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 sheetId="1" r:id="rId4"/>
    <sheet state="visible" name="Findings" sheetId="2" r:id="rId5"/>
    <sheet state="visible" name="Codebook" sheetId="3" r:id="rId6"/>
    <sheet state="visible" name="Excluded Reason" sheetId="4" r:id="rId7"/>
    <sheet state="visible" name="Studies from SEL" sheetId="5" r:id="rId8"/>
    <sheet state="visible" name="Tasks" sheetId="6" r:id="rId9"/>
    <sheet state="visible" name="Sheet7" sheetId="7" r:id="rId10"/>
  </sheets>
  <definedNames>
    <definedName hidden="1" localSheetId="0" name="_xlnm._FilterDatabase">Studies!$A$1:$AR$995</definedName>
    <definedName hidden="1" localSheetId="1" name="_xlnm._FilterDatabase">Findings!$A$1:$AZ$1039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P1">
      <text>
        <t xml:space="preserve">yes, no, unclear
	-Qiyang</t>
      </text>
    </comment>
    <comment authorId="0" ref="D19">
      <text>
        <t xml:space="preserve">same paper
	-Jun Wang</t>
      </text>
    </comment>
    <comment authorId="0" ref="H18">
      <text>
        <t xml:space="preserve">When making a table, add (EU) for countries in EU
	-Qiyang</t>
      </text>
    </comment>
    <comment authorId="0" ref="R1">
      <text>
        <t xml:space="preserve">this should be from pre-test to post-test
	-Qiyang
code this two ways: 1) short, medium, long
	-Qiyang
use the quantile
	-Qiyang
33%, 66% as the cut-off
	-Qiyang
plot it and see the distribution
	-Qiyang
cut-off points: 10 (33%), 11(66%)
	-Qiyang</t>
      </text>
    </comment>
    <comment authorId="0" ref="V5">
      <text>
        <t xml:space="preserve">two intervention conditions: all girls vs. co-ed, compared to no-treatment control
	-Jun Wang</t>
      </text>
    </comment>
    <comment authorId="0" ref="X4">
      <text>
        <t xml:space="preserve">6-week curriculum on ancient african history taught by the same teacher that taught the meditation condition
	-Jun Wang</t>
      </text>
    </comment>
    <comment authorId="0" ref="D42">
      <text>
        <t xml:space="preserve">only have internalizaing outcomes. didn't check.
	-Jun Wang</t>
      </text>
    </comment>
    <comment authorId="0" ref="X40">
      <text>
        <t xml:space="preserve">It looks like business as usual to me.
	-Jun Wang</t>
      </text>
    </comment>
    <comment authorId="0" ref="V40">
      <text>
        <t xml:space="preserve">Personal Development, Health and Physical Education (PDHPE) classes
	-Jun Wang</t>
      </text>
    </comment>
    <comment authorId="0" ref="D8">
      <text>
        <t xml:space="preserve">same paper
	-Jun Wang</t>
      </text>
    </comment>
    <comment authorId="0" ref="D6">
      <text>
        <t xml:space="preserve">one paper
	-Jun Wang</t>
      </text>
    </comment>
    <comment authorId="0" ref="D49">
      <text>
        <t xml:space="preserve">this one might have some issues: 1. participants are "chosen for convenience" ; 2. the program was delivered by the author working as the sole group leader;
	-Jun Wang</t>
      </text>
    </comment>
    <comment authorId="0" ref="D48">
      <text>
        <t xml:space="preserve">the outcome measures do not have depression, anxiety, only have emontional difficulties.
	-Jun Wang</t>
      </text>
    </comment>
    <comment authorId="0" ref="D47">
      <text>
        <t xml:space="preserve">No depression, anxiety, stress outcomes
	-Jun Wang
let's drop then
	-Qiyang
it contains emotional symptoms
	-Jun Wang</t>
      </text>
    </comment>
    <comment authorId="0" ref="D46">
      <text>
        <t xml:space="preserve">Probably have to drop. clinical trial, school-based mental health clinics, TAU (n=29). Participants are referred for a mental health intake visit who met eligibility criteria.
	-Jun Wang
Let's drop this.
	-Qiyang</t>
      </text>
    </comment>
    <comment authorId="0" ref="AB1">
      <text>
        <t xml:space="preserve">cognitive behavioral therapy
	-Qiyang
it's easy to miss this part, can search for "cognitive" as a key word in the document
	-Qiyang</t>
      </text>
    </comment>
    <comment authorId="0" ref="D45">
      <text>
        <t xml:space="preserve">Seems not randomized. "schools and ESL class in both states were allocated to either an intervention or wait-list"; "intervention and wait-list groups were matched for culture, and were grouped according to school level and cultural background." But still checked other information
	-Jun Wang
Let's ask Amanda. Normally if our sample size is small, we will include matched studies, but we may need to drop this cause our sample is not small:)
	-Qiyang</t>
      </text>
    </comment>
    <comment authorId="0" ref="D3">
      <text>
        <t xml:space="preserve">These two are from one paper, I make a note here for the manuscript
	-Jun Wang</t>
      </text>
    </comment>
    <comment authorId="0" ref="AN1">
      <text>
        <t xml:space="preserve">Let's not code this column cause it won't affect the data analysis, we use n from the findings spreadsheet anyway.
	-Qiyang</t>
      </text>
    </comment>
    <comment authorId="0" ref="AN13">
      <text>
        <t xml:space="preserve">posttest (177, 154)
	-Qiyang</t>
      </text>
    </comment>
    <comment authorId="0" ref="AN43">
      <text>
        <t xml:space="preserve">baseline number, post-test T2 (78, 56)
	-Qiyang</t>
      </text>
    </comment>
    <comment authorId="0" ref="D44">
      <text>
        <t xml:space="preserve">may need to drop. not randomized. "To obtain matched samples, schools were allocated to intervention (intervention group)
or control (a wait-list control condition) based on numbers of students and gender
composition."
	-Jun Wang
ok, let's drop this one
	-Qiyang</t>
      </text>
    </comment>
    <comment authorId="0" ref="AN26">
      <text>
        <t xml:space="preserve">baseline number; 1st post-intervention: 566,570
	-Jun Wang</t>
      </text>
    </comment>
    <comment authorId="0" ref="AN18">
      <text>
        <t xml:space="preserve">This is initial assigned participants, different from the numbers in findings (remained numbers).
	-Jun Wang
We should use the remained numbers I guess cause those are the numbers that really enter the ES calculation
	-Qiyang</t>
      </text>
    </comment>
    <comment authorId="0" ref="D76">
      <text>
        <t xml:space="preserve">I can't find this!
	-Qiyang</t>
      </text>
    </comment>
    <comment authorId="0" ref="D70">
      <text>
        <t xml:space="preserve">Can't find full text
	-Qiyang</t>
      </text>
    </comment>
    <comment authorId="0" ref="D69">
      <text>
        <t xml:space="preserve">I can't find this study.
	-Qiyang</t>
      </text>
    </comment>
    <comment authorId="0" ref="AF61">
      <text>
        <t xml:space="preserve">i'm starting to think that maybe we should include after-school programs because this is not academic intervention. Lots of depression/anxiety interventions are after school. We can leave these studies for now, then revise after APA poster sessions.
	-Qiyang
include this but use it as a moderator
	-Qiyang</t>
      </text>
    </comment>
  </commentList>
</comments>
</file>

<file path=xl/comments2.xml><?xml version="1.0" encoding="utf-8"?>
<comments xmlns:r="http://schemas.openxmlformats.org/officeDocument/2006/relationships" xmlns="http://schemas.openxmlformats.org/spreadsheetml/2006/main">
  <authors>
    <author/>
  </authors>
  <commentList>
    <comment authorId="0" ref="M1">
      <text>
        <t xml:space="preserve">continuous
	-Qiyang
or three cut-off points: 172 (1st quartile), 238 (median), 844 (3rd quartile)
	-Qiyang</t>
      </text>
    </comment>
    <comment authorId="0" ref="K129">
      <text>
        <t xml:space="preserve">These are less than 30 per condition
	-Qiyang</t>
      </text>
    </comment>
    <comment authorId="0" ref="Q11">
      <text>
        <t xml:space="preserve">only data for girls are analyzed
	-Jun Wang</t>
      </text>
    </comment>
    <comment authorId="0" ref="P75">
      <text>
        <t xml:space="preserve">Classes? "seven classrooms were randomly assigned to the treatment condition and four classrooms were randomly assigned to the control condition
	-Jun Wang</t>
      </text>
    </comment>
    <comment authorId="0" ref="D179">
      <text>
        <t xml:space="preserve">not sure whether we should keep this measure. this is for suicide ideation. all information checked
	-Jun Wang</t>
      </text>
    </comment>
    <comment authorId="0" ref="D178">
      <text>
        <t xml:space="preserve">the attrition rate for this measure is 25.4%. but checked all information
	-Jun Wang</t>
      </text>
    </comment>
    <comment authorId="0" ref="Z142">
      <text>
        <t xml:space="preserve">couldn't find these
	-Jun Wang</t>
      </text>
    </comment>
    <comment authorId="0" ref="V186">
      <text>
        <t xml:space="preserve">Hmm, I can't find these three entries, are they from Table 3? https://citeseerx.ist.psu.edu/viewdoc/download?doi=10.1.1.537.3120&amp;rep=rep1&amp;type=pdf
	-Qiyang
Yes, but they are more SEL measures. So, we could delete them.
	-Jun Wang</t>
      </text>
    </comment>
    <comment authorId="0" ref="E89">
      <text>
        <t xml:space="preserve">same program as Chaplin et al. (2006)
	-Qiyang</t>
      </text>
    </comment>
    <comment authorId="0" ref="AE32">
      <text>
        <t xml:space="preserve">only reported effect sizes directly
	-Qiyang</t>
      </text>
    </comment>
    <comment authorId="0" ref="Q129">
      <text>
        <t xml:space="preserve">Does this make it targeted instead of universal?
	-Qiyang</t>
      </text>
    </comment>
    <comment authorId="0" ref="D98">
      <text>
        <t xml:space="preserve">seems not randomized, but still checked other information
	-Jun Wang
let's ask Amanda, may need to drop this
	-Qiyang</t>
      </text>
    </comment>
    <comment authorId="0" ref="AG1">
      <text>
        <t xml:space="preserve">A means anxiety
	-Qiyang</t>
      </text>
    </comment>
    <comment authorId="0" ref="AF1">
      <text>
        <t xml:space="preserve">D means depression
	-Qiyang</t>
      </text>
    </comment>
    <comment authorId="0" ref="G1">
      <text>
        <t xml:space="preserve">This coding should be 1 for Kindergarten and primary schools, 2 for middle schools, 3 for high schools
	-Qiyang</t>
      </text>
    </comment>
    <comment authorId="0" ref="AF189">
      <text>
        <t xml:space="preserve">Table 4 reports 3 waves
	-Qiyang</t>
      </text>
    </comment>
    <comment authorId="0" ref="AF113">
      <text>
        <t xml:space="preserve">Table 1 reports girl, boy, and co-ed, not sure how to calculate ES
	-Qiyang</t>
      </text>
    </comment>
  </commentList>
</comments>
</file>

<file path=xl/sharedStrings.xml><?xml version="1.0" encoding="utf-8"?>
<sst xmlns="http://schemas.openxmlformats.org/spreadsheetml/2006/main" count="3048" uniqueCount="906">
  <si>
    <t>Drop</t>
  </si>
  <si>
    <t>First Review</t>
  </si>
  <si>
    <t>Second Review</t>
  </si>
  <si>
    <t>Study</t>
  </si>
  <si>
    <t>Program name</t>
  </si>
  <si>
    <t>Age</t>
  </si>
  <si>
    <t>Grades</t>
  </si>
  <si>
    <t>Country</t>
  </si>
  <si>
    <t>Type</t>
  </si>
  <si>
    <t>Female</t>
  </si>
  <si>
    <t>Male</t>
  </si>
  <si>
    <t>White</t>
  </si>
  <si>
    <t>Black</t>
  </si>
  <si>
    <t>Hispanic</t>
  </si>
  <si>
    <t>Other</t>
  </si>
  <si>
    <t>Rob:6. Were outcomes assessors blind to treatment assignment?</t>
  </si>
  <si>
    <t xml:space="preserve"> Raw Duration</t>
  </si>
  <si>
    <t>Duration (weeks)</t>
  </si>
  <si>
    <t>Design</t>
  </si>
  <si>
    <t>Randomized</t>
  </si>
  <si>
    <t>Clustered</t>
  </si>
  <si>
    <t>Control</t>
  </si>
  <si>
    <t>WaitlistorBAU</t>
  </si>
  <si>
    <t>Placebo</t>
  </si>
  <si>
    <t>Features</t>
  </si>
  <si>
    <t>Positive psychology</t>
  </si>
  <si>
    <t>Mindfulness</t>
  </si>
  <si>
    <t>CBT</t>
  </si>
  <si>
    <t>Targeted Outcomes</t>
  </si>
  <si>
    <t>Program delivery</t>
  </si>
  <si>
    <t>Teacher</t>
  </si>
  <si>
    <t>Notes</t>
  </si>
  <si>
    <t>N (T, C)</t>
  </si>
  <si>
    <t>AN</t>
  </si>
  <si>
    <t>JW</t>
  </si>
  <si>
    <t>Barnes et al. (2012)</t>
  </si>
  <si>
    <t>The William LifeSkills</t>
  </si>
  <si>
    <t>14-17</t>
  </si>
  <si>
    <t>USA</t>
  </si>
  <si>
    <t>Universal</t>
  </si>
  <si>
    <t>No</t>
  </si>
  <si>
    <t>12 50-min weekly sessions 3 months</t>
  </si>
  <si>
    <t>CRCT</t>
  </si>
  <si>
    <t>Health education</t>
  </si>
  <si>
    <t>Yes</t>
  </si>
  <si>
    <t>Workshop trains in anger and stress coping skills</t>
  </si>
  <si>
    <t>Anger and stress management (anxiety and blood pressure)</t>
  </si>
  <si>
    <t>Teachers at school</t>
  </si>
  <si>
    <t>159 (86, 73)</t>
  </si>
  <si>
    <t>QZ</t>
  </si>
  <si>
    <t>Barrett &amp; Turner (2001)</t>
  </si>
  <si>
    <t>Friends for Children</t>
  </si>
  <si>
    <t>Australia</t>
  </si>
  <si>
    <t>10 75-min sessions</t>
  </si>
  <si>
    <t>ususal care</t>
  </si>
  <si>
    <t>cbt</t>
  </si>
  <si>
    <t>depression and anxiety</t>
  </si>
  <si>
    <t>psychologists &amp; teachers</t>
  </si>
  <si>
    <t>Old arm: psychologists; 325 (188, 137)</t>
  </si>
  <si>
    <t>588 (451, 137)</t>
  </si>
  <si>
    <t>Britton et al. (2014)</t>
  </si>
  <si>
    <t>Mindfulness meditation</t>
  </si>
  <si>
    <t>Daily meditation for 6 weeks</t>
  </si>
  <si>
    <t>Experiential activity</t>
  </si>
  <si>
    <t>Based on integrative contemplative pedagogy</t>
  </si>
  <si>
    <t>Student acceptability, engagement, clinical symptoms</t>
  </si>
  <si>
    <t>Two history teachers who completed mindfulness training</t>
  </si>
  <si>
    <t>Chaplin et al. (2006)</t>
  </si>
  <si>
    <t>Penn Resiliency Program</t>
  </si>
  <si>
    <t>90 min/week for 12 weeks</t>
  </si>
  <si>
    <t>RCT</t>
  </si>
  <si>
    <t>Co-ed</t>
  </si>
  <si>
    <t>Cognitive-behavioral and social problem-solving intervention</t>
  </si>
  <si>
    <t>Depression</t>
  </si>
  <si>
    <t>Teachers, guidance counsellors with a week-long training</t>
  </si>
  <si>
    <t>"Thirty-eight students assigned to intervention groups were unable to attend the groups because of scheduling conflicts" that's a pretty substantial amount of attrition, likely differential.  Only reports full results for girls, so included only girls.</t>
  </si>
  <si>
    <t>Collins et al. (2014)</t>
  </si>
  <si>
    <t>Lessons for living: Think well, Do well</t>
  </si>
  <si>
    <t>primary</t>
  </si>
  <si>
    <t>UK</t>
  </si>
  <si>
    <t>ten-lesson programme</t>
  </si>
  <si>
    <t>regular personal and social education (PSE)</t>
  </si>
  <si>
    <t>The intervention was theoretically grounded in CBT for the development of coping skills.</t>
  </si>
  <si>
    <t>anxiety, coping</t>
  </si>
  <si>
    <t>Old arm: teachers (79, 135)</t>
  </si>
  <si>
    <t>(182, 135)</t>
  </si>
  <si>
    <t>DeRosier (2004)</t>
  </si>
  <si>
    <t>S.S.GRIN (Social Skills GRoup INtervention)</t>
  </si>
  <si>
    <t>7.8-10.9</t>
  </si>
  <si>
    <t>Targeted</t>
  </si>
  <si>
    <t>8 weeks, 50 to 60 mins, weekly</t>
  </si>
  <si>
    <t>no-treatment control group</t>
  </si>
  <si>
    <t>for improving children's peer relationships and social behavior, including social responsibility training,  S.S.GRIN combines social learning and cognitive–behavioral techniques</t>
  </si>
  <si>
    <t>social anxiety, depression</t>
  </si>
  <si>
    <t>school's conselor and a trained undergraduate intern</t>
  </si>
  <si>
    <t>(187, 194)</t>
  </si>
  <si>
    <t>Haugland et al. (2020):CKP</t>
  </si>
  <si>
    <t>Cool Kids Program</t>
  </si>
  <si>
    <t>junior high school</t>
  </si>
  <si>
    <t>Norway</t>
  </si>
  <si>
    <t>10 weeks: total 15 hours plus two 90-minute
parents-only sessions</t>
  </si>
  <si>
    <t>waitlist</t>
  </si>
  <si>
    <t>anxiety</t>
  </si>
  <si>
    <t>school personnel or mental health workers</t>
  </si>
  <si>
    <t>Haugland et al. (2020):Vaag</t>
  </si>
  <si>
    <t>Vaag</t>
  </si>
  <si>
    <t>5 session: with weekly sessions of 45 to 90 minutes
(total 5.5 hours) over the first 4 weeks, followed by a final
session 5 weeks later</t>
  </si>
  <si>
    <t>brief cbt</t>
  </si>
  <si>
    <t>Kraag et al. (2009)</t>
  </si>
  <si>
    <t>Learn Young, Learn Fair</t>
  </si>
  <si>
    <t>5&amp;6</t>
  </si>
  <si>
    <t>Netherlands</t>
  </si>
  <si>
    <t>7 months from pretest to posttest, eight weekly one-hour lessons, five weekly one-hour booster sessions</t>
  </si>
  <si>
    <t>wait list (received program after follow-up measures)</t>
  </si>
  <si>
    <t>addressed stress, stress awareness, coping skills and possible barriers and was developed using the Intervention Mapping protocol</t>
  </si>
  <si>
    <t>Anxiety, depression, stress symptoms, coping, stress awareness</t>
  </si>
  <si>
    <t>teachers</t>
  </si>
  <si>
    <t>1384 (652, 732)</t>
  </si>
  <si>
    <t>Lewis et al. (2013)</t>
  </si>
  <si>
    <t>Positive Action</t>
  </si>
  <si>
    <t>3-8th</t>
  </si>
  <si>
    <t>counted as other</t>
  </si>
  <si>
    <t>Unclear</t>
  </si>
  <si>
    <t>6 years</t>
  </si>
  <si>
    <t>Business as usual</t>
  </si>
  <si>
    <t>Based on self-esteem enhancement theory, use a range of cognitive, affective, and behavioral strategies</t>
  </si>
  <si>
    <t>Positive affect, life satisfaction, depression, anxiety</t>
  </si>
  <si>
    <t>teacher, counselor, and family training</t>
  </si>
  <si>
    <t>Dramatic attrition (as expected, but still).  Doesn't allow to assess baseline equivalence, doesn't discuss attrition by condition.  Longitudinal over six years...</t>
  </si>
  <si>
    <t>498 (354, 144)</t>
  </si>
  <si>
    <t>Lowry-Webster et al. (2001)</t>
  </si>
  <si>
    <t>FRIENDS</t>
  </si>
  <si>
    <t>10-13</t>
  </si>
  <si>
    <t>10 sessions</t>
  </si>
  <si>
    <t>531 (391, 139)</t>
  </si>
  <si>
    <t>Merry et al. (2004)</t>
  </si>
  <si>
    <t>RAP-Kiwi</t>
  </si>
  <si>
    <t>13-15</t>
  </si>
  <si>
    <t>Year 9 or 10</t>
  </si>
  <si>
    <t>New Zealand</t>
  </si>
  <si>
    <t>11 sessions for 11 weeks or 6 weeks</t>
  </si>
  <si>
    <t>Cognitive-behavioral and interpersonal therapy</t>
  </si>
  <si>
    <t>Teachers with 2.5-days of training</t>
  </si>
  <si>
    <t>Also includes longer-term follow-up outcomes (not included yet)</t>
  </si>
  <si>
    <t>392 (207, 185)</t>
  </si>
  <si>
    <t>Mifsud &amp; Rapee (2005)</t>
  </si>
  <si>
    <t>1 hour sessions, 8 sessions, one per week</t>
  </si>
  <si>
    <t>education about anxiety</t>
  </si>
  <si>
    <t>anxiety, internalizing problems</t>
  </si>
  <si>
    <t>school counsellors and social workers</t>
  </si>
  <si>
    <t>1-day workshop for deliverer; parent were invited to attend two group information sessions</t>
  </si>
  <si>
    <t>91 (51, 40)</t>
  </si>
  <si>
    <t>Miller et al. Targeted (2011)</t>
  </si>
  <si>
    <t>Grades 4-6</t>
  </si>
  <si>
    <t>Canada</t>
  </si>
  <si>
    <t>attention-control</t>
  </si>
  <si>
    <t>FRIENDS was implemented in each school by the trained school person (i.e., teacher) paired with a trained school counselor (or trained psychology graduate student)</t>
  </si>
  <si>
    <t>Miller et al. Universal (2011)</t>
  </si>
  <si>
    <t>O'Kearney et al. (2009)</t>
  </si>
  <si>
    <t>MoodGYM</t>
  </si>
  <si>
    <t>15-16</t>
  </si>
  <si>
    <t>6 weeks</t>
  </si>
  <si>
    <t>Usual health education</t>
  </si>
  <si>
    <t>coping skills to tackle depression</t>
  </si>
  <si>
    <t>depresion and anxiety</t>
  </si>
  <si>
    <t>online intervention</t>
  </si>
  <si>
    <t>only girls were recruited</t>
  </si>
  <si>
    <t>157 (67, 90)</t>
  </si>
  <si>
    <t>Olive et al. (2019)</t>
  </si>
  <si>
    <t>LOOK</t>
  </si>
  <si>
    <t>Two 50-minute sessions per week over four years</t>
  </si>
  <si>
    <t>Similar to intervention but moderated</t>
  </si>
  <si>
    <t>Specialist-taught physical education: emphasize enjoyment of movement, de-emphasize individual competition, reflective discussion, engaging every child</t>
  </si>
  <si>
    <t>Depression, body image, and stress</t>
  </si>
  <si>
    <t>University trained and qualified PE teachers</t>
  </si>
  <si>
    <t>821 (457, 396)</t>
  </si>
  <si>
    <t>Quach et al. (2016): Mindfulness Meditation</t>
  </si>
  <si>
    <t>Mindfulness Meditation</t>
  </si>
  <si>
    <t>12-17</t>
  </si>
  <si>
    <t>middle school</t>
  </si>
  <si>
    <t>45 min/session, 2 sessions per week for 4 weeks</t>
  </si>
  <si>
    <t>Waitlist</t>
  </si>
  <si>
    <t>Based on the MBSR program developed by Jon Kabat-Zinn, breathing techniques, formal meditation, discussion</t>
  </si>
  <si>
    <t>working memory, capacity, stress, anxiety</t>
  </si>
  <si>
    <t>2 instructors with 5-10 years of experience in meditation</t>
  </si>
  <si>
    <t>107 (54, 53)</t>
  </si>
  <si>
    <t>Quach et al. (2016): Hatha Yoga</t>
  </si>
  <si>
    <t>Hatha yoga</t>
  </si>
  <si>
    <t>The hatha yoga curriculum was used with permission from Shanti Generation Yoga (2009)</t>
  </si>
  <si>
    <t>2 female yoga instructors, yoga teacher training certified</t>
  </si>
  <si>
    <t>Roberts et al. (2003)</t>
  </si>
  <si>
    <t>Penn Prevention Program</t>
  </si>
  <si>
    <t>12 session</t>
  </si>
  <si>
    <t>usual health education classes</t>
  </si>
  <si>
    <t>Depressive symptoms, anxiety</t>
  </si>
  <si>
    <t>school psychologists and nurses</t>
  </si>
  <si>
    <t>189 (90,99)</t>
  </si>
  <si>
    <t>Roberts et al. (2010)</t>
  </si>
  <si>
    <t>Aussie Optimism</t>
  </si>
  <si>
    <t>11-13</t>
  </si>
  <si>
    <t>60-minute session20 weeks</t>
  </si>
  <si>
    <t>usual health lessons</t>
  </si>
  <si>
    <t>Cognitive and behavioural intervention strategies</t>
  </si>
  <si>
    <t>20 regular health education lessons, different resources, but similar learning outcomes. control group teachers received training and resources in Year 2 of the research project.</t>
  </si>
  <si>
    <t>428 (237, 191)</t>
  </si>
  <si>
    <t>Rooney et al. (2006)</t>
  </si>
  <si>
    <t>The Positive Thinking Program</t>
  </si>
  <si>
    <t>8 60-min weekly sessions</t>
  </si>
  <si>
    <t>regular health education curriculum</t>
  </si>
  <si>
    <t>psychologists</t>
  </si>
  <si>
    <t>120 (72, 48)</t>
  </si>
  <si>
    <t>Rooney et al. (2013)</t>
  </si>
  <si>
    <t>The Aussie Optimism: Positive Thinking Skills Program</t>
  </si>
  <si>
    <t>Year 4</t>
  </si>
  <si>
    <t>Ten weekly 60-min sessions</t>
  </si>
  <si>
    <t>Internalising problems and protective factors</t>
  </si>
  <si>
    <t>Classroom teachers</t>
  </si>
  <si>
    <t>Also has follow-up outcomes.</t>
  </si>
  <si>
    <t>910 (467, 443,)</t>
  </si>
  <si>
    <t>Sawyer et al. (2010)</t>
  </si>
  <si>
    <t>Beyondblue</t>
  </si>
  <si>
    <t>3 years, 40-45 min</t>
  </si>
  <si>
    <t>Community Forum component</t>
  </si>
  <si>
    <t>curriculum, building supportive environment, building pathways for care and education</t>
  </si>
  <si>
    <t>5634 (3037, 2597)</t>
  </si>
  <si>
    <t>Sheffield et al. (2006)</t>
  </si>
  <si>
    <t>Cognitive-Behavioral Approaches</t>
  </si>
  <si>
    <t>one 45 min session per week for 8 weeks</t>
  </si>
  <si>
    <t>no intervention</t>
  </si>
  <si>
    <t>integrate two major cognitive-behavioral components: cognitive restructuring and problem-solving skills training</t>
  </si>
  <si>
    <t>depression, anxiety, externalizing problems</t>
  </si>
  <si>
    <t>6-hour training session for teachers</t>
  </si>
  <si>
    <t>1248 (634, 614)</t>
  </si>
  <si>
    <t>Shochet et al. (2001)</t>
  </si>
  <si>
    <t>Resourceful Adolescent Program (RAP)</t>
  </si>
  <si>
    <t>12-15</t>
  </si>
  <si>
    <t>40-50-min sessions, 11 sessions for 11 weeks</t>
  </si>
  <si>
    <t>obervation, previous cohort, simply complete the measures</t>
  </si>
  <si>
    <t>depression</t>
  </si>
  <si>
    <t>1996 cohort as the control group, 1997 corhort as the intervention group</t>
  </si>
  <si>
    <t>172 (65, 107)</t>
  </si>
  <si>
    <t>Sinclair (2016)</t>
  </si>
  <si>
    <t>Think, Be, Do</t>
  </si>
  <si>
    <t>14-21</t>
  </si>
  <si>
    <t>high school</t>
  </si>
  <si>
    <t>10 sessions over five weeks</t>
  </si>
  <si>
    <t>Based on cognitive behavioral and ecological theory</t>
  </si>
  <si>
    <t>Knowledge, mental health, academic competency, internalising and externalizing symptoms</t>
  </si>
  <si>
    <t>Teacher trained for 2 hours</t>
  </si>
  <si>
    <t>Focused on SPED students; includes those in 18-21 year old program. 
Has differential attrition due to one teacher dropping out of study.
Includes info on other reviews of school-based mental health interventions.</t>
  </si>
  <si>
    <t>Skryabina et al. (2016)</t>
  </si>
  <si>
    <t>12 months</t>
  </si>
  <si>
    <t>business as usual (PSHE), usual personal, social, health and education (PSHE) lessons</t>
  </si>
  <si>
    <t>cognitive behaviour therapy prevention programme</t>
  </si>
  <si>
    <t xml:space="preserve">anxiety </t>
  </si>
  <si>
    <t>health care staff &amp; school staff</t>
  </si>
  <si>
    <t>Old arm: health care staff: (457, 387)</t>
  </si>
  <si>
    <t>(932, 387)</t>
  </si>
  <si>
    <t>Spence et al. (2005)</t>
  </si>
  <si>
    <t>The problem solving for life</t>
  </si>
  <si>
    <t>12-14</t>
  </si>
  <si>
    <t>8 45-50 min weekly sessions</t>
  </si>
  <si>
    <t>monitoring control condition</t>
  </si>
  <si>
    <t>teacher-administered cognitive-behavioral intervention. The Problem Solving for Life (PSFL) program focused on cognitive restructuring and problem-solving skills training</t>
  </si>
  <si>
    <t>(751, 749)</t>
  </si>
  <si>
    <t>Stein et al. (2003)</t>
  </si>
  <si>
    <t>Cognitive-Behavioral Intervention for Trauma in Schools (CBITS)</t>
  </si>
  <si>
    <t>10 sessions over 10 weeks</t>
  </si>
  <si>
    <t>Delayed intervention</t>
  </si>
  <si>
    <t>Cognitive-behavioral therapy</t>
  </si>
  <si>
    <t>PTSD, depression, psychosocial dysfunction, classroom problems</t>
  </si>
  <si>
    <t>Trained school mental health clinicians with 2-day training and weekly group supervision</t>
  </si>
  <si>
    <t>126 (61, 65)</t>
  </si>
  <si>
    <t>Tak et al. (2016)</t>
  </si>
  <si>
    <t>Op Volle Kracht (OVP, based on Penn Resilience Program)</t>
  </si>
  <si>
    <t>secondary education</t>
  </si>
  <si>
    <t>16 lessons lasting 50 min each, a 2h booster session delivered at 12 months follow up</t>
  </si>
  <si>
    <t>school as usual</t>
  </si>
  <si>
    <t>adolescent schoo-based depression prevention program, based on the Penn Resiliency Program, OVK and PRP are based on several psychological theories and principles, namely Cognitive Behavioral Therapy (CBT) (Beck 1976), the ABC model (Ellis 1962), and the hopelessness theory of depression (Hankin et al. 2001).</t>
  </si>
  <si>
    <t>OVK was delivered by 10 psychologists (one psychologist per group of students) with varying degrees of experience in Cognitive Behavioral Therapy and teaching</t>
  </si>
  <si>
    <t>Schools providing secondary education (e.g. pre-vocational secondary education ) took part in the study.</t>
  </si>
  <si>
    <t>1341 (655, 735)</t>
  </si>
  <si>
    <t>Volanen et al. (2020)</t>
  </si>
  <si>
    <t>Mindfulness-Based interventions</t>
  </si>
  <si>
    <t>6-8th</t>
  </si>
  <si>
    <t>Finland</t>
  </si>
  <si>
    <t>9 weekly 45-min sessions</t>
  </si>
  <si>
    <t>Active control group</t>
  </si>
  <si>
    <t>Mindfulness: attending, observing, and accepting</t>
  </si>
  <si>
    <t>Resilience, socio-emotional functioning, and depressive symptoms</t>
  </si>
  <si>
    <t>Trained, certified teachers, or experienced leaders of well-being groups</t>
  </si>
  <si>
    <t>Includes both active and inactive control.  Taking active control due to larger sample size.
Also includes Resilience and Strengths and Difficulties.
"Thus, school-level variance was excluded from the final multilevel models and a three-level model with time at level 1, student at level 2, and classroom at level 3 were used." So, analyzed at incorrect level.</t>
  </si>
  <si>
    <t>2791 (1232, 1202, 357)</t>
  </si>
  <si>
    <t>Old arm: school staff (457, 387)</t>
  </si>
  <si>
    <t>Old arm: teachers 400 (263, 137)</t>
  </si>
  <si>
    <t>Lessons for living: Think well, Do well: psychologist-led</t>
  </si>
  <si>
    <t>Old arm: psychologists; (103, 135)</t>
  </si>
  <si>
    <t>Eggert et al.(2002)</t>
  </si>
  <si>
    <t>Coping and Support Training (CAST)</t>
  </si>
  <si>
    <t>14-19</t>
  </si>
  <si>
    <t>HIGH SCHOOL</t>
  </si>
  <si>
    <t>a combination of the above C-Care intervention (a 1:1, 2 hour assessment interview followed by a 1.5-2 hour conseling session and social "connections" intervention with parents and school personnel.), followed by a small group prevention program (12 1 hour sessions)</t>
  </si>
  <si>
    <t>USUAL CARE</t>
  </si>
  <si>
    <t>suicide</t>
  </si>
  <si>
    <t>Trained, master’s-level high school teachers, conselors, or nurses</t>
  </si>
  <si>
    <t>this can be delivered by teachers, even though counsellor can deliver too</t>
  </si>
  <si>
    <t>(103, 121)</t>
  </si>
  <si>
    <t>Dowling et al. (2019)</t>
  </si>
  <si>
    <t>MindOut</t>
  </si>
  <si>
    <t>15-18</t>
  </si>
  <si>
    <t>Ireland</t>
  </si>
  <si>
    <t>13 weekly sessions</t>
  </si>
  <si>
    <t>a social and emotional learning program, underpinned by a common elements framework.</t>
  </si>
  <si>
    <t>self-awareness, self-management, social awareness, relationship management and responsible decision making</t>
  </si>
  <si>
    <t>Total attrition is above 25%</t>
  </si>
  <si>
    <t>675 (330, 345)</t>
  </si>
  <si>
    <t>Reid et al. (2007)</t>
  </si>
  <si>
    <t>Incredible Years-Dinosaur Social Skills</t>
  </si>
  <si>
    <t>K-1</t>
  </si>
  <si>
    <t>twice a week, 35-40 mins, 2 years</t>
  </si>
  <si>
    <t>Usual school curriculum</t>
  </si>
  <si>
    <t>behavior problem</t>
  </si>
  <si>
    <t>Teachers, 4 days of training</t>
  </si>
  <si>
    <t>(84,70)</t>
  </si>
  <si>
    <t>Perry et al. (2014)</t>
  </si>
  <si>
    <t>HeadStrong</t>
  </si>
  <si>
    <t>13-16</t>
  </si>
  <si>
    <t>10-hour / 5-8 weeks</t>
  </si>
  <si>
    <t>Physical education</t>
  </si>
  <si>
    <t>Curriculum-based educational program: mood and mental well-being, mood disorders, reaching out, helping yourself and others, making a difference</t>
  </si>
  <si>
    <t>Mental health literacy</t>
  </si>
  <si>
    <t>School health and physical education teachers with a one-day workshop training</t>
  </si>
  <si>
    <t>"Clusters were defined at the classroom level because HeadStrong was delivered to classrooms not individuals. However, randomisation occurred at the school level" - misanalyzed, so significance cannot be trusted. N (T, C) appears to be allocated, not analyzed.  Differential attrition at post-intervention and follow-up is concerning.</t>
  </si>
  <si>
    <t>380 (207, 173)</t>
  </si>
  <si>
    <t>Burckhardt et al. (2016)</t>
  </si>
  <si>
    <t>Strong Minds</t>
  </si>
  <si>
    <t>Year 10 or 11</t>
  </si>
  <si>
    <t>16 0.5-hour sessions over 3 months</t>
  </si>
  <si>
    <t>Pastoral Care</t>
  </si>
  <si>
    <r>
      <rPr>
        <rFont val="Times New Roman"/>
        <color rgb="FF000000"/>
        <sz val="12.0"/>
      </rPr>
      <t xml:space="preserve">Focuses on “acceptance training” as an emotion regulation strategy, COMBINE </t>
    </r>
    <r>
      <rPr>
        <rFont val="Times New Roman"/>
        <b/>
        <color rgb="FF000000"/>
        <sz val="12.0"/>
      </rPr>
      <t>POSITIVE PSYCHOLOGY</t>
    </r>
    <r>
      <rPr>
        <rFont val="Times New Roman"/>
        <color rgb="FF000000"/>
        <sz val="12.0"/>
      </rPr>
      <t xml:space="preserve"> WITH ACCEPTANCE AND COMMITMENT THERAPY, ACCEPTANCE AND COMMITMENT THERAPY COMBINES </t>
    </r>
    <r>
      <rPr>
        <rFont val="Times New Roman"/>
        <b/>
        <color rgb="FF000000"/>
        <sz val="12.0"/>
      </rPr>
      <t>MINDFULNESS</t>
    </r>
    <r>
      <rPr>
        <rFont val="Times New Roman"/>
        <color rgb="FF000000"/>
        <sz val="12.0"/>
      </rPr>
      <t xml:space="preserve"> WITH BEHAVIORAL PRINCIPLES</t>
    </r>
  </si>
  <si>
    <t>anxiety, stress, and well-being</t>
  </si>
  <si>
    <t>The lead author (Burckhardt) and a research assistant</t>
  </si>
  <si>
    <t xml:space="preserve">The program was delivered face-to-face by the lead author (Burckhardt) who was a registered psychologist. A research assistant was present during the workshops to assist with the practicalities of delivery.
Also included "Flourishing scale (FS)".  </t>
  </si>
  <si>
    <t>63 (30, 33)</t>
  </si>
  <si>
    <t>Benas et al. (2019)</t>
  </si>
  <si>
    <t>Interpersonal Psychotherapy-Adolescent Skills</t>
  </si>
  <si>
    <t>8 weekly group sessions</t>
  </si>
  <si>
    <t>Group counselling</t>
  </si>
  <si>
    <t>Based on interpersonal psychotherapy, focus on psychoeducation and general skill-building</t>
  </si>
  <si>
    <t>Clinical psychologist and graduate students</t>
  </si>
  <si>
    <t>186 (95, 91)</t>
  </si>
  <si>
    <t>Garcia-Escalera et al. (2020)</t>
  </si>
  <si>
    <t>The Unified Protocol for Transdiagnostic Treatment of Emotional Disorders in Adolescents</t>
  </si>
  <si>
    <t>Spain</t>
  </si>
  <si>
    <t>nine sessions, weekly 55-minute per session</t>
  </si>
  <si>
    <t>waitlist control group</t>
  </si>
  <si>
    <t>apply transdiagnostic treatment principles</t>
  </si>
  <si>
    <t>lead author (JGE) and master's students in clinical psychology</t>
  </si>
  <si>
    <t>151 (90, 61)</t>
  </si>
  <si>
    <t>Kowalenko et al. (2005)</t>
  </si>
  <si>
    <t>Adolescents Coping with Emotions (ACE)</t>
  </si>
  <si>
    <t>8 weekly sessions of 90 minutes each</t>
  </si>
  <si>
    <t xml:space="preserve">matched </t>
  </si>
  <si>
    <t>depression anxiety</t>
  </si>
  <si>
    <t>N (T, C) appears to be matched, not randomized. "To obtain matched samples, schools were allocated to intervention (intervention group)
or control (a wait-list control condition) based on numbers of students and gender
composition."</t>
  </si>
  <si>
    <t>82 (41, 41)</t>
  </si>
  <si>
    <t>Barrett et al. (2003)</t>
  </si>
  <si>
    <t>6-19</t>
  </si>
  <si>
    <t>10 structured 1-hour sessions</t>
  </si>
  <si>
    <t>waitlist control</t>
  </si>
  <si>
    <t>facilitators supervised by clinicians</t>
  </si>
  <si>
    <t>target migrants (ESL)</t>
  </si>
  <si>
    <t>Mufson &amp; Nomura (2004)</t>
  </si>
  <si>
    <t>Interpersonal Psychotherapy modified for depresses adolescents (IPT-A)</t>
  </si>
  <si>
    <t>12-18</t>
  </si>
  <si>
    <t>35 min/week in 16 weeks</t>
  </si>
  <si>
    <t>Treatment as usual</t>
  </si>
  <si>
    <t>develop strategies to deal with grief, role disputes, role transitions, and interpersonal deficits</t>
  </si>
  <si>
    <t>Depression, global functioning, social functioning</t>
  </si>
  <si>
    <t>11 social workers and 2 doctoral-level clinical psychologists</t>
  </si>
  <si>
    <t>63 (34, 29)</t>
  </si>
  <si>
    <t>Axford et al. (2020)</t>
  </si>
  <si>
    <t>KiVa</t>
  </si>
  <si>
    <t>10 * 90-MIN lessons</t>
  </si>
  <si>
    <t>WAITLIST</t>
  </si>
  <si>
    <t>three unit curriculum, include flim clips, group discussions, and exercises</t>
  </si>
  <si>
    <t>school staff</t>
  </si>
  <si>
    <t>(1588, 1892)</t>
  </si>
  <si>
    <t>Berry et al. (2016)</t>
  </si>
  <si>
    <t>PATHS</t>
  </si>
  <si>
    <t>K</t>
  </si>
  <si>
    <t>2 YEARS</t>
  </si>
  <si>
    <t>Lessons focus on self-awareness, managing feelings, motivation, empathy, and social skills</t>
  </si>
  <si>
    <t>(2626, 2380)</t>
  </si>
  <si>
    <t>Kozina (2020)</t>
  </si>
  <si>
    <t>My Friends</t>
  </si>
  <si>
    <t>13-14</t>
  </si>
  <si>
    <t>Slovenia</t>
  </si>
  <si>
    <t>10 45-min sessions + 2 booster sessions + two parents' meetings</t>
  </si>
  <si>
    <t>no treatment</t>
  </si>
  <si>
    <r>
      <rPr>
        <rFont val="Times New Roman"/>
        <color rgb="FF000000"/>
        <sz val="12.0"/>
      </rPr>
      <t xml:space="preserve">licensed people; </t>
    </r>
    <r>
      <rPr>
        <rFont val="Times New Roman"/>
        <color rgb="FFEA4335"/>
        <sz val="12.0"/>
      </rPr>
      <t>The program was delivered by the author working as the sole group leader, who is a psychologist by training and has a research licence to use the program.</t>
    </r>
  </si>
  <si>
    <t>I think this is outside school as well</t>
  </si>
  <si>
    <t>80 (44, 36)</t>
  </si>
  <si>
    <t>Clark et al. (2014)</t>
  </si>
  <si>
    <t>Zippy's Friends</t>
  </si>
  <si>
    <t>1 academic year</t>
  </si>
  <si>
    <t>implemented the SPHE curriculum as usual</t>
  </si>
  <si>
    <t>is designed to promote the mental health and emotional well-being of all young children by increasing their repertoire of coping skills and by stimulating varied and flexible ways of coping with problems of day-to-day life</t>
  </si>
  <si>
    <t>Low et al. (2015)</t>
  </si>
  <si>
    <t>Second Step</t>
  </si>
  <si>
    <t>K-2</t>
  </si>
  <si>
    <t>1 year</t>
  </si>
  <si>
    <t>Delayed-start</t>
  </si>
  <si>
    <t>SEL</t>
  </si>
  <si>
    <t>(3583, 3496)</t>
  </si>
  <si>
    <t>Singh et al. (2019)</t>
  </si>
  <si>
    <t>Resilient Families</t>
  </si>
  <si>
    <t>Year 7 or 8</t>
  </si>
  <si>
    <t>Two years</t>
  </si>
  <si>
    <t>-</t>
  </si>
  <si>
    <t>Student-family-school triad connectedness and relationships</t>
  </si>
  <si>
    <t>Social emotional skills and depressive symptoms</t>
  </si>
  <si>
    <t>I am concerned about school-level attrition (randomized 12/12, but only 10/7 participated).</t>
  </si>
  <si>
    <t>2285 (1106,1179)</t>
  </si>
  <si>
    <t>Burckhardt et al. (2015)</t>
  </si>
  <si>
    <t>Bite Back</t>
  </si>
  <si>
    <t>Web-based &amp; Universal</t>
  </si>
  <si>
    <t>Delivered online for six hours over four to six weeks</t>
  </si>
  <si>
    <t>Entertainment website</t>
  </si>
  <si>
    <t>Positive psychology interactive exercises online and information</t>
  </si>
  <si>
    <t>Well-being and happiness</t>
  </si>
  <si>
    <t>Website pre-moderated by staff</t>
  </si>
  <si>
    <t>If two schools withdrew, why do they still have (some) data from them? A ton of students didn’t complete the baseline (possibly because of technical difficulties, but possibly because they didn’t want to)</t>
  </si>
  <si>
    <t>572 (313, 259)</t>
  </si>
  <si>
    <t>Manicavasagar et al. (2014)</t>
  </si>
  <si>
    <t>Six weeks</t>
  </si>
  <si>
    <t>"Participants were recruited through schools and youth organizations across Australia."  Not really school-based, is it?
"Noncompliant participants and noncompleters were excluded from the analysis" - so this isn't an ITT analysis.
Massive differential attrition (even when you don't count excluding noncompliers).</t>
  </si>
  <si>
    <t>235 (120, 115)</t>
  </si>
  <si>
    <t>Johnstone et al. (2020)</t>
  </si>
  <si>
    <t>Emotion Regulation</t>
  </si>
  <si>
    <t>eight 50-min sessions delivered weekly</t>
  </si>
  <si>
    <t>ususal class control</t>
  </si>
  <si>
    <t>identify and understand emotions</t>
  </si>
  <si>
    <t>a provisional psychologist and a research assistant</t>
  </si>
  <si>
    <t>Shockingly high attrition in the single control school.</t>
  </si>
  <si>
    <t>284 (228, 56)</t>
  </si>
  <si>
    <t>Behavioral Activation</t>
  </si>
  <si>
    <t>manage negative emotions</t>
  </si>
  <si>
    <t>253 (197, 56)</t>
  </si>
  <si>
    <t>Dray et al. (2017)</t>
  </si>
  <si>
    <t>Pragmatic Interventions</t>
  </si>
  <si>
    <t>12-16</t>
  </si>
  <si>
    <t>two years</t>
  </si>
  <si>
    <t>usual class control</t>
  </si>
  <si>
    <t xml:space="preserve">Pragmatic intervention approach: 16 intervention strategies, resilience-focused curricular, </t>
  </si>
  <si>
    <t>internalising problems, externalising problems, pro-social behavior, resilience</t>
  </si>
  <si>
    <t>school intervention officer</t>
  </si>
  <si>
    <t>3115 (1909, 1206)</t>
  </si>
  <si>
    <t>Blossom et al. (2020)</t>
  </si>
  <si>
    <t>High School Transition Program</t>
  </si>
  <si>
    <t>12 sessions over 6 seeks</t>
  </si>
  <si>
    <t>No treatment</t>
  </si>
  <si>
    <t>adapted from the Coping and Support Training</t>
  </si>
  <si>
    <t>depressive symptoms, self-esteem, school attachment</t>
  </si>
  <si>
    <t>master's level clinicians</t>
  </si>
  <si>
    <t>497 (241, 256)</t>
  </si>
  <si>
    <t>Fung et al. (2019)</t>
  </si>
  <si>
    <t>Mindfulness Intervention</t>
  </si>
  <si>
    <t>12 weeks</t>
  </si>
  <si>
    <t>Delayed treatment</t>
  </si>
  <si>
    <t>mindfulness-based stress reduction program based on a curriculum called Learning to BREATHE</t>
  </si>
  <si>
    <t>mental health symptoms</t>
  </si>
  <si>
    <t>2 doctoral students with clinical experiences</t>
  </si>
  <si>
    <t>114 (68, 46)</t>
  </si>
  <si>
    <t>Link et al. (2020)</t>
  </si>
  <si>
    <t>Eliminating the Stigma of Differences</t>
  </si>
  <si>
    <t>3 module, 3-hour, in one week</t>
  </si>
  <si>
    <t>one non-intervention control and two comparator interventions</t>
  </si>
  <si>
    <t>Stigma education curriculum</t>
  </si>
  <si>
    <t>Knowledge and positive attitudes, social distance from peers with mental illness, and mental health treatment seeking</t>
  </si>
  <si>
    <t>ODDS RATIO REPORTED, use direct ES reported</t>
  </si>
  <si>
    <t>Gillham et al. (2007)</t>
  </si>
  <si>
    <t>middle schools</t>
  </si>
  <si>
    <t>group intervention that teaches cognitive-behavioral and social problem-solving skills</t>
  </si>
  <si>
    <t>after school program</t>
  </si>
  <si>
    <t>Essau et al. (2012)</t>
  </si>
  <si>
    <t>Germany</t>
  </si>
  <si>
    <t>10 weeks 60-min FRIENDS sessions + 2-week booster</t>
  </si>
  <si>
    <t>graduate students with at least 2 years of experience in clinical child psychology</t>
  </si>
  <si>
    <t>after school care class</t>
  </si>
  <si>
    <t>(302, 336)</t>
  </si>
  <si>
    <t>Gillham et al. (2012)</t>
  </si>
  <si>
    <t>middle school (6,7,8)</t>
  </si>
  <si>
    <t>US</t>
  </si>
  <si>
    <t>Targeted?</t>
  </si>
  <si>
    <t>school-as-usual</t>
  </si>
  <si>
    <t>cbt, targets cognitive behavioral risk factors for depression</t>
  </si>
  <si>
    <t>depression, coping with stress</t>
  </si>
  <si>
    <t>teachers and counselors</t>
  </si>
  <si>
    <t>after school program, first offered places in the study to youth who reported high levels of depression symptoms, and then enrolled additional participants as space permitted</t>
  </si>
  <si>
    <t>Caldarella et al. (2018)</t>
  </si>
  <si>
    <t>CW-FIT (Classwide function-related intervention teams)</t>
  </si>
  <si>
    <t>PreK-6</t>
  </si>
  <si>
    <t>approximately 4 months</t>
  </si>
  <si>
    <t>business as usual</t>
  </si>
  <si>
    <t>multitiered classroom management program</t>
  </si>
  <si>
    <t>No baseline/pretest data</t>
  </si>
  <si>
    <t>311 (177, 134)</t>
  </si>
  <si>
    <t>Blair et al. (2018)</t>
  </si>
  <si>
    <t>Tools of the Mind</t>
  </si>
  <si>
    <t>focuses most directly on cognitive development in young children, specifically executive function (EF)</t>
  </si>
  <si>
    <t>The participants were recruited in two consecutive years. No depression/anxiety/stress outcomes.</t>
  </si>
  <si>
    <t>Trip et al. (2010)</t>
  </si>
  <si>
    <t>Retional Emotive Behavioral Education program (The Passport Program?)</t>
  </si>
  <si>
    <t>1 hour per week, 13 weeks</t>
  </si>
  <si>
    <t>No D/A/S outcomes</t>
  </si>
  <si>
    <t>158 (78, 80)</t>
  </si>
  <si>
    <t>Doumas et al. (2019)</t>
  </si>
  <si>
    <t>STAC intervention</t>
  </si>
  <si>
    <t>assessment-only control condition</t>
  </si>
  <si>
    <t>purposeful sampling</t>
  </si>
  <si>
    <t>65 (31, 34)</t>
  </si>
  <si>
    <t>Carroll et al. (2020)</t>
  </si>
  <si>
    <t>primary 4-6</t>
  </si>
  <si>
    <t>waitlist control design</t>
  </si>
  <si>
    <t>A quasiexperimental, independent groups waitlist control design was employed</t>
  </si>
  <si>
    <t>Terjestam et al. (2016)</t>
  </si>
  <si>
    <t>Smith et al. (2016)</t>
  </si>
  <si>
    <t>Carsley et al. (2018)</t>
  </si>
  <si>
    <t>Mandala</t>
  </si>
  <si>
    <t>grade 8 elementary school</t>
  </si>
  <si>
    <t>Researcher overinvolvement: The researcher and assistants arrived at the schools and entered the students’classrooms to conduct the study.</t>
  </si>
  <si>
    <t>(97, 96)</t>
  </si>
  <si>
    <t>Silverstone (2015)</t>
  </si>
  <si>
    <t>EMPATHY (Empowering a Multimodal Pathway Towards Healthy Youth)</t>
  </si>
  <si>
    <t>Not Randomized</t>
  </si>
  <si>
    <t>Lee et al. (2020)</t>
  </si>
  <si>
    <t>Stallard et al. (2010)</t>
  </si>
  <si>
    <t>School-based depression prevention</t>
  </si>
  <si>
    <t>This is a study protocol</t>
  </si>
  <si>
    <t>Hayes et al. (2019)</t>
  </si>
  <si>
    <t>England</t>
  </si>
  <si>
    <t>vanLoon 2019</t>
  </si>
  <si>
    <t>Stallard 2012</t>
  </si>
  <si>
    <t>Bath</t>
  </si>
  <si>
    <t>Haugland et al. (2017)</t>
  </si>
  <si>
    <t>Manassis et al. (2010)</t>
  </si>
  <si>
    <t>Grade 3-6</t>
  </si>
  <si>
    <t>after-school program</t>
  </si>
  <si>
    <t>Liddle I, Macmillan S (2010) Evaluating the FRIENDS programme in a Scottish setting. Educ Psychol Pract 26:53–67. https ://doi.org/10.1080/02667360903522785 44. McLoone JK, Rapee RM (2012) Compari</t>
  </si>
  <si>
    <t>Scotland</t>
  </si>
  <si>
    <t>Small sample: Cohort A comprised 27 children, and Cohort B comprised 31 children</t>
  </si>
  <si>
    <t>Nobel et al. (2012)</t>
  </si>
  <si>
    <t>structured activity group</t>
  </si>
  <si>
    <t>No proper control group; after-school program</t>
  </si>
  <si>
    <t>Sportel et al. (2013)</t>
  </si>
  <si>
    <t>Secondary Schools</t>
  </si>
  <si>
    <t>10 weekly sessions of 1.5 hours</t>
  </si>
  <si>
    <t>licensed (CBT) psychologist</t>
  </si>
  <si>
    <t>After school hours, small groups</t>
  </si>
  <si>
    <t>Starrenburg et al. (2017)</t>
  </si>
  <si>
    <t>Coping Cat</t>
  </si>
  <si>
    <t>12 weekly 1h sessions</t>
  </si>
  <si>
    <t>after regular school hours</t>
  </si>
  <si>
    <t>141 (66, 75)</t>
  </si>
  <si>
    <t>Prinz, R. J., Blechman, E. J., Dumas, J. E. (1994). An evaluation of peer coping-skills training for childhood Aggression. Journal of clinical children psychology. 23 (2). 193-203</t>
  </si>
  <si>
    <t>Before 2000</t>
  </si>
  <si>
    <t>Gregor (2005)</t>
  </si>
  <si>
    <t>Convenience sampling</t>
  </si>
  <si>
    <t>(Monica et al., 2020)</t>
  </si>
  <si>
    <t>Correlational results, no effect size or data to generate ES</t>
  </si>
  <si>
    <t>(Stephanie et al., 2011)</t>
  </si>
  <si>
    <t>The 4Rs Program (Reading, Writing, Respect and Resolution)</t>
  </si>
  <si>
    <t>2 years</t>
  </si>
  <si>
    <t>1184 (630, 554)</t>
  </si>
  <si>
    <t>(Coelho et al., 2015)</t>
  </si>
  <si>
    <t>Quasi-experimental, not randomly assigned</t>
  </si>
  <si>
    <t>(O'dor et al., 2021)</t>
  </si>
  <si>
    <t>moderators, no ES</t>
  </si>
  <si>
    <t>16 No, 6 Unclear, 7 Yes</t>
  </si>
  <si>
    <t>GradeLevel</t>
  </si>
  <si>
    <t>Treatment.N</t>
  </si>
  <si>
    <t>Control.N</t>
  </si>
  <si>
    <t>Total.N</t>
  </si>
  <si>
    <t>Treatment.Cluster</t>
  </si>
  <si>
    <t>Control.Cluster</t>
  </si>
  <si>
    <t>Unit</t>
  </si>
  <si>
    <t>Group</t>
  </si>
  <si>
    <t>Construct (D, A)</t>
  </si>
  <si>
    <t>Measure</t>
  </si>
  <si>
    <t>MeasureDescription</t>
  </si>
  <si>
    <t>T_Mean_Pre</t>
  </si>
  <si>
    <t>T_SD_Pre</t>
  </si>
  <si>
    <t>C_Mean_Pre</t>
  </si>
  <si>
    <t>C_SD_Pre</t>
  </si>
  <si>
    <t>T_Mean_Post</t>
  </si>
  <si>
    <t>T_SD_Post</t>
  </si>
  <si>
    <t>C_Mean_Post</t>
  </si>
  <si>
    <t>C_SD_Post</t>
  </si>
  <si>
    <t>ReverseCoded (lower scores are better)</t>
  </si>
  <si>
    <t>Effect.Size</t>
  </si>
  <si>
    <t>ES (D)</t>
  </si>
  <si>
    <t>ES (A)</t>
  </si>
  <si>
    <t>Duration</t>
  </si>
  <si>
    <t>Classes</t>
  </si>
  <si>
    <t>A</t>
  </si>
  <si>
    <t>Basic Assessment System for Children; anxiety subscale</t>
  </si>
  <si>
    <t xml:space="preserve">five week, 10 50-minute sessions of Think, Be, Do </t>
  </si>
  <si>
    <t>Unclear how many classes, assumed 6 per semester (as described for cohort 1).  SDs not reported for posttest, so used pretest SDs.</t>
  </si>
  <si>
    <t>Schools</t>
  </si>
  <si>
    <t>Spence Children’s Anxiety Scale (SCAS)</t>
  </si>
  <si>
    <t>D</t>
  </si>
  <si>
    <t>Children's Depression Inventorty (CDI)</t>
  </si>
  <si>
    <t>Revised Children's Manifest Anxiety Scale (RCMAS)</t>
  </si>
  <si>
    <t>teacher</t>
  </si>
  <si>
    <t>Spielberger State-Trait Anxiety Inventory: Anxiety</t>
  </si>
  <si>
    <t>Internalizing problems</t>
  </si>
  <si>
    <t>Youth Self-Report: Internalizing Problems</t>
  </si>
  <si>
    <t>co-ed PRP</t>
  </si>
  <si>
    <t>Children’s Depression Inventory (CDI)</t>
  </si>
  <si>
    <t>girls PRP</t>
  </si>
  <si>
    <t>Psychologist</t>
  </si>
  <si>
    <t>psychologist-led</t>
  </si>
  <si>
    <t>Social Anxiety Scale for Children-Revised</t>
  </si>
  <si>
    <t>self-report</t>
  </si>
  <si>
    <t>Mood and Feelings Questionnaire-Shart Form</t>
  </si>
  <si>
    <t>Spence Children’s Anxiety Scale (SCAS)_Adolescent</t>
  </si>
  <si>
    <t>Spence Children’s Anxiety Scale (SCAS)_Parent report</t>
  </si>
  <si>
    <t>Child Anxiety Life Interference Scale (CALIS)_Adolescent</t>
  </si>
  <si>
    <t>Child Anxiety Life Interference Scale (CALIS)_Parent report</t>
  </si>
  <si>
    <t>Short Mood and Feeling Questionnaire (SMFQ)_Adolescent</t>
  </si>
  <si>
    <t>Short Mood and Feeling Questionnaire (SMFQ)_Parent report</t>
  </si>
  <si>
    <t>Vaag control</t>
  </si>
  <si>
    <t>trait scale in Spielberger's State-Trait Anxiety Inventory for Children (STAIC)</t>
  </si>
  <si>
    <t>Short Depression Inventory for Children (SDIC)</t>
  </si>
  <si>
    <t>Stress</t>
  </si>
  <si>
    <t>Maastricht University Stress Instrument for Children (MUSIC)</t>
  </si>
  <si>
    <t>Created by the author</t>
  </si>
  <si>
    <t>predominantly low-income and ethnic minority urban youth</t>
  </si>
  <si>
    <t>Behavior Assessment System for Children: Depression</t>
  </si>
  <si>
    <t>The programme involved nine, 60-min, weekly sessions.</t>
  </si>
  <si>
    <t>Behavior Assessment System for Children: Anxiety</t>
  </si>
  <si>
    <t>classes</t>
  </si>
  <si>
    <t>Beck Depression Inventory II (BDI-II)</t>
  </si>
  <si>
    <t>0.38 for BDI-II, 0.22 for RADS</t>
  </si>
  <si>
    <t xml:space="preserve"> eight meetings of 60 min each</t>
  </si>
  <si>
    <t>Two measures for depression yield different ES</t>
  </si>
  <si>
    <t>Reynolds Adolescent Depression Scale (RADS)</t>
  </si>
  <si>
    <t>Anxiety sub-scale of the Children's Automatic Thoughts Scale</t>
  </si>
  <si>
    <t>Teachers' Report Form - Internalizing Scale</t>
  </si>
  <si>
    <t>Spence Children’s Anxiety Scale (SCAS) - Parent report</t>
  </si>
  <si>
    <t>Multidimensional Anxiety Scale for Children</t>
  </si>
  <si>
    <t>Center for Epidemiological Studies - Depression Scale (CES-D)</t>
  </si>
  <si>
    <t>Revised Children's Attributional Style Questionnaire (CASQ-R)</t>
  </si>
  <si>
    <t>DLiteracy</t>
  </si>
  <si>
    <t>Depression Literacy Scale (DLC)</t>
  </si>
  <si>
    <t>Stigma</t>
  </si>
  <si>
    <t>4-point Likert Scale from Griffiths</t>
  </si>
  <si>
    <t xml:space="preserve"> modified version of the CDI (Olive et al., 2016), 3 items were removed (persistent crying—item 10, suicidal ideation—item 9, and worthlessness—item 7)</t>
  </si>
  <si>
    <t>two 50-minute physical education sessions per week over four years</t>
  </si>
  <si>
    <t>Took means/SDs from Table 3.  That means pretest isn't for analytic sample...also used Grade 6 as outcome (end of intervention). Used sample from posttest.</t>
  </si>
  <si>
    <t>Perceived Stress Scale</t>
  </si>
  <si>
    <t>Screen for Childhood Anxiety Related Emotional Disorders (SCARED)</t>
  </si>
  <si>
    <t>Children's Depression Inventory (CDI)</t>
  </si>
  <si>
    <t>Revised Children's Menifest Anxiety Scale</t>
  </si>
  <si>
    <t>Child Behavior Checklist (CBCL)</t>
  </si>
  <si>
    <t>Externalizing problems</t>
  </si>
  <si>
    <t>Reynolds Children's Manifest Anxiety Scale (RCMAS)</t>
  </si>
  <si>
    <t>Children's Attributional Style Questionnaire_Postive Events</t>
  </si>
  <si>
    <t>Children's Attributional Style Questionnaire_Negative Events</t>
  </si>
  <si>
    <t>Revised Children’s Manifest Anxiety Scale (RCMAS)</t>
  </si>
  <si>
    <t>Revised Children's Attributional Style Questionnaire (CASQ)</t>
  </si>
  <si>
    <t>"self-report measures of depression"</t>
  </si>
  <si>
    <t>ten weekly 60-min sessions</t>
  </si>
  <si>
    <t>Taking from Table 2 with straight means.  Unclear what "adjusted means" are adjusted for.</t>
  </si>
  <si>
    <t>use table 3 info.</t>
  </si>
  <si>
    <t>Youth Self-repot Form</t>
  </si>
  <si>
    <t>groups</t>
  </si>
  <si>
    <t>Beck Hopelessness Scale (BHS)</t>
  </si>
  <si>
    <t>Teachers</t>
  </si>
  <si>
    <t>Behavioral Activation for Depression Scale – Short Form</t>
  </si>
  <si>
    <t>3 hours total given in 2–3 class periods</t>
  </si>
  <si>
    <t>Info taken from Table 14.  Doesn't give sample sizes after attrition(?). Posttest means are already adjusted for pretest.</t>
  </si>
  <si>
    <t>Automatic Thoughts Questionnaire (ATQ)</t>
  </si>
  <si>
    <t>Center for Epidemiological Studies - Depression Scale</t>
  </si>
  <si>
    <t>State Anxiety Inventory for Children</t>
  </si>
  <si>
    <t>Revised Child Anxiety and Depression Scale (RCADS): Depression</t>
  </si>
  <si>
    <t>Revised Child Anxiety and Depression Scale (RCADS): Social anxiety</t>
  </si>
  <si>
    <t>Revised Child Anxiety and Depression Scale (RCADS): Separation anxiety</t>
  </si>
  <si>
    <t>Revised Child Anxiety and Depression Scale (RCADS): Generalized anxiety</t>
  </si>
  <si>
    <t>Beck Depression Inventory (BDI)</t>
  </si>
  <si>
    <t>Baseline isn't technically the analytic group, but it's pretty close (attrition was fairly low).  Posttest scores are adjusted for baseline.  Didn't report SDs at posttest, so used pretest SDs (only 3 months later, probably ok).</t>
  </si>
  <si>
    <t>Dutch translation of the Children's Depression Inventory (CDI)</t>
  </si>
  <si>
    <t>vs. Active Control</t>
  </si>
  <si>
    <t>Beck Depression Inventory (RBDI)</t>
  </si>
  <si>
    <t>9 weeks: nine weekly 45-min group sessions and short home practices</t>
  </si>
  <si>
    <t>Strength and Difficulties Questionnaire</t>
  </si>
  <si>
    <t>Diagnostic Interview Schedule for Children Predictive Scales</t>
  </si>
  <si>
    <t>schools</t>
  </si>
  <si>
    <t>Strength and Difficulties: emotional symptoms</t>
  </si>
  <si>
    <t>Strength and Difficulties: peer relationship problems</t>
  </si>
  <si>
    <t>Strength and Difficulties: condcut problems</t>
  </si>
  <si>
    <t>Strength and Difficulties: prosocial behavior</t>
  </si>
  <si>
    <t>Strength and Difficulties: total difficulties</t>
  </si>
  <si>
    <t>elementary school</t>
  </si>
  <si>
    <t>Kazdin Hopelessness Scale (KJS)</t>
  </si>
  <si>
    <t>RCMAS</t>
  </si>
  <si>
    <t>they provided results by different ethnic subgroups, if we decide to keep this one, we need to recalculate the data</t>
  </si>
  <si>
    <t>TSCL_Anxiety</t>
  </si>
  <si>
    <t>TSCL_Depression</t>
  </si>
  <si>
    <t>BHS</t>
  </si>
  <si>
    <t>Youth Self-Report: Internalizing Symptoms</t>
  </si>
  <si>
    <t>Child Behavior Checklist: Internalizing</t>
  </si>
  <si>
    <t>Teacher’s Report Form: Internalizing</t>
  </si>
  <si>
    <t>Girls A</t>
  </si>
  <si>
    <t>D+A</t>
  </si>
  <si>
    <t>Depression, Anxiety, and Stress Scale—Short form (DASS-21): Total</t>
  </si>
  <si>
    <t>no effect</t>
  </si>
  <si>
    <t>Does not include information to calculate effect size. Email authors?</t>
  </si>
  <si>
    <t>Depression, Anxiety, and Stress Scale—Short form (DASS-21): Depression</t>
  </si>
  <si>
    <t>Depression, Anxiety, and Stress Scale—Short form (DASS-21): Anxiety</t>
  </si>
  <si>
    <t>Depression, Anxiety, and Stress Scale—Short form (DASS-21): Stress</t>
  </si>
  <si>
    <t>Catholic Boys</t>
  </si>
  <si>
    <t>Girls B</t>
  </si>
  <si>
    <t>Withdrew from study - still some data.  Probably should drop. Does not include information to calculate effect size.  Email authors?</t>
  </si>
  <si>
    <t>Jewish Co-ed</t>
  </si>
  <si>
    <t>Tutorial Groups</t>
  </si>
  <si>
    <t>High baseline individuals</t>
  </si>
  <si>
    <t>Includes only high baseline individuals on the DASS-21.</t>
  </si>
  <si>
    <t>Strenghts and Difficulties Questionnaire: emotional symptoms</t>
  </si>
  <si>
    <t>Depression Anxiety Stress Scale (DASS-21)</t>
  </si>
  <si>
    <t>S</t>
  </si>
  <si>
    <t>positive mental health and wellbeing</t>
  </si>
  <si>
    <t>Warwick Edinburgh Mental Wellbeing Scale (WEMWBS)</t>
  </si>
  <si>
    <t>Strength and Difficultie: Internalizing problems</t>
  </si>
  <si>
    <t>Strength and Difficultie: Externalizing problems</t>
  </si>
  <si>
    <t>Strength and Difficultie: Prosocial behavior</t>
  </si>
  <si>
    <t>Eggert et al. (2002)</t>
  </si>
  <si>
    <t>CAST</t>
  </si>
  <si>
    <t>7-point Likert scale for depression</t>
  </si>
  <si>
    <t>Revised Child Anxiety and Depression Scales: Depression and Anxiety</t>
  </si>
  <si>
    <t>Social Skill Questionnaire</t>
  </si>
  <si>
    <t>Youth Behavior Problems: Internalizing problems</t>
  </si>
  <si>
    <t>9-item Perceived Stress Scale</t>
  </si>
  <si>
    <t>Youth Behavior Problems: Externalizing problems</t>
  </si>
  <si>
    <t>Revised Child Anxiety and Depression Scale-30: Depression and Anxiety</t>
  </si>
  <si>
    <t>Depression Questionnaire for Children: Depression</t>
  </si>
  <si>
    <t>Anxiety Scale for Children: Anxiety</t>
  </si>
  <si>
    <t>Children's Depression Inventory</t>
  </si>
  <si>
    <t>Behavioural Activation for Depression Scale-Short Form: Depression</t>
  </si>
  <si>
    <t>Adolescents Coping with Emotions</t>
  </si>
  <si>
    <t>girls</t>
  </si>
  <si>
    <t>Children's Depression Inventorty</t>
  </si>
  <si>
    <t>Children's Automatic Thoughts Scale - Social Anxiety</t>
  </si>
  <si>
    <t>Children's Automatic Thoughts Scale - Physical Anxiety</t>
  </si>
  <si>
    <t>AN-UD anxiety scale</t>
  </si>
  <si>
    <t>Coping (Problem-solving)</t>
  </si>
  <si>
    <t>Social Problem-Solving Inventory (SPSI)</t>
  </si>
  <si>
    <t>Coping (Maladaptive coping)</t>
  </si>
  <si>
    <t>Children with Dutch fathers</t>
  </si>
  <si>
    <t>Coping (Emotion-focused coping)</t>
  </si>
  <si>
    <t>Children with non-Dutch fathers</t>
  </si>
  <si>
    <t>Coping (Social support seeking skills)</t>
  </si>
  <si>
    <t>Knowledge and Positive Attitude: measure attitudes towards mental health</t>
  </si>
  <si>
    <t>Children's social distance</t>
  </si>
  <si>
    <t>H</t>
  </si>
  <si>
    <t>mental health treatment seeking</t>
  </si>
  <si>
    <t>Strenghts and Difficulties Questionnaire (SDQ)</t>
  </si>
  <si>
    <t>1 h per week over 20 weeks</t>
  </si>
  <si>
    <t>Short Warwick-Edinburgh Mental Well-Being Scale (SWEMWBS)</t>
  </si>
  <si>
    <t>"assesses participants’ experiences of subjective positive mental health (well-being)"</t>
  </si>
  <si>
    <t>Hamilton Depression Rating Scale</t>
  </si>
  <si>
    <t>Beck Depression Inventory</t>
  </si>
  <si>
    <t>Social Adjustment Scale Self-Report</t>
  </si>
  <si>
    <t>Depression Anxiety and Stress Scales (DASS-21)</t>
  </si>
  <si>
    <t>"Psychological distress; yields subscale totals for depression, stress and anxiety"</t>
  </si>
  <si>
    <t>DASS measures both depression and anxiety. Took means/SDs from Table 1.  That means pretest isn't for analytic sample...also used post-intervention as outcome (end of intervention).  Differential attrition at 6-month follow-up is 27%! Used sample from posttest.</t>
  </si>
  <si>
    <t>Moods and Feelings Questionnaire (MFQ)</t>
  </si>
  <si>
    <t>"measure suicidal ideation"</t>
  </si>
  <si>
    <t>Took means/SDs from Table 1.  That means pretest isn't for analytic sample...also used post-intervention as outcome (end of intervention).  Differential attrition at 6-month follow-up is 27%! Used sample from posttest.</t>
  </si>
  <si>
    <t>Depression Literacy Scale (D-Lit)</t>
  </si>
  <si>
    <t>"assess students' knowledge and understanding of the information covered by the HeadStrong program"</t>
  </si>
  <si>
    <t>delivered in 10-hour class time over 5-8 weeks</t>
  </si>
  <si>
    <t>Depression Stigma Scale (DSS-Personal)</t>
  </si>
  <si>
    <t>"assesses personal and perceived stigma towards depression"</t>
  </si>
  <si>
    <t>Inventory of Attitudes towards Seeking Mental Health Services (IASMHS)</t>
  </si>
  <si>
    <t>"assess attitudes towards help-seeking"</t>
  </si>
  <si>
    <t>Post-K</t>
  </si>
  <si>
    <t>Social Competence and Behavior Evaluation-Preschool Edition (SCBE)</t>
  </si>
  <si>
    <t>Post-1</t>
  </si>
  <si>
    <t>The Centre for Epidemiological Studies-Depression Scale (CES-D)</t>
  </si>
  <si>
    <t>"assess student reported depressive symptoms"</t>
  </si>
  <si>
    <t>Does not include information to calculate effect size.  Email authors?</t>
  </si>
  <si>
    <t>Worry</t>
  </si>
  <si>
    <t>The Penn State Worry Questionnaire for Children</t>
  </si>
  <si>
    <t>Coding: Duration&gt;=12 weeks, Longduration</t>
  </si>
  <si>
    <t>Link</t>
  </si>
  <si>
    <t>mood and feelings questionnaire</t>
  </si>
  <si>
    <t>https://devepi.duhs.duke.edu/files/2018/03/MFQ-Child-Self-Report-Short.pdf</t>
  </si>
  <si>
    <t>https://www.hhs.texas.gov/sites/default/files/documents/doing-business-with-hhs/provider-portal/behavioral-health-provider/cognitive-behavioral-therapy-resources/automatic-thoughts-questionnaire.pdf</t>
  </si>
  <si>
    <t>The State-Trait Anxiety Inventory (STAI)</t>
  </si>
  <si>
    <t>https://www.apa.org/pi/about/publications/caregivers/practice-settings/assessment/tools/trait-state</t>
  </si>
  <si>
    <t>Exclusion Reason</t>
  </si>
  <si>
    <t>Keller et al. (2017) USA</t>
  </si>
  <si>
    <t>SAMPLE 28</t>
  </si>
  <si>
    <t>Sibinga et al. (2013)</t>
  </si>
  <si>
    <t>SAMPLE =41</t>
  </si>
  <si>
    <t xml:space="preserve">Dadds et al        </t>
  </si>
  <si>
    <t>Ralph and Nicholson</t>
  </si>
  <si>
    <t>Barrett et al</t>
  </si>
  <si>
    <t>very high attrition</t>
  </si>
  <si>
    <t>Lock and Barrett,</t>
  </si>
  <si>
    <t>no access</t>
  </si>
  <si>
    <t>Spence et al</t>
  </si>
  <si>
    <r>
      <rPr>
        <rFont val="Times New Roman"/>
        <color rgb="FF000000"/>
        <sz val="12.0"/>
      </rPr>
      <t>The feelings club: randomized controlled evaluation of school‐based CBT for anxious or depressive symptoms</t>
    </r>
    <r>
      <rPr>
        <rFont val="Times New Roman"/>
        <color rgb="FF000000"/>
        <sz val="12.0"/>
        <u/>
      </rPr>
      <t>†</t>
    </r>
  </si>
  <si>
    <t>Evaluation of a preventive intervention for child anxiety in two randomized attention-control school trials</t>
  </si>
  <si>
    <t>The Role of Perfectionism in Relation to an Intervention to Reduce Anxious and Depressive Symptoms in Children</t>
  </si>
  <si>
    <t>Cognitive bias modification versus CBT in reducing adolescent social anxiety: a randomized controlled trial</t>
  </si>
  <si>
    <t>Effectiveness of a Cognitive Behavioral Therapy-Based Indicated Prevention Program for Children with Elevated Anxiety Levels: a Randomized Controlled Trial</t>
  </si>
  <si>
    <t>netherlands</t>
  </si>
  <si>
    <t>Note. RCT refers to randomized controlled trial; CRCT refers to cluster randomized controlled trial; BR refers to block randomization; N is the total number of participants; T,C means number of treatment participants and number of control participants respectively.</t>
  </si>
  <si>
    <t>APA</t>
  </si>
  <si>
    <t>Intervention</t>
  </si>
  <si>
    <t>Study.Number</t>
  </si>
  <si>
    <t>Quasi-Experimental</t>
  </si>
  <si>
    <t>Tx.Cluster</t>
  </si>
  <si>
    <t>Unit of Cluster</t>
  </si>
  <si>
    <t>Tx.N</t>
  </si>
  <si>
    <t>Total_N</t>
  </si>
  <si>
    <t>August et al. (2004)</t>
  </si>
  <si>
    <t>Early Risers</t>
  </si>
  <si>
    <t>Axford, N., Bjornstad, G., Clarkson, S., Ukoumunne, O.C., Wrigley, Z....&amp; Htchings, J. (2020). The Effectiveness of the KiVa Bullying Prevention Program in Wales, UK: Results from a Pragmatic Cluster Randomized Controlled Trial. Prevention Science. (2020) 21, 615-626</t>
  </si>
  <si>
    <t>Berry, V., Axford, N., Blower, S., Taylor, R. S., Edwards, R. T., Tobin, K., ... &amp; Bywater, T. (2016). The effectiveness and micro-costing analysis of a universal, school-based, social–emotional learning programme in the UK: A cluster-randomised controlled trial. School Mental Health, 8(2), 238-256.</t>
  </si>
  <si>
    <t>Blair &amp; Ravor (2014)</t>
  </si>
  <si>
    <t>Brackett et al. (2012)</t>
  </si>
  <si>
    <t>RULER</t>
  </si>
  <si>
    <t>Caldarella et al.  (2018)</t>
  </si>
  <si>
    <t>CW-FIT</t>
  </si>
  <si>
    <t>Cheney et al. (2009)</t>
  </si>
  <si>
    <t>Check, Connect, and Expect</t>
  </si>
  <si>
    <t>Clarke, A. M., Bunting, B., &amp; Barry, M. M. (2014). Evaluating the implementation of a school-based emotional well-being programme: a cluster randomized controlled trial of Zippy’s Friends for children in disadvantaged primary schools. Health education research, 29(5), 786-798.</t>
  </si>
  <si>
    <t>Coelho, V. A., Marchante, M., &amp; Sousa, V. (2015). “Positive Attitude”: A multilevel model analysis of the effectiveness of a Social and Emotional Learning Program for Portuguese middle school students. Journal of adolescence, 43, 29-38.</t>
  </si>
  <si>
    <t>Positive Attitude</t>
  </si>
  <si>
    <t>Daunic et al. (2012)</t>
  </si>
  <si>
    <t>Tools for Getting Along</t>
  </si>
  <si>
    <t>Social Skills Group Intervention (SSGRIN)</t>
  </si>
  <si>
    <t>Dowling, K., Simpkin, A. J., &amp; Barry, M. M. (2019). A cluster randomized-controlled trial of the Mindout social and emotional learning program for disadvantaged post-primary school students. Journal of youth and adolescence, 48(7), 1245-1263.</t>
  </si>
  <si>
    <t>Essau, C. A., Conradt, J., Sasagawa, S., &amp; Ollendick, T. H. (2012). Prevention of anxiety symptoms in children: Results from a universal school-based trial. Behavior therapy, 43(2), 450-464.</t>
  </si>
  <si>
    <t>Hoglund, W. L., Hosan, N. E., &amp; Leadbeater, B. J. (2012). Using your WITS: A 6-year follow-up of a peer victimization prevention program. School Psychology Review, 41(2), 193-214.</t>
  </si>
  <si>
    <t>WITS</t>
  </si>
  <si>
    <t>Holloway (2004)</t>
  </si>
  <si>
    <t>Reaching Academic Potential</t>
  </si>
  <si>
    <t>Humphrey, N. et al. (2016). A cluster randomized controlled trial of the Promoting Alternative Thinking Strategies curriculum. Journal of School Psychology. 58 (2016) 73-89.</t>
  </si>
  <si>
    <t>Jones et al. (2011)</t>
  </si>
  <si>
    <t>4Rs</t>
  </si>
  <si>
    <t>Kozina, A. (2020). School‐based prevention of anxiety using the "My FRIENDS" emotional resilience program: Six‐month follow‐up. International Journal of Psychology. 55 (S1) 70-77</t>
  </si>
  <si>
    <t>My FRIENDS</t>
  </si>
  <si>
    <t>Kraag, G., et al (2009) ‘Learn Young, Learn Fair’, a stress management program for fifth and sixth graders: longitudinal results from an experimental study. Journal of child psychology and psychiatry. 50:9 (2009), pp 1185–1195</t>
  </si>
  <si>
    <t>Kumpfer et al. (2002)</t>
  </si>
  <si>
    <t>I Can Problem Solve</t>
  </si>
  <si>
    <t>Lochman &amp; Wells (2002)</t>
  </si>
  <si>
    <t>Coping Power</t>
  </si>
  <si>
    <t>Merino-Barrero, J. A., Valero-Valenzuela, A., Pedreno, N. B., &amp; Fernandez-Río, J. (2020). Impact of a sustained TPSR program on students’ responsibility, motivation, sportsmanship, and intention to be physically active. Journal of Teaching in Physical Education, 39(2), 247-255.</t>
  </si>
  <si>
    <t>Teaching for Personal and Social Responsibility (TSPR)</t>
  </si>
  <si>
    <t>Mishara, B. L. &amp; Dufour, S. (2020). Randomized Control Study of the Implementation and Effects of a New Mental Health Promotion Program to Improve Coping Skills in 9 to 11 Year Old Children: Passport: Skills for Life. Frontiers in Psychology.</t>
  </si>
  <si>
    <t>Passport: Skills for Life (PSL)</t>
  </si>
  <si>
    <t>Mishara, B. L., &amp; Ystgaard, M. (2006). Effectiveness of a mental health promotion program to improve coping skills in young children: Zippy's Friends. Early Childhood Research Quarterly, 21(1), 110-123.</t>
  </si>
  <si>
    <t>Novak, M., Mihic, J., Bašic, J., &amp; Nix, R. L. (2017). PATHS in Croatia: A school-based randomised-controlled trial of a social and emotional learning curriculum. International Journal of Psychology. DOI: 10.1002/ijop.12262</t>
  </si>
  <si>
    <t>Peer Coping-Skills (PCS)</t>
  </si>
  <si>
    <t>Incredible Years - Child + Parent Training</t>
  </si>
  <si>
    <t>Reinke et al. (2018)</t>
  </si>
  <si>
    <t>Incredible Years Teacher Classroom Management Program (IY TCM)</t>
  </si>
  <si>
    <t xml:space="preserve">Roberts, C., Kane, R., Thomson, H., Bishop, B., &amp; Hart, B. (2003). The Prevention of Depressive Symptoms in Rural School Children: A Randomized Controlled Trial. Journal of Consulting and Clinical Psychology. 71 (3), 622-628. </t>
  </si>
  <si>
    <t>Penn Prevention Program (PPP)</t>
  </si>
  <si>
    <t>Rooney, R., Hassan, S., Kane, R., Roberts, C. M., &amp; Nesa, M. (2013). Reducing depression in 9–10 year old children in low SES schools: a longitudinal universal randomized controlled trial. Behaviour research and therapy, 51(12), 845-854.</t>
  </si>
  <si>
    <t xml:space="preserve">Aussie Optimism: Positive Thinking Skills Program (AOP-PTS) </t>
  </si>
  <si>
    <t>Schonert-Reichl, K. A., Smith, V., Zaidman-Zait, A., &amp; Hertzman, C. (2012). Promoting children’s prosocial behaviours in school: Impact of the “Roots of Empathy” program on the social and emotional competence of school-aged children. School Mental Health. (2012) 4:1–21</t>
  </si>
  <si>
    <t>Roots of Empathy</t>
  </si>
  <si>
    <t>Sheridan, S. M., Witte, A. L., Holmes, S. R., Coutts, M. J., Dent, A. L., Kunz, G. M., &amp; Wu, C. (2017).</t>
  </si>
  <si>
    <t>Conjoint Behavioral Consultation</t>
  </si>
  <si>
    <t>Sullivan et al. (2015)</t>
  </si>
  <si>
    <t>Tak, Y. R., Lichtwarck-Aschoff, A., Gillham, J. E., Van Zundert, R. M., &amp; Engels, R. C. (2016). Universal school-based depression prevention ‘Op Volle Kracht’: A longitudinal cluster randomized controlled trial. Journal of abnormal child psychology, 44(5), 949-961.</t>
  </si>
  <si>
    <t xml:space="preserve">Op Volle Kracht (OVK) </t>
  </si>
  <si>
    <t>Trip, S., McMahon, J., Bora, C., &amp; Chipea, F. (2010). The efficiency of a Rational Emotive and Behavioral Education program in diminishing dysfunctional thinking, behaviors and emotions in children. Journal of Cognitive &amp; Behavioral Psychotherapies, 10(2).</t>
  </si>
  <si>
    <t>Rational Emotive Behavioral Education (REBE)</t>
  </si>
  <si>
    <t>Tasks</t>
  </si>
  <si>
    <t>Person</t>
  </si>
  <si>
    <t>Progress</t>
  </si>
  <si>
    <t>Deadline</t>
  </si>
  <si>
    <t>Note</t>
  </si>
  <si>
    <t>Check the study fulfills the criteria checklist (if not, type 1 in drop and explain in note)</t>
  </si>
  <si>
    <t>JW, QZ</t>
  </si>
  <si>
    <t>Double Coding (new studies + SEL studies)</t>
  </si>
  <si>
    <t>JW, QZ, YX</t>
  </si>
  <si>
    <t>Snowball Search</t>
  </si>
  <si>
    <t>Journal Search</t>
  </si>
  <si>
    <t>YX</t>
  </si>
  <si>
    <t>Exclude Unsuitable Studies</t>
  </si>
  <si>
    <t>Screen Studies that are from other countries</t>
  </si>
  <si>
    <t>Double Coding</t>
  </si>
  <si>
    <t>Update R coding and Format Tables and Figures</t>
  </si>
  <si>
    <t>QZ,JW</t>
  </si>
  <si>
    <t>Write out the Manuscript</t>
  </si>
  <si>
    <t>Locate target journals in Journal Search</t>
  </si>
  <si>
    <t>Submit to a Journal</t>
  </si>
  <si>
    <t>Make code and data public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</si>
</sst>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m-d"/>
    <numFmt numFmtId="166" formatCode="mm/dd/yyyy"/>
  </numFmts>
  <fonts count="24">
    <font>
      <sz val="10.0"/>
      <color rgb="FF000000"/>
      <name val="Arial"/>
      <scheme val="minor"/>
    </font>
    <font>
      <b/>
      <sz val="12.0"/>
      <color rgb="FF000000"/>
      <name val="Times New Roman"/>
    </font>
    <font>
      <b/>
      <sz val="12.0"/>
      <color theme="1"/>
      <name val="Times New Roman"/>
    </font>
    <font>
      <sz val="12.0"/>
      <color rgb="FF000000"/>
      <name val="Times New Roman"/>
    </font>
    <font>
      <sz val="12.0"/>
      <color theme="1"/>
      <name val="Times New Roman"/>
    </font>
    <font>
      <sz val="12.0"/>
      <color theme="1"/>
      <name val="&quot;Times New Roman&quot;"/>
    </font>
    <font>
      <color rgb="FF000000"/>
      <name val="Roboto"/>
    </font>
    <font>
      <sz val="12.0"/>
      <color rgb="FF000000"/>
      <name val="&quot;Times New Roman&quot;"/>
    </font>
    <font>
      <sz val="12.0"/>
      <color rgb="FFEA4335"/>
      <name val="Times New Roman"/>
    </font>
    <font>
      <sz val="12.0"/>
      <color rgb="FF2E2E2E"/>
      <name val="Times New Roman"/>
    </font>
    <font>
      <sz val="12.0"/>
      <color rgb="FF323232"/>
      <name val="Times New Roman"/>
    </font>
    <font>
      <sz val="12.0"/>
      <color theme="5"/>
      <name val="Times New Roman"/>
    </font>
    <font>
      <b/>
      <i/>
      <sz val="12.0"/>
      <color rgb="FF000000"/>
      <name val="Times New Roman"/>
    </font>
    <font>
      <b/>
      <i/>
      <sz val="12.0"/>
      <color theme="1"/>
      <name val="Times New Roman"/>
    </font>
    <font>
      <color theme="1"/>
      <name val="Arial"/>
      <scheme val="minor"/>
    </font>
    <font>
      <b/>
      <i/>
      <sz val="9.0"/>
      <color theme="1"/>
      <name val="&quot;Times New Roman&quot;"/>
    </font>
    <font>
      <u/>
      <color rgb="FF0000FF"/>
    </font>
    <font>
      <b/>
      <color theme="1"/>
      <name val="Arial"/>
      <scheme val="minor"/>
    </font>
    <font>
      <u/>
      <sz val="12.0"/>
      <color rgb="FF000000"/>
      <name val="Times New Roman"/>
    </font>
    <font>
      <color rgb="FF005274"/>
      <name val="&quot;Open Sans&quot;"/>
    </font>
    <font>
      <b/>
      <color theme="1"/>
      <name val="Arial"/>
    </font>
    <font>
      <color theme="1"/>
      <name val="Arial"/>
    </font>
    <font>
      <color rgb="FF000000"/>
      <name val="Arial"/>
    </font>
    <font>
      <b/>
      <sz val="12.0"/>
      <color theme="1"/>
      <name val="&quot;Times New Roman&quot;"/>
    </font>
  </fonts>
  <fills count="13">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FCFCFC"/>
        <bgColor rgb="FFFCFCFC"/>
      </patternFill>
    </fill>
    <fill>
      <patternFill patternType="solid">
        <fgColor rgb="FFD9D9D9"/>
        <bgColor rgb="FFD9D9D9"/>
      </patternFill>
    </fill>
    <fill>
      <patternFill patternType="solid">
        <fgColor rgb="FFCCCCCC"/>
        <bgColor rgb="FFCCCCCC"/>
      </patternFill>
    </fill>
    <fill>
      <patternFill patternType="solid">
        <fgColor rgb="FFF71212"/>
        <bgColor rgb="FFF71212"/>
      </patternFill>
    </fill>
    <fill>
      <patternFill patternType="solid">
        <fgColor rgb="FFFF0000"/>
        <bgColor rgb="FFFF0000"/>
      </patternFill>
    </fill>
    <fill>
      <patternFill patternType="solid">
        <fgColor theme="5"/>
        <bgColor theme="5"/>
      </patternFill>
    </fill>
    <fill>
      <patternFill patternType="solid">
        <fgColor theme="6"/>
        <bgColor theme="6"/>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1" xfId="0" applyAlignment="1" applyFont="1" applyNumberFormat="1">
      <alignment horizontal="left" readingOrder="0" vertical="top"/>
    </xf>
    <xf borderId="0" fillId="0" fontId="1"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xf>
    <xf borderId="1" fillId="0" fontId="2" numFmtId="0" xfId="0" applyAlignment="1" applyBorder="1" applyFont="1">
      <alignment horizontal="left"/>
    </xf>
    <xf borderId="1" fillId="2" fontId="1" numFmtId="0" xfId="0" applyAlignment="1" applyBorder="1" applyFill="1" applyFont="1">
      <alignment horizontal="left" readingOrder="0" vertical="top"/>
    </xf>
    <xf borderId="0" fillId="3" fontId="3" numFmtId="1" xfId="0" applyAlignment="1" applyFill="1" applyFont="1" applyNumberFormat="1">
      <alignment horizontal="left" readingOrder="0" vertical="top"/>
    </xf>
    <xf borderId="0" fillId="3" fontId="3" numFmtId="0" xfId="0" applyAlignment="1" applyFont="1">
      <alignment horizontal="left" readingOrder="0" vertical="top"/>
    </xf>
    <xf borderId="0" fillId="0" fontId="3" numFmtId="0" xfId="0" applyAlignment="1" applyFont="1">
      <alignment horizontal="left" readingOrder="0" vertical="top"/>
    </xf>
    <xf borderId="0" fillId="4" fontId="3" numFmtId="0" xfId="0" applyAlignment="1" applyFill="1" applyFont="1">
      <alignment horizontal="left" readingOrder="0" vertical="top"/>
    </xf>
    <xf borderId="0" fillId="0" fontId="3" numFmtId="0" xfId="0" applyAlignment="1" applyFont="1">
      <alignment horizontal="left"/>
    </xf>
    <xf borderId="0" fillId="0" fontId="4" numFmtId="0" xfId="0" applyAlignment="1" applyFont="1">
      <alignment horizontal="left"/>
    </xf>
    <xf borderId="0" fillId="2" fontId="3" numFmtId="0" xfId="0" applyAlignment="1" applyFont="1">
      <alignment horizontal="left" readingOrder="0" vertical="top"/>
    </xf>
    <xf borderId="0" fillId="0" fontId="3" numFmtId="1" xfId="0" applyAlignment="1" applyFont="1" applyNumberFormat="1">
      <alignment horizontal="left" readingOrder="0"/>
    </xf>
    <xf borderId="0" fillId="0" fontId="3" numFmtId="0" xfId="0" applyAlignment="1" applyFont="1">
      <alignment horizontal="left" readingOrder="0"/>
    </xf>
    <xf borderId="0" fillId="5" fontId="3" numFmtId="0" xfId="0" applyAlignment="1" applyFill="1" applyFont="1">
      <alignment horizontal="left" readingOrder="0" shrinkToFit="0" vertical="bottom" wrapText="0"/>
    </xf>
    <xf borderId="0" fillId="0" fontId="3" numFmtId="0" xfId="0" applyAlignment="1" applyFont="1">
      <alignment horizontal="left" vertical="bottom"/>
    </xf>
    <xf borderId="0" fillId="0" fontId="3" numFmtId="164" xfId="0" applyAlignment="1" applyFont="1" applyNumberFormat="1">
      <alignment horizontal="left" vertical="bottom"/>
    </xf>
    <xf borderId="0" fillId="0" fontId="3" numFmtId="0" xfId="0" applyAlignment="1" applyFont="1">
      <alignment horizontal="left" vertical="bottom"/>
    </xf>
    <xf borderId="0" fillId="0" fontId="3" numFmtId="0" xfId="0" applyAlignment="1" applyFont="1">
      <alignment horizontal="left" vertical="top"/>
    </xf>
    <xf borderId="0" fillId="0" fontId="3" numFmtId="0" xfId="0" applyAlignment="1" applyFont="1">
      <alignment horizontal="left" readingOrder="0" vertical="bottom"/>
    </xf>
    <xf borderId="0" fillId="0" fontId="4" numFmtId="0" xfId="0" applyAlignment="1" applyFont="1">
      <alignment horizontal="left" readingOrder="0"/>
    </xf>
    <xf borderId="0" fillId="0" fontId="3" numFmtId="1" xfId="0" applyAlignment="1" applyFont="1" applyNumberFormat="1">
      <alignment horizontal="left" readingOrder="0" vertical="top"/>
    </xf>
    <xf borderId="0" fillId="0" fontId="3" numFmtId="165" xfId="0" applyAlignment="1" applyFont="1" applyNumberFormat="1">
      <alignment horizontal="left" readingOrder="0" vertical="top"/>
    </xf>
    <xf borderId="0" fillId="5" fontId="3" numFmtId="0" xfId="0" applyAlignment="1" applyFont="1">
      <alignment horizontal="left" readingOrder="0"/>
    </xf>
    <xf borderId="0" fillId="0" fontId="3" numFmtId="165" xfId="0" applyAlignment="1" applyFont="1" applyNumberFormat="1">
      <alignment horizontal="left" readingOrder="0"/>
    </xf>
    <xf borderId="0" fillId="2" fontId="3" numFmtId="3" xfId="0" applyAlignment="1" applyFont="1" applyNumberFormat="1">
      <alignment horizontal="left" readingOrder="0"/>
    </xf>
    <xf borderId="0" fillId="2" fontId="3" numFmtId="0" xfId="0" applyAlignment="1" applyFont="1">
      <alignment horizontal="left" readingOrder="0"/>
    </xf>
    <xf borderId="0" fillId="5" fontId="3" numFmtId="0" xfId="0" applyAlignment="1" applyFont="1">
      <alignment horizontal="left" readingOrder="0" vertical="top"/>
    </xf>
    <xf borderId="0" fillId="3" fontId="3" numFmtId="0" xfId="0" applyAlignment="1" applyFont="1">
      <alignment horizontal="left" readingOrder="0"/>
    </xf>
    <xf borderId="0" fillId="2" fontId="3" numFmtId="0" xfId="0" applyAlignment="1" applyFont="1">
      <alignment horizontal="left"/>
    </xf>
    <xf borderId="0" fillId="0" fontId="3" numFmtId="1" xfId="0" applyAlignment="1" applyFont="1" applyNumberFormat="1">
      <alignment horizontal="left" readingOrder="0" shrinkToFit="0" wrapText="1"/>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4" numFmtId="0" xfId="0" applyAlignment="1" applyFont="1">
      <alignment horizontal="left" shrinkToFit="0" wrapText="1"/>
    </xf>
    <xf borderId="0" fillId="2" fontId="3" numFmtId="0" xfId="0" applyAlignment="1" applyFont="1">
      <alignment horizontal="left" readingOrder="0" shrinkToFit="0" wrapText="1"/>
    </xf>
    <xf borderId="0" fillId="3" fontId="3" numFmtId="0" xfId="0" applyAlignment="1" applyFont="1">
      <alignment horizontal="left" vertical="bottom"/>
    </xf>
    <xf borderId="0" fillId="2" fontId="3" numFmtId="0" xfId="0" applyAlignment="1" applyFont="1">
      <alignment horizontal="left" vertical="bottom"/>
    </xf>
    <xf borderId="0" fillId="3" fontId="4" numFmtId="0" xfId="0" applyAlignment="1" applyFont="1">
      <alignment horizontal="left" vertical="bottom"/>
    </xf>
    <xf borderId="0" fillId="6" fontId="3" numFmtId="0" xfId="0" applyAlignment="1" applyFill="1" applyFont="1">
      <alignment horizontal="left" readingOrder="0"/>
    </xf>
    <xf borderId="0" fillId="6" fontId="4" numFmtId="0" xfId="0" applyAlignment="1" applyFont="1">
      <alignment horizontal="left" readingOrder="0" vertical="bottom"/>
    </xf>
    <xf borderId="0" fillId="0" fontId="4" numFmtId="0" xfId="0" applyAlignment="1" applyFont="1">
      <alignment horizontal="left" vertical="top"/>
    </xf>
    <xf borderId="0" fillId="0" fontId="3" numFmtId="0" xfId="0" applyAlignment="1" applyFont="1">
      <alignment horizontal="left" vertical="top"/>
    </xf>
    <xf borderId="0" fillId="2" fontId="3" numFmtId="0" xfId="0" applyAlignment="1" applyFont="1">
      <alignment horizontal="left" vertical="top"/>
    </xf>
    <xf borderId="0" fillId="0" fontId="3" numFmtId="0" xfId="0" applyAlignment="1" applyFont="1">
      <alignment horizontal="left" readingOrder="0" shrinkToFit="0" vertical="top" wrapText="0"/>
    </xf>
    <xf borderId="0" fillId="6" fontId="5" numFmtId="0" xfId="0" applyAlignment="1" applyFont="1">
      <alignment horizontal="left" readingOrder="0"/>
    </xf>
    <xf borderId="0" fillId="0" fontId="3"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shrinkToFit="0" vertical="top" wrapText="0"/>
    </xf>
    <xf borderId="0" fillId="0" fontId="3" numFmtId="0" xfId="0" applyAlignment="1" applyFont="1">
      <alignment horizontal="left" shrinkToFit="0" vertical="bottom" wrapText="0"/>
    </xf>
    <xf borderId="0" fillId="2" fontId="3" numFmtId="0" xfId="0" applyAlignment="1" applyFont="1">
      <alignment horizontal="left" vertical="bottom"/>
    </xf>
    <xf borderId="0" fillId="3" fontId="3" numFmtId="0" xfId="0" applyAlignment="1" applyFont="1">
      <alignment horizontal="left" vertical="bottom"/>
    </xf>
    <xf borderId="1" fillId="2" fontId="3" numFmtId="0" xfId="0" applyAlignment="1" applyBorder="1" applyFont="1">
      <alignment horizontal="left" readingOrder="0" vertical="top"/>
    </xf>
    <xf borderId="0" fillId="4" fontId="3" numFmtId="0" xfId="0" applyAlignment="1" applyFont="1">
      <alignment horizontal="left" readingOrder="0" shrinkToFit="0" vertical="bottom" wrapText="0"/>
    </xf>
    <xf borderId="0" fillId="4" fontId="3" numFmtId="0" xfId="0" applyAlignment="1" applyFont="1">
      <alignment horizontal="left" readingOrder="0"/>
    </xf>
    <xf borderId="0" fillId="7" fontId="3" numFmtId="1" xfId="0" applyAlignment="1" applyFill="1" applyFont="1" applyNumberFormat="1">
      <alignment horizontal="left" readingOrder="0"/>
    </xf>
    <xf borderId="0" fillId="7" fontId="3" numFmtId="0" xfId="0" applyAlignment="1" applyFont="1">
      <alignment horizontal="left" readingOrder="0"/>
    </xf>
    <xf borderId="0" fillId="7" fontId="3" numFmtId="0" xfId="0" applyAlignment="1" applyFont="1">
      <alignment horizontal="left" readingOrder="0" vertical="top"/>
    </xf>
    <xf borderId="0" fillId="7" fontId="3" numFmtId="0" xfId="0" applyAlignment="1" applyFont="1">
      <alignment horizontal="left" readingOrder="0" vertical="bottom"/>
    </xf>
    <xf borderId="0" fillId="7" fontId="3" numFmtId="0" xfId="0" applyAlignment="1" applyFont="1">
      <alignment horizontal="left" shrinkToFit="0" vertical="top" wrapText="0"/>
    </xf>
    <xf borderId="0" fillId="7" fontId="3" numFmtId="0" xfId="0" applyAlignment="1" applyFont="1">
      <alignment horizontal="left" vertical="top"/>
    </xf>
    <xf borderId="0" fillId="7" fontId="3" numFmtId="0" xfId="0" applyAlignment="1" applyFont="1">
      <alignment horizontal="left" vertical="bottom"/>
    </xf>
    <xf borderId="0" fillId="7" fontId="4" numFmtId="0" xfId="0" applyAlignment="1" applyFont="1">
      <alignment horizontal="left"/>
    </xf>
    <xf borderId="0" fillId="8" fontId="3" numFmtId="1" xfId="0" applyAlignment="1" applyFill="1" applyFont="1" applyNumberFormat="1">
      <alignment horizontal="left" readingOrder="0"/>
    </xf>
    <xf borderId="0" fillId="8" fontId="3" numFmtId="0" xfId="0" applyAlignment="1" applyFont="1">
      <alignment horizontal="left" readingOrder="0"/>
    </xf>
    <xf borderId="0" fillId="8" fontId="3" numFmtId="0" xfId="0" applyAlignment="1" applyFont="1">
      <alignment horizontal="left"/>
    </xf>
    <xf borderId="0" fillId="8" fontId="3" numFmtId="0" xfId="0" applyAlignment="1" applyFont="1">
      <alignment horizontal="left" readingOrder="0"/>
    </xf>
    <xf borderId="0" fillId="8" fontId="4" numFmtId="0" xfId="0" applyAlignment="1" applyFont="1">
      <alignment horizontal="left"/>
    </xf>
    <xf borderId="1" fillId="0" fontId="3" numFmtId="0" xfId="0" applyAlignment="1" applyBorder="1" applyFont="1">
      <alignment horizontal="left" readingOrder="0" vertical="top"/>
    </xf>
    <xf borderId="1" fillId="9" fontId="3" numFmtId="0" xfId="0" applyAlignment="1" applyBorder="1" applyFill="1" applyFont="1">
      <alignment horizontal="left" readingOrder="0" vertical="top"/>
    </xf>
    <xf borderId="1" fillId="0" fontId="3" numFmtId="0" xfId="0" applyAlignment="1" applyBorder="1" applyFont="1">
      <alignment horizontal="left" readingOrder="0"/>
    </xf>
    <xf borderId="0" fillId="10" fontId="3" numFmtId="0" xfId="0" applyAlignment="1" applyFill="1" applyFont="1">
      <alignment horizontal="left" vertical="bottom"/>
    </xf>
    <xf borderId="0" fillId="0" fontId="3" numFmtId="165" xfId="0" applyAlignment="1" applyFont="1" applyNumberFormat="1">
      <alignment horizontal="left" readingOrder="0" vertical="bottom"/>
    </xf>
    <xf borderId="0" fillId="4" fontId="3" numFmtId="0" xfId="0" applyAlignment="1" applyFont="1">
      <alignment horizontal="left" readingOrder="0" vertical="bottom"/>
    </xf>
    <xf borderId="0" fillId="11" fontId="3" numFmtId="0" xfId="0" applyAlignment="1" applyFill="1" applyFont="1">
      <alignment horizontal="left" vertical="bottom"/>
    </xf>
    <xf borderId="0" fillId="12" fontId="3" numFmtId="0" xfId="0" applyAlignment="1" applyFill="1" applyFont="1">
      <alignment horizontal="left" vertical="bottom"/>
    </xf>
    <xf borderId="0" fillId="0" fontId="3" numFmtId="0" xfId="0" applyAlignment="1" applyFont="1">
      <alignment horizontal="left" readingOrder="0"/>
    </xf>
    <xf borderId="0" fillId="3" fontId="3" numFmtId="0" xfId="0" applyAlignment="1" applyFont="1">
      <alignment horizontal="left" readingOrder="0" shrinkToFit="0" wrapText="1"/>
    </xf>
    <xf borderId="0" fillId="8" fontId="4" numFmtId="1" xfId="0" applyAlignment="1" applyFont="1" applyNumberFormat="1">
      <alignment horizontal="left" readingOrder="0"/>
    </xf>
    <xf borderId="0" fillId="8" fontId="4" numFmtId="0" xfId="0" applyAlignment="1" applyFont="1">
      <alignment horizontal="left" readingOrder="0"/>
    </xf>
    <xf borderId="0" fillId="8" fontId="4" numFmtId="0" xfId="0" applyAlignment="1" applyFont="1">
      <alignment readingOrder="0"/>
    </xf>
    <xf borderId="0" fillId="8" fontId="4" numFmtId="0" xfId="0" applyFont="1"/>
    <xf borderId="0" fillId="2" fontId="4" numFmtId="0" xfId="0" applyAlignment="1" applyFont="1">
      <alignment horizontal="left"/>
    </xf>
    <xf borderId="0" fillId="8" fontId="4" numFmtId="165" xfId="0" applyAlignment="1" applyFont="1" applyNumberFormat="1">
      <alignment readingOrder="0"/>
    </xf>
    <xf borderId="0" fillId="2" fontId="4" numFmtId="0" xfId="0" applyAlignment="1" applyFont="1">
      <alignment horizontal="left" readingOrder="0"/>
    </xf>
    <xf borderId="0" fillId="0" fontId="4" numFmtId="1" xfId="0" applyAlignment="1" applyFont="1" applyNumberFormat="1">
      <alignment horizontal="left"/>
    </xf>
    <xf borderId="0" fillId="0" fontId="2" numFmtId="1" xfId="0" applyAlignment="1" applyFont="1" applyNumberFormat="1">
      <alignment horizontal="left" readingOrder="0" shrinkToFit="0" vertical="top" wrapText="0"/>
    </xf>
    <xf borderId="0" fillId="0" fontId="2" numFmtId="0" xfId="0" applyAlignment="1" applyFont="1">
      <alignment horizontal="left" readingOrder="0" shrinkToFit="0" vertical="top" wrapText="0"/>
    </xf>
    <xf borderId="1" fillId="0" fontId="2" numFmtId="0" xfId="0" applyAlignment="1" applyBorder="1" applyFont="1">
      <alignment horizontal="left" readingOrder="0" shrinkToFit="0" vertical="top" wrapText="0"/>
    </xf>
    <xf borderId="2" fillId="0" fontId="2" numFmtId="0" xfId="0" applyAlignment="1" applyBorder="1" applyFont="1">
      <alignment horizontal="left" shrinkToFit="0" vertical="bottom" wrapText="0"/>
    </xf>
    <xf borderId="2" fillId="0" fontId="2" numFmtId="0" xfId="0" applyAlignment="1" applyBorder="1" applyFont="1">
      <alignment horizontal="left" readingOrder="0" shrinkToFit="0" vertical="bottom" wrapText="0"/>
    </xf>
    <xf borderId="2" fillId="0" fontId="1" numFmtId="0" xfId="0" applyAlignment="1" applyBorder="1" applyFont="1">
      <alignment horizontal="lef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4" numFmtId="0" xfId="0" applyAlignment="1" applyFont="1">
      <alignment horizontal="left" readingOrder="0" vertical="top"/>
    </xf>
    <xf borderId="3" fillId="0" fontId="4" numFmtId="0" xfId="0" applyAlignment="1" applyBorder="1" applyFont="1">
      <alignment horizontal="left" readingOrder="0"/>
    </xf>
    <xf borderId="3" fillId="0" fontId="3" numFmtId="0" xfId="0" applyAlignment="1" applyBorder="1" applyFont="1">
      <alignment horizontal="left" shrinkToFit="0" vertical="bottom" wrapText="0"/>
    </xf>
    <xf borderId="0" fillId="0" fontId="4" numFmtId="1" xfId="0" applyAlignment="1" applyFont="1" applyNumberFormat="1">
      <alignment horizontal="left" readingOrder="0" vertical="top"/>
    </xf>
    <xf borderId="0" fillId="3" fontId="3" numFmtId="0" xfId="0" applyAlignment="1" applyFont="1">
      <alignment horizontal="left" readingOrder="0" vertical="top"/>
    </xf>
    <xf borderId="0" fillId="3" fontId="4" numFmtId="0" xfId="0" applyAlignment="1" applyFont="1">
      <alignment horizontal="left" readingOrder="0" shrinkToFit="0" vertical="bottom" wrapText="0"/>
    </xf>
    <xf borderId="0" fillId="0" fontId="4" numFmtId="0" xfId="0" applyAlignment="1" applyFont="1">
      <alignment horizontal="left" vertical="bottom"/>
    </xf>
    <xf borderId="0" fillId="0" fontId="4" numFmtId="164" xfId="0" applyAlignment="1" applyFont="1" applyNumberFormat="1">
      <alignment horizontal="left" vertical="bottom"/>
    </xf>
    <xf borderId="0" fillId="0" fontId="4" numFmtId="0" xfId="0" applyAlignment="1" applyFont="1">
      <alignment horizontal="left" vertical="top"/>
    </xf>
    <xf borderId="0" fillId="0" fontId="4" numFmtId="0" xfId="0" applyAlignment="1" applyFont="1">
      <alignment horizontal="left" vertical="bottom"/>
    </xf>
    <xf borderId="0" fillId="6" fontId="4" numFmtId="0" xfId="0" applyAlignment="1" applyFont="1">
      <alignment horizontal="left" vertical="bottom"/>
    </xf>
    <xf borderId="0" fillId="3" fontId="6" numFmtId="0" xfId="0" applyAlignment="1" applyFont="1">
      <alignment readingOrder="0"/>
    </xf>
    <xf borderId="0" fillId="0" fontId="4" numFmtId="0" xfId="0" applyAlignment="1" applyFont="1">
      <alignment horizontal="left" readingOrder="0" vertical="bottom"/>
    </xf>
    <xf borderId="0" fillId="3" fontId="3" numFmtId="0" xfId="0" applyAlignment="1" applyFont="1">
      <alignment horizontal="left" readingOrder="0" vertical="bottom"/>
    </xf>
    <xf borderId="0" fillId="0" fontId="4" numFmtId="165" xfId="0" applyAlignment="1" applyFont="1" applyNumberFormat="1">
      <alignment horizontal="left" readingOrder="0" vertical="top"/>
    </xf>
    <xf borderId="0" fillId="3" fontId="7" numFmtId="0" xfId="0" applyAlignment="1" applyFont="1">
      <alignment horizontal="left" readingOrder="0"/>
    </xf>
    <xf borderId="0" fillId="0" fontId="8" numFmtId="0" xfId="0" applyAlignment="1" applyFont="1">
      <alignment horizontal="left"/>
    </xf>
    <xf borderId="0" fillId="3" fontId="4" numFmtId="0" xfId="0" applyAlignment="1" applyFont="1">
      <alignment horizontal="left" shrinkToFit="0" vertical="bottom" wrapText="0"/>
    </xf>
    <xf borderId="0" fillId="0" fontId="4" numFmtId="0" xfId="0" applyAlignment="1" applyFont="1">
      <alignment horizontal="left" shrinkToFit="0" vertical="bottom" wrapText="0"/>
    </xf>
    <xf borderId="0" fillId="0" fontId="4" numFmtId="1" xfId="0" applyAlignment="1" applyFont="1" applyNumberFormat="1">
      <alignment horizontal="left" readingOrder="0"/>
    </xf>
    <xf borderId="0" fillId="6" fontId="4" numFmtId="0" xfId="0" applyAlignment="1" applyFont="1">
      <alignment horizontal="left" readingOrder="0"/>
    </xf>
    <xf borderId="0" fillId="3" fontId="3" numFmtId="0" xfId="0" applyAlignment="1" applyFont="1">
      <alignment readingOrder="0"/>
    </xf>
    <xf borderId="0" fillId="0" fontId="3" numFmtId="165" xfId="0" applyAlignment="1" applyFont="1" applyNumberFormat="1">
      <alignment horizontal="left" readingOrder="0" shrinkToFit="0" wrapText="1"/>
    </xf>
    <xf borderId="0" fillId="3" fontId="3" numFmtId="0" xfId="0" applyAlignment="1" applyFont="1">
      <alignment horizontal="left" shrinkToFit="0" vertical="bottom" wrapText="0"/>
    </xf>
    <xf borderId="0" fillId="0" fontId="9" numFmtId="0" xfId="0" applyAlignment="1" applyFont="1">
      <alignment horizontal="left" vertical="bottom"/>
    </xf>
    <xf borderId="0" fillId="0" fontId="10" numFmtId="0" xfId="0" applyAlignment="1" applyFont="1">
      <alignment horizontal="left" readingOrder="0" vertical="bottom"/>
    </xf>
    <xf borderId="1" fillId="0" fontId="4" numFmtId="0" xfId="0" applyAlignment="1" applyBorder="1" applyFont="1">
      <alignment horizontal="left" vertical="bottom"/>
    </xf>
    <xf borderId="1" fillId="0" fontId="4" numFmtId="0" xfId="0" applyAlignment="1" applyBorder="1" applyFont="1">
      <alignment horizontal="left" readingOrder="0"/>
    </xf>
    <xf borderId="0" fillId="6" fontId="4" numFmtId="0" xfId="0" applyAlignment="1" applyFont="1">
      <alignment horizontal="left" vertical="bottom"/>
    </xf>
    <xf borderId="0" fillId="5" fontId="4" numFmtId="0" xfId="0" applyAlignment="1" applyFont="1">
      <alignment horizontal="left" vertical="bottom"/>
    </xf>
    <xf borderId="1" fillId="0" fontId="4" numFmtId="0" xfId="0" applyAlignment="1" applyBorder="1" applyFont="1">
      <alignment horizontal="left"/>
    </xf>
    <xf borderId="0" fillId="6" fontId="3" numFmtId="0" xfId="0" applyAlignment="1" applyFont="1">
      <alignment horizontal="left" readingOrder="0" vertical="top"/>
    </xf>
    <xf borderId="0" fillId="0" fontId="4" numFmtId="0" xfId="0" applyAlignment="1" applyFont="1">
      <alignment horizontal="left" readingOrder="0" shrinkToFit="0" vertical="bottom" wrapText="0"/>
    </xf>
    <xf borderId="0" fillId="8" fontId="4" numFmtId="0" xfId="0" applyAlignment="1" applyFont="1">
      <alignment horizontal="left" vertical="bottom"/>
    </xf>
    <xf borderId="0" fillId="11" fontId="4" numFmtId="0" xfId="0" applyAlignment="1" applyFont="1">
      <alignment horizontal="left" vertical="bottom"/>
    </xf>
    <xf borderId="0" fillId="0" fontId="8" numFmtId="0" xfId="0" applyAlignment="1" applyFont="1">
      <alignment horizontal="left" readingOrder="0" vertical="bottom"/>
    </xf>
    <xf borderId="0" fillId="0" fontId="11" numFmtId="0" xfId="0" applyAlignment="1" applyFont="1">
      <alignment horizontal="left" readingOrder="0"/>
    </xf>
    <xf borderId="0" fillId="0" fontId="8" numFmtId="0" xfId="0" applyAlignment="1" applyFont="1">
      <alignment horizontal="left" readingOrder="0"/>
    </xf>
    <xf borderId="0" fillId="0" fontId="4" numFmtId="1" xfId="0" applyAlignment="1" applyFont="1" applyNumberFormat="1">
      <alignment horizontal="left" vertical="bottom"/>
    </xf>
    <xf borderId="0" fillId="4" fontId="4" numFmtId="0" xfId="0" applyAlignment="1" applyFont="1">
      <alignment horizontal="left" readingOrder="0"/>
    </xf>
    <xf borderId="0" fillId="3" fontId="12" numFmtId="0" xfId="0" applyAlignment="1" applyFont="1">
      <alignment horizontal="left" readingOrder="0" vertical="top"/>
    </xf>
    <xf borderId="0" fillId="0" fontId="13" numFmtId="0" xfId="0" applyAlignment="1" applyFont="1">
      <alignment horizontal="left" readingOrder="0" vertical="top"/>
    </xf>
    <xf borderId="0" fillId="4" fontId="4" numFmtId="0" xfId="0" applyAlignment="1" applyFont="1">
      <alignment horizontal="left" vertical="bottom"/>
    </xf>
    <xf borderId="0" fillId="3" fontId="3" numFmtId="1" xfId="0" applyAlignment="1" applyFont="1" applyNumberFormat="1">
      <alignment horizontal="left" vertical="top"/>
    </xf>
    <xf borderId="0" fillId="0" fontId="10" numFmtId="0" xfId="0" applyAlignment="1" applyFont="1">
      <alignment horizontal="left" vertical="bottom"/>
    </xf>
    <xf borderId="0" fillId="0" fontId="4" numFmtId="165" xfId="0" applyAlignment="1" applyFont="1" applyNumberFormat="1">
      <alignment horizontal="left" readingOrder="0"/>
    </xf>
    <xf borderId="0" fillId="11" fontId="4" numFmtId="1" xfId="0" applyAlignment="1" applyFont="1" applyNumberFormat="1">
      <alignment horizontal="left" readingOrder="0" vertical="top"/>
    </xf>
    <xf borderId="0" fillId="0" fontId="4" numFmtId="1" xfId="0" applyAlignment="1" applyFont="1" applyNumberFormat="1">
      <alignment horizontal="left" vertical="top"/>
    </xf>
    <xf borderId="0" fillId="3" fontId="3" numFmtId="1" xfId="0" applyAlignment="1" applyFont="1" applyNumberFormat="1">
      <alignment horizontal="left" readingOrder="0"/>
    </xf>
    <xf borderId="0" fillId="0" fontId="14" numFmtId="1" xfId="0" applyFont="1" applyNumberFormat="1"/>
    <xf borderId="0" fillId="0" fontId="15" numFmtId="0" xfId="0" applyAlignment="1" applyFont="1">
      <alignment readingOrder="0" vertical="top"/>
    </xf>
    <xf borderId="0" fillId="0" fontId="14" numFmtId="0" xfId="0" applyAlignment="1" applyFont="1">
      <alignment readingOrder="0"/>
    </xf>
    <xf borderId="0" fillId="0" fontId="16" numFmtId="0" xfId="0" applyAlignment="1" applyFont="1">
      <alignment readingOrder="0"/>
    </xf>
    <xf borderId="0" fillId="0" fontId="1" numFmtId="0" xfId="0" applyAlignment="1" applyFont="1">
      <alignment readingOrder="0"/>
    </xf>
    <xf borderId="0" fillId="0" fontId="1" numFmtId="0" xfId="0" applyAlignment="1" applyFont="1">
      <alignment readingOrder="0" vertical="top"/>
    </xf>
    <xf borderId="0" fillId="0" fontId="17" numFmtId="0" xfId="0" applyFont="1"/>
    <xf borderId="0" fillId="0" fontId="3" numFmtId="0" xfId="0" applyAlignment="1" applyFont="1">
      <alignment readingOrder="0"/>
    </xf>
    <xf borderId="0" fillId="0" fontId="12" numFmtId="0" xfId="0" applyAlignment="1" applyFont="1">
      <alignment readingOrder="0" vertical="top"/>
    </xf>
    <xf borderId="0" fillId="0" fontId="18" numFmtId="0" xfId="0" applyAlignment="1" applyFont="1">
      <alignment readingOrder="0"/>
    </xf>
    <xf borderId="0" fillId="6" fontId="1" numFmtId="0" xfId="0" applyAlignment="1" applyFont="1">
      <alignment readingOrder="0"/>
    </xf>
    <xf borderId="0" fillId="3" fontId="1" numFmtId="0" xfId="0" applyAlignment="1" applyFont="1">
      <alignment readingOrder="0" shrinkToFit="0" wrapText="1"/>
    </xf>
    <xf borderId="0" fillId="0" fontId="3" numFmtId="0" xfId="0" applyFont="1"/>
    <xf borderId="0" fillId="0" fontId="19" numFmtId="0" xfId="0" applyAlignment="1" applyFont="1">
      <alignment readingOrder="0"/>
    </xf>
    <xf borderId="0" fillId="0" fontId="4" numFmtId="0" xfId="0" applyAlignment="1" applyFont="1">
      <alignment horizontal="center" readingOrder="0"/>
    </xf>
    <xf borderId="0" fillId="0" fontId="14" numFmtId="0" xfId="0" applyFont="1"/>
    <xf borderId="0" fillId="0" fontId="20" numFmtId="0" xfId="0" applyAlignment="1" applyFont="1">
      <alignment horizontal="center" vertical="bottom"/>
    </xf>
    <xf borderId="0" fillId="0" fontId="20" numFmtId="0" xfId="0" applyAlignment="1" applyFont="1">
      <alignment vertical="bottom"/>
    </xf>
    <xf borderId="0" fillId="0" fontId="21" numFmtId="0" xfId="0" applyAlignment="1" applyFont="1">
      <alignment vertical="bottom"/>
    </xf>
    <xf borderId="0" fillId="0" fontId="21" numFmtId="0" xfId="0" applyAlignment="1" applyFont="1">
      <alignment horizontal="right" vertical="bottom"/>
    </xf>
    <xf borderId="0" fillId="0" fontId="22" numFmtId="0" xfId="0" applyAlignment="1" applyFont="1">
      <alignment vertical="bottom"/>
    </xf>
    <xf borderId="0" fillId="4" fontId="14" numFmtId="0" xfId="0" applyFont="1"/>
    <xf borderId="0" fillId="4" fontId="21" numFmtId="0" xfId="0" applyAlignment="1" applyFont="1">
      <alignment vertical="bottom"/>
    </xf>
    <xf borderId="0" fillId="4" fontId="21" numFmtId="0" xfId="0" applyAlignment="1" applyFont="1">
      <alignment horizontal="right" vertical="bottom"/>
    </xf>
    <xf borderId="0" fillId="0" fontId="23" numFmtId="0" xfId="0" applyAlignment="1" applyFont="1">
      <alignment vertical="bottom"/>
    </xf>
    <xf borderId="0" fillId="0" fontId="23" numFmtId="0" xfId="0" applyAlignment="1" applyFont="1">
      <alignment vertical="bottom"/>
    </xf>
    <xf borderId="0" fillId="0" fontId="5" numFmtId="0" xfId="0" applyAlignment="1" applyFont="1">
      <alignment readingOrder="0" vertical="bottom"/>
    </xf>
    <xf borderId="0" fillId="0" fontId="21" numFmtId="0" xfId="0" applyAlignment="1" applyFont="1">
      <alignment readingOrder="0" vertical="bottom"/>
    </xf>
    <xf borderId="0" fillId="0" fontId="21" numFmtId="166" xfId="0" applyAlignment="1" applyFont="1" applyNumberFormat="1">
      <alignment readingOrder="0" vertical="bottom"/>
    </xf>
    <xf borderId="0" fillId="0" fontId="21" numFmtId="0" xfId="0" applyAlignment="1" applyFont="1">
      <alignment vertical="bottom"/>
    </xf>
    <xf borderId="0" fillId="0" fontId="5" numFmtId="0" xfId="0" applyAlignment="1" applyFont="1">
      <alignment vertical="bottom"/>
    </xf>
    <xf borderId="0" fillId="0" fontId="5" numFmtId="0" xfId="0" applyAlignment="1" applyFont="1">
      <alignment vertical="bottom"/>
    </xf>
    <xf borderId="0" fillId="0" fontId="21" numFmtId="0" xfId="0" applyFont="1"/>
    <xf borderId="1" fillId="0" fontId="2" numFmtId="0" xfId="0" applyAlignment="1" applyBorder="1" applyFont="1">
      <alignment vertical="top"/>
    </xf>
    <xf borderId="4" fillId="0" fontId="2" numFmtId="0" xfId="0" applyAlignment="1" applyBorder="1" applyFont="1">
      <alignment vertical="top"/>
    </xf>
    <xf borderId="0" fillId="0" fontId="4" numFmtId="0" xfId="0" applyAlignment="1" applyFont="1">
      <alignment vertical="top"/>
    </xf>
    <xf borderId="0" fillId="0" fontId="4" numFmtId="0" xfId="0" applyAlignment="1" applyFont="1">
      <alignment vertical="bottom"/>
    </xf>
    <xf borderId="0" fillId="0" fontId="4" numFmtId="0" xfId="0" applyAlignment="1" applyFont="1">
      <alignment shrinkToFit="0" vertical="bottom" wrapText="1"/>
    </xf>
    <xf borderId="0" fillId="0" fontId="21" numFmtId="0" xfId="0" applyAlignment="1" applyFont="1">
      <alignment vertical="top"/>
    </xf>
    <xf borderId="0" fillId="8" fontId="21" numFmtId="0" xfId="0" applyAlignment="1" applyFont="1">
      <alignment vertical="top"/>
    </xf>
    <xf borderId="0" fillId="8" fontId="21" numFmtId="0" xfId="0" applyAlignment="1" applyFont="1">
      <alignment vertical="bottom"/>
    </xf>
    <xf borderId="5" fillId="8" fontId="21" numFmtId="0" xfId="0" applyAlignment="1" applyBorder="1" applyFont="1">
      <alignment vertical="top"/>
    </xf>
  </cellXfs>
  <cellStyles count="1">
    <cellStyle xfId="0" name="Normal" builtinId="0"/>
  </cellStyles>
  <dxfs count="1">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devepi.duhs.duke.edu/files/2018/03/MFQ-Child-Self-Report-Short.pdf" TargetMode="External"/><Relationship Id="rId2" Type="http://schemas.openxmlformats.org/officeDocument/2006/relationships/hyperlink" Target="https://www.hhs.texas.gov/sites/default/files/documents/doing-business-with-hhs/provider-portal/behavioral-health-provider/cognitive-behavioral-therapy-resources/automatic-thoughts-questionnaire.pdf" TargetMode="External"/><Relationship Id="rId3" Type="http://schemas.openxmlformats.org/officeDocument/2006/relationships/hyperlink" Target="https://www.apa.org/pi/about/publications/caregivers/practice-settings/assessment/tools/trait-state"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nlinelibrary.wiley.com/doi/full/10.1002/da.20724"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5.38"/>
    <col customWidth="1" min="2" max="2" width="11.88"/>
    <col customWidth="1" min="3" max="3" width="13.38"/>
    <col customWidth="1" min="4" max="4" width="23.13"/>
    <col customWidth="1" min="17" max="17" width="26.63"/>
    <col customWidth="1" min="18" max="18" width="14.38"/>
    <col customWidth="1" min="20" max="20" width="11.75"/>
    <col customWidth="1" min="21" max="21" width="9.25"/>
    <col customWidth="1" min="22" max="23" width="22.25"/>
    <col customWidth="1" min="24" max="24" width="7.63"/>
    <col customWidth="1" min="25" max="25" width="58.38"/>
    <col customWidth="1" min="26" max="26" width="8.38"/>
    <col customWidth="1" min="27" max="27" width="8.88"/>
    <col customWidth="1" min="28" max="28" width="5.13"/>
    <col customWidth="1" min="29" max="29" width="19.5"/>
    <col customWidth="1" min="30" max="30" width="72.75"/>
    <col customWidth="1" min="31" max="31" width="7.88"/>
  </cols>
  <sheetData>
    <row r="1">
      <c r="A1" s="1" t="s">
        <v>0</v>
      </c>
      <c r="B1" s="2" t="s">
        <v>1</v>
      </c>
      <c r="C1" s="2"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4" t="s">
        <v>31</v>
      </c>
      <c r="AG1" s="5"/>
      <c r="AH1" s="5"/>
      <c r="AI1" s="5"/>
      <c r="AJ1" s="5"/>
      <c r="AK1" s="5"/>
      <c r="AL1" s="5"/>
      <c r="AM1" s="5"/>
      <c r="AN1" s="6" t="s">
        <v>32</v>
      </c>
      <c r="AO1" s="5"/>
      <c r="AP1" s="5"/>
      <c r="AQ1" s="5"/>
      <c r="AR1" s="5"/>
    </row>
    <row r="2">
      <c r="A2" s="7">
        <v>0.0</v>
      </c>
      <c r="B2" s="8" t="s">
        <v>33</v>
      </c>
      <c r="C2" s="8" t="s">
        <v>34</v>
      </c>
      <c r="D2" s="8" t="s">
        <v>35</v>
      </c>
      <c r="E2" s="9" t="s">
        <v>36</v>
      </c>
      <c r="F2" s="9" t="s">
        <v>37</v>
      </c>
      <c r="G2" s="9">
        <v>9.0</v>
      </c>
      <c r="H2" s="9" t="s">
        <v>38</v>
      </c>
      <c r="I2" s="9" t="s">
        <v>39</v>
      </c>
      <c r="J2" s="9">
        <v>78.0</v>
      </c>
      <c r="K2" s="9">
        <v>92.0</v>
      </c>
      <c r="L2" s="9">
        <f>3+12</f>
        <v>15</v>
      </c>
      <c r="M2" s="9">
        <f>72+74</f>
        <v>146</v>
      </c>
      <c r="N2" s="9"/>
      <c r="O2" s="9">
        <f>4+5</f>
        <v>9</v>
      </c>
      <c r="P2" s="9" t="s">
        <v>40</v>
      </c>
      <c r="Q2" s="9" t="s">
        <v>41</v>
      </c>
      <c r="R2" s="9">
        <v>12.0</v>
      </c>
      <c r="S2" s="9" t="s">
        <v>42</v>
      </c>
      <c r="T2" s="9">
        <v>1.0</v>
      </c>
      <c r="U2" s="9">
        <v>1.0</v>
      </c>
      <c r="V2" s="9" t="s">
        <v>43</v>
      </c>
      <c r="W2" s="9">
        <v>0.0</v>
      </c>
      <c r="X2" s="10" t="s">
        <v>44</v>
      </c>
      <c r="Y2" s="9" t="s">
        <v>45</v>
      </c>
      <c r="Z2" s="9"/>
      <c r="AA2" s="9"/>
      <c r="AB2" s="9">
        <v>0.0</v>
      </c>
      <c r="AC2" s="9" t="s">
        <v>46</v>
      </c>
      <c r="AD2" s="9" t="s">
        <v>47</v>
      </c>
      <c r="AE2" s="9">
        <v>1.0</v>
      </c>
      <c r="AF2" s="11"/>
      <c r="AG2" s="12"/>
      <c r="AH2" s="12"/>
      <c r="AI2" s="12"/>
      <c r="AJ2" s="12"/>
      <c r="AK2" s="12"/>
      <c r="AL2" s="12"/>
      <c r="AM2" s="12"/>
      <c r="AN2" s="13" t="s">
        <v>48</v>
      </c>
      <c r="AO2" s="12"/>
      <c r="AP2" s="12"/>
      <c r="AQ2" s="12"/>
      <c r="AR2" s="12"/>
    </row>
    <row r="3">
      <c r="A3" s="14">
        <v>0.0</v>
      </c>
      <c r="B3" s="15" t="s">
        <v>49</v>
      </c>
      <c r="C3" s="9" t="s">
        <v>34</v>
      </c>
      <c r="D3" s="16" t="s">
        <v>50</v>
      </c>
      <c r="E3" s="17" t="s">
        <v>51</v>
      </c>
      <c r="F3" s="18">
        <v>44540.0</v>
      </c>
      <c r="G3" s="19">
        <v>6.0</v>
      </c>
      <c r="H3" s="20" t="s">
        <v>52</v>
      </c>
      <c r="I3" s="19" t="s">
        <v>39</v>
      </c>
      <c r="J3" s="19">
        <f>81+143+67</f>
        <v>291</v>
      </c>
      <c r="K3" s="19">
        <f>107+120+70</f>
        <v>297</v>
      </c>
      <c r="L3" s="19"/>
      <c r="M3" s="19"/>
      <c r="N3" s="19"/>
      <c r="O3" s="19"/>
      <c r="P3" s="21" t="s">
        <v>40</v>
      </c>
      <c r="Q3" s="19" t="s">
        <v>53</v>
      </c>
      <c r="R3" s="19">
        <v>10.0</v>
      </c>
      <c r="S3" s="19" t="s">
        <v>42</v>
      </c>
      <c r="T3" s="19">
        <v>1.0</v>
      </c>
      <c r="U3" s="19">
        <v>1.0</v>
      </c>
      <c r="V3" s="19" t="s">
        <v>54</v>
      </c>
      <c r="W3" s="21">
        <v>1.0</v>
      </c>
      <c r="X3" s="17" t="s">
        <v>40</v>
      </c>
      <c r="Y3" s="17" t="s">
        <v>55</v>
      </c>
      <c r="Z3" s="17"/>
      <c r="AA3" s="17"/>
      <c r="AB3" s="17">
        <v>1.0</v>
      </c>
      <c r="AC3" s="17" t="s">
        <v>56</v>
      </c>
      <c r="AD3" s="21" t="s">
        <v>57</v>
      </c>
      <c r="AE3" s="21">
        <v>0.5</v>
      </c>
      <c r="AF3" s="21" t="s">
        <v>58</v>
      </c>
      <c r="AG3" s="12"/>
      <c r="AH3" s="12"/>
      <c r="AI3" s="12"/>
      <c r="AJ3" s="12"/>
      <c r="AK3" s="12"/>
      <c r="AL3" s="12"/>
      <c r="AM3" s="12"/>
      <c r="AN3" s="22" t="s">
        <v>59</v>
      </c>
      <c r="AO3" s="22"/>
      <c r="AP3" s="12"/>
      <c r="AQ3" s="12"/>
      <c r="AR3" s="12"/>
    </row>
    <row r="4">
      <c r="A4" s="23">
        <v>0.0</v>
      </c>
      <c r="B4" s="9" t="s">
        <v>33</v>
      </c>
      <c r="C4" s="9" t="s">
        <v>34</v>
      </c>
      <c r="D4" s="9" t="s">
        <v>60</v>
      </c>
      <c r="E4" s="9" t="s">
        <v>61</v>
      </c>
      <c r="F4" s="24">
        <v>44147.0</v>
      </c>
      <c r="G4" s="9">
        <v>6.0</v>
      </c>
      <c r="H4" s="9" t="s">
        <v>38</v>
      </c>
      <c r="I4" s="9" t="s">
        <v>39</v>
      </c>
      <c r="J4" s="9">
        <v>46.0</v>
      </c>
      <c r="K4" s="9">
        <v>55.0</v>
      </c>
      <c r="L4" s="9"/>
      <c r="M4" s="9"/>
      <c r="N4" s="9"/>
      <c r="O4" s="9"/>
      <c r="P4" s="9" t="s">
        <v>40</v>
      </c>
      <c r="Q4" s="9" t="s">
        <v>62</v>
      </c>
      <c r="R4" s="9">
        <v>6.0</v>
      </c>
      <c r="S4" s="9" t="s">
        <v>42</v>
      </c>
      <c r="T4" s="9">
        <v>1.0</v>
      </c>
      <c r="U4" s="9">
        <v>1.0</v>
      </c>
      <c r="V4" s="9" t="s">
        <v>63</v>
      </c>
      <c r="W4" s="9">
        <v>0.0</v>
      </c>
      <c r="X4" s="10" t="s">
        <v>44</v>
      </c>
      <c r="Y4" s="9" t="s">
        <v>64</v>
      </c>
      <c r="Z4" s="9"/>
      <c r="AA4" s="9">
        <v>1.0</v>
      </c>
      <c r="AB4" s="9">
        <v>0.0</v>
      </c>
      <c r="AC4" s="9" t="s">
        <v>65</v>
      </c>
      <c r="AD4" s="9" t="s">
        <v>66</v>
      </c>
      <c r="AE4" s="9">
        <v>1.0</v>
      </c>
      <c r="AF4" s="11"/>
      <c r="AG4" s="12"/>
      <c r="AH4" s="12"/>
      <c r="AI4" s="12"/>
      <c r="AJ4" s="12"/>
      <c r="AK4" s="12"/>
      <c r="AL4" s="12"/>
      <c r="AM4" s="12"/>
      <c r="AN4" s="13">
        <v>101.0</v>
      </c>
      <c r="AO4" s="12"/>
      <c r="AP4" s="12"/>
      <c r="AQ4" s="12"/>
      <c r="AR4" s="12"/>
    </row>
    <row r="5">
      <c r="A5" s="23">
        <v>0.0</v>
      </c>
      <c r="B5" s="9" t="s">
        <v>33</v>
      </c>
      <c r="C5" s="9" t="s">
        <v>34</v>
      </c>
      <c r="D5" s="9" t="s">
        <v>67</v>
      </c>
      <c r="E5" s="9" t="s">
        <v>68</v>
      </c>
      <c r="F5" s="24">
        <v>44149.0</v>
      </c>
      <c r="G5" s="24">
        <v>44355.0</v>
      </c>
      <c r="H5" s="9" t="s">
        <v>38</v>
      </c>
      <c r="I5" s="9" t="s">
        <v>39</v>
      </c>
      <c r="J5" s="9">
        <v>103.0</v>
      </c>
      <c r="K5" s="9">
        <v>105.0</v>
      </c>
      <c r="L5" s="9">
        <f>208*0.887</f>
        <v>184.496</v>
      </c>
      <c r="M5" s="9">
        <f>208*0.041</f>
        <v>8.528</v>
      </c>
      <c r="N5" s="9">
        <f>208*0.015</f>
        <v>3.12</v>
      </c>
      <c r="O5" s="9">
        <f>208*0.056</f>
        <v>11.648</v>
      </c>
      <c r="P5" s="9" t="s">
        <v>40</v>
      </c>
      <c r="Q5" s="9" t="s">
        <v>69</v>
      </c>
      <c r="R5" s="9">
        <v>12.0</v>
      </c>
      <c r="S5" s="9" t="s">
        <v>70</v>
      </c>
      <c r="T5" s="9">
        <v>1.0</v>
      </c>
      <c r="U5" s="9">
        <v>0.0</v>
      </c>
      <c r="V5" s="9" t="s">
        <v>71</v>
      </c>
      <c r="W5" s="9">
        <v>0.0</v>
      </c>
      <c r="X5" s="9" t="s">
        <v>40</v>
      </c>
      <c r="Y5" s="9" t="s">
        <v>72</v>
      </c>
      <c r="Z5" s="9"/>
      <c r="AA5" s="9"/>
      <c r="AB5" s="9">
        <v>1.0</v>
      </c>
      <c r="AC5" s="9" t="s">
        <v>73</v>
      </c>
      <c r="AD5" s="9" t="s">
        <v>74</v>
      </c>
      <c r="AE5" s="9">
        <v>1.0</v>
      </c>
      <c r="AF5" s="15" t="s">
        <v>75</v>
      </c>
      <c r="AG5" s="12"/>
      <c r="AH5" s="12"/>
      <c r="AI5" s="12"/>
      <c r="AJ5" s="12"/>
      <c r="AK5" s="12"/>
      <c r="AL5" s="12"/>
      <c r="AM5" s="12"/>
      <c r="AN5" s="13">
        <v>208.0</v>
      </c>
      <c r="AO5" s="12"/>
      <c r="AP5" s="12"/>
      <c r="AQ5" s="12"/>
      <c r="AR5" s="12"/>
    </row>
    <row r="6">
      <c r="A6" s="14">
        <v>0.0</v>
      </c>
      <c r="B6" s="15" t="s">
        <v>49</v>
      </c>
      <c r="C6" s="15" t="s">
        <v>34</v>
      </c>
      <c r="D6" s="25" t="s">
        <v>76</v>
      </c>
      <c r="E6" s="15" t="s">
        <v>77</v>
      </c>
      <c r="F6" s="26">
        <v>44449.0</v>
      </c>
      <c r="G6" s="15" t="s">
        <v>78</v>
      </c>
      <c r="H6" s="15" t="s">
        <v>79</v>
      </c>
      <c r="I6" s="15" t="s">
        <v>39</v>
      </c>
      <c r="J6" s="15">
        <f>103*0.445+79*0.384+135*0.517</f>
        <v>145.966</v>
      </c>
      <c r="K6" s="15">
        <f>103*0.55+79*0.616+135*0.483</f>
        <v>170.519</v>
      </c>
      <c r="L6" s="15">
        <f>103*0.978+79*1+135*0.989</f>
        <v>313.249</v>
      </c>
      <c r="M6" s="15"/>
      <c r="N6" s="15"/>
      <c r="O6" s="15">
        <f>103+79+135-L6</f>
        <v>3.751</v>
      </c>
      <c r="P6" s="15" t="s">
        <v>40</v>
      </c>
      <c r="Q6" s="15" t="s">
        <v>80</v>
      </c>
      <c r="R6" s="15">
        <v>10.0</v>
      </c>
      <c r="S6" s="15" t="s">
        <v>42</v>
      </c>
      <c r="T6" s="15">
        <v>1.0</v>
      </c>
      <c r="U6" s="15">
        <v>1.0</v>
      </c>
      <c r="V6" s="15" t="s">
        <v>81</v>
      </c>
      <c r="W6" s="15">
        <v>1.0</v>
      </c>
      <c r="X6" s="15" t="s">
        <v>40</v>
      </c>
      <c r="Y6" s="15" t="s">
        <v>82</v>
      </c>
      <c r="Z6" s="11"/>
      <c r="AA6" s="11"/>
      <c r="AB6" s="15">
        <v>1.0</v>
      </c>
      <c r="AC6" s="15" t="s">
        <v>83</v>
      </c>
      <c r="AD6" s="21" t="s">
        <v>57</v>
      </c>
      <c r="AE6" s="21">
        <v>0.5</v>
      </c>
      <c r="AF6" s="21" t="s">
        <v>84</v>
      </c>
      <c r="AG6" s="12"/>
      <c r="AH6" s="12"/>
      <c r="AI6" s="12"/>
      <c r="AJ6" s="12"/>
      <c r="AK6" s="12"/>
      <c r="AL6" s="12"/>
      <c r="AM6" s="12"/>
      <c r="AN6" s="27" t="s">
        <v>85</v>
      </c>
      <c r="AO6" s="12"/>
      <c r="AP6" s="12"/>
      <c r="AQ6" s="12"/>
      <c r="AR6" s="12"/>
    </row>
    <row r="7">
      <c r="A7" s="14">
        <v>0.0</v>
      </c>
      <c r="B7" s="15" t="s">
        <v>34</v>
      </c>
      <c r="C7" s="15" t="s">
        <v>49</v>
      </c>
      <c r="D7" s="15" t="s">
        <v>86</v>
      </c>
      <c r="E7" s="15" t="s">
        <v>87</v>
      </c>
      <c r="F7" s="15" t="s">
        <v>88</v>
      </c>
      <c r="G7" s="15">
        <v>3.0</v>
      </c>
      <c r="H7" s="15" t="s">
        <v>38</v>
      </c>
      <c r="I7" s="15" t="s">
        <v>89</v>
      </c>
      <c r="J7" s="15">
        <f>1079*0.492</f>
        <v>530.868</v>
      </c>
      <c r="K7" s="15">
        <f>1079*0.508</f>
        <v>548.132</v>
      </c>
      <c r="L7" s="15">
        <f>1079*0.68</f>
        <v>733.72</v>
      </c>
      <c r="M7" s="15">
        <f>1079*0.2</f>
        <v>215.8</v>
      </c>
      <c r="N7" s="15">
        <f>1079*0.05</f>
        <v>53.95</v>
      </c>
      <c r="O7" s="15">
        <f>1079-L7-M7-N7</f>
        <v>75.53</v>
      </c>
      <c r="P7" s="15" t="s">
        <v>40</v>
      </c>
      <c r="Q7" s="15" t="s">
        <v>90</v>
      </c>
      <c r="R7" s="15">
        <v>8.0</v>
      </c>
      <c r="S7" s="15" t="s">
        <v>70</v>
      </c>
      <c r="T7" s="15">
        <v>1.0</v>
      </c>
      <c r="U7" s="15">
        <v>0.0</v>
      </c>
      <c r="V7" s="15" t="s">
        <v>91</v>
      </c>
      <c r="W7" s="15">
        <v>1.0</v>
      </c>
      <c r="X7" s="15" t="s">
        <v>40</v>
      </c>
      <c r="Y7" s="15" t="s">
        <v>92</v>
      </c>
      <c r="Z7" s="11"/>
      <c r="AA7" s="11"/>
      <c r="AB7" s="15">
        <v>1.0</v>
      </c>
      <c r="AC7" s="15" t="s">
        <v>93</v>
      </c>
      <c r="AD7" s="15" t="s">
        <v>94</v>
      </c>
      <c r="AE7" s="15">
        <v>0.0</v>
      </c>
      <c r="AF7" s="11"/>
      <c r="AG7" s="12"/>
      <c r="AH7" s="12"/>
      <c r="AI7" s="12"/>
      <c r="AJ7" s="12"/>
      <c r="AK7" s="12"/>
      <c r="AL7" s="12"/>
      <c r="AM7" s="12"/>
      <c r="AN7" s="28" t="s">
        <v>95</v>
      </c>
      <c r="AO7" s="12"/>
      <c r="AP7" s="12"/>
      <c r="AQ7" s="12"/>
      <c r="AR7" s="12"/>
    </row>
    <row r="8">
      <c r="A8" s="14">
        <v>0.0</v>
      </c>
      <c r="B8" s="15" t="s">
        <v>49</v>
      </c>
      <c r="C8" s="15" t="s">
        <v>34</v>
      </c>
      <c r="D8" s="29" t="s">
        <v>96</v>
      </c>
      <c r="E8" s="30" t="s">
        <v>97</v>
      </c>
      <c r="F8" s="24">
        <v>44546.0</v>
      </c>
      <c r="G8" s="9" t="s">
        <v>98</v>
      </c>
      <c r="H8" s="9" t="s">
        <v>99</v>
      </c>
      <c r="I8" s="15" t="s">
        <v>89</v>
      </c>
      <c r="J8" s="15">
        <f>89+120+135</f>
        <v>344</v>
      </c>
      <c r="K8" s="15">
        <f>15+22+25</f>
        <v>62</v>
      </c>
      <c r="L8" s="15">
        <f>101+136+156</f>
        <v>393</v>
      </c>
      <c r="M8" s="15"/>
      <c r="N8" s="15"/>
      <c r="O8" s="15">
        <f>J8+K8-L8</f>
        <v>13</v>
      </c>
      <c r="P8" s="15" t="s">
        <v>44</v>
      </c>
      <c r="Q8" s="15" t="s">
        <v>100</v>
      </c>
      <c r="R8" s="15">
        <v>10.0</v>
      </c>
      <c r="S8" s="15" t="s">
        <v>70</v>
      </c>
      <c r="T8" s="15">
        <v>1.0</v>
      </c>
      <c r="U8" s="15">
        <v>0.0</v>
      </c>
      <c r="V8" s="15" t="s">
        <v>101</v>
      </c>
      <c r="W8" s="15">
        <v>1.0</v>
      </c>
      <c r="X8" s="11"/>
      <c r="Y8" s="15" t="s">
        <v>27</v>
      </c>
      <c r="Z8" s="11"/>
      <c r="AA8" s="11"/>
      <c r="AB8" s="15">
        <v>1.0</v>
      </c>
      <c r="AC8" s="15" t="s">
        <v>102</v>
      </c>
      <c r="AD8" s="15" t="s">
        <v>103</v>
      </c>
      <c r="AE8" s="15">
        <v>0.0</v>
      </c>
      <c r="AF8" s="11"/>
      <c r="AG8" s="12"/>
      <c r="AH8" s="12"/>
      <c r="AI8" s="12"/>
      <c r="AJ8" s="12"/>
      <c r="AK8" s="12"/>
      <c r="AL8" s="12"/>
      <c r="AM8" s="12"/>
      <c r="AN8" s="31"/>
      <c r="AO8" s="12"/>
      <c r="AP8" s="12"/>
      <c r="AQ8" s="12"/>
      <c r="AR8" s="12"/>
    </row>
    <row r="9">
      <c r="A9" s="14">
        <v>0.0</v>
      </c>
      <c r="B9" s="22" t="s">
        <v>49</v>
      </c>
      <c r="C9" s="15" t="s">
        <v>34</v>
      </c>
      <c r="D9" s="29" t="s">
        <v>104</v>
      </c>
      <c r="E9" s="30" t="s">
        <v>105</v>
      </c>
      <c r="F9" s="26">
        <v>44546.0</v>
      </c>
      <c r="G9" s="9" t="s">
        <v>98</v>
      </c>
      <c r="H9" s="9" t="s">
        <v>99</v>
      </c>
      <c r="I9" s="15" t="s">
        <v>89</v>
      </c>
      <c r="J9" s="15"/>
      <c r="K9" s="15"/>
      <c r="L9" s="15"/>
      <c r="M9" s="15"/>
      <c r="N9" s="15"/>
      <c r="O9" s="15"/>
      <c r="P9" s="15"/>
      <c r="Q9" s="15" t="s">
        <v>106</v>
      </c>
      <c r="R9" s="15">
        <v>10.0</v>
      </c>
      <c r="S9" s="15" t="s">
        <v>70</v>
      </c>
      <c r="T9" s="15">
        <v>1.0</v>
      </c>
      <c r="U9" s="15">
        <v>0.0</v>
      </c>
      <c r="V9" s="15" t="s">
        <v>101</v>
      </c>
      <c r="W9" s="15">
        <v>1.0</v>
      </c>
      <c r="X9" s="11"/>
      <c r="Y9" s="15" t="s">
        <v>107</v>
      </c>
      <c r="Z9" s="11"/>
      <c r="AA9" s="11"/>
      <c r="AB9" s="15">
        <v>1.0</v>
      </c>
      <c r="AC9" s="15" t="s">
        <v>102</v>
      </c>
      <c r="AD9" s="15" t="s">
        <v>103</v>
      </c>
      <c r="AE9" s="15">
        <v>0.0</v>
      </c>
      <c r="AF9" s="11"/>
      <c r="AG9" s="12"/>
      <c r="AH9" s="12"/>
      <c r="AI9" s="12"/>
      <c r="AJ9" s="12"/>
      <c r="AK9" s="12"/>
      <c r="AL9" s="12"/>
      <c r="AM9" s="12"/>
      <c r="AN9" s="31"/>
      <c r="AO9" s="12"/>
      <c r="AP9" s="12"/>
      <c r="AQ9" s="12"/>
      <c r="AR9" s="12"/>
    </row>
    <row r="10" ht="21.75" customHeight="1">
      <c r="A10" s="32">
        <v>0.0</v>
      </c>
      <c r="B10" s="33" t="s">
        <v>34</v>
      </c>
      <c r="C10" s="15" t="s">
        <v>49</v>
      </c>
      <c r="D10" s="33" t="s">
        <v>108</v>
      </c>
      <c r="E10" s="33" t="s">
        <v>109</v>
      </c>
      <c r="F10" s="33">
        <v>10.3</v>
      </c>
      <c r="G10" s="33" t="s">
        <v>110</v>
      </c>
      <c r="H10" s="33" t="s">
        <v>111</v>
      </c>
      <c r="I10" s="33" t="s">
        <v>39</v>
      </c>
      <c r="J10" s="33">
        <f>0.499*1437</f>
        <v>717.063</v>
      </c>
      <c r="K10" s="33">
        <f>1437-J10</f>
        <v>719.937</v>
      </c>
      <c r="L10" s="33">
        <f>1437*0.899</f>
        <v>1291.863</v>
      </c>
      <c r="M10" s="33"/>
      <c r="N10" s="33"/>
      <c r="O10" s="33"/>
      <c r="P10" s="33" t="s">
        <v>44</v>
      </c>
      <c r="Q10" s="33" t="s">
        <v>112</v>
      </c>
      <c r="R10" s="33">
        <v>28.0</v>
      </c>
      <c r="S10" s="33" t="s">
        <v>42</v>
      </c>
      <c r="T10" s="33">
        <v>1.0</v>
      </c>
      <c r="U10" s="33">
        <v>1.0</v>
      </c>
      <c r="V10" s="33" t="s">
        <v>113</v>
      </c>
      <c r="W10" s="33">
        <v>1.0</v>
      </c>
      <c r="X10" s="33" t="s">
        <v>40</v>
      </c>
      <c r="Y10" s="33" t="s">
        <v>114</v>
      </c>
      <c r="Z10" s="34"/>
      <c r="AA10" s="34"/>
      <c r="AB10" s="33">
        <v>0.0</v>
      </c>
      <c r="AC10" s="33" t="s">
        <v>115</v>
      </c>
      <c r="AD10" s="33" t="s">
        <v>116</v>
      </c>
      <c r="AE10" s="33">
        <v>1.0</v>
      </c>
      <c r="AF10" s="34"/>
      <c r="AG10" s="35"/>
      <c r="AH10" s="35"/>
      <c r="AI10" s="35"/>
      <c r="AJ10" s="35"/>
      <c r="AK10" s="35"/>
      <c r="AL10" s="35"/>
      <c r="AM10" s="35"/>
      <c r="AN10" s="36" t="s">
        <v>117</v>
      </c>
      <c r="AO10" s="35"/>
      <c r="AP10" s="35"/>
      <c r="AQ10" s="35"/>
      <c r="AR10" s="35"/>
    </row>
    <row r="11">
      <c r="A11" s="7">
        <v>0.0</v>
      </c>
      <c r="B11" s="8" t="s">
        <v>33</v>
      </c>
      <c r="C11" s="8" t="s">
        <v>49</v>
      </c>
      <c r="D11" s="8" t="s">
        <v>118</v>
      </c>
      <c r="E11" s="9" t="s">
        <v>119</v>
      </c>
      <c r="F11" s="24">
        <v>44178.0</v>
      </c>
      <c r="G11" s="9" t="s">
        <v>120</v>
      </c>
      <c r="H11" s="9" t="s">
        <v>38</v>
      </c>
      <c r="I11" s="9" t="s">
        <v>39</v>
      </c>
      <c r="J11" s="9">
        <f>1170*0.53</f>
        <v>620.1</v>
      </c>
      <c r="K11" s="9">
        <f>1170-J11</f>
        <v>549.9</v>
      </c>
      <c r="L11" s="9" t="s">
        <v>121</v>
      </c>
      <c r="M11" s="9">
        <f>1170*0.48</f>
        <v>561.6</v>
      </c>
      <c r="N11" s="9">
        <f>1170*0.27</f>
        <v>315.9</v>
      </c>
      <c r="O11" s="9">
        <f>1170*0.19</f>
        <v>222.3</v>
      </c>
      <c r="P11" s="9" t="s">
        <v>122</v>
      </c>
      <c r="Q11" s="9" t="s">
        <v>123</v>
      </c>
      <c r="R11" s="9">
        <v>288.0</v>
      </c>
      <c r="S11" s="9" t="s">
        <v>42</v>
      </c>
      <c r="T11" s="9">
        <v>1.0</v>
      </c>
      <c r="U11" s="9">
        <v>1.0</v>
      </c>
      <c r="V11" s="9" t="s">
        <v>124</v>
      </c>
      <c r="W11" s="9">
        <v>1.0</v>
      </c>
      <c r="X11" s="9" t="s">
        <v>40</v>
      </c>
      <c r="Y11" s="9" t="s">
        <v>125</v>
      </c>
      <c r="Z11" s="9"/>
      <c r="AA11" s="9"/>
      <c r="AB11" s="9">
        <v>1.0</v>
      </c>
      <c r="AC11" s="9" t="s">
        <v>126</v>
      </c>
      <c r="AD11" s="9" t="s">
        <v>127</v>
      </c>
      <c r="AE11" s="9">
        <v>1.0</v>
      </c>
      <c r="AF11" s="15" t="s">
        <v>128</v>
      </c>
      <c r="AG11" s="12"/>
      <c r="AH11" s="12"/>
      <c r="AI11" s="12"/>
      <c r="AJ11" s="12"/>
      <c r="AK11" s="12"/>
      <c r="AL11" s="12"/>
      <c r="AM11" s="12"/>
      <c r="AN11" s="13" t="s">
        <v>129</v>
      </c>
      <c r="AO11" s="12"/>
      <c r="AP11" s="12"/>
      <c r="AQ11" s="12"/>
      <c r="AR11" s="12"/>
    </row>
    <row r="12">
      <c r="A12" s="14">
        <v>0.0</v>
      </c>
      <c r="B12" s="15" t="s">
        <v>49</v>
      </c>
      <c r="C12" s="9" t="s">
        <v>34</v>
      </c>
      <c r="D12" s="37" t="s">
        <v>130</v>
      </c>
      <c r="E12" s="19" t="s">
        <v>131</v>
      </c>
      <c r="F12" s="19" t="s">
        <v>132</v>
      </c>
      <c r="G12" s="18">
        <v>44382.0</v>
      </c>
      <c r="H12" s="20" t="s">
        <v>52</v>
      </c>
      <c r="I12" s="19" t="s">
        <v>39</v>
      </c>
      <c r="J12" s="21">
        <v>314.0</v>
      </c>
      <c r="K12" s="21">
        <v>280.0</v>
      </c>
      <c r="L12" s="19"/>
      <c r="M12" s="19"/>
      <c r="N12" s="19"/>
      <c r="O12" s="19"/>
      <c r="P12" s="21" t="s">
        <v>122</v>
      </c>
      <c r="Q12" s="19" t="s">
        <v>133</v>
      </c>
      <c r="R12" s="19">
        <v>10.0</v>
      </c>
      <c r="S12" s="19" t="s">
        <v>42</v>
      </c>
      <c r="T12" s="19">
        <v>1.0</v>
      </c>
      <c r="U12" s="19">
        <v>1.0</v>
      </c>
      <c r="V12" s="19" t="s">
        <v>101</v>
      </c>
      <c r="W12" s="21">
        <v>1.0</v>
      </c>
      <c r="X12" s="17" t="s">
        <v>40</v>
      </c>
      <c r="Y12" s="17" t="s">
        <v>27</v>
      </c>
      <c r="Z12" s="17"/>
      <c r="AA12" s="17"/>
      <c r="AB12" s="17">
        <v>1.0</v>
      </c>
      <c r="AC12" s="17" t="s">
        <v>56</v>
      </c>
      <c r="AD12" s="17" t="s">
        <v>116</v>
      </c>
      <c r="AE12" s="19">
        <v>1.0</v>
      </c>
      <c r="AF12" s="17"/>
      <c r="AG12" s="12"/>
      <c r="AH12" s="12"/>
      <c r="AI12" s="12"/>
      <c r="AJ12" s="12"/>
      <c r="AK12" s="12"/>
      <c r="AL12" s="12"/>
      <c r="AM12" s="12"/>
      <c r="AN12" s="38" t="s">
        <v>134</v>
      </c>
      <c r="AO12" s="12"/>
      <c r="AP12" s="12"/>
      <c r="AQ12" s="12"/>
      <c r="AR12" s="12"/>
    </row>
    <row r="13">
      <c r="A13" s="23">
        <v>0.0</v>
      </c>
      <c r="B13" s="9" t="s">
        <v>33</v>
      </c>
      <c r="C13" s="9" t="s">
        <v>49</v>
      </c>
      <c r="D13" s="9" t="s">
        <v>135</v>
      </c>
      <c r="E13" s="9" t="s">
        <v>136</v>
      </c>
      <c r="F13" s="9" t="s">
        <v>137</v>
      </c>
      <c r="G13" s="9" t="s">
        <v>138</v>
      </c>
      <c r="H13" s="9" t="s">
        <v>139</v>
      </c>
      <c r="I13" s="9" t="s">
        <v>39</v>
      </c>
      <c r="J13" s="9">
        <f>89+99</f>
        <v>188</v>
      </c>
      <c r="K13" s="9">
        <f>103+73</f>
        <v>176</v>
      </c>
      <c r="L13" s="9">
        <f>115+99</f>
        <v>214</v>
      </c>
      <c r="M13" s="9"/>
      <c r="N13" s="9"/>
      <c r="O13" s="9">
        <f>192+172-214</f>
        <v>150</v>
      </c>
      <c r="P13" s="9" t="s">
        <v>40</v>
      </c>
      <c r="Q13" s="9" t="s">
        <v>140</v>
      </c>
      <c r="R13" s="9">
        <v>11.0</v>
      </c>
      <c r="S13" s="9" t="s">
        <v>70</v>
      </c>
      <c r="T13" s="9">
        <v>1.0</v>
      </c>
      <c r="U13" s="9">
        <v>0.0</v>
      </c>
      <c r="V13" s="9" t="s">
        <v>23</v>
      </c>
      <c r="W13" s="9">
        <v>0.0</v>
      </c>
      <c r="X13" s="9" t="s">
        <v>44</v>
      </c>
      <c r="Y13" s="9" t="s">
        <v>141</v>
      </c>
      <c r="Z13" s="9"/>
      <c r="AA13" s="9"/>
      <c r="AB13" s="9">
        <v>1.0</v>
      </c>
      <c r="AC13" s="9" t="s">
        <v>73</v>
      </c>
      <c r="AD13" s="9" t="s">
        <v>142</v>
      </c>
      <c r="AE13" s="9">
        <v>1.0</v>
      </c>
      <c r="AF13" s="15" t="s">
        <v>143</v>
      </c>
      <c r="AG13" s="12"/>
      <c r="AH13" s="12"/>
      <c r="AI13" s="12"/>
      <c r="AJ13" s="12"/>
      <c r="AK13" s="12"/>
      <c r="AL13" s="12"/>
      <c r="AM13" s="12"/>
      <c r="AN13" s="13" t="s">
        <v>144</v>
      </c>
      <c r="AO13" s="12"/>
      <c r="AP13" s="12"/>
      <c r="AQ13" s="12"/>
      <c r="AR13" s="12"/>
    </row>
    <row r="14">
      <c r="A14" s="14">
        <v>0.0</v>
      </c>
      <c r="B14" s="15" t="s">
        <v>49</v>
      </c>
      <c r="C14" s="8" t="s">
        <v>34</v>
      </c>
      <c r="D14" s="39" t="s">
        <v>145</v>
      </c>
      <c r="E14" s="21" t="s">
        <v>97</v>
      </c>
      <c r="F14" s="18">
        <v>44478.0</v>
      </c>
      <c r="G14" s="18">
        <v>44320.0</v>
      </c>
      <c r="H14" s="20" t="s">
        <v>52</v>
      </c>
      <c r="I14" s="19" t="s">
        <v>89</v>
      </c>
      <c r="J14" s="19">
        <f>59%*91</f>
        <v>53.69</v>
      </c>
      <c r="K14" s="19">
        <f>91-J14</f>
        <v>37.31</v>
      </c>
      <c r="L14" s="19"/>
      <c r="M14" s="19"/>
      <c r="N14" s="19"/>
      <c r="O14" s="19"/>
      <c r="P14" s="21" t="s">
        <v>40</v>
      </c>
      <c r="Q14" s="19" t="s">
        <v>146</v>
      </c>
      <c r="R14" s="19">
        <v>8.0</v>
      </c>
      <c r="S14" s="19" t="s">
        <v>42</v>
      </c>
      <c r="T14" s="19">
        <v>1.0</v>
      </c>
      <c r="U14" s="19">
        <v>1.0</v>
      </c>
      <c r="V14" s="19" t="s">
        <v>101</v>
      </c>
      <c r="W14" s="21">
        <v>1.0</v>
      </c>
      <c r="X14" s="19" t="s">
        <v>40</v>
      </c>
      <c r="Y14" s="19" t="s">
        <v>147</v>
      </c>
      <c r="Z14" s="19"/>
      <c r="AA14" s="19"/>
      <c r="AB14" s="19">
        <v>0.0</v>
      </c>
      <c r="AC14" s="19" t="s">
        <v>148</v>
      </c>
      <c r="AD14" s="17" t="s">
        <v>149</v>
      </c>
      <c r="AE14" s="17">
        <v>0.0</v>
      </c>
      <c r="AF14" s="21" t="s">
        <v>150</v>
      </c>
      <c r="AG14" s="12"/>
      <c r="AH14" s="12"/>
      <c r="AI14" s="12"/>
      <c r="AJ14" s="12"/>
      <c r="AK14" s="12"/>
      <c r="AL14" s="12"/>
      <c r="AM14" s="12"/>
      <c r="AN14" s="38" t="s">
        <v>151</v>
      </c>
      <c r="AO14" s="12"/>
      <c r="AP14" s="12"/>
      <c r="AQ14" s="12"/>
      <c r="AR14" s="12"/>
    </row>
    <row r="15">
      <c r="A15" s="14">
        <v>0.0</v>
      </c>
      <c r="B15" s="15" t="s">
        <v>49</v>
      </c>
      <c r="C15" s="15" t="s">
        <v>34</v>
      </c>
      <c r="D15" s="40" t="s">
        <v>152</v>
      </c>
      <c r="E15" s="15" t="s">
        <v>131</v>
      </c>
      <c r="F15" s="15">
        <v>10.1</v>
      </c>
      <c r="G15" s="15" t="s">
        <v>153</v>
      </c>
      <c r="H15" s="15" t="s">
        <v>154</v>
      </c>
      <c r="I15" s="15" t="s">
        <v>89</v>
      </c>
      <c r="J15" s="15">
        <f>191*0.48</f>
        <v>91.68</v>
      </c>
      <c r="K15" s="15">
        <f>191-J15</f>
        <v>99.32</v>
      </c>
      <c r="L15" s="15"/>
      <c r="M15" s="15"/>
      <c r="N15" s="15"/>
      <c r="O15" s="15"/>
      <c r="P15" s="15" t="s">
        <v>122</v>
      </c>
      <c r="Q15" s="11"/>
      <c r="R15" s="15">
        <v>9.0</v>
      </c>
      <c r="S15" s="15" t="s">
        <v>42</v>
      </c>
      <c r="T15" s="15">
        <v>1.0</v>
      </c>
      <c r="U15" s="15">
        <v>1.0</v>
      </c>
      <c r="V15" s="15" t="s">
        <v>155</v>
      </c>
      <c r="W15" s="15">
        <v>0.0</v>
      </c>
      <c r="X15" s="11"/>
      <c r="Y15" s="15" t="s">
        <v>27</v>
      </c>
      <c r="Z15" s="11"/>
      <c r="AA15" s="11"/>
      <c r="AB15" s="15">
        <v>1.0</v>
      </c>
      <c r="AC15" s="11"/>
      <c r="AD15" s="15" t="s">
        <v>156</v>
      </c>
      <c r="AE15" s="15">
        <v>1.0</v>
      </c>
      <c r="AF15" s="11"/>
      <c r="AG15" s="12"/>
      <c r="AH15" s="12"/>
      <c r="AI15" s="12"/>
      <c r="AJ15" s="12"/>
      <c r="AK15" s="12"/>
      <c r="AL15" s="12"/>
      <c r="AM15" s="12"/>
      <c r="AN15" s="31"/>
      <c r="AO15" s="12"/>
      <c r="AP15" s="12"/>
      <c r="AQ15" s="12"/>
      <c r="AR15" s="12"/>
    </row>
    <row r="16">
      <c r="A16" s="14">
        <v>0.0</v>
      </c>
      <c r="B16" s="15" t="s">
        <v>49</v>
      </c>
      <c r="C16" s="15" t="s">
        <v>34</v>
      </c>
      <c r="D16" s="40" t="s">
        <v>157</v>
      </c>
      <c r="E16" s="15" t="s">
        <v>131</v>
      </c>
      <c r="F16" s="15">
        <v>9.8</v>
      </c>
      <c r="G16" s="15" t="s">
        <v>153</v>
      </c>
      <c r="H16" s="15" t="s">
        <v>154</v>
      </c>
      <c r="I16" s="15" t="s">
        <v>39</v>
      </c>
      <c r="J16" s="15">
        <f>253*0.54</f>
        <v>136.62</v>
      </c>
      <c r="K16" s="15">
        <f>253-J16</f>
        <v>116.38</v>
      </c>
      <c r="L16" s="15"/>
      <c r="M16" s="15"/>
      <c r="N16" s="15"/>
      <c r="O16" s="15"/>
      <c r="P16" s="15"/>
      <c r="Q16" s="11"/>
      <c r="R16" s="15">
        <v>9.0</v>
      </c>
      <c r="S16" s="15" t="s">
        <v>42</v>
      </c>
      <c r="T16" s="15">
        <v>1.0</v>
      </c>
      <c r="U16" s="15">
        <v>1.0</v>
      </c>
      <c r="V16" s="15" t="s">
        <v>155</v>
      </c>
      <c r="W16" s="15">
        <v>0.0</v>
      </c>
      <c r="X16" s="11"/>
      <c r="Y16" s="15" t="s">
        <v>27</v>
      </c>
      <c r="Z16" s="11"/>
      <c r="AA16" s="11"/>
      <c r="AB16" s="15">
        <v>1.0</v>
      </c>
      <c r="AC16" s="11"/>
      <c r="AD16" s="15" t="s">
        <v>156</v>
      </c>
      <c r="AE16" s="15">
        <v>1.0</v>
      </c>
      <c r="AF16" s="11"/>
      <c r="AG16" s="12"/>
      <c r="AH16" s="12"/>
      <c r="AI16" s="12"/>
      <c r="AJ16" s="12"/>
      <c r="AK16" s="12"/>
      <c r="AL16" s="12"/>
      <c r="AM16" s="12"/>
      <c r="AN16" s="31"/>
      <c r="AO16" s="12"/>
      <c r="AP16" s="12"/>
      <c r="AQ16" s="12"/>
      <c r="AR16" s="12"/>
    </row>
    <row r="17">
      <c r="A17" s="14">
        <v>0.0</v>
      </c>
      <c r="B17" s="15" t="s">
        <v>49</v>
      </c>
      <c r="C17" s="9" t="s">
        <v>34</v>
      </c>
      <c r="D17" s="19" t="s">
        <v>158</v>
      </c>
      <c r="E17" s="19" t="s">
        <v>159</v>
      </c>
      <c r="F17" s="19" t="s">
        <v>160</v>
      </c>
      <c r="G17" s="19">
        <v>10.0</v>
      </c>
      <c r="H17" s="20" t="s">
        <v>52</v>
      </c>
      <c r="I17" s="19" t="s">
        <v>39</v>
      </c>
      <c r="J17" s="21">
        <v>157.0</v>
      </c>
      <c r="K17" s="21">
        <v>0.0</v>
      </c>
      <c r="L17" s="19"/>
      <c r="M17" s="19"/>
      <c r="N17" s="19"/>
      <c r="O17" s="19"/>
      <c r="P17" s="21" t="s">
        <v>44</v>
      </c>
      <c r="Q17" s="19" t="s">
        <v>161</v>
      </c>
      <c r="R17" s="19">
        <v>6.0</v>
      </c>
      <c r="S17" s="17" t="s">
        <v>70</v>
      </c>
      <c r="T17" s="19">
        <v>1.0</v>
      </c>
      <c r="U17" s="19">
        <v>0.0</v>
      </c>
      <c r="V17" s="19" t="s">
        <v>162</v>
      </c>
      <c r="W17" s="21">
        <v>1.0</v>
      </c>
      <c r="X17" s="17" t="s">
        <v>40</v>
      </c>
      <c r="Y17" s="21" t="s">
        <v>163</v>
      </c>
      <c r="Z17" s="17"/>
      <c r="AA17" s="17"/>
      <c r="AB17" s="17">
        <v>0.0</v>
      </c>
      <c r="AC17" s="17" t="s">
        <v>164</v>
      </c>
      <c r="AD17" s="17" t="s">
        <v>165</v>
      </c>
      <c r="AE17" s="17">
        <v>0.0</v>
      </c>
      <c r="AF17" s="21" t="s">
        <v>166</v>
      </c>
      <c r="AG17" s="12"/>
      <c r="AH17" s="12"/>
      <c r="AI17" s="12"/>
      <c r="AJ17" s="12"/>
      <c r="AK17" s="12"/>
      <c r="AL17" s="12"/>
      <c r="AM17" s="12"/>
      <c r="AN17" s="38" t="s">
        <v>167</v>
      </c>
      <c r="AO17" s="12"/>
      <c r="AP17" s="12"/>
      <c r="AQ17" s="12"/>
      <c r="AR17" s="12"/>
    </row>
    <row r="18">
      <c r="A18" s="7">
        <v>0.0</v>
      </c>
      <c r="B18" s="8" t="s">
        <v>33</v>
      </c>
      <c r="C18" s="8" t="s">
        <v>34</v>
      </c>
      <c r="D18" s="8" t="s">
        <v>168</v>
      </c>
      <c r="E18" s="9" t="s">
        <v>169</v>
      </c>
      <c r="F18" s="9">
        <v>8.0</v>
      </c>
      <c r="G18" s="9">
        <v>3.0</v>
      </c>
      <c r="H18" s="9" t="s">
        <v>52</v>
      </c>
      <c r="I18" s="9" t="s">
        <v>39</v>
      </c>
      <c r="J18" s="9">
        <v>376.0</v>
      </c>
      <c r="K18" s="9">
        <v>445.0</v>
      </c>
      <c r="L18" s="9"/>
      <c r="M18" s="9"/>
      <c r="N18" s="9"/>
      <c r="O18" s="9"/>
      <c r="P18" s="9" t="s">
        <v>44</v>
      </c>
      <c r="Q18" s="8" t="s">
        <v>170</v>
      </c>
      <c r="R18" s="8">
        <v>192.0</v>
      </c>
      <c r="S18" s="9" t="s">
        <v>42</v>
      </c>
      <c r="T18" s="9">
        <v>1.0</v>
      </c>
      <c r="U18" s="9">
        <v>1.0</v>
      </c>
      <c r="V18" s="9" t="s">
        <v>171</v>
      </c>
      <c r="W18" s="9">
        <v>0.0</v>
      </c>
      <c r="X18" s="9" t="s">
        <v>40</v>
      </c>
      <c r="Y18" s="9" t="s">
        <v>172</v>
      </c>
      <c r="Z18" s="9"/>
      <c r="AA18" s="9"/>
      <c r="AB18" s="9">
        <v>0.0</v>
      </c>
      <c r="AC18" s="9" t="s">
        <v>173</v>
      </c>
      <c r="AD18" s="9" t="s">
        <v>174</v>
      </c>
      <c r="AE18" s="9">
        <v>1.0</v>
      </c>
      <c r="AF18" s="15"/>
      <c r="AG18" s="22"/>
      <c r="AH18" s="12"/>
      <c r="AI18" s="12"/>
      <c r="AJ18" s="12"/>
      <c r="AK18" s="12"/>
      <c r="AL18" s="12"/>
      <c r="AM18" s="12"/>
      <c r="AN18" s="13" t="s">
        <v>175</v>
      </c>
      <c r="AO18" s="12"/>
      <c r="AP18" s="12"/>
      <c r="AQ18" s="12"/>
      <c r="AR18" s="12"/>
    </row>
    <row r="19">
      <c r="A19" s="14">
        <v>0.0</v>
      </c>
      <c r="B19" s="15" t="s">
        <v>49</v>
      </c>
      <c r="C19" s="8" t="s">
        <v>34</v>
      </c>
      <c r="D19" s="41" t="s">
        <v>176</v>
      </c>
      <c r="E19" s="42" t="s">
        <v>177</v>
      </c>
      <c r="F19" s="20" t="s">
        <v>178</v>
      </c>
      <c r="G19" s="9" t="s">
        <v>179</v>
      </c>
      <c r="H19" s="20" t="s">
        <v>38</v>
      </c>
      <c r="I19" s="20" t="s">
        <v>39</v>
      </c>
      <c r="J19" s="20">
        <f>198*0.62</f>
        <v>122.76</v>
      </c>
      <c r="K19" s="20">
        <f>198-J19</f>
        <v>75.24</v>
      </c>
      <c r="L19" s="9">
        <v>2.0</v>
      </c>
      <c r="M19" s="20">
        <f>2</f>
        <v>2</v>
      </c>
      <c r="N19" s="20">
        <f>39+44+30</f>
        <v>113</v>
      </c>
      <c r="O19" s="20">
        <f>198-117</f>
        <v>81</v>
      </c>
      <c r="P19" s="9" t="s">
        <v>122</v>
      </c>
      <c r="Q19" s="20" t="s">
        <v>180</v>
      </c>
      <c r="R19" s="20">
        <v>4.0</v>
      </c>
      <c r="S19" s="20" t="s">
        <v>70</v>
      </c>
      <c r="T19" s="20">
        <v>1.0</v>
      </c>
      <c r="U19" s="20">
        <v>0.0</v>
      </c>
      <c r="V19" s="20" t="s">
        <v>181</v>
      </c>
      <c r="W19" s="9">
        <v>1.0</v>
      </c>
      <c r="X19" s="43" t="s">
        <v>40</v>
      </c>
      <c r="Y19" s="43" t="s">
        <v>182</v>
      </c>
      <c r="Z19" s="43"/>
      <c r="AA19" s="9">
        <v>1.0</v>
      </c>
      <c r="AB19" s="43">
        <v>0.0</v>
      </c>
      <c r="AC19" s="43" t="s">
        <v>183</v>
      </c>
      <c r="AD19" s="17" t="s">
        <v>184</v>
      </c>
      <c r="AE19" s="17">
        <v>0.0</v>
      </c>
      <c r="AF19" s="17"/>
      <c r="AG19" s="12"/>
      <c r="AH19" s="12"/>
      <c r="AI19" s="12"/>
      <c r="AJ19" s="12"/>
      <c r="AK19" s="12"/>
      <c r="AL19" s="12"/>
      <c r="AM19" s="12"/>
      <c r="AN19" s="44" t="s">
        <v>185</v>
      </c>
      <c r="AO19" s="12"/>
      <c r="AP19" s="12"/>
      <c r="AQ19" s="12"/>
      <c r="AR19" s="12"/>
    </row>
    <row r="20">
      <c r="A20" s="14">
        <v>0.0</v>
      </c>
      <c r="B20" s="15" t="s">
        <v>49</v>
      </c>
      <c r="C20" s="8" t="s">
        <v>34</v>
      </c>
      <c r="D20" s="41" t="s">
        <v>186</v>
      </c>
      <c r="E20" s="15" t="s">
        <v>187</v>
      </c>
      <c r="F20" s="26">
        <v>44912.0</v>
      </c>
      <c r="G20" s="45" t="s">
        <v>179</v>
      </c>
      <c r="H20" s="15" t="s">
        <v>38</v>
      </c>
      <c r="I20" s="20" t="s">
        <v>39</v>
      </c>
      <c r="J20" s="20"/>
      <c r="K20" s="20"/>
      <c r="L20" s="20"/>
      <c r="M20" s="20"/>
      <c r="N20" s="20"/>
      <c r="O20" s="20"/>
      <c r="P20" s="20"/>
      <c r="Q20" s="20" t="s">
        <v>180</v>
      </c>
      <c r="R20" s="9">
        <v>4.0</v>
      </c>
      <c r="S20" s="9" t="s">
        <v>70</v>
      </c>
      <c r="T20" s="9">
        <v>1.0</v>
      </c>
      <c r="U20" s="9">
        <v>0.0</v>
      </c>
      <c r="V20" s="9" t="s">
        <v>101</v>
      </c>
      <c r="W20" s="9">
        <v>1.0</v>
      </c>
      <c r="X20" s="21" t="s">
        <v>40</v>
      </c>
      <c r="Y20" s="21" t="s">
        <v>188</v>
      </c>
      <c r="Z20" s="17"/>
      <c r="AA20" s="17"/>
      <c r="AB20" s="21">
        <v>0.0</v>
      </c>
      <c r="AC20" s="43" t="s">
        <v>183</v>
      </c>
      <c r="AD20" s="21" t="s">
        <v>189</v>
      </c>
      <c r="AE20" s="21">
        <v>0.0</v>
      </c>
      <c r="AF20" s="21"/>
      <c r="AG20" s="12"/>
      <c r="AH20" s="12"/>
      <c r="AI20" s="12"/>
      <c r="AJ20" s="12"/>
      <c r="AK20" s="12"/>
      <c r="AL20" s="12"/>
      <c r="AM20" s="12"/>
      <c r="AN20" s="44"/>
      <c r="AO20" s="12"/>
      <c r="AP20" s="12"/>
      <c r="AQ20" s="12"/>
      <c r="AR20" s="12"/>
    </row>
    <row r="21">
      <c r="A21" s="23">
        <v>0.0</v>
      </c>
      <c r="B21" s="9" t="s">
        <v>34</v>
      </c>
      <c r="C21" s="9" t="s">
        <v>49</v>
      </c>
      <c r="D21" s="15" t="s">
        <v>190</v>
      </c>
      <c r="E21" s="15" t="s">
        <v>191</v>
      </c>
      <c r="F21" s="26">
        <v>44513.0</v>
      </c>
      <c r="G21" s="15">
        <v>7.0</v>
      </c>
      <c r="H21" s="15" t="s">
        <v>52</v>
      </c>
      <c r="I21" s="9" t="s">
        <v>89</v>
      </c>
      <c r="J21" s="9">
        <f>46+48</f>
        <v>94</v>
      </c>
      <c r="K21" s="9">
        <f>44+51</f>
        <v>95</v>
      </c>
      <c r="L21" s="9">
        <f>64+78+4+5+4+2</f>
        <v>157</v>
      </c>
      <c r="M21" s="9"/>
      <c r="N21" s="9"/>
      <c r="O21" s="9">
        <f>189-L21</f>
        <v>32</v>
      </c>
      <c r="P21" s="9" t="s">
        <v>44</v>
      </c>
      <c r="Q21" s="9" t="s">
        <v>192</v>
      </c>
      <c r="R21" s="9">
        <v>12.0</v>
      </c>
      <c r="S21" s="9" t="s">
        <v>42</v>
      </c>
      <c r="T21" s="9">
        <v>1.0</v>
      </c>
      <c r="U21" s="9">
        <v>1.0</v>
      </c>
      <c r="V21" s="9" t="s">
        <v>193</v>
      </c>
      <c r="W21" s="9">
        <v>1.0</v>
      </c>
      <c r="X21" s="15" t="s">
        <v>40</v>
      </c>
      <c r="Y21" s="15" t="s">
        <v>27</v>
      </c>
      <c r="Z21" s="11"/>
      <c r="AA21" s="11"/>
      <c r="AB21" s="15">
        <v>1.0</v>
      </c>
      <c r="AC21" s="15" t="s">
        <v>194</v>
      </c>
      <c r="AD21" s="15" t="s">
        <v>195</v>
      </c>
      <c r="AE21" s="15">
        <v>0.0</v>
      </c>
      <c r="AF21" s="11"/>
      <c r="AG21" s="12"/>
      <c r="AH21" s="12"/>
      <c r="AI21" s="12"/>
      <c r="AJ21" s="12"/>
      <c r="AK21" s="12"/>
      <c r="AL21" s="12"/>
      <c r="AM21" s="12"/>
      <c r="AN21" s="13" t="s">
        <v>196</v>
      </c>
      <c r="AO21" s="12"/>
      <c r="AP21" s="12"/>
      <c r="AQ21" s="12"/>
      <c r="AR21" s="12"/>
    </row>
    <row r="22">
      <c r="A22" s="14">
        <v>0.0</v>
      </c>
      <c r="B22" s="15" t="s">
        <v>49</v>
      </c>
      <c r="C22" s="9" t="s">
        <v>34</v>
      </c>
      <c r="D22" s="46" t="s">
        <v>197</v>
      </c>
      <c r="E22" s="21" t="s">
        <v>198</v>
      </c>
      <c r="F22" s="19" t="s">
        <v>199</v>
      </c>
      <c r="G22" s="19">
        <v>7.0</v>
      </c>
      <c r="H22" s="20" t="s">
        <v>52</v>
      </c>
      <c r="I22" s="19" t="s">
        <v>39</v>
      </c>
      <c r="J22" s="19">
        <f>151+119</f>
        <v>270</v>
      </c>
      <c r="K22" s="19">
        <f>123+103</f>
        <v>226</v>
      </c>
      <c r="L22" s="19">
        <f>123+97+13+9</f>
        <v>242</v>
      </c>
      <c r="M22" s="19"/>
      <c r="N22" s="19"/>
      <c r="O22" s="19">
        <f>J22+K22-L22</f>
        <v>254</v>
      </c>
      <c r="P22" s="21" t="s">
        <v>44</v>
      </c>
      <c r="Q22" s="21" t="s">
        <v>200</v>
      </c>
      <c r="R22" s="19">
        <v>20.0</v>
      </c>
      <c r="S22" s="19" t="s">
        <v>42</v>
      </c>
      <c r="T22" s="19">
        <v>1.0</v>
      </c>
      <c r="U22" s="19">
        <v>1.0</v>
      </c>
      <c r="V22" s="47" t="s">
        <v>201</v>
      </c>
      <c r="W22" s="48">
        <v>1.0</v>
      </c>
      <c r="X22" s="21" t="s">
        <v>40</v>
      </c>
      <c r="Y22" s="49" t="s">
        <v>202</v>
      </c>
      <c r="Z22" s="49"/>
      <c r="AA22" s="49"/>
      <c r="AB22" s="43">
        <v>1.0</v>
      </c>
      <c r="AC22" s="17"/>
      <c r="AD22" s="21" t="s">
        <v>116</v>
      </c>
      <c r="AE22" s="17">
        <v>1.0</v>
      </c>
      <c r="AF22" s="21" t="s">
        <v>203</v>
      </c>
      <c r="AG22" s="12"/>
      <c r="AH22" s="12"/>
      <c r="AI22" s="12"/>
      <c r="AJ22" s="12"/>
      <c r="AK22" s="12"/>
      <c r="AL22" s="12"/>
      <c r="AM22" s="12"/>
      <c r="AN22" s="38" t="s">
        <v>204</v>
      </c>
      <c r="AO22" s="12"/>
      <c r="AP22" s="12"/>
      <c r="AQ22" s="12"/>
      <c r="AR22" s="12"/>
    </row>
    <row r="23">
      <c r="A23" s="14">
        <v>0.0</v>
      </c>
      <c r="B23" s="15" t="s">
        <v>49</v>
      </c>
      <c r="C23" s="9" t="s">
        <v>34</v>
      </c>
      <c r="D23" s="20" t="s">
        <v>205</v>
      </c>
      <c r="E23" s="19" t="s">
        <v>206</v>
      </c>
      <c r="F23" s="18">
        <v>44447.0</v>
      </c>
      <c r="G23" s="21">
        <v>4.0</v>
      </c>
      <c r="H23" s="20" t="s">
        <v>52</v>
      </c>
      <c r="I23" s="19" t="s">
        <v>39</v>
      </c>
      <c r="J23" s="21">
        <v>52.0</v>
      </c>
      <c r="K23" s="21">
        <v>68.0</v>
      </c>
      <c r="L23" s="19"/>
      <c r="M23" s="19"/>
      <c r="N23" s="19"/>
      <c r="O23" s="19"/>
      <c r="P23" s="21" t="s">
        <v>40</v>
      </c>
      <c r="Q23" s="17" t="s">
        <v>207</v>
      </c>
      <c r="R23" s="19">
        <v>8.0</v>
      </c>
      <c r="S23" s="19" t="s">
        <v>42</v>
      </c>
      <c r="T23" s="19">
        <v>1.0</v>
      </c>
      <c r="U23" s="19">
        <v>1.0</v>
      </c>
      <c r="V23" s="47" t="s">
        <v>208</v>
      </c>
      <c r="W23" s="48">
        <v>1.0</v>
      </c>
      <c r="X23" s="21" t="s">
        <v>40</v>
      </c>
      <c r="Y23" s="17" t="s">
        <v>55</v>
      </c>
      <c r="Z23" s="17"/>
      <c r="AA23" s="17"/>
      <c r="AB23" s="17">
        <v>1.0</v>
      </c>
      <c r="AC23" s="17"/>
      <c r="AD23" s="17" t="s">
        <v>209</v>
      </c>
      <c r="AE23" s="17">
        <v>0.0</v>
      </c>
      <c r="AF23" s="17"/>
      <c r="AG23" s="12"/>
      <c r="AH23" s="12"/>
      <c r="AI23" s="12"/>
      <c r="AJ23" s="12"/>
      <c r="AK23" s="12"/>
      <c r="AL23" s="12"/>
      <c r="AM23" s="12"/>
      <c r="AN23" s="38" t="s">
        <v>210</v>
      </c>
      <c r="AO23" s="12"/>
      <c r="AP23" s="12"/>
      <c r="AQ23" s="12"/>
      <c r="AR23" s="12"/>
    </row>
    <row r="24">
      <c r="A24" s="7">
        <v>0.0</v>
      </c>
      <c r="B24" s="8" t="s">
        <v>33</v>
      </c>
      <c r="C24" s="8" t="s">
        <v>49</v>
      </c>
      <c r="D24" s="9" t="s">
        <v>211</v>
      </c>
      <c r="E24" s="9" t="s">
        <v>212</v>
      </c>
      <c r="F24" s="24">
        <v>44084.0</v>
      </c>
      <c r="G24" s="9" t="s">
        <v>213</v>
      </c>
      <c r="H24" s="9" t="s">
        <v>52</v>
      </c>
      <c r="I24" s="9" t="s">
        <v>39</v>
      </c>
      <c r="J24" s="9">
        <v>442.0</v>
      </c>
      <c r="K24" s="9">
        <v>467.0</v>
      </c>
      <c r="L24" s="9">
        <v>779.0</v>
      </c>
      <c r="M24" s="9"/>
      <c r="N24" s="9"/>
      <c r="O24" s="9">
        <v>131.0</v>
      </c>
      <c r="P24" s="9" t="s">
        <v>40</v>
      </c>
      <c r="Q24" s="9" t="s">
        <v>214</v>
      </c>
      <c r="R24" s="9">
        <v>10.0</v>
      </c>
      <c r="S24" s="9" t="s">
        <v>42</v>
      </c>
      <c r="T24" s="9">
        <v>1.0</v>
      </c>
      <c r="U24" s="9">
        <v>1.0</v>
      </c>
      <c r="V24" s="9" t="s">
        <v>43</v>
      </c>
      <c r="W24" s="9">
        <v>0.0</v>
      </c>
      <c r="X24" s="9" t="s">
        <v>44</v>
      </c>
      <c r="Y24" s="9" t="s">
        <v>202</v>
      </c>
      <c r="Z24" s="9"/>
      <c r="AA24" s="9"/>
      <c r="AB24" s="9">
        <v>1.0</v>
      </c>
      <c r="AC24" s="9" t="s">
        <v>215</v>
      </c>
      <c r="AD24" s="9" t="s">
        <v>216</v>
      </c>
      <c r="AE24" s="9">
        <v>1.0</v>
      </c>
      <c r="AF24" s="30" t="s">
        <v>217</v>
      </c>
      <c r="AG24" s="12"/>
      <c r="AH24" s="12"/>
      <c r="AI24" s="12"/>
      <c r="AJ24" s="12"/>
      <c r="AK24" s="12"/>
      <c r="AL24" s="12"/>
      <c r="AM24" s="12"/>
      <c r="AN24" s="13" t="s">
        <v>218</v>
      </c>
      <c r="AO24" s="12"/>
      <c r="AP24" s="12"/>
      <c r="AQ24" s="12"/>
      <c r="AR24" s="12"/>
    </row>
    <row r="25">
      <c r="A25" s="14">
        <v>0.0</v>
      </c>
      <c r="B25" s="15" t="s">
        <v>49</v>
      </c>
      <c r="C25" s="9" t="s">
        <v>34</v>
      </c>
      <c r="D25" s="21" t="s">
        <v>219</v>
      </c>
      <c r="E25" s="19" t="s">
        <v>220</v>
      </c>
      <c r="F25" s="19">
        <v>13.0</v>
      </c>
      <c r="G25" s="19">
        <v>8.0</v>
      </c>
      <c r="H25" s="20" t="s">
        <v>52</v>
      </c>
      <c r="I25" s="19" t="s">
        <v>39</v>
      </c>
      <c r="J25" s="19"/>
      <c r="K25" s="19"/>
      <c r="L25" s="19"/>
      <c r="M25" s="19"/>
      <c r="N25" s="19"/>
      <c r="O25" s="19"/>
      <c r="P25" s="21" t="s">
        <v>40</v>
      </c>
      <c r="Q25" s="21" t="s">
        <v>221</v>
      </c>
      <c r="R25" s="19">
        <v>144.0</v>
      </c>
      <c r="S25" s="19" t="s">
        <v>42</v>
      </c>
      <c r="T25" s="19">
        <v>1.0</v>
      </c>
      <c r="U25" s="19">
        <v>1.0</v>
      </c>
      <c r="V25" s="21" t="s">
        <v>222</v>
      </c>
      <c r="W25" s="21">
        <v>0.0</v>
      </c>
      <c r="X25" s="21" t="s">
        <v>40</v>
      </c>
      <c r="Y25" s="50" t="s">
        <v>223</v>
      </c>
      <c r="Z25" s="50"/>
      <c r="AA25" s="50"/>
      <c r="AB25" s="17">
        <v>0.0</v>
      </c>
      <c r="AC25" s="17"/>
      <c r="AD25" s="17" t="s">
        <v>116</v>
      </c>
      <c r="AE25" s="17">
        <v>1.0</v>
      </c>
      <c r="AF25" s="17"/>
      <c r="AG25" s="12"/>
      <c r="AH25" s="12"/>
      <c r="AI25" s="12"/>
      <c r="AJ25" s="12"/>
      <c r="AK25" s="12"/>
      <c r="AL25" s="12"/>
      <c r="AM25" s="12"/>
      <c r="AN25" s="38" t="s">
        <v>224</v>
      </c>
      <c r="AO25" s="12"/>
      <c r="AP25" s="12"/>
      <c r="AQ25" s="12"/>
      <c r="AR25" s="12"/>
    </row>
    <row r="26">
      <c r="A26" s="14">
        <v>0.0</v>
      </c>
      <c r="B26" s="15" t="s">
        <v>49</v>
      </c>
      <c r="C26" s="15" t="s">
        <v>34</v>
      </c>
      <c r="D26" s="39" t="s">
        <v>225</v>
      </c>
      <c r="E26" s="21" t="s">
        <v>226</v>
      </c>
      <c r="F26" s="17" t="s">
        <v>137</v>
      </c>
      <c r="G26" s="17">
        <v>9.0</v>
      </c>
      <c r="H26" s="43" t="s">
        <v>52</v>
      </c>
      <c r="I26" s="17" t="s">
        <v>39</v>
      </c>
      <c r="J26" s="21">
        <v>1347.0</v>
      </c>
      <c r="K26" s="21">
        <v>1132.0</v>
      </c>
      <c r="L26" s="17"/>
      <c r="M26" s="17"/>
      <c r="N26" s="17"/>
      <c r="O26" s="17"/>
      <c r="P26" s="21" t="s">
        <v>40</v>
      </c>
      <c r="Q26" s="17" t="s">
        <v>227</v>
      </c>
      <c r="R26" s="17">
        <v>8.0</v>
      </c>
      <c r="S26" s="17" t="s">
        <v>42</v>
      </c>
      <c r="T26" s="17">
        <v>1.0</v>
      </c>
      <c r="U26" s="17">
        <v>1.0</v>
      </c>
      <c r="V26" s="17" t="s">
        <v>228</v>
      </c>
      <c r="W26" s="21">
        <v>1.0</v>
      </c>
      <c r="X26" s="17" t="s">
        <v>40</v>
      </c>
      <c r="Y26" s="19" t="s">
        <v>229</v>
      </c>
      <c r="Z26" s="19"/>
      <c r="AA26" s="19"/>
      <c r="AB26" s="19">
        <v>1.0</v>
      </c>
      <c r="AC26" s="47" t="s">
        <v>230</v>
      </c>
      <c r="AD26" s="21" t="s">
        <v>116</v>
      </c>
      <c r="AE26" s="19">
        <v>1.0</v>
      </c>
      <c r="AF26" s="50" t="s">
        <v>231</v>
      </c>
      <c r="AG26" s="12"/>
      <c r="AH26" s="12"/>
      <c r="AI26" s="12"/>
      <c r="AJ26" s="12"/>
      <c r="AK26" s="12"/>
      <c r="AL26" s="12"/>
      <c r="AM26" s="12"/>
      <c r="AN26" s="51" t="s">
        <v>232</v>
      </c>
      <c r="AO26" s="12"/>
      <c r="AP26" s="12"/>
      <c r="AQ26" s="12"/>
      <c r="AR26" s="12"/>
    </row>
    <row r="27">
      <c r="A27" s="14">
        <v>0.0</v>
      </c>
      <c r="B27" s="15" t="s">
        <v>49</v>
      </c>
      <c r="C27" s="8" t="s">
        <v>34</v>
      </c>
      <c r="D27" s="52" t="s">
        <v>233</v>
      </c>
      <c r="E27" s="21" t="s">
        <v>234</v>
      </c>
      <c r="F27" s="19" t="s">
        <v>235</v>
      </c>
      <c r="G27" s="19">
        <v>9.0</v>
      </c>
      <c r="H27" s="19" t="s">
        <v>52</v>
      </c>
      <c r="I27" s="19" t="s">
        <v>39</v>
      </c>
      <c r="J27" s="21">
        <v>139.0</v>
      </c>
      <c r="K27" s="21">
        <v>121.0</v>
      </c>
      <c r="L27" s="19"/>
      <c r="M27" s="19"/>
      <c r="N27" s="19"/>
      <c r="O27" s="19"/>
      <c r="P27" s="21" t="s">
        <v>122</v>
      </c>
      <c r="Q27" s="21" t="s">
        <v>236</v>
      </c>
      <c r="R27" s="19">
        <v>11.0</v>
      </c>
      <c r="S27" s="19" t="s">
        <v>70</v>
      </c>
      <c r="T27" s="19">
        <v>1.0</v>
      </c>
      <c r="U27" s="19">
        <v>0.0</v>
      </c>
      <c r="V27" s="21" t="s">
        <v>237</v>
      </c>
      <c r="W27" s="21">
        <v>1.0</v>
      </c>
      <c r="X27" s="17" t="s">
        <v>40</v>
      </c>
      <c r="Y27" s="17" t="s">
        <v>55</v>
      </c>
      <c r="Z27" s="17"/>
      <c r="AA27" s="17"/>
      <c r="AB27" s="17">
        <v>1.0</v>
      </c>
      <c r="AC27" s="17" t="s">
        <v>238</v>
      </c>
      <c r="AD27" s="17" t="s">
        <v>209</v>
      </c>
      <c r="AE27" s="17">
        <v>0.0</v>
      </c>
      <c r="AF27" s="21" t="s">
        <v>239</v>
      </c>
      <c r="AG27" s="12"/>
      <c r="AH27" s="12"/>
      <c r="AI27" s="12"/>
      <c r="AJ27" s="12"/>
      <c r="AK27" s="12"/>
      <c r="AL27" s="12"/>
      <c r="AM27" s="12"/>
      <c r="AN27" s="38" t="s">
        <v>240</v>
      </c>
      <c r="AO27" s="12"/>
      <c r="AP27" s="12"/>
      <c r="AQ27" s="12"/>
      <c r="AR27" s="12"/>
    </row>
    <row r="28">
      <c r="A28" s="7">
        <v>0.0</v>
      </c>
      <c r="B28" s="8" t="s">
        <v>33</v>
      </c>
      <c r="C28" s="8" t="s">
        <v>34</v>
      </c>
      <c r="D28" s="8" t="s">
        <v>241</v>
      </c>
      <c r="E28" s="9" t="s">
        <v>242</v>
      </c>
      <c r="F28" s="9" t="s">
        <v>243</v>
      </c>
      <c r="G28" s="9" t="s">
        <v>244</v>
      </c>
      <c r="H28" s="9" t="s">
        <v>38</v>
      </c>
      <c r="I28" s="9" t="s">
        <v>39</v>
      </c>
      <c r="J28" s="9">
        <f>19+15</f>
        <v>34</v>
      </c>
      <c r="K28" s="9">
        <f>53+25</f>
        <v>78</v>
      </c>
      <c r="L28" s="9">
        <f>50+25</f>
        <v>75</v>
      </c>
      <c r="M28" s="9">
        <v>9.0</v>
      </c>
      <c r="N28" s="9">
        <v>11.0</v>
      </c>
      <c r="O28" s="9">
        <f>J28+K28-L28-M28-N28</f>
        <v>17</v>
      </c>
      <c r="P28" s="9" t="s">
        <v>40</v>
      </c>
      <c r="Q28" s="9" t="s">
        <v>245</v>
      </c>
      <c r="R28" s="9">
        <v>5.0</v>
      </c>
      <c r="S28" s="9" t="s">
        <v>42</v>
      </c>
      <c r="T28" s="9">
        <v>1.0</v>
      </c>
      <c r="U28" s="9">
        <v>0.0</v>
      </c>
      <c r="V28" s="9" t="s">
        <v>124</v>
      </c>
      <c r="W28" s="9">
        <v>1.0</v>
      </c>
      <c r="X28" s="9" t="s">
        <v>40</v>
      </c>
      <c r="Y28" s="9" t="s">
        <v>246</v>
      </c>
      <c r="Z28" s="9"/>
      <c r="AA28" s="9"/>
      <c r="AB28" s="9">
        <v>1.0</v>
      </c>
      <c r="AC28" s="9" t="s">
        <v>247</v>
      </c>
      <c r="AD28" s="9" t="s">
        <v>248</v>
      </c>
      <c r="AE28" s="9">
        <v>1.0</v>
      </c>
      <c r="AF28" s="15" t="s">
        <v>249</v>
      </c>
      <c r="AG28" s="12"/>
      <c r="AH28" s="12"/>
      <c r="AI28" s="12"/>
      <c r="AJ28" s="12"/>
      <c r="AK28" s="12"/>
      <c r="AL28" s="12"/>
      <c r="AM28" s="12"/>
      <c r="AN28" s="13">
        <v>115.0</v>
      </c>
      <c r="AO28" s="12"/>
      <c r="AP28" s="12"/>
      <c r="AQ28" s="12"/>
      <c r="AR28" s="12"/>
    </row>
    <row r="29">
      <c r="A29" s="14">
        <v>0.0</v>
      </c>
      <c r="B29" s="15" t="s">
        <v>34</v>
      </c>
      <c r="C29" s="8" t="s">
        <v>49</v>
      </c>
      <c r="D29" s="9" t="s">
        <v>250</v>
      </c>
      <c r="E29" s="9" t="s">
        <v>131</v>
      </c>
      <c r="F29" s="24">
        <v>44449.0</v>
      </c>
      <c r="G29" s="9" t="s">
        <v>78</v>
      </c>
      <c r="H29" s="9" t="s">
        <v>79</v>
      </c>
      <c r="I29" s="9" t="s">
        <v>39</v>
      </c>
      <c r="J29" s="9">
        <f>231+235+226</f>
        <v>692</v>
      </c>
      <c r="K29" s="9">
        <f>245+230+170</f>
        <v>645</v>
      </c>
      <c r="L29" s="9">
        <f>436+444+361</f>
        <v>1241</v>
      </c>
      <c r="M29" s="9"/>
      <c r="N29" s="9"/>
      <c r="O29" s="9">
        <f>40+21+35</f>
        <v>96</v>
      </c>
      <c r="P29" s="9" t="s">
        <v>44</v>
      </c>
      <c r="Q29" s="9" t="s">
        <v>251</v>
      </c>
      <c r="R29" s="9">
        <v>48.0</v>
      </c>
      <c r="S29" s="9" t="s">
        <v>42</v>
      </c>
      <c r="T29" s="9">
        <v>1.0</v>
      </c>
      <c r="U29" s="9">
        <v>1.0</v>
      </c>
      <c r="V29" s="9" t="s">
        <v>252</v>
      </c>
      <c r="W29" s="9">
        <v>1.0</v>
      </c>
      <c r="X29" s="15" t="s">
        <v>40</v>
      </c>
      <c r="Y29" s="22" t="s">
        <v>253</v>
      </c>
      <c r="Z29" s="12"/>
      <c r="AA29" s="12"/>
      <c r="AB29" s="22">
        <v>1.0</v>
      </c>
      <c r="AC29" s="22" t="s">
        <v>254</v>
      </c>
      <c r="AD29" s="22" t="s">
        <v>255</v>
      </c>
      <c r="AE29" s="15">
        <v>0.5</v>
      </c>
      <c r="AF29" s="15" t="s">
        <v>256</v>
      </c>
      <c r="AG29" s="12"/>
      <c r="AH29" s="12"/>
      <c r="AI29" s="12"/>
      <c r="AJ29" s="12"/>
      <c r="AK29" s="12"/>
      <c r="AL29" s="12"/>
      <c r="AM29" s="12"/>
      <c r="AN29" s="13" t="s">
        <v>257</v>
      </c>
      <c r="AO29" s="12"/>
      <c r="AP29" s="12"/>
      <c r="AQ29" s="12"/>
      <c r="AR29" s="12"/>
    </row>
    <row r="30">
      <c r="A30" s="14">
        <v>0.0</v>
      </c>
      <c r="B30" s="15" t="s">
        <v>49</v>
      </c>
      <c r="C30" s="9" t="s">
        <v>34</v>
      </c>
      <c r="D30" s="19" t="s">
        <v>258</v>
      </c>
      <c r="E30" s="19" t="s">
        <v>259</v>
      </c>
      <c r="F30" s="19" t="s">
        <v>260</v>
      </c>
      <c r="G30" s="19">
        <v>8.0</v>
      </c>
      <c r="H30" s="19" t="s">
        <v>52</v>
      </c>
      <c r="I30" s="19" t="s">
        <v>39</v>
      </c>
      <c r="J30" s="19">
        <f>751*0.525+749*0.506</f>
        <v>773.269</v>
      </c>
      <c r="K30" s="19">
        <f>751*0.475+749*0.494</f>
        <v>726.731</v>
      </c>
      <c r="L30" s="19"/>
      <c r="M30" s="19"/>
      <c r="N30" s="19"/>
      <c r="O30" s="19"/>
      <c r="P30" s="21" t="s">
        <v>122</v>
      </c>
      <c r="Q30" s="21" t="s">
        <v>261</v>
      </c>
      <c r="R30" s="17">
        <v>8.0</v>
      </c>
      <c r="S30" s="19" t="s">
        <v>42</v>
      </c>
      <c r="T30" s="19">
        <v>1.0</v>
      </c>
      <c r="U30" s="19">
        <v>1.0</v>
      </c>
      <c r="V30" s="21" t="s">
        <v>262</v>
      </c>
      <c r="W30" s="21">
        <v>1.0</v>
      </c>
      <c r="X30" s="21" t="s">
        <v>40</v>
      </c>
      <c r="Y30" s="48" t="s">
        <v>263</v>
      </c>
      <c r="Z30" s="50"/>
      <c r="AA30" s="50"/>
      <c r="AB30" s="21">
        <v>1.0</v>
      </c>
      <c r="AC30" s="17"/>
      <c r="AD30" s="17" t="s">
        <v>116</v>
      </c>
      <c r="AE30" s="17">
        <v>1.0</v>
      </c>
      <c r="AF30" s="17"/>
      <c r="AG30" s="12"/>
      <c r="AH30" s="12"/>
      <c r="AI30" s="12"/>
      <c r="AJ30" s="12"/>
      <c r="AK30" s="12"/>
      <c r="AL30" s="12"/>
      <c r="AM30" s="12"/>
      <c r="AN30" s="38" t="s">
        <v>264</v>
      </c>
      <c r="AO30" s="12"/>
      <c r="AP30" s="12"/>
      <c r="AQ30" s="12"/>
      <c r="AR30" s="12"/>
    </row>
    <row r="31">
      <c r="A31" s="7">
        <v>0.0</v>
      </c>
      <c r="B31" s="8" t="s">
        <v>33</v>
      </c>
      <c r="C31" s="8" t="s">
        <v>49</v>
      </c>
      <c r="D31" s="8" t="s">
        <v>265</v>
      </c>
      <c r="E31" s="9" t="s">
        <v>266</v>
      </c>
      <c r="F31" s="24">
        <v>44084.0</v>
      </c>
      <c r="G31" s="9">
        <v>6.0</v>
      </c>
      <c r="H31" s="9" t="s">
        <v>38</v>
      </c>
      <c r="I31" s="9" t="s">
        <v>89</v>
      </c>
      <c r="J31" s="9">
        <f>33+38</f>
        <v>71</v>
      </c>
      <c r="K31" s="9">
        <f>61+65-J31</f>
        <v>55</v>
      </c>
      <c r="L31" s="9"/>
      <c r="M31" s="9"/>
      <c r="N31" s="9"/>
      <c r="O31" s="9"/>
      <c r="P31" s="9" t="s">
        <v>40</v>
      </c>
      <c r="Q31" s="9" t="s">
        <v>267</v>
      </c>
      <c r="R31" s="9">
        <v>10.0</v>
      </c>
      <c r="S31" s="9" t="s">
        <v>70</v>
      </c>
      <c r="T31" s="9">
        <v>1.0</v>
      </c>
      <c r="U31" s="9">
        <v>0.0</v>
      </c>
      <c r="V31" s="9" t="s">
        <v>268</v>
      </c>
      <c r="W31" s="9">
        <v>1.0</v>
      </c>
      <c r="X31" s="9" t="s">
        <v>40</v>
      </c>
      <c r="Y31" s="9" t="s">
        <v>269</v>
      </c>
      <c r="Z31" s="9"/>
      <c r="AA31" s="9"/>
      <c r="AB31" s="9">
        <v>1.0</v>
      </c>
      <c r="AC31" s="9" t="s">
        <v>270</v>
      </c>
      <c r="AD31" s="9" t="s">
        <v>271</v>
      </c>
      <c r="AE31" s="9">
        <v>0.0</v>
      </c>
      <c r="AF31" s="11"/>
      <c r="AG31" s="12"/>
      <c r="AH31" s="12"/>
      <c r="AI31" s="12"/>
      <c r="AJ31" s="12"/>
      <c r="AK31" s="12"/>
      <c r="AL31" s="12"/>
      <c r="AM31" s="12"/>
      <c r="AN31" s="13" t="s">
        <v>272</v>
      </c>
      <c r="AO31" s="12"/>
      <c r="AP31" s="12"/>
      <c r="AQ31" s="12"/>
      <c r="AR31" s="12"/>
    </row>
    <row r="32">
      <c r="A32" s="14">
        <v>0.0</v>
      </c>
      <c r="B32" s="15" t="s">
        <v>34</v>
      </c>
      <c r="C32" s="15" t="s">
        <v>49</v>
      </c>
      <c r="D32" s="15" t="s">
        <v>273</v>
      </c>
      <c r="E32" s="15" t="s">
        <v>274</v>
      </c>
      <c r="F32" s="15">
        <v>13.91</v>
      </c>
      <c r="G32" s="15" t="s">
        <v>275</v>
      </c>
      <c r="H32" s="15" t="s">
        <v>111</v>
      </c>
      <c r="I32" s="15" t="s">
        <v>39</v>
      </c>
      <c r="J32" s="15">
        <f>1341*0.473</f>
        <v>634.293</v>
      </c>
      <c r="K32" s="15">
        <f>1341-J32</f>
        <v>706.707</v>
      </c>
      <c r="L32" s="15">
        <f>1341*0.831</f>
        <v>1114.371</v>
      </c>
      <c r="M32" s="15"/>
      <c r="N32" s="15"/>
      <c r="O32" s="15">
        <f>1341-L32</f>
        <v>226.629</v>
      </c>
      <c r="P32" s="15" t="s">
        <v>40</v>
      </c>
      <c r="Q32" s="15" t="s">
        <v>276</v>
      </c>
      <c r="R32" s="15">
        <v>16.0</v>
      </c>
      <c r="S32" s="15" t="s">
        <v>42</v>
      </c>
      <c r="T32" s="15">
        <v>1.0</v>
      </c>
      <c r="U32" s="15">
        <v>1.0</v>
      </c>
      <c r="V32" s="15" t="s">
        <v>277</v>
      </c>
      <c r="W32" s="15">
        <v>1.0</v>
      </c>
      <c r="X32" s="15" t="s">
        <v>40</v>
      </c>
      <c r="Y32" s="15" t="s">
        <v>278</v>
      </c>
      <c r="Z32" s="11"/>
      <c r="AA32" s="11"/>
      <c r="AB32" s="15">
        <v>1.0</v>
      </c>
      <c r="AC32" s="15" t="s">
        <v>238</v>
      </c>
      <c r="AD32" s="15" t="s">
        <v>279</v>
      </c>
      <c r="AE32" s="15">
        <v>0.0</v>
      </c>
      <c r="AF32" s="15" t="s">
        <v>280</v>
      </c>
      <c r="AG32" s="12"/>
      <c r="AH32" s="12"/>
      <c r="AI32" s="12"/>
      <c r="AJ32" s="12"/>
      <c r="AK32" s="12"/>
      <c r="AL32" s="12"/>
      <c r="AM32" s="12"/>
      <c r="AN32" s="28" t="s">
        <v>281</v>
      </c>
      <c r="AO32" s="12"/>
      <c r="AP32" s="12"/>
      <c r="AQ32" s="12"/>
      <c r="AR32" s="12"/>
    </row>
    <row r="33">
      <c r="A33" s="23">
        <v>0.0</v>
      </c>
      <c r="B33" s="9" t="s">
        <v>33</v>
      </c>
      <c r="C33" s="8" t="s">
        <v>49</v>
      </c>
      <c r="D33" s="9" t="s">
        <v>282</v>
      </c>
      <c r="E33" s="9" t="s">
        <v>283</v>
      </c>
      <c r="F33" s="24">
        <v>44180.0</v>
      </c>
      <c r="G33" s="15" t="s">
        <v>284</v>
      </c>
      <c r="H33" s="9" t="s">
        <v>285</v>
      </c>
      <c r="I33" s="9" t="s">
        <v>39</v>
      </c>
      <c r="J33" s="9">
        <f>804+754+192</f>
        <v>1750</v>
      </c>
      <c r="K33" s="9">
        <f>835+727+190</f>
        <v>1752</v>
      </c>
      <c r="L33" s="9"/>
      <c r="M33" s="9"/>
      <c r="N33" s="9"/>
      <c r="O33" s="9"/>
      <c r="P33" s="9" t="s">
        <v>40</v>
      </c>
      <c r="Q33" s="9" t="s">
        <v>286</v>
      </c>
      <c r="R33" s="9">
        <v>9.0</v>
      </c>
      <c r="S33" s="9" t="s">
        <v>42</v>
      </c>
      <c r="T33" s="9">
        <v>1.0</v>
      </c>
      <c r="U33" s="9">
        <v>1.0</v>
      </c>
      <c r="V33" s="9" t="s">
        <v>287</v>
      </c>
      <c r="W33" s="9">
        <v>0.0</v>
      </c>
      <c r="X33" s="9" t="s">
        <v>44</v>
      </c>
      <c r="Y33" s="9" t="s">
        <v>288</v>
      </c>
      <c r="Z33" s="9"/>
      <c r="AA33" s="9">
        <v>1.0</v>
      </c>
      <c r="AB33" s="9">
        <v>0.0</v>
      </c>
      <c r="AC33" s="9" t="s">
        <v>289</v>
      </c>
      <c r="AD33" s="9" t="s">
        <v>290</v>
      </c>
      <c r="AE33" s="9">
        <v>1.0</v>
      </c>
      <c r="AF33" s="15" t="s">
        <v>291</v>
      </c>
      <c r="AG33" s="12"/>
      <c r="AH33" s="12"/>
      <c r="AI33" s="12"/>
      <c r="AJ33" s="12"/>
      <c r="AK33" s="12"/>
      <c r="AL33" s="12"/>
      <c r="AM33" s="12"/>
      <c r="AN33" s="53" t="s">
        <v>292</v>
      </c>
      <c r="AO33" s="12"/>
      <c r="AP33" s="12"/>
      <c r="AQ33" s="12"/>
      <c r="AR33" s="12"/>
    </row>
    <row r="34">
      <c r="A34" s="14">
        <v>1.0</v>
      </c>
      <c r="B34" s="15" t="s">
        <v>34</v>
      </c>
      <c r="C34" s="8" t="s">
        <v>49</v>
      </c>
      <c r="D34" s="9" t="s">
        <v>250</v>
      </c>
      <c r="E34" s="9" t="s">
        <v>131</v>
      </c>
      <c r="F34" s="24">
        <v>44449.0</v>
      </c>
      <c r="G34" s="9" t="s">
        <v>78</v>
      </c>
      <c r="H34" s="9" t="s">
        <v>79</v>
      </c>
      <c r="I34" s="9" t="s">
        <v>39</v>
      </c>
      <c r="J34" s="9"/>
      <c r="K34" s="9"/>
      <c r="L34" s="9"/>
      <c r="M34" s="9"/>
      <c r="N34" s="9"/>
      <c r="O34" s="9"/>
      <c r="P34" s="9"/>
      <c r="Q34" s="9" t="s">
        <v>251</v>
      </c>
      <c r="R34" s="9">
        <v>48.0</v>
      </c>
      <c r="S34" s="9" t="s">
        <v>42</v>
      </c>
      <c r="T34" s="9">
        <v>1.0</v>
      </c>
      <c r="U34" s="9">
        <v>1.0</v>
      </c>
      <c r="V34" s="9" t="s">
        <v>252</v>
      </c>
      <c r="W34" s="9"/>
      <c r="X34" s="15" t="s">
        <v>40</v>
      </c>
      <c r="Y34" s="22" t="s">
        <v>253</v>
      </c>
      <c r="Z34" s="12"/>
      <c r="AA34" s="12"/>
      <c r="AB34" s="22">
        <v>1.0</v>
      </c>
      <c r="AC34" s="22" t="s">
        <v>254</v>
      </c>
      <c r="AD34" s="22" t="s">
        <v>255</v>
      </c>
      <c r="AE34" s="15">
        <v>0.5</v>
      </c>
      <c r="AF34" s="15" t="s">
        <v>293</v>
      </c>
      <c r="AG34" s="12"/>
      <c r="AH34" s="12"/>
      <c r="AI34" s="12"/>
      <c r="AJ34" s="12"/>
      <c r="AK34" s="12"/>
      <c r="AL34" s="12"/>
      <c r="AM34" s="12"/>
      <c r="AN34" s="13" t="s">
        <v>257</v>
      </c>
      <c r="AO34" s="12"/>
      <c r="AP34" s="12"/>
      <c r="AQ34" s="12"/>
      <c r="AR34" s="12"/>
    </row>
    <row r="35">
      <c r="A35" s="14">
        <v>1.0</v>
      </c>
      <c r="B35" s="15" t="s">
        <v>49</v>
      </c>
      <c r="C35" s="9" t="s">
        <v>34</v>
      </c>
      <c r="D35" s="54" t="s">
        <v>50</v>
      </c>
      <c r="E35" s="19" t="s">
        <v>51</v>
      </c>
      <c r="F35" s="18">
        <v>44540.0</v>
      </c>
      <c r="G35" s="19">
        <v>6.0</v>
      </c>
      <c r="H35" s="20" t="s">
        <v>52</v>
      </c>
      <c r="I35" s="19" t="s">
        <v>39</v>
      </c>
      <c r="J35" s="19"/>
      <c r="K35" s="19"/>
      <c r="L35" s="19"/>
      <c r="M35" s="19"/>
      <c r="N35" s="19"/>
      <c r="O35" s="19"/>
      <c r="P35" s="19"/>
      <c r="Q35" s="19" t="s">
        <v>53</v>
      </c>
      <c r="R35" s="19">
        <v>10.0</v>
      </c>
      <c r="S35" s="19" t="s">
        <v>42</v>
      </c>
      <c r="T35" s="19">
        <v>1.0</v>
      </c>
      <c r="U35" s="19">
        <v>1.0</v>
      </c>
      <c r="V35" s="19" t="s">
        <v>54</v>
      </c>
      <c r="W35" s="19"/>
      <c r="X35" s="17" t="s">
        <v>40</v>
      </c>
      <c r="Y35" s="17" t="s">
        <v>55</v>
      </c>
      <c r="Z35" s="17"/>
      <c r="AA35" s="17"/>
      <c r="AB35" s="17">
        <v>1.0</v>
      </c>
      <c r="AC35" s="17" t="s">
        <v>56</v>
      </c>
      <c r="AD35" s="21" t="s">
        <v>57</v>
      </c>
      <c r="AE35" s="21">
        <v>0.5</v>
      </c>
      <c r="AF35" s="21" t="s">
        <v>294</v>
      </c>
      <c r="AG35" s="12"/>
      <c r="AH35" s="12"/>
      <c r="AI35" s="12"/>
      <c r="AJ35" s="12"/>
      <c r="AK35" s="12"/>
      <c r="AL35" s="12"/>
      <c r="AM35" s="12"/>
      <c r="AN35" s="22" t="s">
        <v>59</v>
      </c>
      <c r="AO35" s="12"/>
      <c r="AP35" s="12"/>
      <c r="AQ35" s="12"/>
      <c r="AR35" s="12"/>
    </row>
    <row r="36">
      <c r="A36" s="14">
        <v>1.0</v>
      </c>
      <c r="B36" s="15" t="s">
        <v>49</v>
      </c>
      <c r="C36" s="15" t="s">
        <v>34</v>
      </c>
      <c r="D36" s="55" t="s">
        <v>76</v>
      </c>
      <c r="E36" s="15" t="s">
        <v>295</v>
      </c>
      <c r="F36" s="26">
        <v>44449.0</v>
      </c>
      <c r="G36" s="15" t="s">
        <v>78</v>
      </c>
      <c r="H36" s="15" t="s">
        <v>79</v>
      </c>
      <c r="I36" s="15" t="s">
        <v>39</v>
      </c>
      <c r="J36" s="15"/>
      <c r="K36" s="15"/>
      <c r="L36" s="15"/>
      <c r="M36" s="15"/>
      <c r="N36" s="15"/>
      <c r="O36" s="15"/>
      <c r="P36" s="15"/>
      <c r="Q36" s="15" t="s">
        <v>80</v>
      </c>
      <c r="R36" s="15">
        <v>10.0</v>
      </c>
      <c r="S36" s="15" t="s">
        <v>42</v>
      </c>
      <c r="T36" s="15">
        <v>1.0</v>
      </c>
      <c r="U36" s="15">
        <v>1.0</v>
      </c>
      <c r="V36" s="15" t="s">
        <v>81</v>
      </c>
      <c r="W36" s="15"/>
      <c r="X36" s="15" t="s">
        <v>40</v>
      </c>
      <c r="Y36" s="15" t="s">
        <v>82</v>
      </c>
      <c r="Z36" s="11"/>
      <c r="AA36" s="11"/>
      <c r="AB36" s="15">
        <v>1.0</v>
      </c>
      <c r="AC36" s="30" t="s">
        <v>83</v>
      </c>
      <c r="AD36" s="21" t="s">
        <v>57</v>
      </c>
      <c r="AE36" s="21">
        <v>0.5</v>
      </c>
      <c r="AF36" s="21" t="s">
        <v>296</v>
      </c>
      <c r="AG36" s="12"/>
      <c r="AH36" s="12"/>
      <c r="AI36" s="12"/>
      <c r="AJ36" s="12"/>
      <c r="AK36" s="12"/>
      <c r="AL36" s="12"/>
      <c r="AM36" s="12"/>
      <c r="AN36" s="27" t="s">
        <v>85</v>
      </c>
      <c r="AO36" s="12"/>
      <c r="AP36" s="12"/>
      <c r="AQ36" s="12"/>
      <c r="AR36" s="12"/>
    </row>
    <row r="37" ht="39.0" customHeight="1">
      <c r="A37" s="56">
        <v>1.0</v>
      </c>
      <c r="B37" s="57" t="s">
        <v>49</v>
      </c>
      <c r="C37" s="58" t="s">
        <v>34</v>
      </c>
      <c r="D37" s="59" t="s">
        <v>297</v>
      </c>
      <c r="E37" s="57" t="s">
        <v>298</v>
      </c>
      <c r="F37" s="57" t="s">
        <v>299</v>
      </c>
      <c r="G37" s="60" t="s">
        <v>300</v>
      </c>
      <c r="H37" s="57" t="s">
        <v>38</v>
      </c>
      <c r="I37" s="57" t="s">
        <v>89</v>
      </c>
      <c r="J37" s="57"/>
      <c r="K37" s="57"/>
      <c r="L37" s="57"/>
      <c r="M37" s="57"/>
      <c r="N37" s="57"/>
      <c r="O37" s="57"/>
      <c r="P37" s="57"/>
      <c r="Q37" s="57" t="s">
        <v>301</v>
      </c>
      <c r="R37" s="61">
        <v>6.0</v>
      </c>
      <c r="S37" s="61" t="s">
        <v>70</v>
      </c>
      <c r="T37" s="61">
        <v>1.0</v>
      </c>
      <c r="U37" s="61">
        <v>0.0</v>
      </c>
      <c r="V37" s="61" t="s">
        <v>302</v>
      </c>
      <c r="W37" s="61"/>
      <c r="X37" s="59" t="s">
        <v>40</v>
      </c>
      <c r="Y37" s="62"/>
      <c r="Z37" s="62"/>
      <c r="AA37" s="62"/>
      <c r="AB37" s="62">
        <v>0.0</v>
      </c>
      <c r="AC37" s="59" t="s">
        <v>303</v>
      </c>
      <c r="AD37" s="59" t="s">
        <v>304</v>
      </c>
      <c r="AE37" s="59">
        <v>1.0</v>
      </c>
      <c r="AF37" s="59" t="s">
        <v>305</v>
      </c>
      <c r="AG37" s="63"/>
      <c r="AH37" s="63"/>
      <c r="AI37" s="63"/>
      <c r="AJ37" s="63"/>
      <c r="AK37" s="63"/>
      <c r="AL37" s="63"/>
      <c r="AM37" s="63"/>
      <c r="AN37" s="61" t="s">
        <v>306</v>
      </c>
      <c r="AO37" s="63"/>
      <c r="AP37" s="63"/>
      <c r="AQ37" s="63"/>
      <c r="AR37" s="63"/>
    </row>
    <row r="38">
      <c r="A38" s="64">
        <v>1.0</v>
      </c>
      <c r="B38" s="65" t="s">
        <v>34</v>
      </c>
      <c r="C38" s="65" t="s">
        <v>49</v>
      </c>
      <c r="D38" s="65" t="s">
        <v>307</v>
      </c>
      <c r="E38" s="65" t="s">
        <v>308</v>
      </c>
      <c r="F38" s="65" t="s">
        <v>309</v>
      </c>
      <c r="G38" s="66"/>
      <c r="H38" s="65" t="s">
        <v>310</v>
      </c>
      <c r="I38" s="65" t="s">
        <v>39</v>
      </c>
      <c r="J38" s="65"/>
      <c r="K38" s="65"/>
      <c r="L38" s="65"/>
      <c r="M38" s="65"/>
      <c r="N38" s="65"/>
      <c r="O38" s="65"/>
      <c r="P38" s="65"/>
      <c r="Q38" s="65" t="s">
        <v>311</v>
      </c>
      <c r="R38" s="65">
        <v>13.0</v>
      </c>
      <c r="S38" s="65" t="s">
        <v>42</v>
      </c>
      <c r="T38" s="65">
        <v>1.0</v>
      </c>
      <c r="U38" s="65">
        <v>1.0</v>
      </c>
      <c r="V38" s="66"/>
      <c r="W38" s="66"/>
      <c r="X38" s="66"/>
      <c r="Y38" s="65" t="s">
        <v>312</v>
      </c>
      <c r="Z38" s="66"/>
      <c r="AA38" s="66"/>
      <c r="AB38" s="65">
        <v>0.0</v>
      </c>
      <c r="AC38" s="65" t="s">
        <v>313</v>
      </c>
      <c r="AD38" s="65" t="s">
        <v>116</v>
      </c>
      <c r="AE38" s="65">
        <v>1.0</v>
      </c>
      <c r="AF38" s="67" t="s">
        <v>314</v>
      </c>
      <c r="AG38" s="68"/>
      <c r="AH38" s="68"/>
      <c r="AI38" s="68"/>
      <c r="AJ38" s="68"/>
      <c r="AK38" s="68"/>
      <c r="AL38" s="68"/>
      <c r="AM38" s="68"/>
      <c r="AN38" s="65" t="s">
        <v>315</v>
      </c>
      <c r="AO38" s="68"/>
      <c r="AP38" s="68"/>
      <c r="AQ38" s="68"/>
      <c r="AR38" s="68"/>
    </row>
    <row r="39">
      <c r="A39" s="23">
        <v>1.0</v>
      </c>
      <c r="B39" s="9" t="s">
        <v>34</v>
      </c>
      <c r="C39" s="9" t="s">
        <v>49</v>
      </c>
      <c r="D39" s="30" t="s">
        <v>316</v>
      </c>
      <c r="E39" s="15" t="s">
        <v>317</v>
      </c>
      <c r="F39" s="26">
        <v>44262.0</v>
      </c>
      <c r="G39" s="15" t="s">
        <v>318</v>
      </c>
      <c r="H39" s="15" t="s">
        <v>38</v>
      </c>
      <c r="I39" s="9" t="s">
        <v>89</v>
      </c>
      <c r="J39" s="9"/>
      <c r="K39" s="9"/>
      <c r="L39" s="9"/>
      <c r="M39" s="9"/>
      <c r="N39" s="9"/>
      <c r="O39" s="9"/>
      <c r="P39" s="9"/>
      <c r="Q39" s="9" t="s">
        <v>319</v>
      </c>
      <c r="R39" s="9">
        <v>96.0</v>
      </c>
      <c r="S39" s="9" t="s">
        <v>42</v>
      </c>
      <c r="T39" s="9">
        <v>1.0</v>
      </c>
      <c r="U39" s="9">
        <v>1.0</v>
      </c>
      <c r="V39" s="9" t="s">
        <v>320</v>
      </c>
      <c r="W39" s="9"/>
      <c r="X39" s="15" t="s">
        <v>40</v>
      </c>
      <c r="Y39" s="11"/>
      <c r="Z39" s="11"/>
      <c r="AA39" s="11"/>
      <c r="AB39" s="15">
        <v>0.0</v>
      </c>
      <c r="AC39" s="15" t="s">
        <v>321</v>
      </c>
      <c r="AD39" s="15" t="s">
        <v>322</v>
      </c>
      <c r="AE39" s="15">
        <v>1.0</v>
      </c>
      <c r="AF39" s="11"/>
      <c r="AG39" s="12"/>
      <c r="AH39" s="12"/>
      <c r="AI39" s="12"/>
      <c r="AJ39" s="12"/>
      <c r="AK39" s="12"/>
      <c r="AL39" s="12"/>
      <c r="AM39" s="12"/>
      <c r="AN39" s="13" t="s">
        <v>323</v>
      </c>
      <c r="AO39" s="12"/>
      <c r="AP39" s="12"/>
      <c r="AQ39" s="12"/>
      <c r="AR39" s="12"/>
    </row>
    <row r="40">
      <c r="A40" s="7">
        <v>1.0</v>
      </c>
      <c r="B40" s="8" t="s">
        <v>33</v>
      </c>
      <c r="C40" s="8" t="s">
        <v>34</v>
      </c>
      <c r="D40" s="8" t="s">
        <v>324</v>
      </c>
      <c r="E40" s="9" t="s">
        <v>325</v>
      </c>
      <c r="F40" s="9" t="s">
        <v>326</v>
      </c>
      <c r="G40" s="9" t="s">
        <v>138</v>
      </c>
      <c r="H40" s="9" t="s">
        <v>52</v>
      </c>
      <c r="I40" s="9" t="s">
        <v>39</v>
      </c>
      <c r="J40" s="9"/>
      <c r="K40" s="9"/>
      <c r="L40" s="9"/>
      <c r="M40" s="9"/>
      <c r="N40" s="9"/>
      <c r="O40" s="9"/>
      <c r="P40" s="9"/>
      <c r="Q40" s="8" t="s">
        <v>327</v>
      </c>
      <c r="R40" s="8">
        <v>8.0</v>
      </c>
      <c r="S40" s="9" t="s">
        <v>42</v>
      </c>
      <c r="T40" s="9">
        <v>1.0</v>
      </c>
      <c r="U40" s="9">
        <v>1.0</v>
      </c>
      <c r="V40" s="9" t="s">
        <v>328</v>
      </c>
      <c r="W40" s="9"/>
      <c r="X40" s="10" t="s">
        <v>44</v>
      </c>
      <c r="Y40" s="9" t="s">
        <v>329</v>
      </c>
      <c r="Z40" s="9"/>
      <c r="AA40" s="9"/>
      <c r="AB40" s="9">
        <v>0.0</v>
      </c>
      <c r="AC40" s="9" t="s">
        <v>330</v>
      </c>
      <c r="AD40" s="9" t="s">
        <v>331</v>
      </c>
      <c r="AE40" s="9">
        <v>1.0</v>
      </c>
      <c r="AF40" s="15" t="s">
        <v>332</v>
      </c>
      <c r="AG40" s="12"/>
      <c r="AH40" s="12"/>
      <c r="AI40" s="12"/>
      <c r="AJ40" s="12"/>
      <c r="AK40" s="12"/>
      <c r="AL40" s="12"/>
      <c r="AM40" s="12"/>
      <c r="AN40" s="13" t="s">
        <v>333</v>
      </c>
      <c r="AO40" s="12"/>
      <c r="AP40" s="12"/>
      <c r="AQ40" s="12"/>
      <c r="AR40" s="12"/>
    </row>
    <row r="41">
      <c r="A41" s="23">
        <v>1.0</v>
      </c>
      <c r="B41" s="9" t="s">
        <v>33</v>
      </c>
      <c r="C41" s="9" t="s">
        <v>49</v>
      </c>
      <c r="D41" s="9" t="s">
        <v>334</v>
      </c>
      <c r="E41" s="9" t="s">
        <v>335</v>
      </c>
      <c r="F41" s="9" t="s">
        <v>309</v>
      </c>
      <c r="G41" s="15" t="s">
        <v>336</v>
      </c>
      <c r="H41" s="9" t="s">
        <v>52</v>
      </c>
      <c r="I41" s="9" t="s">
        <v>39</v>
      </c>
      <c r="J41" s="9"/>
      <c r="K41" s="9"/>
      <c r="L41" s="9"/>
      <c r="M41" s="9"/>
      <c r="N41" s="9"/>
      <c r="O41" s="9"/>
      <c r="P41" s="9"/>
      <c r="Q41" s="9" t="s">
        <v>337</v>
      </c>
      <c r="R41" s="9">
        <v>12.0</v>
      </c>
      <c r="S41" s="9" t="s">
        <v>42</v>
      </c>
      <c r="T41" s="9">
        <v>1.0</v>
      </c>
      <c r="U41" s="9">
        <v>1.0</v>
      </c>
      <c r="V41" s="9" t="s">
        <v>338</v>
      </c>
      <c r="W41" s="9"/>
      <c r="X41" s="9" t="s">
        <v>44</v>
      </c>
      <c r="Y41" s="9" t="s">
        <v>339</v>
      </c>
      <c r="Z41" s="9">
        <v>1.0</v>
      </c>
      <c r="AA41" s="9">
        <v>1.0</v>
      </c>
      <c r="AB41" s="9">
        <v>0.0</v>
      </c>
      <c r="AC41" s="69" t="s">
        <v>340</v>
      </c>
      <c r="AD41" s="70" t="s">
        <v>341</v>
      </c>
      <c r="AE41" s="69">
        <v>0.0</v>
      </c>
      <c r="AF41" s="71" t="s">
        <v>342</v>
      </c>
      <c r="AG41" s="12"/>
      <c r="AH41" s="12"/>
      <c r="AI41" s="12"/>
      <c r="AJ41" s="12"/>
      <c r="AK41" s="12"/>
      <c r="AL41" s="12"/>
      <c r="AM41" s="12"/>
      <c r="AN41" s="13" t="s">
        <v>343</v>
      </c>
      <c r="AO41" s="12"/>
      <c r="AP41" s="12"/>
      <c r="AQ41" s="12"/>
      <c r="AR41" s="12"/>
    </row>
    <row r="42">
      <c r="A42" s="23">
        <v>1.0</v>
      </c>
      <c r="B42" s="9" t="s">
        <v>33</v>
      </c>
      <c r="C42" s="9" t="s">
        <v>34</v>
      </c>
      <c r="D42" s="10" t="s">
        <v>344</v>
      </c>
      <c r="E42" s="9" t="s">
        <v>345</v>
      </c>
      <c r="F42" s="9">
        <v>14.0</v>
      </c>
      <c r="G42" s="24">
        <v>44387.0</v>
      </c>
      <c r="H42" s="9" t="s">
        <v>38</v>
      </c>
      <c r="I42" s="9" t="s">
        <v>89</v>
      </c>
      <c r="J42" s="9"/>
      <c r="K42" s="9"/>
      <c r="L42" s="9"/>
      <c r="M42" s="9"/>
      <c r="N42" s="9"/>
      <c r="O42" s="9"/>
      <c r="P42" s="9"/>
      <c r="Q42" s="9" t="s">
        <v>346</v>
      </c>
      <c r="R42" s="9">
        <v>8.0</v>
      </c>
      <c r="S42" s="9" t="s">
        <v>70</v>
      </c>
      <c r="T42" s="9">
        <v>1.0</v>
      </c>
      <c r="U42" s="9">
        <v>0.0</v>
      </c>
      <c r="V42" s="9" t="s">
        <v>347</v>
      </c>
      <c r="W42" s="9"/>
      <c r="X42" s="9" t="s">
        <v>44</v>
      </c>
      <c r="Y42" s="9" t="s">
        <v>348</v>
      </c>
      <c r="Z42" s="9"/>
      <c r="AA42" s="9"/>
      <c r="AB42" s="9">
        <v>0.0</v>
      </c>
      <c r="AC42" s="9" t="s">
        <v>73</v>
      </c>
      <c r="AD42" s="9" t="s">
        <v>349</v>
      </c>
      <c r="AE42" s="9">
        <v>0.0</v>
      </c>
      <c r="AF42" s="11"/>
      <c r="AG42" s="12"/>
      <c r="AH42" s="12"/>
      <c r="AI42" s="12"/>
      <c r="AJ42" s="12"/>
      <c r="AK42" s="12"/>
      <c r="AL42" s="12"/>
      <c r="AM42" s="12"/>
      <c r="AN42" s="13" t="s">
        <v>350</v>
      </c>
      <c r="AO42" s="12"/>
      <c r="AP42" s="12"/>
      <c r="AQ42" s="12"/>
      <c r="AR42" s="12"/>
    </row>
    <row r="43">
      <c r="A43" s="23">
        <v>1.0</v>
      </c>
      <c r="B43" s="9" t="s">
        <v>33</v>
      </c>
      <c r="C43" s="9" t="s">
        <v>49</v>
      </c>
      <c r="D43" s="15" t="s">
        <v>351</v>
      </c>
      <c r="E43" s="15" t="s">
        <v>352</v>
      </c>
      <c r="F43" s="15">
        <v>15.0</v>
      </c>
      <c r="G43" s="26">
        <v>44449.0</v>
      </c>
      <c r="H43" s="15" t="s">
        <v>353</v>
      </c>
      <c r="I43" s="15" t="s">
        <v>39</v>
      </c>
      <c r="J43" s="15"/>
      <c r="K43" s="15"/>
      <c r="L43" s="15"/>
      <c r="M43" s="15"/>
      <c r="N43" s="15"/>
      <c r="O43" s="15"/>
      <c r="P43" s="15"/>
      <c r="Q43" s="15" t="s">
        <v>354</v>
      </c>
      <c r="R43" s="15">
        <v>9.0</v>
      </c>
      <c r="S43" s="15" t="s">
        <v>42</v>
      </c>
      <c r="T43" s="15">
        <v>1.0</v>
      </c>
      <c r="U43" s="15">
        <v>1.0</v>
      </c>
      <c r="V43" s="15" t="s">
        <v>355</v>
      </c>
      <c r="W43" s="15"/>
      <c r="X43" s="15" t="s">
        <v>40</v>
      </c>
      <c r="Y43" s="15" t="s">
        <v>356</v>
      </c>
      <c r="Z43" s="15"/>
      <c r="AA43" s="15"/>
      <c r="AB43" s="15">
        <v>0.0</v>
      </c>
      <c r="AC43" s="15" t="s">
        <v>56</v>
      </c>
      <c r="AD43" s="15" t="s">
        <v>357</v>
      </c>
      <c r="AE43" s="15">
        <v>0.0</v>
      </c>
      <c r="AF43" s="11"/>
      <c r="AG43" s="12"/>
      <c r="AH43" s="12"/>
      <c r="AI43" s="12"/>
      <c r="AJ43" s="12"/>
      <c r="AK43" s="12"/>
      <c r="AL43" s="12"/>
      <c r="AM43" s="12"/>
      <c r="AN43" s="28" t="s">
        <v>358</v>
      </c>
      <c r="AO43" s="12"/>
      <c r="AP43" s="12"/>
      <c r="AQ43" s="12"/>
      <c r="AR43" s="12"/>
    </row>
    <row r="44">
      <c r="A44" s="14">
        <v>1.0</v>
      </c>
      <c r="B44" s="15" t="s">
        <v>49</v>
      </c>
      <c r="C44" s="15" t="s">
        <v>34</v>
      </c>
      <c r="D44" s="72" t="s">
        <v>359</v>
      </c>
      <c r="E44" s="21" t="s">
        <v>360</v>
      </c>
      <c r="F44" s="17" t="s">
        <v>326</v>
      </c>
      <c r="G44" s="73">
        <v>44418.0</v>
      </c>
      <c r="H44" s="43" t="s">
        <v>52</v>
      </c>
      <c r="I44" s="17" t="s">
        <v>89</v>
      </c>
      <c r="J44" s="17"/>
      <c r="K44" s="17"/>
      <c r="L44" s="17"/>
      <c r="M44" s="17"/>
      <c r="N44" s="17"/>
      <c r="O44" s="17"/>
      <c r="P44" s="17"/>
      <c r="Q44" s="17" t="s">
        <v>361</v>
      </c>
      <c r="R44" s="17">
        <v>9.0</v>
      </c>
      <c r="S44" s="74" t="s">
        <v>362</v>
      </c>
      <c r="T44" s="17">
        <v>1.0</v>
      </c>
      <c r="U44" s="21">
        <v>1.0</v>
      </c>
      <c r="V44" s="17" t="s">
        <v>181</v>
      </c>
      <c r="W44" s="17"/>
      <c r="X44" s="17" t="s">
        <v>40</v>
      </c>
      <c r="Y44" s="17" t="s">
        <v>27</v>
      </c>
      <c r="Z44" s="17"/>
      <c r="AA44" s="17"/>
      <c r="AB44" s="17">
        <v>1.0</v>
      </c>
      <c r="AC44" s="50" t="s">
        <v>363</v>
      </c>
      <c r="AD44" s="17"/>
      <c r="AE44" s="17">
        <v>0.0</v>
      </c>
      <c r="AF44" s="21" t="s">
        <v>364</v>
      </c>
      <c r="AG44" s="12"/>
      <c r="AH44" s="12"/>
      <c r="AI44" s="12"/>
      <c r="AJ44" s="12"/>
      <c r="AK44" s="12"/>
      <c r="AL44" s="12"/>
      <c r="AM44" s="12"/>
      <c r="AN44" s="51" t="s">
        <v>365</v>
      </c>
      <c r="AO44" s="12"/>
      <c r="AP44" s="12"/>
      <c r="AQ44" s="12"/>
      <c r="AR44" s="12"/>
    </row>
    <row r="45">
      <c r="A45" s="14">
        <v>1.0</v>
      </c>
      <c r="B45" s="15" t="s">
        <v>49</v>
      </c>
      <c r="C45" s="9" t="s">
        <v>34</v>
      </c>
      <c r="D45" s="75" t="s">
        <v>366</v>
      </c>
      <c r="E45" s="19" t="s">
        <v>131</v>
      </c>
      <c r="F45" s="19" t="s">
        <v>367</v>
      </c>
      <c r="G45" s="19"/>
      <c r="H45" s="20" t="s">
        <v>52</v>
      </c>
      <c r="I45" s="19" t="s">
        <v>89</v>
      </c>
      <c r="J45" s="19"/>
      <c r="K45" s="19"/>
      <c r="L45" s="19"/>
      <c r="M45" s="19"/>
      <c r="N45" s="19"/>
      <c r="O45" s="19"/>
      <c r="P45" s="19"/>
      <c r="Q45" s="47" t="s">
        <v>368</v>
      </c>
      <c r="R45" s="19">
        <v>10.0</v>
      </c>
      <c r="S45" s="21" t="s">
        <v>362</v>
      </c>
      <c r="T45" s="19">
        <v>1.0</v>
      </c>
      <c r="U45" s="19">
        <v>0.0</v>
      </c>
      <c r="V45" s="19" t="s">
        <v>369</v>
      </c>
      <c r="W45" s="19"/>
      <c r="X45" s="17" t="s">
        <v>40</v>
      </c>
      <c r="Y45" s="17" t="s">
        <v>27</v>
      </c>
      <c r="Z45" s="17"/>
      <c r="AA45" s="17"/>
      <c r="AB45" s="17">
        <v>1.0</v>
      </c>
      <c r="AC45" s="17"/>
      <c r="AD45" s="50" t="s">
        <v>370</v>
      </c>
      <c r="AE45" s="17">
        <v>0.0</v>
      </c>
      <c r="AF45" s="21" t="s">
        <v>371</v>
      </c>
      <c r="AG45" s="12"/>
      <c r="AH45" s="12"/>
      <c r="AI45" s="12"/>
      <c r="AJ45" s="12"/>
      <c r="AK45" s="12"/>
      <c r="AL45" s="12"/>
      <c r="AM45" s="12"/>
      <c r="AN45" s="38"/>
      <c r="AO45" s="12"/>
      <c r="AP45" s="12"/>
      <c r="AQ45" s="12"/>
      <c r="AR45" s="12"/>
    </row>
    <row r="46">
      <c r="A46" s="14">
        <v>1.0</v>
      </c>
      <c r="B46" s="15" t="s">
        <v>49</v>
      </c>
      <c r="C46" s="9" t="s">
        <v>34</v>
      </c>
      <c r="D46" s="76" t="s">
        <v>372</v>
      </c>
      <c r="E46" s="17" t="s">
        <v>373</v>
      </c>
      <c r="F46" s="19" t="s">
        <v>374</v>
      </c>
      <c r="G46" s="19"/>
      <c r="H46" s="19" t="s">
        <v>38</v>
      </c>
      <c r="I46" s="19" t="s">
        <v>89</v>
      </c>
      <c r="J46" s="19"/>
      <c r="K46" s="19"/>
      <c r="L46" s="19"/>
      <c r="M46" s="19"/>
      <c r="N46" s="19"/>
      <c r="O46" s="19"/>
      <c r="P46" s="19"/>
      <c r="Q46" s="19" t="s">
        <v>375</v>
      </c>
      <c r="R46" s="19">
        <v>16.0</v>
      </c>
      <c r="S46" s="19" t="s">
        <v>70</v>
      </c>
      <c r="T46" s="19">
        <v>1.0</v>
      </c>
      <c r="U46" s="19">
        <v>0.0</v>
      </c>
      <c r="V46" s="19" t="s">
        <v>376</v>
      </c>
      <c r="W46" s="19"/>
      <c r="X46" s="17" t="s">
        <v>40</v>
      </c>
      <c r="Y46" s="17" t="s">
        <v>377</v>
      </c>
      <c r="Z46" s="17"/>
      <c r="AA46" s="17"/>
      <c r="AB46" s="17">
        <v>0.0</v>
      </c>
      <c r="AC46" s="17" t="s">
        <v>378</v>
      </c>
      <c r="AD46" s="17" t="s">
        <v>379</v>
      </c>
      <c r="AE46" s="17">
        <v>0.0</v>
      </c>
      <c r="AF46" s="17"/>
      <c r="AG46" s="12"/>
      <c r="AH46" s="12"/>
      <c r="AI46" s="12"/>
      <c r="AJ46" s="12"/>
      <c r="AK46" s="12"/>
      <c r="AL46" s="12"/>
      <c r="AM46" s="12"/>
      <c r="AN46" s="38" t="s">
        <v>380</v>
      </c>
      <c r="AO46" s="12"/>
      <c r="AP46" s="12"/>
      <c r="AQ46" s="12"/>
      <c r="AR46" s="12"/>
    </row>
    <row r="47">
      <c r="A47" s="14">
        <v>1.0</v>
      </c>
      <c r="B47" s="15" t="s">
        <v>49</v>
      </c>
      <c r="C47" s="15" t="s">
        <v>34</v>
      </c>
      <c r="D47" s="55" t="s">
        <v>381</v>
      </c>
      <c r="E47" s="15" t="s">
        <v>382</v>
      </c>
      <c r="F47" s="26">
        <v>44388.0</v>
      </c>
      <c r="G47" s="26">
        <v>44232.0</v>
      </c>
      <c r="H47" s="15" t="s">
        <v>79</v>
      </c>
      <c r="I47" s="15" t="s">
        <v>39</v>
      </c>
      <c r="J47" s="15"/>
      <c r="K47" s="15"/>
      <c r="L47" s="15"/>
      <c r="M47" s="15"/>
      <c r="N47" s="15"/>
      <c r="O47" s="15"/>
      <c r="P47" s="15"/>
      <c r="Q47" s="15" t="s">
        <v>383</v>
      </c>
      <c r="R47" s="15">
        <v>39.0</v>
      </c>
      <c r="S47" s="15" t="s">
        <v>42</v>
      </c>
      <c r="T47" s="15">
        <v>1.0</v>
      </c>
      <c r="U47" s="15">
        <v>1.0</v>
      </c>
      <c r="V47" s="15" t="s">
        <v>384</v>
      </c>
      <c r="W47" s="15"/>
      <c r="X47" s="15" t="s">
        <v>40</v>
      </c>
      <c r="Y47" s="15" t="s">
        <v>385</v>
      </c>
      <c r="Z47" s="11"/>
      <c r="AA47" s="11"/>
      <c r="AB47" s="15">
        <v>0.0</v>
      </c>
      <c r="AC47" s="11"/>
      <c r="AD47" s="15" t="s">
        <v>386</v>
      </c>
      <c r="AE47" s="15">
        <v>1.0</v>
      </c>
      <c r="AF47" s="11"/>
      <c r="AG47" s="12"/>
      <c r="AH47" s="12"/>
      <c r="AI47" s="12"/>
      <c r="AJ47" s="12"/>
      <c r="AK47" s="12"/>
      <c r="AL47" s="12"/>
      <c r="AM47" s="12"/>
      <c r="AN47" s="28" t="s">
        <v>387</v>
      </c>
      <c r="AO47" s="12"/>
      <c r="AP47" s="12"/>
      <c r="AQ47" s="12"/>
      <c r="AR47" s="12"/>
    </row>
    <row r="48">
      <c r="A48" s="14">
        <v>1.0</v>
      </c>
      <c r="B48" s="15" t="s">
        <v>49</v>
      </c>
      <c r="C48" s="15" t="s">
        <v>34</v>
      </c>
      <c r="D48" s="55" t="s">
        <v>388</v>
      </c>
      <c r="E48" s="15" t="s">
        <v>389</v>
      </c>
      <c r="F48" s="26">
        <v>44292.0</v>
      </c>
      <c r="G48" s="15" t="s">
        <v>390</v>
      </c>
      <c r="H48" s="15" t="s">
        <v>79</v>
      </c>
      <c r="I48" s="15" t="s">
        <v>39</v>
      </c>
      <c r="J48" s="15"/>
      <c r="K48" s="15"/>
      <c r="L48" s="15"/>
      <c r="M48" s="15"/>
      <c r="N48" s="15"/>
      <c r="O48" s="15"/>
      <c r="P48" s="15"/>
      <c r="Q48" s="15" t="s">
        <v>391</v>
      </c>
      <c r="R48" s="15">
        <v>96.0</v>
      </c>
      <c r="S48" s="15" t="s">
        <v>42</v>
      </c>
      <c r="T48" s="15">
        <v>1.0</v>
      </c>
      <c r="U48" s="15">
        <v>1.0</v>
      </c>
      <c r="V48" s="15" t="s">
        <v>384</v>
      </c>
      <c r="W48" s="15"/>
      <c r="X48" s="15" t="s">
        <v>40</v>
      </c>
      <c r="Y48" s="15" t="s">
        <v>392</v>
      </c>
      <c r="Z48" s="11"/>
      <c r="AA48" s="11"/>
      <c r="AB48" s="15">
        <v>0.0</v>
      </c>
      <c r="AC48" s="11"/>
      <c r="AD48" s="15" t="s">
        <v>116</v>
      </c>
      <c r="AE48" s="77">
        <v>1.0</v>
      </c>
      <c r="AF48" s="11"/>
      <c r="AG48" s="12"/>
      <c r="AH48" s="12"/>
      <c r="AI48" s="12"/>
      <c r="AJ48" s="12"/>
      <c r="AK48" s="12"/>
      <c r="AL48" s="12"/>
      <c r="AM48" s="12"/>
      <c r="AN48" s="28" t="s">
        <v>393</v>
      </c>
      <c r="AO48" s="12"/>
      <c r="AP48" s="12"/>
      <c r="AQ48" s="12"/>
      <c r="AR48" s="12"/>
    </row>
    <row r="49">
      <c r="A49" s="14">
        <v>1.0</v>
      </c>
      <c r="B49" s="15" t="s">
        <v>49</v>
      </c>
      <c r="C49" s="15" t="s">
        <v>34</v>
      </c>
      <c r="D49" s="15" t="s">
        <v>394</v>
      </c>
      <c r="E49" s="30" t="s">
        <v>395</v>
      </c>
      <c r="F49" s="15" t="s">
        <v>396</v>
      </c>
      <c r="G49" s="15">
        <v>8.0</v>
      </c>
      <c r="H49" s="15" t="s">
        <v>397</v>
      </c>
      <c r="I49" s="15" t="s">
        <v>39</v>
      </c>
      <c r="J49" s="15"/>
      <c r="K49" s="15"/>
      <c r="L49" s="15"/>
      <c r="M49" s="15"/>
      <c r="N49" s="15"/>
      <c r="O49" s="15"/>
      <c r="P49" s="15"/>
      <c r="Q49" s="15" t="s">
        <v>398</v>
      </c>
      <c r="R49" s="15">
        <v>10.0</v>
      </c>
      <c r="S49" s="15" t="s">
        <v>42</v>
      </c>
      <c r="T49" s="15">
        <v>1.0</v>
      </c>
      <c r="U49" s="15">
        <v>1.0</v>
      </c>
      <c r="V49" s="15" t="s">
        <v>399</v>
      </c>
      <c r="W49" s="15"/>
      <c r="X49" s="15" t="s">
        <v>40</v>
      </c>
      <c r="Y49" s="15" t="s">
        <v>55</v>
      </c>
      <c r="Z49" s="11"/>
      <c r="AA49" s="15">
        <v>1.0</v>
      </c>
      <c r="AB49" s="15">
        <v>1.0</v>
      </c>
      <c r="AC49" s="11"/>
      <c r="AD49" s="15" t="s">
        <v>400</v>
      </c>
      <c r="AE49" s="15">
        <v>0.0</v>
      </c>
      <c r="AF49" s="15" t="s">
        <v>401</v>
      </c>
      <c r="AG49" s="12"/>
      <c r="AH49" s="12"/>
      <c r="AI49" s="12"/>
      <c r="AJ49" s="12"/>
      <c r="AK49" s="12"/>
      <c r="AL49" s="12"/>
      <c r="AM49" s="12"/>
      <c r="AN49" s="28" t="s">
        <v>402</v>
      </c>
      <c r="AO49" s="12"/>
      <c r="AP49" s="12"/>
      <c r="AQ49" s="12"/>
      <c r="AR49" s="12"/>
    </row>
    <row r="50">
      <c r="A50" s="14">
        <v>1.0</v>
      </c>
      <c r="B50" s="15" t="s">
        <v>34</v>
      </c>
      <c r="C50" s="15" t="s">
        <v>49</v>
      </c>
      <c r="D50" s="15" t="s">
        <v>403</v>
      </c>
      <c r="E50" s="15" t="s">
        <v>404</v>
      </c>
      <c r="F50" s="26">
        <v>44385.0</v>
      </c>
      <c r="G50" s="15">
        <v>1.0</v>
      </c>
      <c r="H50" s="15" t="s">
        <v>310</v>
      </c>
      <c r="I50" s="15" t="s">
        <v>39</v>
      </c>
      <c r="J50" s="15"/>
      <c r="K50" s="15"/>
      <c r="L50" s="15"/>
      <c r="M50" s="15"/>
      <c r="N50" s="15"/>
      <c r="O50" s="15"/>
      <c r="P50" s="15"/>
      <c r="Q50" s="15" t="s">
        <v>405</v>
      </c>
      <c r="R50" s="15">
        <v>24.0</v>
      </c>
      <c r="S50" s="15" t="s">
        <v>42</v>
      </c>
      <c r="T50" s="15">
        <v>1.0</v>
      </c>
      <c r="U50" s="15">
        <v>1.0</v>
      </c>
      <c r="V50" s="15" t="s">
        <v>406</v>
      </c>
      <c r="W50" s="15"/>
      <c r="X50" s="15" t="s">
        <v>40</v>
      </c>
      <c r="Y50" s="15" t="s">
        <v>407</v>
      </c>
      <c r="Z50" s="11"/>
      <c r="AA50" s="11"/>
      <c r="AB50" s="15">
        <v>0.0</v>
      </c>
      <c r="AC50" s="11"/>
      <c r="AD50" s="15" t="s">
        <v>116</v>
      </c>
      <c r="AE50" s="15">
        <v>1.0</v>
      </c>
      <c r="AF50" s="11"/>
      <c r="AG50" s="12"/>
      <c r="AH50" s="12"/>
      <c r="AI50" s="12"/>
      <c r="AJ50" s="12"/>
      <c r="AK50" s="12"/>
      <c r="AL50" s="12"/>
      <c r="AM50" s="12"/>
      <c r="AN50" s="28">
        <v>776.0</v>
      </c>
      <c r="AO50" s="12"/>
      <c r="AP50" s="12"/>
      <c r="AQ50" s="12"/>
      <c r="AR50" s="12"/>
    </row>
    <row r="51">
      <c r="A51" s="23">
        <v>1.0</v>
      </c>
      <c r="B51" s="9" t="s">
        <v>34</v>
      </c>
      <c r="C51" s="9" t="s">
        <v>49</v>
      </c>
      <c r="D51" s="30" t="s">
        <v>408</v>
      </c>
      <c r="E51" s="15" t="s">
        <v>409</v>
      </c>
      <c r="F51" s="11"/>
      <c r="G51" s="15" t="s">
        <v>410</v>
      </c>
      <c r="H51" s="15" t="s">
        <v>38</v>
      </c>
      <c r="I51" s="9" t="s">
        <v>39</v>
      </c>
      <c r="J51" s="9"/>
      <c r="K51" s="9"/>
      <c r="L51" s="9"/>
      <c r="M51" s="9"/>
      <c r="N51" s="9"/>
      <c r="O51" s="9"/>
      <c r="P51" s="9"/>
      <c r="Q51" s="9" t="s">
        <v>411</v>
      </c>
      <c r="R51" s="9">
        <v>52.0</v>
      </c>
      <c r="S51" s="9" t="s">
        <v>42</v>
      </c>
      <c r="T51" s="9">
        <v>1.0</v>
      </c>
      <c r="U51" s="9">
        <v>1.0</v>
      </c>
      <c r="V51" s="9" t="s">
        <v>412</v>
      </c>
      <c r="W51" s="9"/>
      <c r="X51" s="15" t="s">
        <v>40</v>
      </c>
      <c r="Y51" s="11"/>
      <c r="Z51" s="11"/>
      <c r="AA51" s="11"/>
      <c r="AB51" s="15">
        <v>0.0</v>
      </c>
      <c r="AC51" s="15" t="s">
        <v>413</v>
      </c>
      <c r="AD51" s="15" t="s">
        <v>116</v>
      </c>
      <c r="AE51" s="15">
        <v>1.0</v>
      </c>
      <c r="AF51" s="11"/>
      <c r="AG51" s="12"/>
      <c r="AH51" s="12"/>
      <c r="AI51" s="12"/>
      <c r="AJ51" s="12"/>
      <c r="AK51" s="12"/>
      <c r="AL51" s="12"/>
      <c r="AM51" s="12"/>
      <c r="AN51" s="13" t="s">
        <v>414</v>
      </c>
      <c r="AO51" s="12"/>
      <c r="AP51" s="12"/>
      <c r="AQ51" s="12"/>
      <c r="AR51" s="12"/>
    </row>
    <row r="52">
      <c r="A52" s="23">
        <v>1.0</v>
      </c>
      <c r="B52" s="9" t="s">
        <v>33</v>
      </c>
      <c r="C52" s="9"/>
      <c r="D52" s="9" t="s">
        <v>415</v>
      </c>
      <c r="E52" s="9" t="s">
        <v>416</v>
      </c>
      <c r="F52" s="24">
        <v>44180.0</v>
      </c>
      <c r="G52" s="9" t="s">
        <v>417</v>
      </c>
      <c r="H52" s="9" t="s">
        <v>52</v>
      </c>
      <c r="I52" s="9" t="s">
        <v>39</v>
      </c>
      <c r="J52" s="9"/>
      <c r="K52" s="9"/>
      <c r="L52" s="9"/>
      <c r="M52" s="9"/>
      <c r="N52" s="9"/>
      <c r="O52" s="9"/>
      <c r="P52" s="9"/>
      <c r="Q52" s="9" t="s">
        <v>418</v>
      </c>
      <c r="R52" s="9">
        <v>96.0</v>
      </c>
      <c r="S52" s="9" t="s">
        <v>42</v>
      </c>
      <c r="T52" s="9">
        <v>1.0</v>
      </c>
      <c r="U52" s="9">
        <v>1.0</v>
      </c>
      <c r="V52" s="9" t="s">
        <v>419</v>
      </c>
      <c r="W52" s="9"/>
      <c r="X52" s="9" t="s">
        <v>40</v>
      </c>
      <c r="Y52" s="9" t="s">
        <v>420</v>
      </c>
      <c r="Z52" s="9"/>
      <c r="AA52" s="9"/>
      <c r="AB52" s="9">
        <v>0.0</v>
      </c>
      <c r="AC52" s="9" t="s">
        <v>421</v>
      </c>
      <c r="AD52" s="9" t="s">
        <v>216</v>
      </c>
      <c r="AE52" s="9">
        <v>1.0</v>
      </c>
      <c r="AF52" s="15" t="s">
        <v>422</v>
      </c>
      <c r="AG52" s="12"/>
      <c r="AH52" s="12"/>
      <c r="AI52" s="12"/>
      <c r="AJ52" s="12"/>
      <c r="AK52" s="12"/>
      <c r="AL52" s="12"/>
      <c r="AM52" s="12"/>
      <c r="AN52" s="13" t="s">
        <v>423</v>
      </c>
      <c r="AO52" s="12"/>
      <c r="AP52" s="12"/>
      <c r="AQ52" s="12"/>
      <c r="AR52" s="12"/>
    </row>
    <row r="53">
      <c r="A53" s="23">
        <v>1.0</v>
      </c>
      <c r="B53" s="9" t="s">
        <v>33</v>
      </c>
      <c r="C53" s="9"/>
      <c r="D53" s="9" t="s">
        <v>424</v>
      </c>
      <c r="E53" s="9" t="s">
        <v>425</v>
      </c>
      <c r="F53" s="24">
        <v>44182.0</v>
      </c>
      <c r="G53" s="24">
        <v>44389.0</v>
      </c>
      <c r="H53" s="9" t="s">
        <v>52</v>
      </c>
      <c r="I53" s="9" t="s">
        <v>426</v>
      </c>
      <c r="J53" s="9"/>
      <c r="K53" s="9"/>
      <c r="L53" s="9"/>
      <c r="M53" s="9"/>
      <c r="N53" s="9"/>
      <c r="O53" s="9"/>
      <c r="P53" s="9"/>
      <c r="Q53" s="9" t="s">
        <v>427</v>
      </c>
      <c r="R53" s="9">
        <v>6.0</v>
      </c>
      <c r="S53" s="9" t="s">
        <v>42</v>
      </c>
      <c r="T53" s="9">
        <v>1.0</v>
      </c>
      <c r="U53" s="9">
        <v>1.0</v>
      </c>
      <c r="V53" s="9" t="s">
        <v>428</v>
      </c>
      <c r="W53" s="9"/>
      <c r="X53" s="9" t="s">
        <v>44</v>
      </c>
      <c r="Y53" s="9" t="s">
        <v>429</v>
      </c>
      <c r="Z53" s="9">
        <v>1.0</v>
      </c>
      <c r="AA53" s="9"/>
      <c r="AB53" s="9">
        <v>0.0</v>
      </c>
      <c r="AC53" s="9" t="s">
        <v>430</v>
      </c>
      <c r="AD53" s="9" t="s">
        <v>431</v>
      </c>
      <c r="AE53" s="9">
        <v>1.0</v>
      </c>
      <c r="AF53" s="15" t="s">
        <v>432</v>
      </c>
      <c r="AG53" s="12"/>
      <c r="AH53" s="12"/>
      <c r="AI53" s="12"/>
      <c r="AJ53" s="12"/>
      <c r="AK53" s="12"/>
      <c r="AL53" s="12"/>
      <c r="AM53" s="12"/>
      <c r="AN53" s="13" t="s">
        <v>433</v>
      </c>
      <c r="AO53" s="12"/>
      <c r="AP53" s="12"/>
      <c r="AQ53" s="12"/>
      <c r="AR53" s="12"/>
    </row>
    <row r="54">
      <c r="A54" s="23">
        <v>1.0</v>
      </c>
      <c r="B54" s="9" t="s">
        <v>33</v>
      </c>
      <c r="C54" s="9"/>
      <c r="D54" s="9" t="s">
        <v>434</v>
      </c>
      <c r="E54" s="9" t="s">
        <v>425</v>
      </c>
      <c r="F54" s="24">
        <v>44183.0</v>
      </c>
      <c r="G54" s="9"/>
      <c r="H54" s="9" t="s">
        <v>52</v>
      </c>
      <c r="I54" s="9" t="s">
        <v>426</v>
      </c>
      <c r="J54" s="9"/>
      <c r="K54" s="9"/>
      <c r="L54" s="9"/>
      <c r="M54" s="9"/>
      <c r="N54" s="9"/>
      <c r="O54" s="9"/>
      <c r="P54" s="9"/>
      <c r="Q54" s="9" t="s">
        <v>435</v>
      </c>
      <c r="R54" s="9">
        <v>6.0</v>
      </c>
      <c r="S54" s="9" t="s">
        <v>70</v>
      </c>
      <c r="T54" s="9">
        <v>1.0</v>
      </c>
      <c r="U54" s="9">
        <v>0.0</v>
      </c>
      <c r="V54" s="9" t="s">
        <v>428</v>
      </c>
      <c r="W54" s="9"/>
      <c r="X54" s="9" t="s">
        <v>44</v>
      </c>
      <c r="Y54" s="9" t="s">
        <v>429</v>
      </c>
      <c r="Z54" s="9">
        <v>1.0</v>
      </c>
      <c r="AA54" s="9"/>
      <c r="AB54" s="9">
        <v>0.0</v>
      </c>
      <c r="AC54" s="9" t="s">
        <v>430</v>
      </c>
      <c r="AD54" s="9" t="s">
        <v>431</v>
      </c>
      <c r="AE54" s="9">
        <v>1.0</v>
      </c>
      <c r="AF54" s="15" t="s">
        <v>436</v>
      </c>
      <c r="AG54" s="12"/>
      <c r="AH54" s="12"/>
      <c r="AI54" s="12"/>
      <c r="AJ54" s="12"/>
      <c r="AK54" s="12"/>
      <c r="AL54" s="12"/>
      <c r="AM54" s="12"/>
      <c r="AN54" s="13" t="s">
        <v>437</v>
      </c>
      <c r="AO54" s="12"/>
      <c r="AP54" s="12"/>
      <c r="AQ54" s="12"/>
      <c r="AR54" s="12"/>
    </row>
    <row r="55">
      <c r="A55" s="23">
        <v>1.0</v>
      </c>
      <c r="B55" s="9" t="s">
        <v>33</v>
      </c>
      <c r="C55" s="9"/>
      <c r="D55" s="15" t="s">
        <v>438</v>
      </c>
      <c r="E55" s="15" t="s">
        <v>439</v>
      </c>
      <c r="F55" s="26">
        <v>44421.0</v>
      </c>
      <c r="G55" s="11"/>
      <c r="H55" s="30" t="s">
        <v>52</v>
      </c>
      <c r="I55" s="15" t="s">
        <v>39</v>
      </c>
      <c r="J55" s="15"/>
      <c r="K55" s="15"/>
      <c r="L55" s="15"/>
      <c r="M55" s="15"/>
      <c r="N55" s="15"/>
      <c r="O55" s="15"/>
      <c r="P55" s="15"/>
      <c r="Q55" s="15" t="s">
        <v>440</v>
      </c>
      <c r="R55" s="15">
        <v>8.0</v>
      </c>
      <c r="S55" s="15" t="s">
        <v>42</v>
      </c>
      <c r="T55" s="15">
        <v>1.0</v>
      </c>
      <c r="U55" s="15">
        <v>1.0</v>
      </c>
      <c r="V55" s="15" t="s">
        <v>441</v>
      </c>
      <c r="W55" s="15"/>
      <c r="X55" s="15" t="s">
        <v>40</v>
      </c>
      <c r="Y55" s="15" t="s">
        <v>442</v>
      </c>
      <c r="Z55" s="15"/>
      <c r="AA55" s="15"/>
      <c r="AB55" s="15">
        <v>0.0</v>
      </c>
      <c r="AC55" s="15" t="s">
        <v>56</v>
      </c>
      <c r="AD55" s="15" t="s">
        <v>443</v>
      </c>
      <c r="AE55" s="15">
        <v>0.0</v>
      </c>
      <c r="AF55" s="15" t="s">
        <v>444</v>
      </c>
      <c r="AG55" s="12"/>
      <c r="AH55" s="12"/>
      <c r="AI55" s="12"/>
      <c r="AJ55" s="12"/>
      <c r="AK55" s="12"/>
      <c r="AL55" s="12"/>
      <c r="AM55" s="12"/>
      <c r="AN55" s="28" t="s">
        <v>445</v>
      </c>
      <c r="AO55" s="12"/>
      <c r="AP55" s="12"/>
      <c r="AQ55" s="12"/>
      <c r="AR55" s="12"/>
    </row>
    <row r="56">
      <c r="A56" s="23">
        <v>1.0</v>
      </c>
      <c r="B56" s="9" t="s">
        <v>33</v>
      </c>
      <c r="C56" s="9"/>
      <c r="D56" s="15" t="s">
        <v>438</v>
      </c>
      <c r="E56" s="15" t="s">
        <v>446</v>
      </c>
      <c r="F56" s="26">
        <v>44421.0</v>
      </c>
      <c r="G56" s="11"/>
      <c r="H56" s="30" t="s">
        <v>52</v>
      </c>
      <c r="I56" s="15" t="s">
        <v>39</v>
      </c>
      <c r="J56" s="15"/>
      <c r="K56" s="15"/>
      <c r="L56" s="15"/>
      <c r="M56" s="15"/>
      <c r="N56" s="15"/>
      <c r="O56" s="15"/>
      <c r="P56" s="15"/>
      <c r="Q56" s="15" t="s">
        <v>440</v>
      </c>
      <c r="R56" s="15">
        <v>8.0</v>
      </c>
      <c r="S56" s="15" t="s">
        <v>42</v>
      </c>
      <c r="T56" s="15">
        <v>1.0</v>
      </c>
      <c r="U56" s="15">
        <v>1.0</v>
      </c>
      <c r="V56" s="30" t="s">
        <v>441</v>
      </c>
      <c r="W56" s="30"/>
      <c r="X56" s="15" t="s">
        <v>40</v>
      </c>
      <c r="Y56" s="15" t="s">
        <v>447</v>
      </c>
      <c r="Z56" s="15"/>
      <c r="AA56" s="15"/>
      <c r="AB56" s="15">
        <v>0.0</v>
      </c>
      <c r="AC56" s="15" t="s">
        <v>56</v>
      </c>
      <c r="AD56" s="30" t="s">
        <v>443</v>
      </c>
      <c r="AE56" s="30">
        <v>0.0</v>
      </c>
      <c r="AF56" s="15" t="s">
        <v>444</v>
      </c>
      <c r="AG56" s="12"/>
      <c r="AH56" s="12"/>
      <c r="AI56" s="12"/>
      <c r="AJ56" s="12"/>
      <c r="AK56" s="12"/>
      <c r="AL56" s="12"/>
      <c r="AM56" s="12"/>
      <c r="AN56" s="28" t="s">
        <v>448</v>
      </c>
      <c r="AO56" s="12"/>
      <c r="AP56" s="12"/>
      <c r="AQ56" s="12"/>
      <c r="AR56" s="12"/>
    </row>
    <row r="57">
      <c r="A57" s="14">
        <v>1.0</v>
      </c>
      <c r="B57" s="15" t="s">
        <v>49</v>
      </c>
      <c r="C57" s="11"/>
      <c r="D57" s="17" t="s">
        <v>449</v>
      </c>
      <c r="E57" s="17" t="s">
        <v>450</v>
      </c>
      <c r="F57" s="17" t="s">
        <v>451</v>
      </c>
      <c r="G57" s="18">
        <v>44537.0</v>
      </c>
      <c r="H57" s="17" t="s">
        <v>52</v>
      </c>
      <c r="I57" s="17" t="s">
        <v>39</v>
      </c>
      <c r="J57" s="17"/>
      <c r="K57" s="17"/>
      <c r="L57" s="17"/>
      <c r="M57" s="17"/>
      <c r="N57" s="17"/>
      <c r="O57" s="17"/>
      <c r="P57" s="17"/>
      <c r="Q57" s="17" t="s">
        <v>452</v>
      </c>
      <c r="R57" s="17">
        <v>96.0</v>
      </c>
      <c r="S57" s="17" t="s">
        <v>42</v>
      </c>
      <c r="T57" s="17">
        <v>1.0</v>
      </c>
      <c r="U57" s="17">
        <v>1.0</v>
      </c>
      <c r="V57" s="17" t="s">
        <v>453</v>
      </c>
      <c r="W57" s="17"/>
      <c r="X57" s="17" t="s">
        <v>40</v>
      </c>
      <c r="Y57" s="19" t="s">
        <v>454</v>
      </c>
      <c r="Z57" s="19"/>
      <c r="AA57" s="19"/>
      <c r="AB57" s="19">
        <v>0.0</v>
      </c>
      <c r="AC57" s="47" t="s">
        <v>455</v>
      </c>
      <c r="AD57" s="19"/>
      <c r="AE57" s="19">
        <v>1.0</v>
      </c>
      <c r="AF57" s="50" t="s">
        <v>456</v>
      </c>
      <c r="AG57" s="12"/>
      <c r="AH57" s="12"/>
      <c r="AI57" s="12"/>
      <c r="AJ57" s="12"/>
      <c r="AK57" s="12"/>
      <c r="AL57" s="12"/>
      <c r="AM57" s="12"/>
      <c r="AN57" s="51" t="s">
        <v>457</v>
      </c>
      <c r="AO57" s="12"/>
      <c r="AP57" s="12"/>
      <c r="AQ57" s="12"/>
      <c r="AR57" s="12"/>
    </row>
    <row r="58">
      <c r="A58" s="14">
        <v>1.0</v>
      </c>
      <c r="B58" s="15" t="s">
        <v>49</v>
      </c>
      <c r="C58" s="9"/>
      <c r="D58" s="17" t="s">
        <v>458</v>
      </c>
      <c r="E58" s="50" t="s">
        <v>459</v>
      </c>
      <c r="F58" s="19"/>
      <c r="G58" s="19">
        <v>8.0</v>
      </c>
      <c r="H58" s="20" t="s">
        <v>38</v>
      </c>
      <c r="I58" s="19" t="s">
        <v>89</v>
      </c>
      <c r="J58" s="19"/>
      <c r="K58" s="19"/>
      <c r="L58" s="19"/>
      <c r="M58" s="19"/>
      <c r="N58" s="19"/>
      <c r="O58" s="19"/>
      <c r="P58" s="19"/>
      <c r="Q58" s="19" t="s">
        <v>460</v>
      </c>
      <c r="R58" s="19">
        <v>6.0</v>
      </c>
      <c r="S58" s="19" t="s">
        <v>70</v>
      </c>
      <c r="T58" s="19">
        <v>1.0</v>
      </c>
      <c r="U58" s="19">
        <v>0.0</v>
      </c>
      <c r="V58" s="19" t="s">
        <v>461</v>
      </c>
      <c r="W58" s="19"/>
      <c r="X58" s="17" t="s">
        <v>40</v>
      </c>
      <c r="Y58" s="43" t="s">
        <v>462</v>
      </c>
      <c r="Z58" s="43"/>
      <c r="AA58" s="43"/>
      <c r="AB58" s="43">
        <v>0.0</v>
      </c>
      <c r="AC58" s="43" t="s">
        <v>463</v>
      </c>
      <c r="AD58" s="43" t="s">
        <v>464</v>
      </c>
      <c r="AE58" s="43">
        <v>0.0</v>
      </c>
      <c r="AF58" s="17"/>
      <c r="AG58" s="12"/>
      <c r="AH58" s="12"/>
      <c r="AI58" s="12"/>
      <c r="AJ58" s="12"/>
      <c r="AK58" s="12"/>
      <c r="AL58" s="12"/>
      <c r="AM58" s="12"/>
      <c r="AN58" s="38" t="s">
        <v>465</v>
      </c>
      <c r="AO58" s="12"/>
      <c r="AP58" s="12"/>
      <c r="AQ58" s="12"/>
      <c r="AR58" s="12"/>
    </row>
    <row r="59">
      <c r="A59" s="14">
        <v>1.0</v>
      </c>
      <c r="B59" s="15" t="s">
        <v>49</v>
      </c>
      <c r="C59" s="8"/>
      <c r="D59" s="17" t="s">
        <v>466</v>
      </c>
      <c r="E59" s="17" t="s">
        <v>467</v>
      </c>
      <c r="F59" s="19" t="s">
        <v>137</v>
      </c>
      <c r="G59" s="19">
        <v>9.0</v>
      </c>
      <c r="H59" s="20" t="s">
        <v>38</v>
      </c>
      <c r="I59" s="19" t="s">
        <v>89</v>
      </c>
      <c r="J59" s="19"/>
      <c r="K59" s="19"/>
      <c r="L59" s="19"/>
      <c r="M59" s="19"/>
      <c r="N59" s="19"/>
      <c r="O59" s="19"/>
      <c r="P59" s="19"/>
      <c r="Q59" s="19" t="s">
        <v>468</v>
      </c>
      <c r="R59" s="19">
        <v>12.0</v>
      </c>
      <c r="S59" s="19" t="s">
        <v>70</v>
      </c>
      <c r="T59" s="19">
        <v>1.0</v>
      </c>
      <c r="U59" s="19">
        <v>0.0</v>
      </c>
      <c r="V59" s="19" t="s">
        <v>469</v>
      </c>
      <c r="W59" s="19"/>
      <c r="X59" s="17" t="s">
        <v>40</v>
      </c>
      <c r="Y59" s="17" t="s">
        <v>470</v>
      </c>
      <c r="Z59" s="17"/>
      <c r="AA59" s="21">
        <v>1.0</v>
      </c>
      <c r="AB59" s="17">
        <v>0.0</v>
      </c>
      <c r="AC59" s="17" t="s">
        <v>471</v>
      </c>
      <c r="AD59" s="17" t="s">
        <v>472</v>
      </c>
      <c r="AE59" s="17">
        <v>0.0</v>
      </c>
      <c r="AF59" s="17"/>
      <c r="AG59" s="12"/>
      <c r="AH59" s="12"/>
      <c r="AI59" s="12"/>
      <c r="AJ59" s="12"/>
      <c r="AK59" s="12"/>
      <c r="AL59" s="12"/>
      <c r="AM59" s="12"/>
      <c r="AN59" s="38" t="s">
        <v>473</v>
      </c>
      <c r="AO59" s="12"/>
      <c r="AP59" s="12"/>
      <c r="AQ59" s="12"/>
      <c r="AR59" s="12"/>
    </row>
    <row r="60">
      <c r="A60" s="14">
        <v>1.0</v>
      </c>
      <c r="B60" s="15" t="s">
        <v>49</v>
      </c>
      <c r="C60" s="8"/>
      <c r="D60" s="43" t="s">
        <v>474</v>
      </c>
      <c r="E60" s="43" t="s">
        <v>475</v>
      </c>
      <c r="F60" s="20">
        <v>11.5</v>
      </c>
      <c r="G60" s="20">
        <v>6.0</v>
      </c>
      <c r="H60" s="19" t="s">
        <v>38</v>
      </c>
      <c r="I60" s="20" t="s">
        <v>39</v>
      </c>
      <c r="J60" s="20"/>
      <c r="K60" s="20"/>
      <c r="L60" s="20"/>
      <c r="M60" s="20"/>
      <c r="N60" s="20"/>
      <c r="O60" s="20"/>
      <c r="P60" s="20"/>
      <c r="Q60" s="20" t="s">
        <v>476</v>
      </c>
      <c r="R60" s="20">
        <v>1.0</v>
      </c>
      <c r="S60" s="20" t="s">
        <v>42</v>
      </c>
      <c r="T60" s="20">
        <v>1.0</v>
      </c>
      <c r="U60" s="20">
        <v>0.0</v>
      </c>
      <c r="V60" s="20" t="s">
        <v>477</v>
      </c>
      <c r="W60" s="20"/>
      <c r="X60" s="17" t="s">
        <v>44</v>
      </c>
      <c r="Y60" s="17" t="s">
        <v>478</v>
      </c>
      <c r="Z60" s="17"/>
      <c r="AA60" s="17"/>
      <c r="AB60" s="17">
        <v>0.0</v>
      </c>
      <c r="AC60" s="50" t="s">
        <v>479</v>
      </c>
      <c r="AD60" s="17"/>
      <c r="AE60" s="17"/>
      <c r="AF60" s="50" t="s">
        <v>480</v>
      </c>
      <c r="AG60" s="12"/>
      <c r="AH60" s="12"/>
      <c r="AI60" s="12"/>
      <c r="AJ60" s="12"/>
      <c r="AK60" s="12"/>
      <c r="AL60" s="12"/>
      <c r="AM60" s="12"/>
      <c r="AN60" s="44"/>
      <c r="AO60" s="12"/>
      <c r="AP60" s="12"/>
      <c r="AQ60" s="12"/>
      <c r="AR60" s="12"/>
    </row>
    <row r="61">
      <c r="A61" s="14">
        <v>1.0</v>
      </c>
      <c r="B61" s="15" t="s">
        <v>49</v>
      </c>
      <c r="C61" s="11"/>
      <c r="D61" s="15" t="s">
        <v>481</v>
      </c>
      <c r="E61" s="15" t="s">
        <v>68</v>
      </c>
      <c r="F61" s="11"/>
      <c r="G61" s="15" t="s">
        <v>482</v>
      </c>
      <c r="H61" s="15" t="s">
        <v>38</v>
      </c>
      <c r="I61" s="15" t="s">
        <v>39</v>
      </c>
      <c r="J61" s="15"/>
      <c r="K61" s="15"/>
      <c r="L61" s="15"/>
      <c r="M61" s="15"/>
      <c r="N61" s="15"/>
      <c r="O61" s="15"/>
      <c r="P61" s="15"/>
      <c r="Q61" s="11"/>
      <c r="R61" s="11"/>
      <c r="S61" s="11"/>
      <c r="T61" s="11"/>
      <c r="U61" s="11"/>
      <c r="V61" s="11"/>
      <c r="W61" s="11"/>
      <c r="X61" s="11"/>
      <c r="Y61" s="15" t="s">
        <v>483</v>
      </c>
      <c r="Z61" s="11"/>
      <c r="AA61" s="11"/>
      <c r="AB61" s="15">
        <v>1.0</v>
      </c>
      <c r="AC61" s="11"/>
      <c r="AD61" s="11"/>
      <c r="AE61" s="11"/>
      <c r="AF61" s="15" t="s">
        <v>484</v>
      </c>
      <c r="AG61" s="12"/>
      <c r="AH61" s="12"/>
      <c r="AI61" s="12"/>
      <c r="AJ61" s="12"/>
      <c r="AK61" s="12"/>
      <c r="AL61" s="12"/>
      <c r="AM61" s="12"/>
      <c r="AN61" s="31"/>
      <c r="AO61" s="12"/>
      <c r="AP61" s="12"/>
      <c r="AQ61" s="12"/>
      <c r="AR61" s="12"/>
    </row>
    <row r="62">
      <c r="A62" s="14">
        <v>1.0</v>
      </c>
      <c r="B62" s="15" t="s">
        <v>49</v>
      </c>
      <c r="C62" s="11"/>
      <c r="D62" s="15" t="s">
        <v>485</v>
      </c>
      <c r="E62" s="19" t="s">
        <v>131</v>
      </c>
      <c r="F62" s="26">
        <v>44451.0</v>
      </c>
      <c r="G62" s="11"/>
      <c r="H62" s="15" t="s">
        <v>486</v>
      </c>
      <c r="I62" s="15" t="s">
        <v>39</v>
      </c>
      <c r="J62" s="15"/>
      <c r="K62" s="15"/>
      <c r="L62" s="15"/>
      <c r="M62" s="15"/>
      <c r="N62" s="15"/>
      <c r="O62" s="15"/>
      <c r="P62" s="15"/>
      <c r="Q62" s="15" t="s">
        <v>487</v>
      </c>
      <c r="R62" s="15">
        <v>10.0</v>
      </c>
      <c r="S62" s="15" t="s">
        <v>42</v>
      </c>
      <c r="T62" s="15">
        <v>1.0</v>
      </c>
      <c r="U62" s="15">
        <v>1.0</v>
      </c>
      <c r="V62" s="19" t="s">
        <v>469</v>
      </c>
      <c r="W62" s="19"/>
      <c r="X62" s="17" t="s">
        <v>40</v>
      </c>
      <c r="Y62" s="15" t="s">
        <v>55</v>
      </c>
      <c r="Z62" s="11"/>
      <c r="AA62" s="11"/>
      <c r="AB62" s="15">
        <v>1.0</v>
      </c>
      <c r="AC62" s="11"/>
      <c r="AD62" s="15" t="s">
        <v>488</v>
      </c>
      <c r="AE62" s="15">
        <v>0.0</v>
      </c>
      <c r="AF62" s="15" t="s">
        <v>489</v>
      </c>
      <c r="AG62" s="12"/>
      <c r="AH62" s="12"/>
      <c r="AI62" s="12"/>
      <c r="AJ62" s="12"/>
      <c r="AK62" s="12"/>
      <c r="AL62" s="12"/>
      <c r="AM62" s="12"/>
      <c r="AN62" s="28" t="s">
        <v>490</v>
      </c>
      <c r="AO62" s="12"/>
      <c r="AP62" s="12"/>
      <c r="AQ62" s="12"/>
      <c r="AR62" s="12"/>
    </row>
    <row r="63">
      <c r="A63" s="14">
        <v>1.0</v>
      </c>
      <c r="B63" s="15" t="s">
        <v>34</v>
      </c>
      <c r="C63" s="11"/>
      <c r="D63" s="15" t="s">
        <v>491</v>
      </c>
      <c r="E63" s="15" t="s">
        <v>68</v>
      </c>
      <c r="F63" s="26">
        <v>44484.0</v>
      </c>
      <c r="G63" s="15" t="s">
        <v>492</v>
      </c>
      <c r="H63" s="15" t="s">
        <v>493</v>
      </c>
      <c r="I63" s="15" t="s">
        <v>494</v>
      </c>
      <c r="J63" s="15"/>
      <c r="K63" s="15"/>
      <c r="L63" s="15"/>
      <c r="M63" s="15"/>
      <c r="N63" s="15"/>
      <c r="O63" s="15"/>
      <c r="P63" s="15"/>
      <c r="Q63" s="11"/>
      <c r="R63" s="11"/>
      <c r="S63" s="15" t="s">
        <v>70</v>
      </c>
      <c r="T63" s="15">
        <v>1.0</v>
      </c>
      <c r="U63" s="15">
        <v>0.0</v>
      </c>
      <c r="V63" s="15" t="s">
        <v>495</v>
      </c>
      <c r="W63" s="15"/>
      <c r="X63" s="15" t="s">
        <v>40</v>
      </c>
      <c r="Y63" s="15" t="s">
        <v>496</v>
      </c>
      <c r="Z63" s="11"/>
      <c r="AA63" s="11"/>
      <c r="AB63" s="15">
        <v>1.0</v>
      </c>
      <c r="AC63" s="15" t="s">
        <v>497</v>
      </c>
      <c r="AD63" s="15" t="s">
        <v>498</v>
      </c>
      <c r="AE63" s="11"/>
      <c r="AF63" s="15" t="s">
        <v>499</v>
      </c>
      <c r="AG63" s="12"/>
      <c r="AH63" s="12"/>
      <c r="AI63" s="12"/>
      <c r="AJ63" s="12"/>
      <c r="AK63" s="12"/>
      <c r="AL63" s="12"/>
      <c r="AM63" s="12"/>
      <c r="AN63" s="31"/>
      <c r="AO63" s="12"/>
      <c r="AP63" s="12"/>
      <c r="AQ63" s="12"/>
      <c r="AR63" s="12"/>
    </row>
    <row r="64">
      <c r="A64" s="14">
        <v>1.0</v>
      </c>
      <c r="B64" s="15" t="s">
        <v>34</v>
      </c>
      <c r="C64" s="11"/>
      <c r="D64" s="15" t="s">
        <v>500</v>
      </c>
      <c r="E64" s="15" t="s">
        <v>501</v>
      </c>
      <c r="F64" s="11"/>
      <c r="G64" s="15" t="s">
        <v>502</v>
      </c>
      <c r="H64" s="15" t="s">
        <v>493</v>
      </c>
      <c r="I64" s="15" t="s">
        <v>89</v>
      </c>
      <c r="J64" s="15"/>
      <c r="K64" s="15"/>
      <c r="L64" s="15"/>
      <c r="M64" s="15"/>
      <c r="N64" s="15"/>
      <c r="O64" s="15"/>
      <c r="P64" s="15"/>
      <c r="Q64" s="15" t="s">
        <v>503</v>
      </c>
      <c r="R64" s="15">
        <v>17.0</v>
      </c>
      <c r="S64" s="15" t="s">
        <v>70</v>
      </c>
      <c r="T64" s="15">
        <v>1.0</v>
      </c>
      <c r="U64" s="15">
        <v>0.0</v>
      </c>
      <c r="V64" s="15" t="s">
        <v>504</v>
      </c>
      <c r="W64" s="15"/>
      <c r="X64" s="15" t="s">
        <v>40</v>
      </c>
      <c r="Y64" s="15" t="s">
        <v>505</v>
      </c>
      <c r="Z64" s="11"/>
      <c r="AA64" s="11"/>
      <c r="AB64" s="15">
        <v>0.0</v>
      </c>
      <c r="AC64" s="11"/>
      <c r="AD64" s="15" t="s">
        <v>116</v>
      </c>
      <c r="AE64" s="15">
        <v>1.0</v>
      </c>
      <c r="AF64" s="15" t="s">
        <v>506</v>
      </c>
      <c r="AG64" s="12"/>
      <c r="AH64" s="12"/>
      <c r="AI64" s="12"/>
      <c r="AJ64" s="12"/>
      <c r="AK64" s="12"/>
      <c r="AL64" s="12"/>
      <c r="AM64" s="12"/>
      <c r="AN64" s="28" t="s">
        <v>507</v>
      </c>
      <c r="AO64" s="12"/>
      <c r="AP64" s="12"/>
      <c r="AQ64" s="12"/>
      <c r="AR64" s="12"/>
    </row>
    <row r="65">
      <c r="A65" s="14">
        <v>1.0</v>
      </c>
      <c r="B65" s="15" t="s">
        <v>34</v>
      </c>
      <c r="C65" s="11"/>
      <c r="D65" s="30" t="s">
        <v>508</v>
      </c>
      <c r="E65" s="15" t="s">
        <v>509</v>
      </c>
      <c r="F65" s="11"/>
      <c r="G65" s="15" t="s">
        <v>390</v>
      </c>
      <c r="H65" s="11"/>
      <c r="I65" s="11"/>
      <c r="J65" s="11"/>
      <c r="K65" s="11"/>
      <c r="L65" s="11"/>
      <c r="M65" s="11"/>
      <c r="N65" s="11"/>
      <c r="O65" s="11"/>
      <c r="P65" s="11"/>
      <c r="Q65" s="11"/>
      <c r="R65" s="11"/>
      <c r="S65" s="15" t="s">
        <v>42</v>
      </c>
      <c r="T65" s="15">
        <v>1.0</v>
      </c>
      <c r="U65" s="15">
        <v>1.0</v>
      </c>
      <c r="V65" s="11"/>
      <c r="W65" s="11"/>
      <c r="X65" s="11"/>
      <c r="Y65" s="15" t="s">
        <v>510</v>
      </c>
      <c r="Z65" s="11"/>
      <c r="AA65" s="11"/>
      <c r="AB65" s="15">
        <v>0.0</v>
      </c>
      <c r="AC65" s="11"/>
      <c r="AD65" s="11"/>
      <c r="AE65" s="11"/>
      <c r="AF65" s="15" t="s">
        <v>511</v>
      </c>
      <c r="AG65" s="12"/>
      <c r="AH65" s="12"/>
      <c r="AI65" s="12"/>
      <c r="AJ65" s="12"/>
      <c r="AK65" s="12"/>
      <c r="AL65" s="12"/>
      <c r="AM65" s="12"/>
      <c r="AN65" s="28">
        <v>715.0</v>
      </c>
      <c r="AO65" s="12"/>
      <c r="AP65" s="12"/>
      <c r="AQ65" s="12"/>
      <c r="AR65" s="12"/>
    </row>
    <row r="66">
      <c r="A66" s="14">
        <v>1.0</v>
      </c>
      <c r="B66" s="15" t="s">
        <v>34</v>
      </c>
      <c r="C66" s="11"/>
      <c r="D66" s="15" t="s">
        <v>512</v>
      </c>
      <c r="E66" s="15" t="s">
        <v>513</v>
      </c>
      <c r="F66" s="26">
        <v>44480.0</v>
      </c>
      <c r="G66" s="15">
        <v>4.0</v>
      </c>
      <c r="H66" s="11"/>
      <c r="I66" s="11"/>
      <c r="J66" s="11"/>
      <c r="K66" s="11"/>
      <c r="L66" s="11"/>
      <c r="M66" s="11"/>
      <c r="N66" s="11"/>
      <c r="O66" s="11"/>
      <c r="P66" s="11"/>
      <c r="Q66" s="15" t="s">
        <v>514</v>
      </c>
      <c r="R66" s="11"/>
      <c r="S66" s="11"/>
      <c r="T66" s="11"/>
      <c r="U66" s="11"/>
      <c r="V66" s="11"/>
      <c r="W66" s="11"/>
      <c r="X66" s="15" t="s">
        <v>44</v>
      </c>
      <c r="Y66" s="11"/>
      <c r="Z66" s="11"/>
      <c r="AA66" s="11"/>
      <c r="AB66" s="11"/>
      <c r="AC66" s="11"/>
      <c r="AD66" s="11"/>
      <c r="AE66" s="11"/>
      <c r="AF66" s="15" t="s">
        <v>515</v>
      </c>
      <c r="AG66" s="12"/>
      <c r="AH66" s="12"/>
      <c r="AI66" s="12"/>
      <c r="AJ66" s="12"/>
      <c r="AK66" s="12"/>
      <c r="AL66" s="12"/>
      <c r="AM66" s="12"/>
      <c r="AN66" s="28" t="s">
        <v>516</v>
      </c>
      <c r="AO66" s="12"/>
      <c r="AP66" s="12"/>
      <c r="AQ66" s="12"/>
      <c r="AR66" s="12"/>
    </row>
    <row r="67">
      <c r="A67" s="14">
        <v>1.0</v>
      </c>
      <c r="B67" s="15" t="s">
        <v>49</v>
      </c>
      <c r="C67" s="11"/>
      <c r="D67" s="15" t="s">
        <v>517</v>
      </c>
      <c r="E67" s="15" t="s">
        <v>518</v>
      </c>
      <c r="F67" s="11"/>
      <c r="G67" s="15" t="s">
        <v>244</v>
      </c>
      <c r="H67" s="15" t="s">
        <v>493</v>
      </c>
      <c r="I67" s="11"/>
      <c r="J67" s="11"/>
      <c r="K67" s="11"/>
      <c r="L67" s="11"/>
      <c r="M67" s="11"/>
      <c r="N67" s="11"/>
      <c r="O67" s="11"/>
      <c r="P67" s="11"/>
      <c r="Q67" s="11"/>
      <c r="R67" s="11"/>
      <c r="S67" s="11"/>
      <c r="T67" s="11"/>
      <c r="U67" s="11"/>
      <c r="V67" s="15" t="s">
        <v>519</v>
      </c>
      <c r="W67" s="15"/>
      <c r="X67" s="15" t="s">
        <v>40</v>
      </c>
      <c r="Y67" s="11"/>
      <c r="Z67" s="11"/>
      <c r="AA67" s="11"/>
      <c r="AB67" s="11"/>
      <c r="AC67" s="11"/>
      <c r="AD67" s="11"/>
      <c r="AE67" s="11"/>
      <c r="AF67" s="15" t="s">
        <v>520</v>
      </c>
      <c r="AG67" s="12"/>
      <c r="AH67" s="12"/>
      <c r="AI67" s="12"/>
      <c r="AJ67" s="12"/>
      <c r="AK67" s="12"/>
      <c r="AL67" s="12"/>
      <c r="AM67" s="12"/>
      <c r="AN67" s="28" t="s">
        <v>521</v>
      </c>
      <c r="AO67" s="12"/>
      <c r="AP67" s="12"/>
      <c r="AQ67" s="12"/>
      <c r="AR67" s="12"/>
    </row>
    <row r="68">
      <c r="A68" s="14">
        <v>1.0</v>
      </c>
      <c r="B68" s="15" t="s">
        <v>49</v>
      </c>
      <c r="C68" s="11"/>
      <c r="D68" s="15" t="s">
        <v>522</v>
      </c>
      <c r="E68" s="30" t="s">
        <v>97</v>
      </c>
      <c r="F68" s="26">
        <v>44420.0</v>
      </c>
      <c r="G68" s="15" t="s">
        <v>523</v>
      </c>
      <c r="H68" s="15" t="s">
        <v>52</v>
      </c>
      <c r="I68" s="11"/>
      <c r="J68" s="11"/>
      <c r="K68" s="11"/>
      <c r="L68" s="11"/>
      <c r="M68" s="11"/>
      <c r="N68" s="11"/>
      <c r="O68" s="11"/>
      <c r="P68" s="11"/>
      <c r="Q68" s="11"/>
      <c r="R68" s="11"/>
      <c r="S68" s="11"/>
      <c r="T68" s="11"/>
      <c r="U68" s="11"/>
      <c r="V68" s="15" t="s">
        <v>524</v>
      </c>
      <c r="W68" s="15"/>
      <c r="X68" s="11"/>
      <c r="Y68" s="11"/>
      <c r="Z68" s="11"/>
      <c r="AA68" s="11"/>
      <c r="AB68" s="11"/>
      <c r="AC68" s="11"/>
      <c r="AD68" s="11"/>
      <c r="AE68" s="11"/>
      <c r="AF68" s="15" t="s">
        <v>525</v>
      </c>
      <c r="AG68" s="12"/>
      <c r="AH68" s="12"/>
      <c r="AI68" s="12"/>
      <c r="AJ68" s="12"/>
      <c r="AK68" s="12"/>
      <c r="AL68" s="12"/>
      <c r="AM68" s="12"/>
      <c r="AN68" s="28">
        <v>562.0</v>
      </c>
      <c r="AO68" s="12"/>
      <c r="AP68" s="12"/>
      <c r="AQ68" s="12"/>
      <c r="AR68" s="12"/>
    </row>
    <row r="69">
      <c r="A69" s="14">
        <v>1.0</v>
      </c>
      <c r="B69" s="15" t="s">
        <v>49</v>
      </c>
      <c r="C69" s="11"/>
      <c r="D69" s="15" t="s">
        <v>526</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2"/>
      <c r="AH69" s="12"/>
      <c r="AI69" s="12"/>
      <c r="AJ69" s="12"/>
      <c r="AK69" s="12"/>
      <c r="AL69" s="12"/>
      <c r="AM69" s="12"/>
      <c r="AN69" s="31"/>
      <c r="AO69" s="12"/>
      <c r="AP69" s="12"/>
      <c r="AQ69" s="12"/>
      <c r="AR69" s="12"/>
    </row>
    <row r="70">
      <c r="A70" s="14">
        <v>1.0</v>
      </c>
      <c r="B70" s="15" t="s">
        <v>49</v>
      </c>
      <c r="C70" s="11"/>
      <c r="D70" s="15" t="s">
        <v>527</v>
      </c>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2"/>
      <c r="AH70" s="12"/>
      <c r="AI70" s="12"/>
      <c r="AJ70" s="12"/>
      <c r="AK70" s="12"/>
      <c r="AL70" s="12"/>
      <c r="AM70" s="12"/>
      <c r="AN70" s="31"/>
      <c r="AO70" s="12"/>
      <c r="AP70" s="12"/>
      <c r="AQ70" s="12"/>
      <c r="AR70" s="12"/>
    </row>
    <row r="71">
      <c r="A71" s="14">
        <v>1.0</v>
      </c>
      <c r="B71" s="15" t="s">
        <v>49</v>
      </c>
      <c r="C71" s="11"/>
      <c r="D71" s="30" t="s">
        <v>528</v>
      </c>
      <c r="E71" s="15" t="s">
        <v>529</v>
      </c>
      <c r="F71" s="15" t="s">
        <v>396</v>
      </c>
      <c r="G71" s="15" t="s">
        <v>530</v>
      </c>
      <c r="H71" s="15" t="s">
        <v>154</v>
      </c>
      <c r="I71" s="15" t="s">
        <v>39</v>
      </c>
      <c r="J71" s="15"/>
      <c r="K71" s="15"/>
      <c r="L71" s="15"/>
      <c r="M71" s="15"/>
      <c r="N71" s="15"/>
      <c r="O71" s="15"/>
      <c r="P71" s="15"/>
      <c r="Q71" s="11"/>
      <c r="R71" s="11"/>
      <c r="S71" s="15" t="s">
        <v>70</v>
      </c>
      <c r="T71" s="15">
        <v>1.0</v>
      </c>
      <c r="U71" s="15">
        <v>0.0</v>
      </c>
      <c r="V71" s="11"/>
      <c r="W71" s="11"/>
      <c r="X71" s="11"/>
      <c r="Y71" s="11"/>
      <c r="Z71" s="11"/>
      <c r="AA71" s="11"/>
      <c r="AB71" s="11"/>
      <c r="AC71" s="11"/>
      <c r="AD71" s="11"/>
      <c r="AE71" s="11"/>
      <c r="AF71" s="15" t="s">
        <v>531</v>
      </c>
      <c r="AG71" s="12"/>
      <c r="AH71" s="12"/>
      <c r="AI71" s="12"/>
      <c r="AJ71" s="12"/>
      <c r="AK71" s="12"/>
      <c r="AL71" s="12"/>
      <c r="AM71" s="12"/>
      <c r="AN71" s="28" t="s">
        <v>532</v>
      </c>
      <c r="AO71" s="12"/>
      <c r="AP71" s="12"/>
      <c r="AQ71" s="12"/>
      <c r="AR71" s="12"/>
    </row>
    <row r="72">
      <c r="A72" s="7">
        <v>1.0</v>
      </c>
      <c r="B72" s="15" t="s">
        <v>34</v>
      </c>
      <c r="C72" s="8"/>
      <c r="D72" s="9" t="s">
        <v>533</v>
      </c>
      <c r="E72" s="9" t="s">
        <v>534</v>
      </c>
      <c r="F72" s="24">
        <v>44518.0</v>
      </c>
      <c r="G72" s="24">
        <v>44359.0</v>
      </c>
      <c r="H72" s="9" t="s">
        <v>154</v>
      </c>
      <c r="I72" s="9"/>
      <c r="J72" s="9"/>
      <c r="K72" s="9"/>
      <c r="L72" s="9"/>
      <c r="M72" s="9"/>
      <c r="N72" s="9"/>
      <c r="O72" s="9"/>
      <c r="P72" s="9"/>
      <c r="Q72" s="9"/>
      <c r="R72" s="9"/>
      <c r="S72" s="9"/>
      <c r="T72" s="9"/>
      <c r="U72" s="9"/>
      <c r="V72" s="9"/>
      <c r="W72" s="9"/>
      <c r="X72" s="11"/>
      <c r="Y72" s="11"/>
      <c r="Z72" s="11"/>
      <c r="AA72" s="11"/>
      <c r="AB72" s="11"/>
      <c r="AC72" s="11"/>
      <c r="AD72" s="11"/>
      <c r="AE72" s="11"/>
      <c r="AF72" s="15" t="s">
        <v>535</v>
      </c>
      <c r="AG72" s="12"/>
      <c r="AH72" s="12"/>
      <c r="AI72" s="12"/>
      <c r="AJ72" s="12"/>
      <c r="AK72" s="12"/>
      <c r="AL72" s="12"/>
      <c r="AM72" s="12"/>
      <c r="AN72" s="13"/>
      <c r="AO72" s="12"/>
      <c r="AP72" s="12"/>
      <c r="AQ72" s="12"/>
      <c r="AR72" s="12"/>
    </row>
    <row r="73">
      <c r="A73" s="14">
        <v>1.0</v>
      </c>
      <c r="B73" s="15" t="s">
        <v>34</v>
      </c>
      <c r="C73" s="11"/>
      <c r="D73" s="30" t="s">
        <v>536</v>
      </c>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5" t="s">
        <v>535</v>
      </c>
      <c r="AG73" s="12"/>
      <c r="AH73" s="12"/>
      <c r="AI73" s="12"/>
      <c r="AJ73" s="12"/>
      <c r="AK73" s="12"/>
      <c r="AL73" s="12"/>
      <c r="AM73" s="12"/>
      <c r="AN73" s="31"/>
      <c r="AO73" s="12"/>
      <c r="AP73" s="12"/>
      <c r="AQ73" s="12"/>
      <c r="AR73" s="12"/>
    </row>
    <row r="74">
      <c r="A74" s="14">
        <v>1.0</v>
      </c>
      <c r="B74" s="15" t="s">
        <v>49</v>
      </c>
      <c r="C74" s="11"/>
      <c r="D74" s="9" t="s">
        <v>537</v>
      </c>
      <c r="E74" s="9" t="s">
        <v>538</v>
      </c>
      <c r="F74" s="24">
        <v>44546.0</v>
      </c>
      <c r="G74" s="9"/>
      <c r="H74" s="9" t="s">
        <v>79</v>
      </c>
      <c r="I74" s="15" t="s">
        <v>89</v>
      </c>
      <c r="J74" s="15"/>
      <c r="K74" s="15"/>
      <c r="L74" s="15"/>
      <c r="M74" s="15"/>
      <c r="N74" s="15"/>
      <c r="O74" s="15"/>
      <c r="P74" s="15"/>
      <c r="Q74" s="11"/>
      <c r="R74" s="11"/>
      <c r="S74" s="15" t="s">
        <v>42</v>
      </c>
      <c r="T74" s="15">
        <v>1.0</v>
      </c>
      <c r="U74" s="15">
        <v>1.0</v>
      </c>
      <c r="V74" s="11"/>
      <c r="W74" s="11"/>
      <c r="X74" s="11"/>
      <c r="Y74" s="15" t="s">
        <v>27</v>
      </c>
      <c r="Z74" s="11"/>
      <c r="AA74" s="11"/>
      <c r="AB74" s="15">
        <v>1.0</v>
      </c>
      <c r="AC74" s="11"/>
      <c r="AD74" s="11"/>
      <c r="AE74" s="11"/>
      <c r="AF74" s="15" t="s">
        <v>539</v>
      </c>
      <c r="AG74" s="12"/>
      <c r="AH74" s="12"/>
      <c r="AI74" s="12"/>
      <c r="AJ74" s="12"/>
      <c r="AK74" s="12"/>
      <c r="AL74" s="12"/>
      <c r="AM74" s="12"/>
      <c r="AN74" s="31"/>
      <c r="AO74" s="12"/>
      <c r="AP74" s="12"/>
      <c r="AQ74" s="12"/>
      <c r="AR74" s="12"/>
    </row>
    <row r="75">
      <c r="A75" s="14">
        <v>1.0</v>
      </c>
      <c r="B75" s="15" t="s">
        <v>49</v>
      </c>
      <c r="C75" s="11"/>
      <c r="D75" s="9" t="s">
        <v>540</v>
      </c>
      <c r="E75" s="9"/>
      <c r="F75" s="9"/>
      <c r="G75" s="9"/>
      <c r="H75" s="9" t="s">
        <v>541</v>
      </c>
      <c r="I75" s="11"/>
      <c r="J75" s="11"/>
      <c r="K75" s="11"/>
      <c r="L75" s="11"/>
      <c r="M75" s="11"/>
      <c r="N75" s="11"/>
      <c r="O75" s="11"/>
      <c r="P75" s="11"/>
      <c r="Q75" s="11"/>
      <c r="R75" s="11"/>
      <c r="S75" s="11"/>
      <c r="T75" s="11"/>
      <c r="U75" s="11"/>
      <c r="V75" s="11"/>
      <c r="W75" s="11"/>
      <c r="X75" s="11"/>
      <c r="Y75" s="11"/>
      <c r="Z75" s="11"/>
      <c r="AA75" s="11"/>
      <c r="AB75" s="11"/>
      <c r="AC75" s="11"/>
      <c r="AD75" s="11"/>
      <c r="AE75" s="11"/>
      <c r="AF75" s="15" t="s">
        <v>539</v>
      </c>
      <c r="AG75" s="12"/>
      <c r="AH75" s="12"/>
      <c r="AI75" s="12"/>
      <c r="AJ75" s="12"/>
      <c r="AK75" s="12"/>
      <c r="AL75" s="12"/>
      <c r="AM75" s="12"/>
      <c r="AN75" s="31"/>
      <c r="AO75" s="12"/>
      <c r="AP75" s="12"/>
      <c r="AQ75" s="12"/>
      <c r="AR75" s="12"/>
    </row>
    <row r="76">
      <c r="A76" s="14">
        <v>1.0</v>
      </c>
      <c r="B76" s="15" t="s">
        <v>49</v>
      </c>
      <c r="C76" s="11"/>
      <c r="D76" s="9" t="s">
        <v>542</v>
      </c>
      <c r="E76" s="9"/>
      <c r="F76" s="9"/>
      <c r="G76" s="9"/>
      <c r="H76" s="9" t="s">
        <v>111</v>
      </c>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2"/>
      <c r="AH76" s="12"/>
      <c r="AI76" s="12"/>
      <c r="AJ76" s="12"/>
      <c r="AK76" s="12"/>
      <c r="AL76" s="12"/>
      <c r="AM76" s="12"/>
      <c r="AN76" s="31"/>
      <c r="AO76" s="12"/>
      <c r="AP76" s="12"/>
      <c r="AQ76" s="12"/>
      <c r="AR76" s="12"/>
    </row>
    <row r="77">
      <c r="A77" s="14">
        <v>1.0</v>
      </c>
      <c r="B77" s="15" t="s">
        <v>49</v>
      </c>
      <c r="C77" s="11"/>
      <c r="D77" s="9" t="s">
        <v>543</v>
      </c>
      <c r="E77" s="11"/>
      <c r="F77" s="11"/>
      <c r="G77" s="11"/>
      <c r="H77" s="9" t="s">
        <v>544</v>
      </c>
      <c r="I77" s="11"/>
      <c r="J77" s="11"/>
      <c r="K77" s="11"/>
      <c r="L77" s="11"/>
      <c r="M77" s="11"/>
      <c r="N77" s="11"/>
      <c r="O77" s="11"/>
      <c r="P77" s="11"/>
      <c r="Q77" s="11"/>
      <c r="R77" s="11"/>
      <c r="S77" s="11"/>
      <c r="T77" s="11"/>
      <c r="U77" s="11"/>
      <c r="V77" s="11"/>
      <c r="W77" s="11"/>
      <c r="X77" s="11"/>
      <c r="Y77" s="11"/>
      <c r="Z77" s="11"/>
      <c r="AA77" s="11"/>
      <c r="AB77" s="11"/>
      <c r="AC77" s="11"/>
      <c r="AD77" s="11"/>
      <c r="AE77" s="11"/>
      <c r="AF77" s="15" t="s">
        <v>539</v>
      </c>
      <c r="AG77" s="12"/>
      <c r="AH77" s="12"/>
      <c r="AI77" s="12"/>
      <c r="AJ77" s="12"/>
      <c r="AK77" s="12"/>
      <c r="AL77" s="12"/>
      <c r="AM77" s="12"/>
      <c r="AN77" s="31"/>
      <c r="AO77" s="12"/>
      <c r="AP77" s="12"/>
      <c r="AQ77" s="12"/>
      <c r="AR77" s="12"/>
    </row>
    <row r="78">
      <c r="A78" s="14">
        <v>1.0</v>
      </c>
      <c r="B78" s="15" t="s">
        <v>49</v>
      </c>
      <c r="C78" s="11"/>
      <c r="D78" s="9" t="s">
        <v>545</v>
      </c>
      <c r="E78" s="11"/>
      <c r="F78" s="11"/>
      <c r="G78" s="11"/>
      <c r="H78" s="9" t="s">
        <v>99</v>
      </c>
      <c r="I78" s="11"/>
      <c r="J78" s="11"/>
      <c r="K78" s="11"/>
      <c r="L78" s="11"/>
      <c r="M78" s="11"/>
      <c r="N78" s="11"/>
      <c r="O78" s="11"/>
      <c r="P78" s="11"/>
      <c r="Q78" s="11"/>
      <c r="R78" s="11"/>
      <c r="S78" s="11"/>
      <c r="T78" s="11"/>
      <c r="U78" s="11"/>
      <c r="V78" s="11"/>
      <c r="W78" s="11"/>
      <c r="X78" s="11"/>
      <c r="Y78" s="11"/>
      <c r="Z78" s="11"/>
      <c r="AA78" s="11"/>
      <c r="AB78" s="11"/>
      <c r="AC78" s="11"/>
      <c r="AD78" s="11"/>
      <c r="AE78" s="11"/>
      <c r="AF78" s="15" t="s">
        <v>539</v>
      </c>
      <c r="AG78" s="12"/>
      <c r="AH78" s="12"/>
      <c r="AI78" s="12"/>
      <c r="AJ78" s="12"/>
      <c r="AK78" s="12"/>
      <c r="AL78" s="12"/>
      <c r="AM78" s="12"/>
      <c r="AN78" s="31"/>
      <c r="AO78" s="12"/>
      <c r="AP78" s="12"/>
      <c r="AQ78" s="12"/>
      <c r="AR78" s="12"/>
    </row>
    <row r="79">
      <c r="A79" s="14">
        <v>1.0</v>
      </c>
      <c r="B79" s="15" t="s">
        <v>49</v>
      </c>
      <c r="C79" s="11"/>
      <c r="D79" s="15" t="s">
        <v>546</v>
      </c>
      <c r="E79" s="11"/>
      <c r="F79" s="11"/>
      <c r="G79" s="15" t="s">
        <v>547</v>
      </c>
      <c r="H79" s="15" t="s">
        <v>154</v>
      </c>
      <c r="I79" s="11"/>
      <c r="J79" s="11"/>
      <c r="K79" s="11"/>
      <c r="L79" s="11"/>
      <c r="M79" s="11"/>
      <c r="N79" s="11"/>
      <c r="O79" s="11"/>
      <c r="P79" s="11"/>
      <c r="Q79" s="11"/>
      <c r="R79" s="11"/>
      <c r="S79" s="11"/>
      <c r="T79" s="11"/>
      <c r="U79" s="11"/>
      <c r="V79" s="11"/>
      <c r="W79" s="11"/>
      <c r="X79" s="11"/>
      <c r="Y79" s="15" t="s">
        <v>27</v>
      </c>
      <c r="Z79" s="11"/>
      <c r="AA79" s="11"/>
      <c r="AB79" s="15">
        <v>1.0</v>
      </c>
      <c r="AC79" s="11"/>
      <c r="AD79" s="11"/>
      <c r="AE79" s="11"/>
      <c r="AF79" s="15" t="s">
        <v>548</v>
      </c>
      <c r="AG79" s="12"/>
      <c r="AH79" s="12"/>
      <c r="AI79" s="12"/>
      <c r="AJ79" s="12"/>
      <c r="AK79" s="12"/>
      <c r="AL79" s="12"/>
      <c r="AM79" s="12"/>
      <c r="AN79" s="31"/>
      <c r="AO79" s="12"/>
      <c r="AP79" s="12"/>
      <c r="AQ79" s="12"/>
      <c r="AR79" s="12"/>
    </row>
    <row r="80">
      <c r="A80" s="14">
        <v>1.0</v>
      </c>
      <c r="B80" s="15" t="s">
        <v>49</v>
      </c>
      <c r="C80" s="11"/>
      <c r="D80" s="15" t="s">
        <v>549</v>
      </c>
      <c r="E80" s="11"/>
      <c r="F80" s="11"/>
      <c r="G80" s="11"/>
      <c r="H80" s="15" t="s">
        <v>550</v>
      </c>
      <c r="I80" s="11"/>
      <c r="J80" s="11"/>
      <c r="K80" s="11"/>
      <c r="L80" s="11"/>
      <c r="M80" s="11"/>
      <c r="N80" s="11"/>
      <c r="O80" s="11"/>
      <c r="P80" s="11"/>
      <c r="Q80" s="11"/>
      <c r="R80" s="11"/>
      <c r="S80" s="11"/>
      <c r="T80" s="11"/>
      <c r="U80" s="11"/>
      <c r="V80" s="11"/>
      <c r="W80" s="11"/>
      <c r="X80" s="11"/>
      <c r="Y80" s="11"/>
      <c r="Z80" s="11"/>
      <c r="AA80" s="11"/>
      <c r="AB80" s="11"/>
      <c r="AC80" s="11"/>
      <c r="AD80" s="11"/>
      <c r="AE80" s="11"/>
      <c r="AF80" s="15" t="s">
        <v>551</v>
      </c>
      <c r="AG80" s="12"/>
      <c r="AH80" s="12"/>
      <c r="AI80" s="12"/>
      <c r="AJ80" s="12"/>
      <c r="AK80" s="12"/>
      <c r="AL80" s="12"/>
      <c r="AM80" s="12"/>
      <c r="AN80" s="31"/>
      <c r="AO80" s="12"/>
      <c r="AP80" s="12"/>
      <c r="AQ80" s="12"/>
      <c r="AR80" s="12"/>
    </row>
    <row r="81">
      <c r="A81" s="14">
        <v>1.0</v>
      </c>
      <c r="B81" s="15" t="s">
        <v>34</v>
      </c>
      <c r="C81" s="11"/>
      <c r="D81" s="40" t="s">
        <v>552</v>
      </c>
      <c r="E81" s="11"/>
      <c r="F81" s="11"/>
      <c r="G81" s="11"/>
      <c r="H81" s="9" t="s">
        <v>154</v>
      </c>
      <c r="I81" s="15" t="s">
        <v>89</v>
      </c>
      <c r="J81" s="15"/>
      <c r="K81" s="15"/>
      <c r="L81" s="15"/>
      <c r="M81" s="15"/>
      <c r="N81" s="15"/>
      <c r="O81" s="15"/>
      <c r="P81" s="15"/>
      <c r="Q81" s="11"/>
      <c r="R81" s="11"/>
      <c r="S81" s="15" t="s">
        <v>70</v>
      </c>
      <c r="T81" s="15">
        <v>1.0</v>
      </c>
      <c r="U81" s="15">
        <v>0.0</v>
      </c>
      <c r="V81" s="15" t="s">
        <v>553</v>
      </c>
      <c r="W81" s="15"/>
      <c r="X81" s="11"/>
      <c r="Y81" s="11"/>
      <c r="Z81" s="11"/>
      <c r="AA81" s="11"/>
      <c r="AB81" s="11"/>
      <c r="AC81" s="11"/>
      <c r="AD81" s="11"/>
      <c r="AE81" s="11"/>
      <c r="AF81" s="15" t="s">
        <v>554</v>
      </c>
      <c r="AG81" s="12"/>
      <c r="AH81" s="12"/>
      <c r="AI81" s="12"/>
      <c r="AJ81" s="12"/>
      <c r="AK81" s="12"/>
      <c r="AL81" s="12"/>
      <c r="AM81" s="12"/>
      <c r="AN81" s="28">
        <v>78.0</v>
      </c>
      <c r="AO81" s="12"/>
      <c r="AP81" s="12"/>
      <c r="AQ81" s="12"/>
      <c r="AR81" s="12"/>
    </row>
    <row r="82">
      <c r="A82" s="14">
        <v>1.0</v>
      </c>
      <c r="B82" s="15" t="s">
        <v>34</v>
      </c>
      <c r="C82" s="11"/>
      <c r="D82" s="78" t="s">
        <v>555</v>
      </c>
      <c r="E82" s="15" t="s">
        <v>27</v>
      </c>
      <c r="F82" s="26">
        <v>44545.0</v>
      </c>
      <c r="G82" s="15" t="s">
        <v>556</v>
      </c>
      <c r="H82" s="15" t="s">
        <v>111</v>
      </c>
      <c r="I82" s="15" t="s">
        <v>89</v>
      </c>
      <c r="J82" s="15"/>
      <c r="K82" s="15"/>
      <c r="L82" s="15"/>
      <c r="M82" s="15"/>
      <c r="N82" s="15"/>
      <c r="O82" s="15"/>
      <c r="P82" s="15"/>
      <c r="Q82" s="15" t="s">
        <v>557</v>
      </c>
      <c r="R82" s="11"/>
      <c r="S82" s="15" t="s">
        <v>42</v>
      </c>
      <c r="T82" s="11"/>
      <c r="U82" s="11"/>
      <c r="V82" s="11"/>
      <c r="W82" s="11"/>
      <c r="X82" s="11"/>
      <c r="Y82" s="11"/>
      <c r="Z82" s="11"/>
      <c r="AA82" s="11"/>
      <c r="AB82" s="11"/>
      <c r="AC82" s="11"/>
      <c r="AD82" s="15" t="s">
        <v>558</v>
      </c>
      <c r="AE82" s="11"/>
      <c r="AF82" s="15" t="s">
        <v>559</v>
      </c>
      <c r="AG82" s="12"/>
      <c r="AH82" s="12"/>
      <c r="AI82" s="12"/>
      <c r="AJ82" s="12"/>
      <c r="AK82" s="12"/>
      <c r="AL82" s="12"/>
      <c r="AM82" s="12"/>
      <c r="AN82" s="28" t="s">
        <v>323</v>
      </c>
      <c r="AO82" s="12"/>
      <c r="AP82" s="12"/>
      <c r="AQ82" s="12"/>
      <c r="AR82" s="12"/>
    </row>
    <row r="83">
      <c r="A83" s="14">
        <v>1.0</v>
      </c>
      <c r="B83" s="15" t="s">
        <v>34</v>
      </c>
      <c r="C83" s="11"/>
      <c r="D83" s="40" t="s">
        <v>560</v>
      </c>
      <c r="E83" s="15" t="s">
        <v>561</v>
      </c>
      <c r="F83" s="26">
        <v>44390.0</v>
      </c>
      <c r="G83" s="26">
        <v>44261.0</v>
      </c>
      <c r="H83" s="15" t="s">
        <v>111</v>
      </c>
      <c r="I83" s="15" t="s">
        <v>89</v>
      </c>
      <c r="J83" s="15"/>
      <c r="K83" s="15"/>
      <c r="L83" s="15"/>
      <c r="M83" s="15"/>
      <c r="N83" s="15"/>
      <c r="O83" s="15"/>
      <c r="P83" s="15"/>
      <c r="Q83" s="15" t="s">
        <v>562</v>
      </c>
      <c r="R83" s="15">
        <v>12.0</v>
      </c>
      <c r="S83" s="11"/>
      <c r="T83" s="11"/>
      <c r="U83" s="11"/>
      <c r="V83" s="15" t="s">
        <v>101</v>
      </c>
      <c r="W83" s="15"/>
      <c r="X83" s="11"/>
      <c r="Y83" s="11"/>
      <c r="Z83" s="11"/>
      <c r="AA83" s="11"/>
      <c r="AB83" s="15">
        <v>1.0</v>
      </c>
      <c r="AC83" s="11"/>
      <c r="AD83" s="11"/>
      <c r="AE83" s="11"/>
      <c r="AF83" s="15" t="s">
        <v>563</v>
      </c>
      <c r="AG83" s="12"/>
      <c r="AH83" s="12"/>
      <c r="AI83" s="12"/>
      <c r="AJ83" s="12"/>
      <c r="AK83" s="12"/>
      <c r="AL83" s="12"/>
      <c r="AM83" s="12"/>
      <c r="AN83" s="28" t="s">
        <v>564</v>
      </c>
      <c r="AO83" s="12"/>
      <c r="AP83" s="12"/>
      <c r="AQ83" s="12"/>
      <c r="AR83" s="12"/>
    </row>
    <row r="84">
      <c r="A84" s="23">
        <v>1.0</v>
      </c>
      <c r="B84" s="9" t="s">
        <v>34</v>
      </c>
      <c r="C84" s="9"/>
      <c r="D84" s="30" t="s">
        <v>565</v>
      </c>
      <c r="E84" s="11"/>
      <c r="F84" s="11"/>
      <c r="G84" s="11"/>
      <c r="H84" s="11"/>
      <c r="I84" s="9"/>
      <c r="J84" s="9"/>
      <c r="K84" s="9"/>
      <c r="L84" s="9"/>
      <c r="M84" s="9"/>
      <c r="N84" s="9"/>
      <c r="O84" s="9"/>
      <c r="P84" s="9"/>
      <c r="Q84" s="9"/>
      <c r="R84" s="9"/>
      <c r="S84" s="9"/>
      <c r="T84" s="9"/>
      <c r="U84" s="9"/>
      <c r="V84" s="9"/>
      <c r="W84" s="9"/>
      <c r="X84" s="11"/>
      <c r="Y84" s="11"/>
      <c r="Z84" s="11"/>
      <c r="AA84" s="11"/>
      <c r="AB84" s="11"/>
      <c r="AC84" s="11"/>
      <c r="AD84" s="11"/>
      <c r="AE84" s="11"/>
      <c r="AF84" s="15" t="s">
        <v>566</v>
      </c>
      <c r="AG84" s="12"/>
      <c r="AH84" s="12"/>
      <c r="AI84" s="12"/>
      <c r="AJ84" s="12"/>
      <c r="AK84" s="12"/>
      <c r="AL84" s="12"/>
      <c r="AM84" s="12"/>
      <c r="AN84" s="13"/>
      <c r="AO84" s="12"/>
      <c r="AP84" s="12"/>
      <c r="AQ84" s="12"/>
      <c r="AR84" s="12"/>
    </row>
    <row r="85">
      <c r="A85" s="79">
        <v>1.0</v>
      </c>
      <c r="B85" s="80" t="s">
        <v>49</v>
      </c>
      <c r="C85" s="68"/>
      <c r="D85" s="81" t="s">
        <v>567</v>
      </c>
      <c r="E85" s="82"/>
      <c r="F85" s="81">
        <v>11.0</v>
      </c>
      <c r="G85" s="82"/>
      <c r="H85" s="82"/>
      <c r="I85" s="68"/>
      <c r="J85" s="68"/>
      <c r="K85" s="68"/>
      <c r="L85" s="68"/>
      <c r="M85" s="68"/>
      <c r="N85" s="68"/>
      <c r="O85" s="68"/>
      <c r="P85" s="68"/>
      <c r="Q85" s="68"/>
      <c r="R85" s="68"/>
      <c r="S85" s="68"/>
      <c r="T85" s="68"/>
      <c r="U85" s="68"/>
      <c r="V85" s="68"/>
      <c r="W85" s="68"/>
      <c r="X85" s="68"/>
      <c r="Y85" s="68"/>
      <c r="Z85" s="68"/>
      <c r="AA85" s="68"/>
      <c r="AB85" s="68"/>
      <c r="AC85" s="68"/>
      <c r="AD85" s="68"/>
      <c r="AE85" s="68"/>
      <c r="AF85" s="80" t="s">
        <v>568</v>
      </c>
      <c r="AG85" s="68"/>
      <c r="AH85" s="68"/>
      <c r="AI85" s="68"/>
      <c r="AJ85" s="68"/>
      <c r="AK85" s="68"/>
      <c r="AL85" s="68"/>
      <c r="AM85" s="68"/>
      <c r="AN85" s="83"/>
      <c r="AO85" s="68"/>
      <c r="AP85" s="68"/>
      <c r="AQ85" s="68"/>
      <c r="AR85" s="68"/>
    </row>
    <row r="86">
      <c r="A86" s="79">
        <v>1.0</v>
      </c>
      <c r="B86" s="80" t="s">
        <v>49</v>
      </c>
      <c r="C86" s="68"/>
      <c r="D86" s="81" t="s">
        <v>569</v>
      </c>
      <c r="E86" s="82"/>
      <c r="F86" s="84">
        <v>44394.0</v>
      </c>
      <c r="G86" s="82"/>
      <c r="H86" s="82"/>
      <c r="I86" s="68"/>
      <c r="J86" s="68"/>
      <c r="K86" s="68"/>
      <c r="L86" s="68"/>
      <c r="M86" s="68"/>
      <c r="N86" s="68"/>
      <c r="O86" s="68"/>
      <c r="P86" s="68"/>
      <c r="Q86" s="68"/>
      <c r="R86" s="68"/>
      <c r="S86" s="68"/>
      <c r="T86" s="68"/>
      <c r="U86" s="68"/>
      <c r="V86" s="68"/>
      <c r="W86" s="68"/>
      <c r="X86" s="68"/>
      <c r="Y86" s="68"/>
      <c r="Z86" s="68"/>
      <c r="AA86" s="68"/>
      <c r="AB86" s="80">
        <v>1.0</v>
      </c>
      <c r="AC86" s="68"/>
      <c r="AD86" s="68"/>
      <c r="AE86" s="68"/>
      <c r="AF86" s="80" t="s">
        <v>570</v>
      </c>
      <c r="AG86" s="68"/>
      <c r="AH86" s="68"/>
      <c r="AI86" s="68"/>
      <c r="AJ86" s="68"/>
      <c r="AK86" s="68"/>
      <c r="AL86" s="68"/>
      <c r="AM86" s="68"/>
      <c r="AN86" s="83"/>
      <c r="AO86" s="68"/>
      <c r="AP86" s="68"/>
      <c r="AQ86" s="68"/>
      <c r="AR86" s="68"/>
    </row>
    <row r="87">
      <c r="A87" s="79">
        <v>1.0</v>
      </c>
      <c r="B87" s="80" t="s">
        <v>49</v>
      </c>
      <c r="C87" s="68"/>
      <c r="D87" s="81" t="s">
        <v>571</v>
      </c>
      <c r="E87" s="81" t="s">
        <v>572</v>
      </c>
      <c r="F87" s="81">
        <v>8.0</v>
      </c>
      <c r="G87" s="84">
        <v>44199.0</v>
      </c>
      <c r="H87" s="81" t="s">
        <v>493</v>
      </c>
      <c r="I87" s="80" t="s">
        <v>39</v>
      </c>
      <c r="J87" s="80"/>
      <c r="K87" s="80"/>
      <c r="L87" s="80"/>
      <c r="M87" s="80"/>
      <c r="N87" s="80"/>
      <c r="O87" s="80"/>
      <c r="P87" s="80"/>
      <c r="Q87" s="80" t="s">
        <v>573</v>
      </c>
      <c r="R87" s="80">
        <v>104.0</v>
      </c>
      <c r="S87" s="80" t="s">
        <v>42</v>
      </c>
      <c r="T87" s="80">
        <v>1.0</v>
      </c>
      <c r="U87" s="80">
        <v>1.0</v>
      </c>
      <c r="V87" s="68"/>
      <c r="W87" s="68"/>
      <c r="X87" s="68"/>
      <c r="Y87" s="68"/>
      <c r="Z87" s="68"/>
      <c r="AA87" s="68"/>
      <c r="AB87" s="68"/>
      <c r="AC87" s="68"/>
      <c r="AD87" s="80" t="s">
        <v>116</v>
      </c>
      <c r="AE87" s="80">
        <v>1.0</v>
      </c>
      <c r="AF87" s="80" t="s">
        <v>570</v>
      </c>
      <c r="AG87" s="68"/>
      <c r="AH87" s="68"/>
      <c r="AI87" s="68"/>
      <c r="AJ87" s="68"/>
      <c r="AK87" s="68"/>
      <c r="AL87" s="68"/>
      <c r="AM87" s="68"/>
      <c r="AN87" s="85" t="s">
        <v>574</v>
      </c>
      <c r="AO87" s="68"/>
      <c r="AP87" s="68"/>
      <c r="AQ87" s="68"/>
      <c r="AR87" s="68"/>
    </row>
    <row r="88">
      <c r="A88" s="79">
        <v>1.0</v>
      </c>
      <c r="B88" s="80" t="s">
        <v>49</v>
      </c>
      <c r="C88" s="68"/>
      <c r="D88" s="81" t="s">
        <v>575</v>
      </c>
      <c r="E88" s="82"/>
      <c r="F88" s="82"/>
      <c r="G88" s="82"/>
      <c r="H88" s="82"/>
      <c r="I88" s="68"/>
      <c r="J88" s="68"/>
      <c r="K88" s="68"/>
      <c r="L88" s="68"/>
      <c r="M88" s="68"/>
      <c r="N88" s="68"/>
      <c r="O88" s="68"/>
      <c r="P88" s="68"/>
      <c r="Q88" s="68"/>
      <c r="R88" s="68"/>
      <c r="S88" s="68"/>
      <c r="T88" s="68"/>
      <c r="U88" s="68"/>
      <c r="V88" s="68"/>
      <c r="W88" s="68"/>
      <c r="X88" s="68"/>
      <c r="Y88" s="68"/>
      <c r="Z88" s="68"/>
      <c r="AA88" s="68"/>
      <c r="AB88" s="68"/>
      <c r="AC88" s="68"/>
      <c r="AD88" s="68"/>
      <c r="AE88" s="68"/>
      <c r="AF88" s="80" t="s">
        <v>576</v>
      </c>
      <c r="AG88" s="68"/>
      <c r="AH88" s="68"/>
      <c r="AI88" s="68"/>
      <c r="AJ88" s="68"/>
      <c r="AK88" s="68"/>
      <c r="AL88" s="68"/>
      <c r="AM88" s="68"/>
      <c r="AN88" s="83"/>
      <c r="AO88" s="68"/>
      <c r="AP88" s="68"/>
      <c r="AQ88" s="68"/>
      <c r="AR88" s="68"/>
    </row>
    <row r="89">
      <c r="A89" s="79">
        <v>1.0</v>
      </c>
      <c r="B89" s="80" t="s">
        <v>49</v>
      </c>
      <c r="C89" s="68"/>
      <c r="D89" s="81" t="s">
        <v>577</v>
      </c>
      <c r="E89" s="82"/>
      <c r="F89" s="82"/>
      <c r="G89" s="82"/>
      <c r="H89" s="82"/>
      <c r="I89" s="68"/>
      <c r="J89" s="68"/>
      <c r="K89" s="68"/>
      <c r="L89" s="68"/>
      <c r="M89" s="68"/>
      <c r="N89" s="68"/>
      <c r="O89" s="68"/>
      <c r="P89" s="68"/>
      <c r="Q89" s="68"/>
      <c r="R89" s="68"/>
      <c r="S89" s="68"/>
      <c r="T89" s="68"/>
      <c r="U89" s="68"/>
      <c r="V89" s="68"/>
      <c r="W89" s="68"/>
      <c r="X89" s="68"/>
      <c r="Y89" s="68"/>
      <c r="Z89" s="68"/>
      <c r="AA89" s="68"/>
      <c r="AB89" s="68"/>
      <c r="AC89" s="68"/>
      <c r="AD89" s="68"/>
      <c r="AE89" s="68"/>
      <c r="AF89" s="80" t="s">
        <v>578</v>
      </c>
      <c r="AG89" s="68"/>
      <c r="AH89" s="68"/>
      <c r="AI89" s="68"/>
      <c r="AJ89" s="68"/>
      <c r="AK89" s="68"/>
      <c r="AL89" s="68"/>
      <c r="AM89" s="68"/>
      <c r="AN89" s="83"/>
      <c r="AO89" s="68"/>
      <c r="AP89" s="68"/>
      <c r="AQ89" s="68"/>
      <c r="AR89" s="68"/>
    </row>
    <row r="91">
      <c r="A91" s="86"/>
      <c r="B91" s="12"/>
      <c r="C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83"/>
      <c r="AO91" s="12"/>
      <c r="AP91" s="12"/>
      <c r="AQ91" s="12"/>
      <c r="AR91" s="12"/>
    </row>
    <row r="92">
      <c r="A92" s="86"/>
      <c r="B92" s="12"/>
      <c r="C92" s="12"/>
      <c r="I92" s="12"/>
      <c r="J92" s="12">
        <f t="shared" ref="J92:K92" si="1">sum(J2:J33)</f>
        <v>10614.309</v>
      </c>
      <c r="K92" s="12">
        <f t="shared" si="1"/>
        <v>9901.176</v>
      </c>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83"/>
      <c r="AO92" s="12"/>
      <c r="AP92" s="12"/>
      <c r="AQ92" s="12"/>
      <c r="AR92" s="12"/>
    </row>
    <row r="93">
      <c r="A93" s="86"/>
      <c r="B93" s="12"/>
      <c r="C93" s="12"/>
      <c r="I93" s="12"/>
      <c r="J93" s="12">
        <f>J92/(J92+K92)</f>
        <v>0.5173803593</v>
      </c>
      <c r="K93" s="12">
        <f>K92/(K92+J92)</f>
        <v>0.4826196407</v>
      </c>
      <c r="L93" s="12"/>
      <c r="M93" s="12"/>
      <c r="N93" s="12"/>
      <c r="O93" s="12"/>
      <c r="P93" s="22" t="s">
        <v>579</v>
      </c>
      <c r="Q93" s="12"/>
      <c r="R93" s="12"/>
      <c r="S93" s="12"/>
      <c r="T93" s="12"/>
      <c r="U93" s="12"/>
      <c r="V93" s="12"/>
      <c r="W93" s="12"/>
      <c r="X93" s="12"/>
      <c r="Y93" s="12"/>
      <c r="Z93" s="12"/>
      <c r="AA93" s="12"/>
      <c r="AB93" s="12"/>
      <c r="AC93" s="12"/>
      <c r="AD93" s="12"/>
      <c r="AE93" s="12"/>
      <c r="AF93" s="12"/>
      <c r="AG93" s="12"/>
      <c r="AH93" s="12"/>
      <c r="AI93" s="12"/>
      <c r="AJ93" s="12"/>
      <c r="AK93" s="12"/>
      <c r="AL93" s="12"/>
      <c r="AM93" s="12"/>
      <c r="AN93" s="83"/>
      <c r="AO93" s="12"/>
      <c r="AP93" s="12"/>
      <c r="AQ93" s="12"/>
      <c r="AR93" s="12"/>
    </row>
    <row r="94">
      <c r="A94" s="86"/>
      <c r="B94" s="12"/>
      <c r="C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83"/>
      <c r="AO94" s="12"/>
      <c r="AP94" s="12"/>
      <c r="AQ94" s="12"/>
      <c r="AR94" s="12"/>
    </row>
    <row r="95">
      <c r="A95" s="86"/>
      <c r="B95" s="12"/>
      <c r="C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83"/>
      <c r="AO95" s="12"/>
      <c r="AP95" s="12"/>
      <c r="AQ95" s="12"/>
      <c r="AR95" s="12"/>
    </row>
    <row r="96">
      <c r="A96" s="86"/>
      <c r="B96" s="12"/>
      <c r="C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83"/>
      <c r="AO96" s="12"/>
      <c r="AP96" s="12"/>
      <c r="AQ96" s="12"/>
      <c r="AR96" s="12"/>
    </row>
    <row r="97">
      <c r="A97" s="86"/>
      <c r="B97" s="12"/>
      <c r="C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83"/>
      <c r="AO97" s="12"/>
      <c r="AP97" s="12"/>
      <c r="AQ97" s="12"/>
      <c r="AR97" s="12"/>
    </row>
    <row r="98">
      <c r="A98" s="86"/>
      <c r="B98" s="12"/>
      <c r="C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83"/>
      <c r="AO98" s="12"/>
      <c r="AP98" s="12"/>
      <c r="AQ98" s="12"/>
      <c r="AR98" s="12"/>
    </row>
    <row r="99">
      <c r="A99" s="86"/>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83"/>
      <c r="AO99" s="12"/>
      <c r="AP99" s="12"/>
      <c r="AQ99" s="12"/>
      <c r="AR99" s="12"/>
    </row>
    <row r="100">
      <c r="A100" s="86"/>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83"/>
      <c r="AO100" s="12"/>
      <c r="AP100" s="12"/>
      <c r="AQ100" s="12"/>
      <c r="AR100" s="12"/>
    </row>
    <row r="101">
      <c r="A101" s="86"/>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83"/>
      <c r="AO101" s="12"/>
      <c r="AP101" s="12"/>
      <c r="AQ101" s="12"/>
      <c r="AR101" s="12"/>
    </row>
    <row r="102">
      <c r="A102" s="86"/>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83"/>
      <c r="AO102" s="12"/>
      <c r="AP102" s="12"/>
      <c r="AQ102" s="12"/>
      <c r="AR102" s="12"/>
    </row>
    <row r="103">
      <c r="A103" s="86"/>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83"/>
      <c r="AO103" s="12"/>
      <c r="AP103" s="12"/>
      <c r="AQ103" s="12"/>
      <c r="AR103" s="12"/>
    </row>
    <row r="104">
      <c r="A104" s="86"/>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83"/>
      <c r="AO104" s="12"/>
      <c r="AP104" s="12"/>
      <c r="AQ104" s="12"/>
      <c r="AR104" s="12"/>
    </row>
    <row r="105">
      <c r="A105" s="86"/>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83"/>
      <c r="AO105" s="12"/>
      <c r="AP105" s="12"/>
      <c r="AQ105" s="12"/>
      <c r="AR105" s="12"/>
    </row>
    <row r="106">
      <c r="A106" s="86"/>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83"/>
      <c r="AO106" s="12"/>
      <c r="AP106" s="12"/>
      <c r="AQ106" s="12"/>
      <c r="AR106" s="12"/>
    </row>
    <row r="107">
      <c r="A107" s="86"/>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83"/>
      <c r="AO107" s="12"/>
      <c r="AP107" s="12"/>
      <c r="AQ107" s="12"/>
      <c r="AR107" s="12"/>
    </row>
    <row r="108">
      <c r="A108" s="86"/>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83"/>
      <c r="AO108" s="12"/>
      <c r="AP108" s="12"/>
      <c r="AQ108" s="12"/>
      <c r="AR108" s="12"/>
    </row>
    <row r="109">
      <c r="A109" s="86"/>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83"/>
      <c r="AO109" s="12"/>
      <c r="AP109" s="12"/>
      <c r="AQ109" s="12"/>
      <c r="AR109" s="12"/>
    </row>
    <row r="110">
      <c r="A110" s="86"/>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83"/>
      <c r="AO110" s="12"/>
      <c r="AP110" s="12"/>
      <c r="AQ110" s="12"/>
      <c r="AR110" s="12"/>
    </row>
    <row r="111">
      <c r="A111" s="86"/>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83"/>
      <c r="AO111" s="12"/>
      <c r="AP111" s="12"/>
      <c r="AQ111" s="12"/>
      <c r="AR111" s="12"/>
    </row>
    <row r="112">
      <c r="A112" s="86"/>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83"/>
      <c r="AO112" s="12"/>
      <c r="AP112" s="12"/>
      <c r="AQ112" s="12"/>
      <c r="AR112" s="12"/>
    </row>
    <row r="113">
      <c r="A113" s="86"/>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83"/>
      <c r="AO113" s="12"/>
      <c r="AP113" s="12"/>
      <c r="AQ113" s="12"/>
      <c r="AR113" s="12"/>
    </row>
    <row r="114">
      <c r="A114" s="86"/>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83"/>
      <c r="AO114" s="12"/>
      <c r="AP114" s="12"/>
      <c r="AQ114" s="12"/>
      <c r="AR114" s="12"/>
    </row>
    <row r="115">
      <c r="A115" s="86"/>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83"/>
      <c r="AO115" s="12"/>
      <c r="AP115" s="12"/>
      <c r="AQ115" s="12"/>
      <c r="AR115" s="12"/>
    </row>
    <row r="116">
      <c r="A116" s="86"/>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83"/>
      <c r="AO116" s="12"/>
      <c r="AP116" s="12"/>
      <c r="AQ116" s="12"/>
      <c r="AR116" s="12"/>
    </row>
    <row r="117">
      <c r="A117" s="86"/>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83"/>
      <c r="AO117" s="12"/>
      <c r="AP117" s="12"/>
      <c r="AQ117" s="12"/>
      <c r="AR117" s="12"/>
    </row>
    <row r="118">
      <c r="A118" s="86"/>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83"/>
      <c r="AO118" s="12"/>
      <c r="AP118" s="12"/>
      <c r="AQ118" s="12"/>
      <c r="AR118" s="12"/>
    </row>
    <row r="119">
      <c r="A119" s="86"/>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83"/>
      <c r="AO119" s="12"/>
      <c r="AP119" s="12"/>
      <c r="AQ119" s="12"/>
      <c r="AR119" s="12"/>
    </row>
    <row r="120">
      <c r="A120" s="86"/>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83"/>
      <c r="AO120" s="12"/>
      <c r="AP120" s="12"/>
      <c r="AQ120" s="12"/>
      <c r="AR120" s="12"/>
    </row>
    <row r="121">
      <c r="A121" s="86"/>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83"/>
      <c r="AO121" s="12"/>
      <c r="AP121" s="12"/>
      <c r="AQ121" s="12"/>
      <c r="AR121" s="12"/>
    </row>
    <row r="122">
      <c r="A122" s="86"/>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83"/>
      <c r="AO122" s="12"/>
      <c r="AP122" s="12"/>
      <c r="AQ122" s="12"/>
      <c r="AR122" s="12"/>
    </row>
    <row r="123">
      <c r="A123" s="86"/>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83"/>
      <c r="AO123" s="12"/>
      <c r="AP123" s="12"/>
      <c r="AQ123" s="12"/>
      <c r="AR123" s="12"/>
    </row>
    <row r="124">
      <c r="A124" s="86"/>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83"/>
      <c r="AO124" s="12"/>
      <c r="AP124" s="12"/>
      <c r="AQ124" s="12"/>
      <c r="AR124" s="12"/>
    </row>
    <row r="125">
      <c r="A125" s="86"/>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83"/>
      <c r="AO125" s="12"/>
      <c r="AP125" s="12"/>
      <c r="AQ125" s="12"/>
      <c r="AR125" s="12"/>
    </row>
    <row r="126">
      <c r="A126" s="86"/>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83"/>
      <c r="AO126" s="12"/>
      <c r="AP126" s="12"/>
      <c r="AQ126" s="12"/>
      <c r="AR126" s="12"/>
    </row>
    <row r="127">
      <c r="A127" s="86"/>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83"/>
      <c r="AO127" s="12"/>
      <c r="AP127" s="12"/>
      <c r="AQ127" s="12"/>
      <c r="AR127" s="12"/>
    </row>
    <row r="128">
      <c r="A128" s="86"/>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83"/>
      <c r="AO128" s="12"/>
      <c r="AP128" s="12"/>
      <c r="AQ128" s="12"/>
      <c r="AR128" s="12"/>
    </row>
    <row r="129">
      <c r="A129" s="86"/>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83"/>
      <c r="AO129" s="12"/>
      <c r="AP129" s="12"/>
      <c r="AQ129" s="12"/>
      <c r="AR129" s="12"/>
    </row>
    <row r="130">
      <c r="A130" s="86"/>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83"/>
      <c r="AO130" s="12"/>
      <c r="AP130" s="12"/>
      <c r="AQ130" s="12"/>
      <c r="AR130" s="12"/>
    </row>
    <row r="131">
      <c r="A131" s="86"/>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83"/>
      <c r="AO131" s="12"/>
      <c r="AP131" s="12"/>
      <c r="AQ131" s="12"/>
      <c r="AR131" s="12"/>
    </row>
    <row r="132">
      <c r="A132" s="86"/>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83"/>
      <c r="AO132" s="12"/>
      <c r="AP132" s="12"/>
      <c r="AQ132" s="12"/>
      <c r="AR132" s="12"/>
    </row>
    <row r="133">
      <c r="A133" s="86"/>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83"/>
      <c r="AO133" s="12"/>
      <c r="AP133" s="12"/>
      <c r="AQ133" s="12"/>
      <c r="AR133" s="12"/>
    </row>
    <row r="134">
      <c r="A134" s="86"/>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83"/>
      <c r="AO134" s="12"/>
      <c r="AP134" s="12"/>
      <c r="AQ134" s="12"/>
      <c r="AR134" s="12"/>
    </row>
    <row r="135">
      <c r="A135" s="86"/>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83"/>
      <c r="AO135" s="12"/>
      <c r="AP135" s="12"/>
      <c r="AQ135" s="12"/>
      <c r="AR135" s="12"/>
    </row>
    <row r="136">
      <c r="A136" s="86"/>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83"/>
      <c r="AO136" s="12"/>
      <c r="AP136" s="12"/>
      <c r="AQ136" s="12"/>
      <c r="AR136" s="12"/>
    </row>
    <row r="137">
      <c r="A137" s="86"/>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83"/>
      <c r="AO137" s="12"/>
      <c r="AP137" s="12"/>
      <c r="AQ137" s="12"/>
      <c r="AR137" s="12"/>
    </row>
    <row r="138">
      <c r="A138" s="86"/>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83"/>
      <c r="AO138" s="12"/>
      <c r="AP138" s="12"/>
      <c r="AQ138" s="12"/>
      <c r="AR138" s="12"/>
    </row>
    <row r="139">
      <c r="A139" s="86"/>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83"/>
      <c r="AO139" s="12"/>
      <c r="AP139" s="12"/>
      <c r="AQ139" s="12"/>
      <c r="AR139" s="12"/>
    </row>
    <row r="140">
      <c r="A140" s="86"/>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83"/>
      <c r="AO140" s="12"/>
      <c r="AP140" s="12"/>
      <c r="AQ140" s="12"/>
      <c r="AR140" s="12"/>
    </row>
    <row r="141">
      <c r="A141" s="86"/>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83"/>
      <c r="AO141" s="12"/>
      <c r="AP141" s="12"/>
      <c r="AQ141" s="12"/>
      <c r="AR141" s="12"/>
    </row>
    <row r="142">
      <c r="A142" s="86"/>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83"/>
      <c r="AO142" s="12"/>
      <c r="AP142" s="12"/>
      <c r="AQ142" s="12"/>
      <c r="AR142" s="12"/>
    </row>
    <row r="143">
      <c r="A143" s="86"/>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83"/>
      <c r="AO143" s="12"/>
      <c r="AP143" s="12"/>
      <c r="AQ143" s="12"/>
      <c r="AR143" s="12"/>
    </row>
    <row r="144">
      <c r="A144" s="86"/>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83"/>
      <c r="AO144" s="12"/>
      <c r="AP144" s="12"/>
      <c r="AQ144" s="12"/>
      <c r="AR144" s="12"/>
    </row>
    <row r="145">
      <c r="A145" s="86"/>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83"/>
      <c r="AO145" s="12"/>
      <c r="AP145" s="12"/>
      <c r="AQ145" s="12"/>
      <c r="AR145" s="12"/>
    </row>
    <row r="146">
      <c r="A146" s="86"/>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83"/>
      <c r="AO146" s="12"/>
      <c r="AP146" s="12"/>
      <c r="AQ146" s="12"/>
      <c r="AR146" s="12"/>
    </row>
    <row r="147">
      <c r="A147" s="86"/>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83"/>
      <c r="AO147" s="12"/>
      <c r="AP147" s="12"/>
      <c r="AQ147" s="12"/>
      <c r="AR147" s="12"/>
    </row>
    <row r="148">
      <c r="A148" s="86"/>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83"/>
      <c r="AO148" s="12"/>
      <c r="AP148" s="12"/>
      <c r="AQ148" s="12"/>
      <c r="AR148" s="12"/>
    </row>
    <row r="149">
      <c r="A149" s="86"/>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83"/>
      <c r="AO149" s="12"/>
      <c r="AP149" s="12"/>
      <c r="AQ149" s="12"/>
      <c r="AR149" s="12"/>
    </row>
    <row r="150">
      <c r="A150" s="86"/>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83"/>
      <c r="AO150" s="12"/>
      <c r="AP150" s="12"/>
      <c r="AQ150" s="12"/>
      <c r="AR150" s="12"/>
    </row>
    <row r="151">
      <c r="A151" s="86"/>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83"/>
      <c r="AO151" s="12"/>
      <c r="AP151" s="12"/>
      <c r="AQ151" s="12"/>
      <c r="AR151" s="12"/>
    </row>
    <row r="152">
      <c r="A152" s="86"/>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83"/>
      <c r="AO152" s="12"/>
      <c r="AP152" s="12"/>
      <c r="AQ152" s="12"/>
      <c r="AR152" s="12"/>
    </row>
    <row r="153">
      <c r="A153" s="86"/>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83"/>
      <c r="AO153" s="12"/>
      <c r="AP153" s="12"/>
      <c r="AQ153" s="12"/>
      <c r="AR153" s="12"/>
    </row>
    <row r="154">
      <c r="A154" s="86"/>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83"/>
      <c r="AO154" s="12"/>
      <c r="AP154" s="12"/>
      <c r="AQ154" s="12"/>
      <c r="AR154" s="12"/>
    </row>
    <row r="155">
      <c r="A155" s="86"/>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83"/>
      <c r="AO155" s="12"/>
      <c r="AP155" s="12"/>
      <c r="AQ155" s="12"/>
      <c r="AR155" s="12"/>
    </row>
    <row r="156">
      <c r="A156" s="86"/>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83"/>
      <c r="AO156" s="12"/>
      <c r="AP156" s="12"/>
      <c r="AQ156" s="12"/>
      <c r="AR156" s="12"/>
    </row>
    <row r="157">
      <c r="A157" s="86"/>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83"/>
      <c r="AO157" s="12"/>
      <c r="AP157" s="12"/>
      <c r="AQ157" s="12"/>
      <c r="AR157" s="12"/>
    </row>
    <row r="158">
      <c r="A158" s="86"/>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83"/>
      <c r="AO158" s="12"/>
      <c r="AP158" s="12"/>
      <c r="AQ158" s="12"/>
      <c r="AR158" s="12"/>
    </row>
    <row r="159">
      <c r="A159" s="86"/>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83"/>
      <c r="AO159" s="12"/>
      <c r="AP159" s="12"/>
      <c r="AQ159" s="12"/>
      <c r="AR159" s="12"/>
    </row>
    <row r="160">
      <c r="A160" s="86"/>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83"/>
      <c r="AO160" s="12"/>
      <c r="AP160" s="12"/>
      <c r="AQ160" s="12"/>
      <c r="AR160" s="12"/>
    </row>
    <row r="161">
      <c r="A161" s="86"/>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83"/>
      <c r="AO161" s="12"/>
      <c r="AP161" s="12"/>
      <c r="AQ161" s="12"/>
      <c r="AR161" s="12"/>
    </row>
    <row r="162">
      <c r="A162" s="86"/>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83"/>
      <c r="AO162" s="12"/>
      <c r="AP162" s="12"/>
      <c r="AQ162" s="12"/>
      <c r="AR162" s="12"/>
    </row>
    <row r="163">
      <c r="A163" s="86"/>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83"/>
      <c r="AO163" s="12"/>
      <c r="AP163" s="12"/>
      <c r="AQ163" s="12"/>
      <c r="AR163" s="12"/>
    </row>
    <row r="164">
      <c r="A164" s="86"/>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83"/>
      <c r="AO164" s="12"/>
      <c r="AP164" s="12"/>
      <c r="AQ164" s="12"/>
      <c r="AR164" s="12"/>
    </row>
    <row r="165">
      <c r="A165" s="86"/>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83"/>
      <c r="AO165" s="12"/>
      <c r="AP165" s="12"/>
      <c r="AQ165" s="12"/>
      <c r="AR165" s="12"/>
    </row>
    <row r="166">
      <c r="A166" s="86"/>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83"/>
      <c r="AO166" s="12"/>
      <c r="AP166" s="12"/>
      <c r="AQ166" s="12"/>
      <c r="AR166" s="12"/>
    </row>
    <row r="167">
      <c r="A167" s="86"/>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83"/>
      <c r="AO167" s="12"/>
      <c r="AP167" s="12"/>
      <c r="AQ167" s="12"/>
      <c r="AR167" s="12"/>
    </row>
    <row r="168">
      <c r="A168" s="86"/>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83"/>
      <c r="AO168" s="12"/>
      <c r="AP168" s="12"/>
      <c r="AQ168" s="12"/>
      <c r="AR168" s="12"/>
    </row>
    <row r="169">
      <c r="A169" s="86"/>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83"/>
      <c r="AO169" s="12"/>
      <c r="AP169" s="12"/>
      <c r="AQ169" s="12"/>
      <c r="AR169" s="12"/>
    </row>
    <row r="170">
      <c r="A170" s="86"/>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83"/>
      <c r="AO170" s="12"/>
      <c r="AP170" s="12"/>
      <c r="AQ170" s="12"/>
      <c r="AR170" s="12"/>
    </row>
    <row r="171">
      <c r="A171" s="86"/>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83"/>
      <c r="AO171" s="12"/>
      <c r="AP171" s="12"/>
      <c r="AQ171" s="12"/>
      <c r="AR171" s="12"/>
    </row>
    <row r="172">
      <c r="A172" s="86"/>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83"/>
      <c r="AO172" s="12"/>
      <c r="AP172" s="12"/>
      <c r="AQ172" s="12"/>
      <c r="AR172" s="12"/>
    </row>
    <row r="173">
      <c r="A173" s="86"/>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83"/>
      <c r="AO173" s="12"/>
      <c r="AP173" s="12"/>
      <c r="AQ173" s="12"/>
      <c r="AR173" s="12"/>
    </row>
    <row r="174">
      <c r="A174" s="86"/>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83"/>
      <c r="AO174" s="12"/>
      <c r="AP174" s="12"/>
      <c r="AQ174" s="12"/>
      <c r="AR174" s="12"/>
    </row>
    <row r="175">
      <c r="A175" s="86"/>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83"/>
      <c r="AO175" s="12"/>
      <c r="AP175" s="12"/>
      <c r="AQ175" s="12"/>
      <c r="AR175" s="12"/>
    </row>
    <row r="176">
      <c r="A176" s="86"/>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83"/>
      <c r="AO176" s="12"/>
      <c r="AP176" s="12"/>
      <c r="AQ176" s="12"/>
      <c r="AR176" s="12"/>
    </row>
    <row r="177">
      <c r="A177" s="86"/>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83"/>
      <c r="AO177" s="12"/>
      <c r="AP177" s="12"/>
      <c r="AQ177" s="12"/>
      <c r="AR177" s="12"/>
    </row>
    <row r="178">
      <c r="A178" s="86"/>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83"/>
      <c r="AO178" s="12"/>
      <c r="AP178" s="12"/>
      <c r="AQ178" s="12"/>
      <c r="AR178" s="12"/>
    </row>
    <row r="179">
      <c r="A179" s="86"/>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83"/>
      <c r="AO179" s="12"/>
      <c r="AP179" s="12"/>
      <c r="AQ179" s="12"/>
      <c r="AR179" s="12"/>
    </row>
    <row r="180">
      <c r="A180" s="86"/>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83"/>
      <c r="AO180" s="12"/>
      <c r="AP180" s="12"/>
      <c r="AQ180" s="12"/>
      <c r="AR180" s="12"/>
    </row>
    <row r="181">
      <c r="A181" s="86"/>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83"/>
      <c r="AO181" s="12"/>
      <c r="AP181" s="12"/>
      <c r="AQ181" s="12"/>
      <c r="AR181" s="12"/>
    </row>
    <row r="182">
      <c r="A182" s="86"/>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83"/>
      <c r="AO182" s="12"/>
      <c r="AP182" s="12"/>
      <c r="AQ182" s="12"/>
      <c r="AR182" s="12"/>
    </row>
    <row r="183">
      <c r="A183" s="86"/>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83"/>
      <c r="AO183" s="12"/>
      <c r="AP183" s="12"/>
      <c r="AQ183" s="12"/>
      <c r="AR183" s="12"/>
    </row>
    <row r="184">
      <c r="A184" s="86"/>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83"/>
      <c r="AO184" s="12"/>
      <c r="AP184" s="12"/>
      <c r="AQ184" s="12"/>
      <c r="AR184" s="12"/>
    </row>
    <row r="185">
      <c r="A185" s="86"/>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83"/>
      <c r="AO185" s="12"/>
      <c r="AP185" s="12"/>
      <c r="AQ185" s="12"/>
      <c r="AR185" s="12"/>
    </row>
    <row r="186">
      <c r="A186" s="86"/>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83"/>
      <c r="AO186" s="12"/>
      <c r="AP186" s="12"/>
      <c r="AQ186" s="12"/>
      <c r="AR186" s="12"/>
    </row>
    <row r="187">
      <c r="A187" s="86"/>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83"/>
      <c r="AO187" s="12"/>
      <c r="AP187" s="12"/>
      <c r="AQ187" s="12"/>
      <c r="AR187" s="12"/>
    </row>
    <row r="188">
      <c r="A188" s="86"/>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83"/>
      <c r="AO188" s="12"/>
      <c r="AP188" s="12"/>
      <c r="AQ188" s="12"/>
      <c r="AR188" s="12"/>
    </row>
    <row r="189">
      <c r="A189" s="86"/>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83"/>
      <c r="AO189" s="12"/>
      <c r="AP189" s="12"/>
      <c r="AQ189" s="12"/>
      <c r="AR189" s="12"/>
    </row>
    <row r="190">
      <c r="A190" s="86"/>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83"/>
      <c r="AO190" s="12"/>
      <c r="AP190" s="12"/>
      <c r="AQ190" s="12"/>
      <c r="AR190" s="12"/>
    </row>
    <row r="191">
      <c r="A191" s="86"/>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83"/>
      <c r="AO191" s="12"/>
      <c r="AP191" s="12"/>
      <c r="AQ191" s="12"/>
      <c r="AR191" s="12"/>
    </row>
    <row r="192">
      <c r="A192" s="86"/>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83"/>
      <c r="AO192" s="12"/>
      <c r="AP192" s="12"/>
      <c r="AQ192" s="12"/>
      <c r="AR192" s="12"/>
    </row>
    <row r="193">
      <c r="A193" s="86"/>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83"/>
      <c r="AO193" s="12"/>
      <c r="AP193" s="12"/>
      <c r="AQ193" s="12"/>
      <c r="AR193" s="12"/>
    </row>
    <row r="194">
      <c r="A194" s="86"/>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83"/>
      <c r="AO194" s="12"/>
      <c r="AP194" s="12"/>
      <c r="AQ194" s="12"/>
      <c r="AR194" s="12"/>
    </row>
    <row r="195">
      <c r="A195" s="86"/>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83"/>
      <c r="AO195" s="12"/>
      <c r="AP195" s="12"/>
      <c r="AQ195" s="12"/>
      <c r="AR195" s="12"/>
    </row>
    <row r="196">
      <c r="A196" s="86"/>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83"/>
      <c r="AO196" s="12"/>
      <c r="AP196" s="12"/>
      <c r="AQ196" s="12"/>
      <c r="AR196" s="12"/>
    </row>
    <row r="197">
      <c r="A197" s="86"/>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83"/>
      <c r="AO197" s="12"/>
      <c r="AP197" s="12"/>
      <c r="AQ197" s="12"/>
      <c r="AR197" s="12"/>
    </row>
    <row r="198">
      <c r="A198" s="86"/>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83"/>
      <c r="AO198" s="12"/>
      <c r="AP198" s="12"/>
      <c r="AQ198" s="12"/>
      <c r="AR198" s="12"/>
    </row>
    <row r="199">
      <c r="A199" s="86"/>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83"/>
      <c r="AO199" s="12"/>
      <c r="AP199" s="12"/>
      <c r="AQ199" s="12"/>
      <c r="AR199" s="12"/>
    </row>
    <row r="200">
      <c r="A200" s="86"/>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83"/>
      <c r="AO200" s="12"/>
      <c r="AP200" s="12"/>
      <c r="AQ200" s="12"/>
      <c r="AR200" s="12"/>
    </row>
    <row r="201">
      <c r="A201" s="86"/>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83"/>
      <c r="AO201" s="12"/>
      <c r="AP201" s="12"/>
      <c r="AQ201" s="12"/>
      <c r="AR201" s="12"/>
    </row>
    <row r="202">
      <c r="A202" s="86"/>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83"/>
      <c r="AO202" s="12"/>
      <c r="AP202" s="12"/>
      <c r="AQ202" s="12"/>
      <c r="AR202" s="12"/>
    </row>
    <row r="203">
      <c r="A203" s="86"/>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83"/>
      <c r="AO203" s="12"/>
      <c r="AP203" s="12"/>
      <c r="AQ203" s="12"/>
      <c r="AR203" s="12"/>
    </row>
    <row r="204">
      <c r="A204" s="86"/>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83"/>
      <c r="AO204" s="12"/>
      <c r="AP204" s="12"/>
      <c r="AQ204" s="12"/>
      <c r="AR204" s="12"/>
    </row>
    <row r="205">
      <c r="A205" s="86"/>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83"/>
      <c r="AO205" s="12"/>
      <c r="AP205" s="12"/>
      <c r="AQ205" s="12"/>
      <c r="AR205" s="12"/>
    </row>
    <row r="206">
      <c r="A206" s="86"/>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83"/>
      <c r="AO206" s="12"/>
      <c r="AP206" s="12"/>
      <c r="AQ206" s="12"/>
      <c r="AR206" s="12"/>
    </row>
    <row r="207">
      <c r="A207" s="86"/>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83"/>
      <c r="AO207" s="12"/>
      <c r="AP207" s="12"/>
      <c r="AQ207" s="12"/>
      <c r="AR207" s="12"/>
    </row>
    <row r="208">
      <c r="A208" s="86"/>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83"/>
      <c r="AO208" s="12"/>
      <c r="AP208" s="12"/>
      <c r="AQ208" s="12"/>
      <c r="AR208" s="12"/>
    </row>
    <row r="209">
      <c r="A209" s="86"/>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83"/>
      <c r="AO209" s="12"/>
      <c r="AP209" s="12"/>
      <c r="AQ209" s="12"/>
      <c r="AR209" s="12"/>
    </row>
    <row r="210">
      <c r="A210" s="86"/>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83"/>
      <c r="AO210" s="12"/>
      <c r="AP210" s="12"/>
      <c r="AQ210" s="12"/>
      <c r="AR210" s="12"/>
    </row>
    <row r="211">
      <c r="A211" s="86"/>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83"/>
      <c r="AO211" s="12"/>
      <c r="AP211" s="12"/>
      <c r="AQ211" s="12"/>
      <c r="AR211" s="12"/>
    </row>
    <row r="212">
      <c r="A212" s="86"/>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83"/>
      <c r="AO212" s="12"/>
      <c r="AP212" s="12"/>
      <c r="AQ212" s="12"/>
      <c r="AR212" s="12"/>
    </row>
    <row r="213">
      <c r="A213" s="86"/>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83"/>
      <c r="AO213" s="12"/>
      <c r="AP213" s="12"/>
      <c r="AQ213" s="12"/>
      <c r="AR213" s="12"/>
    </row>
    <row r="214">
      <c r="A214" s="86"/>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83"/>
      <c r="AO214" s="12"/>
      <c r="AP214" s="12"/>
      <c r="AQ214" s="12"/>
      <c r="AR214" s="12"/>
    </row>
    <row r="215">
      <c r="A215" s="86"/>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83"/>
      <c r="AO215" s="12"/>
      <c r="AP215" s="12"/>
      <c r="AQ215" s="12"/>
      <c r="AR215" s="12"/>
    </row>
    <row r="216">
      <c r="A216" s="86"/>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83"/>
      <c r="AO216" s="12"/>
      <c r="AP216" s="12"/>
      <c r="AQ216" s="12"/>
      <c r="AR216" s="12"/>
    </row>
    <row r="217">
      <c r="A217" s="86"/>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83"/>
      <c r="AO217" s="12"/>
      <c r="AP217" s="12"/>
      <c r="AQ217" s="12"/>
      <c r="AR217" s="12"/>
    </row>
    <row r="218">
      <c r="A218" s="86"/>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83"/>
      <c r="AO218" s="12"/>
      <c r="AP218" s="12"/>
      <c r="AQ218" s="12"/>
      <c r="AR218" s="12"/>
    </row>
    <row r="219">
      <c r="A219" s="86"/>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83"/>
      <c r="AO219" s="12"/>
      <c r="AP219" s="12"/>
      <c r="AQ219" s="12"/>
      <c r="AR219" s="12"/>
    </row>
    <row r="220">
      <c r="A220" s="86"/>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83"/>
      <c r="AO220" s="12"/>
      <c r="AP220" s="12"/>
      <c r="AQ220" s="12"/>
      <c r="AR220" s="12"/>
    </row>
    <row r="221">
      <c r="A221" s="86"/>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83"/>
      <c r="AO221" s="12"/>
      <c r="AP221" s="12"/>
      <c r="AQ221" s="12"/>
      <c r="AR221" s="12"/>
    </row>
    <row r="222">
      <c r="A222" s="86"/>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83"/>
      <c r="AO222" s="12"/>
      <c r="AP222" s="12"/>
      <c r="AQ222" s="12"/>
      <c r="AR222" s="12"/>
    </row>
    <row r="223">
      <c r="A223" s="86"/>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83"/>
      <c r="AO223" s="12"/>
      <c r="AP223" s="12"/>
      <c r="AQ223" s="12"/>
      <c r="AR223" s="12"/>
    </row>
    <row r="224">
      <c r="A224" s="86"/>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83"/>
      <c r="AO224" s="12"/>
      <c r="AP224" s="12"/>
      <c r="AQ224" s="12"/>
      <c r="AR224" s="12"/>
    </row>
    <row r="225">
      <c r="A225" s="86"/>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83"/>
      <c r="AO225" s="12"/>
      <c r="AP225" s="12"/>
      <c r="AQ225" s="12"/>
      <c r="AR225" s="12"/>
    </row>
    <row r="226">
      <c r="A226" s="86"/>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83"/>
      <c r="AO226" s="12"/>
      <c r="AP226" s="12"/>
      <c r="AQ226" s="12"/>
      <c r="AR226" s="12"/>
    </row>
    <row r="227">
      <c r="A227" s="86"/>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83"/>
      <c r="AO227" s="12"/>
      <c r="AP227" s="12"/>
      <c r="AQ227" s="12"/>
      <c r="AR227" s="12"/>
    </row>
    <row r="228">
      <c r="A228" s="86"/>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83"/>
      <c r="AO228" s="12"/>
      <c r="AP228" s="12"/>
      <c r="AQ228" s="12"/>
      <c r="AR228" s="12"/>
    </row>
    <row r="229">
      <c r="A229" s="86"/>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83"/>
      <c r="AO229" s="12"/>
      <c r="AP229" s="12"/>
      <c r="AQ229" s="12"/>
      <c r="AR229" s="12"/>
    </row>
    <row r="230">
      <c r="A230" s="86"/>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83"/>
      <c r="AO230" s="12"/>
      <c r="AP230" s="12"/>
      <c r="AQ230" s="12"/>
      <c r="AR230" s="12"/>
    </row>
    <row r="231">
      <c r="A231" s="86"/>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83"/>
      <c r="AO231" s="12"/>
      <c r="AP231" s="12"/>
      <c r="AQ231" s="12"/>
      <c r="AR231" s="12"/>
    </row>
    <row r="232">
      <c r="A232" s="86"/>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83"/>
      <c r="AO232" s="12"/>
      <c r="AP232" s="12"/>
      <c r="AQ232" s="12"/>
      <c r="AR232" s="12"/>
    </row>
    <row r="233">
      <c r="A233" s="86"/>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83"/>
      <c r="AO233" s="12"/>
      <c r="AP233" s="12"/>
      <c r="AQ233" s="12"/>
      <c r="AR233" s="12"/>
    </row>
    <row r="234">
      <c r="A234" s="86"/>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83"/>
      <c r="AO234" s="12"/>
      <c r="AP234" s="12"/>
      <c r="AQ234" s="12"/>
      <c r="AR234" s="12"/>
    </row>
    <row r="235">
      <c r="A235" s="86"/>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83"/>
      <c r="AO235" s="12"/>
      <c r="AP235" s="12"/>
      <c r="AQ235" s="12"/>
      <c r="AR235" s="12"/>
    </row>
    <row r="236">
      <c r="A236" s="86"/>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83"/>
      <c r="AO236" s="12"/>
      <c r="AP236" s="12"/>
      <c r="AQ236" s="12"/>
      <c r="AR236" s="12"/>
    </row>
    <row r="237">
      <c r="A237" s="86"/>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83"/>
      <c r="AO237" s="12"/>
      <c r="AP237" s="12"/>
      <c r="AQ237" s="12"/>
      <c r="AR237" s="12"/>
    </row>
    <row r="238">
      <c r="A238" s="86"/>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83"/>
      <c r="AO238" s="12"/>
      <c r="AP238" s="12"/>
      <c r="AQ238" s="12"/>
      <c r="AR238" s="12"/>
    </row>
    <row r="239">
      <c r="A239" s="86"/>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83"/>
      <c r="AO239" s="12"/>
      <c r="AP239" s="12"/>
      <c r="AQ239" s="12"/>
      <c r="AR239" s="12"/>
    </row>
    <row r="240">
      <c r="A240" s="86"/>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83"/>
      <c r="AO240" s="12"/>
      <c r="AP240" s="12"/>
      <c r="AQ240" s="12"/>
      <c r="AR240" s="12"/>
    </row>
    <row r="241">
      <c r="A241" s="86"/>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83"/>
      <c r="AO241" s="12"/>
      <c r="AP241" s="12"/>
      <c r="AQ241" s="12"/>
      <c r="AR241" s="12"/>
    </row>
    <row r="242">
      <c r="A242" s="86"/>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83"/>
      <c r="AO242" s="12"/>
      <c r="AP242" s="12"/>
      <c r="AQ242" s="12"/>
      <c r="AR242" s="12"/>
    </row>
    <row r="243">
      <c r="A243" s="86"/>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83"/>
      <c r="AO243" s="12"/>
      <c r="AP243" s="12"/>
      <c r="AQ243" s="12"/>
      <c r="AR243" s="12"/>
    </row>
    <row r="244">
      <c r="A244" s="86"/>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83"/>
      <c r="AO244" s="12"/>
      <c r="AP244" s="12"/>
      <c r="AQ244" s="12"/>
      <c r="AR244" s="12"/>
    </row>
    <row r="245">
      <c r="A245" s="86"/>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83"/>
      <c r="AO245" s="12"/>
      <c r="AP245" s="12"/>
      <c r="AQ245" s="12"/>
      <c r="AR245" s="12"/>
    </row>
    <row r="246">
      <c r="A246" s="86"/>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83"/>
      <c r="AO246" s="12"/>
      <c r="AP246" s="12"/>
      <c r="AQ246" s="12"/>
      <c r="AR246" s="12"/>
    </row>
    <row r="247">
      <c r="A247" s="86"/>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83"/>
      <c r="AO247" s="12"/>
      <c r="AP247" s="12"/>
      <c r="AQ247" s="12"/>
      <c r="AR247" s="12"/>
    </row>
    <row r="248">
      <c r="A248" s="86"/>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83"/>
      <c r="AO248" s="12"/>
      <c r="AP248" s="12"/>
      <c r="AQ248" s="12"/>
      <c r="AR248" s="12"/>
    </row>
    <row r="249">
      <c r="A249" s="86"/>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83"/>
      <c r="AO249" s="12"/>
      <c r="AP249" s="12"/>
      <c r="AQ249" s="12"/>
      <c r="AR249" s="12"/>
    </row>
    <row r="250">
      <c r="A250" s="86"/>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83"/>
      <c r="AO250" s="12"/>
      <c r="AP250" s="12"/>
      <c r="AQ250" s="12"/>
      <c r="AR250" s="12"/>
    </row>
    <row r="251">
      <c r="A251" s="86"/>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83"/>
      <c r="AO251" s="12"/>
      <c r="AP251" s="12"/>
      <c r="AQ251" s="12"/>
      <c r="AR251" s="12"/>
    </row>
    <row r="252">
      <c r="A252" s="86"/>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83"/>
      <c r="AO252" s="12"/>
      <c r="AP252" s="12"/>
      <c r="AQ252" s="12"/>
      <c r="AR252" s="12"/>
    </row>
    <row r="253">
      <c r="A253" s="86"/>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83"/>
      <c r="AO253" s="12"/>
      <c r="AP253" s="12"/>
      <c r="AQ253" s="12"/>
      <c r="AR253" s="12"/>
    </row>
    <row r="254">
      <c r="A254" s="86"/>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83"/>
      <c r="AO254" s="12"/>
      <c r="AP254" s="12"/>
      <c r="AQ254" s="12"/>
      <c r="AR254" s="12"/>
    </row>
    <row r="255">
      <c r="A255" s="86"/>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83"/>
      <c r="AO255" s="12"/>
      <c r="AP255" s="12"/>
      <c r="AQ255" s="12"/>
      <c r="AR255" s="12"/>
    </row>
    <row r="256">
      <c r="A256" s="86"/>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83"/>
      <c r="AO256" s="12"/>
      <c r="AP256" s="12"/>
      <c r="AQ256" s="12"/>
      <c r="AR256" s="12"/>
    </row>
    <row r="257">
      <c r="A257" s="86"/>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83"/>
      <c r="AO257" s="12"/>
      <c r="AP257" s="12"/>
      <c r="AQ257" s="12"/>
      <c r="AR257" s="12"/>
    </row>
    <row r="258">
      <c r="A258" s="86"/>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83"/>
      <c r="AO258" s="12"/>
      <c r="AP258" s="12"/>
      <c r="AQ258" s="12"/>
      <c r="AR258" s="12"/>
    </row>
    <row r="259">
      <c r="A259" s="86"/>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83"/>
      <c r="AO259" s="12"/>
      <c r="AP259" s="12"/>
      <c r="AQ259" s="12"/>
      <c r="AR259" s="12"/>
    </row>
    <row r="260">
      <c r="A260" s="86"/>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83"/>
      <c r="AO260" s="12"/>
      <c r="AP260" s="12"/>
      <c r="AQ260" s="12"/>
      <c r="AR260" s="12"/>
    </row>
    <row r="261">
      <c r="A261" s="86"/>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83"/>
      <c r="AO261" s="12"/>
      <c r="AP261" s="12"/>
      <c r="AQ261" s="12"/>
      <c r="AR261" s="12"/>
    </row>
    <row r="262">
      <c r="A262" s="86"/>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83"/>
      <c r="AO262" s="12"/>
      <c r="AP262" s="12"/>
      <c r="AQ262" s="12"/>
      <c r="AR262" s="12"/>
    </row>
    <row r="263">
      <c r="A263" s="86"/>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83"/>
      <c r="AO263" s="12"/>
      <c r="AP263" s="12"/>
      <c r="AQ263" s="12"/>
      <c r="AR263" s="12"/>
    </row>
    <row r="264">
      <c r="A264" s="86"/>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83"/>
      <c r="AO264" s="12"/>
      <c r="AP264" s="12"/>
      <c r="AQ264" s="12"/>
      <c r="AR264" s="12"/>
    </row>
    <row r="265">
      <c r="A265" s="86"/>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83"/>
      <c r="AO265" s="12"/>
      <c r="AP265" s="12"/>
      <c r="AQ265" s="12"/>
      <c r="AR265" s="12"/>
    </row>
    <row r="266">
      <c r="A266" s="86"/>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83"/>
      <c r="AO266" s="12"/>
      <c r="AP266" s="12"/>
      <c r="AQ266" s="12"/>
      <c r="AR266" s="12"/>
    </row>
    <row r="267">
      <c r="A267" s="86"/>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83"/>
      <c r="AO267" s="12"/>
      <c r="AP267" s="12"/>
      <c r="AQ267" s="12"/>
      <c r="AR267" s="12"/>
    </row>
    <row r="268">
      <c r="A268" s="86"/>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83"/>
      <c r="AO268" s="12"/>
      <c r="AP268" s="12"/>
      <c r="AQ268" s="12"/>
      <c r="AR268" s="12"/>
    </row>
    <row r="269">
      <c r="A269" s="86"/>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83"/>
      <c r="AO269" s="12"/>
      <c r="AP269" s="12"/>
      <c r="AQ269" s="12"/>
      <c r="AR269" s="12"/>
    </row>
    <row r="270">
      <c r="A270" s="86"/>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83"/>
      <c r="AO270" s="12"/>
      <c r="AP270" s="12"/>
      <c r="AQ270" s="12"/>
      <c r="AR270" s="12"/>
    </row>
    <row r="271">
      <c r="A271" s="86"/>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83"/>
      <c r="AO271" s="12"/>
      <c r="AP271" s="12"/>
      <c r="AQ271" s="12"/>
      <c r="AR271" s="12"/>
    </row>
    <row r="272">
      <c r="A272" s="86"/>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83"/>
      <c r="AO272" s="12"/>
      <c r="AP272" s="12"/>
      <c r="AQ272" s="12"/>
      <c r="AR272" s="12"/>
    </row>
    <row r="273">
      <c r="A273" s="86"/>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83"/>
      <c r="AO273" s="12"/>
      <c r="AP273" s="12"/>
      <c r="AQ273" s="12"/>
      <c r="AR273" s="12"/>
    </row>
    <row r="274">
      <c r="A274" s="86"/>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83"/>
      <c r="AO274" s="12"/>
      <c r="AP274" s="12"/>
      <c r="AQ274" s="12"/>
      <c r="AR274" s="12"/>
    </row>
    <row r="275">
      <c r="A275" s="86"/>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83"/>
      <c r="AO275" s="12"/>
      <c r="AP275" s="12"/>
      <c r="AQ275" s="12"/>
      <c r="AR275" s="12"/>
    </row>
    <row r="276">
      <c r="A276" s="86"/>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83"/>
      <c r="AO276" s="12"/>
      <c r="AP276" s="12"/>
      <c r="AQ276" s="12"/>
      <c r="AR276" s="12"/>
    </row>
    <row r="277">
      <c r="A277" s="86"/>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83"/>
      <c r="AO277" s="12"/>
      <c r="AP277" s="12"/>
      <c r="AQ277" s="12"/>
      <c r="AR277" s="12"/>
    </row>
    <row r="278">
      <c r="A278" s="86"/>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83"/>
      <c r="AO278" s="12"/>
      <c r="AP278" s="12"/>
      <c r="AQ278" s="12"/>
      <c r="AR278" s="12"/>
    </row>
    <row r="279">
      <c r="A279" s="86"/>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83"/>
      <c r="AO279" s="12"/>
      <c r="AP279" s="12"/>
      <c r="AQ279" s="12"/>
      <c r="AR279" s="12"/>
    </row>
    <row r="280">
      <c r="A280" s="86"/>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83"/>
      <c r="AO280" s="12"/>
      <c r="AP280" s="12"/>
      <c r="AQ280" s="12"/>
      <c r="AR280" s="12"/>
    </row>
    <row r="281">
      <c r="A281" s="86"/>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83"/>
      <c r="AO281" s="12"/>
      <c r="AP281" s="12"/>
      <c r="AQ281" s="12"/>
      <c r="AR281" s="12"/>
    </row>
    <row r="282">
      <c r="A282" s="86"/>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83"/>
      <c r="AO282" s="12"/>
      <c r="AP282" s="12"/>
      <c r="AQ282" s="12"/>
      <c r="AR282" s="12"/>
    </row>
    <row r="283">
      <c r="A283" s="86"/>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83"/>
      <c r="AO283" s="12"/>
      <c r="AP283" s="12"/>
      <c r="AQ283" s="12"/>
      <c r="AR283" s="12"/>
    </row>
    <row r="284">
      <c r="A284" s="86"/>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83"/>
      <c r="AO284" s="12"/>
      <c r="AP284" s="12"/>
      <c r="AQ284" s="12"/>
      <c r="AR284" s="12"/>
    </row>
    <row r="285">
      <c r="A285" s="86"/>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83"/>
      <c r="AO285" s="12"/>
      <c r="AP285" s="12"/>
      <c r="AQ285" s="12"/>
      <c r="AR285" s="12"/>
    </row>
    <row r="286">
      <c r="A286" s="86"/>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83"/>
      <c r="AO286" s="12"/>
      <c r="AP286" s="12"/>
      <c r="AQ286" s="12"/>
      <c r="AR286" s="12"/>
    </row>
    <row r="287">
      <c r="A287" s="86"/>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83"/>
      <c r="AO287" s="12"/>
      <c r="AP287" s="12"/>
      <c r="AQ287" s="12"/>
      <c r="AR287" s="12"/>
    </row>
    <row r="288">
      <c r="A288" s="86"/>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83"/>
      <c r="AO288" s="12"/>
      <c r="AP288" s="12"/>
      <c r="AQ288" s="12"/>
      <c r="AR288" s="12"/>
    </row>
    <row r="289">
      <c r="A289" s="86"/>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83"/>
      <c r="AO289" s="12"/>
      <c r="AP289" s="12"/>
      <c r="AQ289" s="12"/>
      <c r="AR289" s="12"/>
    </row>
    <row r="290">
      <c r="A290" s="86"/>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83"/>
      <c r="AO290" s="12"/>
      <c r="AP290" s="12"/>
      <c r="AQ290" s="12"/>
      <c r="AR290" s="12"/>
    </row>
    <row r="291">
      <c r="A291" s="86"/>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83"/>
      <c r="AO291" s="12"/>
      <c r="AP291" s="12"/>
      <c r="AQ291" s="12"/>
      <c r="AR291" s="12"/>
    </row>
    <row r="292">
      <c r="A292" s="86"/>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83"/>
      <c r="AO292" s="12"/>
      <c r="AP292" s="12"/>
      <c r="AQ292" s="12"/>
      <c r="AR292" s="12"/>
    </row>
    <row r="293">
      <c r="A293" s="86"/>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83"/>
      <c r="AO293" s="12"/>
      <c r="AP293" s="12"/>
      <c r="AQ293" s="12"/>
      <c r="AR293" s="12"/>
    </row>
    <row r="294">
      <c r="A294" s="86"/>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83"/>
      <c r="AO294" s="12"/>
      <c r="AP294" s="12"/>
      <c r="AQ294" s="12"/>
      <c r="AR294" s="12"/>
    </row>
    <row r="295">
      <c r="A295" s="86"/>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83"/>
      <c r="AO295" s="12"/>
      <c r="AP295" s="12"/>
      <c r="AQ295" s="12"/>
      <c r="AR295" s="12"/>
    </row>
    <row r="296">
      <c r="A296" s="86"/>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83"/>
      <c r="AO296" s="12"/>
      <c r="AP296" s="12"/>
      <c r="AQ296" s="12"/>
      <c r="AR296" s="12"/>
    </row>
    <row r="297">
      <c r="A297" s="86"/>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83"/>
      <c r="AO297" s="12"/>
      <c r="AP297" s="12"/>
      <c r="AQ297" s="12"/>
      <c r="AR297" s="12"/>
    </row>
    <row r="298">
      <c r="A298" s="86"/>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83"/>
      <c r="AO298" s="12"/>
      <c r="AP298" s="12"/>
      <c r="AQ298" s="12"/>
      <c r="AR298" s="12"/>
    </row>
    <row r="299">
      <c r="A299" s="86"/>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83"/>
      <c r="AO299" s="12"/>
      <c r="AP299" s="12"/>
      <c r="AQ299" s="12"/>
      <c r="AR299" s="12"/>
    </row>
    <row r="300">
      <c r="A300" s="86"/>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83"/>
      <c r="AO300" s="12"/>
      <c r="AP300" s="12"/>
      <c r="AQ300" s="12"/>
      <c r="AR300" s="12"/>
    </row>
    <row r="301">
      <c r="A301" s="86"/>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83"/>
      <c r="AO301" s="12"/>
      <c r="AP301" s="12"/>
      <c r="AQ301" s="12"/>
      <c r="AR301" s="12"/>
    </row>
    <row r="302">
      <c r="A302" s="86"/>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83"/>
      <c r="AO302" s="12"/>
      <c r="AP302" s="12"/>
      <c r="AQ302" s="12"/>
      <c r="AR302" s="12"/>
    </row>
    <row r="303">
      <c r="A303" s="86"/>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83"/>
      <c r="AO303" s="12"/>
      <c r="AP303" s="12"/>
      <c r="AQ303" s="12"/>
      <c r="AR303" s="12"/>
    </row>
    <row r="304">
      <c r="A304" s="86"/>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83"/>
      <c r="AO304" s="12"/>
      <c r="AP304" s="12"/>
      <c r="AQ304" s="12"/>
      <c r="AR304" s="12"/>
    </row>
    <row r="305">
      <c r="A305" s="86"/>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83"/>
      <c r="AO305" s="12"/>
      <c r="AP305" s="12"/>
      <c r="AQ305" s="12"/>
      <c r="AR305" s="12"/>
    </row>
    <row r="306">
      <c r="A306" s="86"/>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83"/>
      <c r="AO306" s="12"/>
      <c r="AP306" s="12"/>
      <c r="AQ306" s="12"/>
      <c r="AR306" s="12"/>
    </row>
    <row r="307">
      <c r="A307" s="86"/>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83"/>
      <c r="AO307" s="12"/>
      <c r="AP307" s="12"/>
      <c r="AQ307" s="12"/>
      <c r="AR307" s="12"/>
    </row>
    <row r="308">
      <c r="A308" s="86"/>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83"/>
      <c r="AO308" s="12"/>
      <c r="AP308" s="12"/>
      <c r="AQ308" s="12"/>
      <c r="AR308" s="12"/>
    </row>
    <row r="309">
      <c r="A309" s="86"/>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83"/>
      <c r="AO309" s="12"/>
      <c r="AP309" s="12"/>
      <c r="AQ309" s="12"/>
      <c r="AR309" s="12"/>
    </row>
    <row r="310">
      <c r="A310" s="86"/>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83"/>
      <c r="AO310" s="12"/>
      <c r="AP310" s="12"/>
      <c r="AQ310" s="12"/>
      <c r="AR310" s="12"/>
    </row>
    <row r="311">
      <c r="A311" s="86"/>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83"/>
      <c r="AO311" s="12"/>
      <c r="AP311" s="12"/>
      <c r="AQ311" s="12"/>
      <c r="AR311" s="12"/>
    </row>
    <row r="312">
      <c r="A312" s="86"/>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83"/>
      <c r="AO312" s="12"/>
      <c r="AP312" s="12"/>
      <c r="AQ312" s="12"/>
      <c r="AR312" s="12"/>
    </row>
    <row r="313">
      <c r="A313" s="86"/>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83"/>
      <c r="AO313" s="12"/>
      <c r="AP313" s="12"/>
      <c r="AQ313" s="12"/>
      <c r="AR313" s="12"/>
    </row>
    <row r="314">
      <c r="A314" s="86"/>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83"/>
      <c r="AO314" s="12"/>
      <c r="AP314" s="12"/>
      <c r="AQ314" s="12"/>
      <c r="AR314" s="12"/>
    </row>
    <row r="315">
      <c r="A315" s="86"/>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83"/>
      <c r="AO315" s="12"/>
      <c r="AP315" s="12"/>
      <c r="AQ315" s="12"/>
      <c r="AR315" s="12"/>
    </row>
    <row r="316">
      <c r="A316" s="86"/>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83"/>
      <c r="AO316" s="12"/>
      <c r="AP316" s="12"/>
      <c r="AQ316" s="12"/>
      <c r="AR316" s="12"/>
    </row>
    <row r="317">
      <c r="A317" s="86"/>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83"/>
      <c r="AO317" s="12"/>
      <c r="AP317" s="12"/>
      <c r="AQ317" s="12"/>
      <c r="AR317" s="12"/>
    </row>
    <row r="318">
      <c r="A318" s="86"/>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83"/>
      <c r="AO318" s="12"/>
      <c r="AP318" s="12"/>
      <c r="AQ318" s="12"/>
      <c r="AR318" s="12"/>
    </row>
    <row r="319">
      <c r="A319" s="86"/>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83"/>
      <c r="AO319" s="12"/>
      <c r="AP319" s="12"/>
      <c r="AQ319" s="12"/>
      <c r="AR319" s="12"/>
    </row>
    <row r="320">
      <c r="A320" s="86"/>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83"/>
      <c r="AO320" s="12"/>
      <c r="AP320" s="12"/>
      <c r="AQ320" s="12"/>
      <c r="AR320" s="12"/>
    </row>
    <row r="321">
      <c r="A321" s="86"/>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83"/>
      <c r="AO321" s="12"/>
      <c r="AP321" s="12"/>
      <c r="AQ321" s="12"/>
      <c r="AR321" s="12"/>
    </row>
    <row r="322">
      <c r="A322" s="86"/>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83"/>
      <c r="AO322" s="12"/>
      <c r="AP322" s="12"/>
      <c r="AQ322" s="12"/>
      <c r="AR322" s="12"/>
    </row>
    <row r="323">
      <c r="A323" s="86"/>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83"/>
      <c r="AO323" s="12"/>
      <c r="AP323" s="12"/>
      <c r="AQ323" s="12"/>
      <c r="AR323" s="12"/>
    </row>
    <row r="324">
      <c r="A324" s="86"/>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83"/>
      <c r="AO324" s="12"/>
      <c r="AP324" s="12"/>
      <c r="AQ324" s="12"/>
      <c r="AR324" s="12"/>
    </row>
    <row r="325">
      <c r="A325" s="86"/>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83"/>
      <c r="AO325" s="12"/>
      <c r="AP325" s="12"/>
      <c r="AQ325" s="12"/>
      <c r="AR325" s="12"/>
    </row>
    <row r="326">
      <c r="A326" s="86"/>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83"/>
      <c r="AO326" s="12"/>
      <c r="AP326" s="12"/>
      <c r="AQ326" s="12"/>
      <c r="AR326" s="12"/>
    </row>
    <row r="327">
      <c r="A327" s="86"/>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83"/>
      <c r="AO327" s="12"/>
      <c r="AP327" s="12"/>
      <c r="AQ327" s="12"/>
      <c r="AR327" s="12"/>
    </row>
    <row r="328">
      <c r="A328" s="86"/>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83"/>
      <c r="AO328" s="12"/>
      <c r="AP328" s="12"/>
      <c r="AQ328" s="12"/>
      <c r="AR328" s="12"/>
    </row>
    <row r="329">
      <c r="A329" s="86"/>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83"/>
      <c r="AO329" s="12"/>
      <c r="AP329" s="12"/>
      <c r="AQ329" s="12"/>
      <c r="AR329" s="12"/>
    </row>
    <row r="330">
      <c r="A330" s="86"/>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83"/>
      <c r="AO330" s="12"/>
      <c r="AP330" s="12"/>
      <c r="AQ330" s="12"/>
      <c r="AR330" s="12"/>
    </row>
    <row r="331">
      <c r="A331" s="86"/>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83"/>
      <c r="AO331" s="12"/>
      <c r="AP331" s="12"/>
      <c r="AQ331" s="12"/>
      <c r="AR331" s="12"/>
    </row>
    <row r="332">
      <c r="A332" s="86"/>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83"/>
      <c r="AO332" s="12"/>
      <c r="AP332" s="12"/>
      <c r="AQ332" s="12"/>
      <c r="AR332" s="12"/>
    </row>
    <row r="333">
      <c r="A333" s="86"/>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83"/>
      <c r="AO333" s="12"/>
      <c r="AP333" s="12"/>
      <c r="AQ333" s="12"/>
      <c r="AR333" s="12"/>
    </row>
    <row r="334">
      <c r="A334" s="86"/>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83"/>
      <c r="AO334" s="12"/>
      <c r="AP334" s="12"/>
      <c r="AQ334" s="12"/>
      <c r="AR334" s="12"/>
    </row>
    <row r="335">
      <c r="A335" s="86"/>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83"/>
      <c r="AO335" s="12"/>
      <c r="AP335" s="12"/>
      <c r="AQ335" s="12"/>
      <c r="AR335" s="12"/>
    </row>
    <row r="336">
      <c r="A336" s="86"/>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83"/>
      <c r="AO336" s="12"/>
      <c r="AP336" s="12"/>
      <c r="AQ336" s="12"/>
      <c r="AR336" s="12"/>
    </row>
    <row r="337">
      <c r="A337" s="86"/>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83"/>
      <c r="AO337" s="12"/>
      <c r="AP337" s="12"/>
      <c r="AQ337" s="12"/>
      <c r="AR337" s="12"/>
    </row>
    <row r="338">
      <c r="A338" s="86"/>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83"/>
      <c r="AO338" s="12"/>
      <c r="AP338" s="12"/>
      <c r="AQ338" s="12"/>
      <c r="AR338" s="12"/>
    </row>
    <row r="339">
      <c r="A339" s="86"/>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83"/>
      <c r="AO339" s="12"/>
      <c r="AP339" s="12"/>
      <c r="AQ339" s="12"/>
      <c r="AR339" s="12"/>
    </row>
    <row r="340">
      <c r="A340" s="86"/>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83"/>
      <c r="AO340" s="12"/>
      <c r="AP340" s="12"/>
      <c r="AQ340" s="12"/>
      <c r="AR340" s="12"/>
    </row>
    <row r="341">
      <c r="A341" s="86"/>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83"/>
      <c r="AO341" s="12"/>
      <c r="AP341" s="12"/>
      <c r="AQ341" s="12"/>
      <c r="AR341" s="12"/>
    </row>
    <row r="342">
      <c r="A342" s="86"/>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83"/>
      <c r="AO342" s="12"/>
      <c r="AP342" s="12"/>
      <c r="AQ342" s="12"/>
      <c r="AR342" s="12"/>
    </row>
    <row r="343">
      <c r="A343" s="86"/>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83"/>
      <c r="AO343" s="12"/>
      <c r="AP343" s="12"/>
      <c r="AQ343" s="12"/>
      <c r="AR343" s="12"/>
    </row>
    <row r="344">
      <c r="A344" s="86"/>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83"/>
      <c r="AO344" s="12"/>
      <c r="AP344" s="12"/>
      <c r="AQ344" s="12"/>
      <c r="AR344" s="12"/>
    </row>
    <row r="345">
      <c r="A345" s="86"/>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83"/>
      <c r="AO345" s="12"/>
      <c r="AP345" s="12"/>
      <c r="AQ345" s="12"/>
      <c r="AR345" s="12"/>
    </row>
    <row r="346">
      <c r="A346" s="86"/>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83"/>
      <c r="AO346" s="12"/>
      <c r="AP346" s="12"/>
      <c r="AQ346" s="12"/>
      <c r="AR346" s="12"/>
    </row>
    <row r="347">
      <c r="A347" s="86"/>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83"/>
      <c r="AO347" s="12"/>
      <c r="AP347" s="12"/>
      <c r="AQ347" s="12"/>
      <c r="AR347" s="12"/>
    </row>
    <row r="348">
      <c r="A348" s="86"/>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83"/>
      <c r="AO348" s="12"/>
      <c r="AP348" s="12"/>
      <c r="AQ348" s="12"/>
      <c r="AR348" s="12"/>
    </row>
    <row r="349">
      <c r="A349" s="86"/>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83"/>
      <c r="AO349" s="12"/>
      <c r="AP349" s="12"/>
      <c r="AQ349" s="12"/>
      <c r="AR349" s="12"/>
    </row>
    <row r="350">
      <c r="A350" s="86"/>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83"/>
      <c r="AO350" s="12"/>
      <c r="AP350" s="12"/>
      <c r="AQ350" s="12"/>
      <c r="AR350" s="12"/>
    </row>
    <row r="351">
      <c r="A351" s="86"/>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83"/>
      <c r="AO351" s="12"/>
      <c r="AP351" s="12"/>
      <c r="AQ351" s="12"/>
      <c r="AR351" s="12"/>
    </row>
    <row r="352">
      <c r="A352" s="86"/>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83"/>
      <c r="AO352" s="12"/>
      <c r="AP352" s="12"/>
      <c r="AQ352" s="12"/>
      <c r="AR352" s="12"/>
    </row>
    <row r="353">
      <c r="A353" s="86"/>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83"/>
      <c r="AO353" s="12"/>
      <c r="AP353" s="12"/>
      <c r="AQ353" s="12"/>
      <c r="AR353" s="12"/>
    </row>
    <row r="354">
      <c r="A354" s="86"/>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83"/>
      <c r="AO354" s="12"/>
      <c r="AP354" s="12"/>
      <c r="AQ354" s="12"/>
      <c r="AR354" s="12"/>
    </row>
    <row r="355">
      <c r="A355" s="86"/>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83"/>
      <c r="AO355" s="12"/>
      <c r="AP355" s="12"/>
      <c r="AQ355" s="12"/>
      <c r="AR355" s="12"/>
    </row>
    <row r="356">
      <c r="A356" s="86"/>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83"/>
      <c r="AO356" s="12"/>
      <c r="AP356" s="12"/>
      <c r="AQ356" s="12"/>
      <c r="AR356" s="12"/>
    </row>
    <row r="357">
      <c r="A357" s="86"/>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83"/>
      <c r="AO357" s="12"/>
      <c r="AP357" s="12"/>
      <c r="AQ357" s="12"/>
      <c r="AR357" s="12"/>
    </row>
    <row r="358">
      <c r="A358" s="86"/>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83"/>
      <c r="AO358" s="12"/>
      <c r="AP358" s="12"/>
      <c r="AQ358" s="12"/>
      <c r="AR358" s="12"/>
    </row>
    <row r="359">
      <c r="A359" s="86"/>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83"/>
      <c r="AO359" s="12"/>
      <c r="AP359" s="12"/>
      <c r="AQ359" s="12"/>
      <c r="AR359" s="12"/>
    </row>
    <row r="360">
      <c r="A360" s="86"/>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83"/>
      <c r="AO360" s="12"/>
      <c r="AP360" s="12"/>
      <c r="AQ360" s="12"/>
      <c r="AR360" s="12"/>
    </row>
    <row r="361">
      <c r="A361" s="86"/>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83"/>
      <c r="AO361" s="12"/>
      <c r="AP361" s="12"/>
      <c r="AQ361" s="12"/>
      <c r="AR361" s="12"/>
    </row>
    <row r="362">
      <c r="A362" s="86"/>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83"/>
      <c r="AO362" s="12"/>
      <c r="AP362" s="12"/>
      <c r="AQ362" s="12"/>
      <c r="AR362" s="12"/>
    </row>
    <row r="363">
      <c r="A363" s="86"/>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83"/>
      <c r="AO363" s="12"/>
      <c r="AP363" s="12"/>
      <c r="AQ363" s="12"/>
      <c r="AR363" s="12"/>
    </row>
    <row r="364">
      <c r="A364" s="86"/>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83"/>
      <c r="AO364" s="12"/>
      <c r="AP364" s="12"/>
      <c r="AQ364" s="12"/>
      <c r="AR364" s="12"/>
    </row>
    <row r="365">
      <c r="A365" s="86"/>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83"/>
      <c r="AO365" s="12"/>
      <c r="AP365" s="12"/>
      <c r="AQ365" s="12"/>
      <c r="AR365" s="12"/>
    </row>
    <row r="366">
      <c r="A366" s="86"/>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83"/>
      <c r="AO366" s="12"/>
      <c r="AP366" s="12"/>
      <c r="AQ366" s="12"/>
      <c r="AR366" s="12"/>
    </row>
    <row r="367">
      <c r="A367" s="86"/>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83"/>
      <c r="AO367" s="12"/>
      <c r="AP367" s="12"/>
      <c r="AQ367" s="12"/>
      <c r="AR367" s="12"/>
    </row>
    <row r="368">
      <c r="A368" s="86"/>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83"/>
      <c r="AO368" s="12"/>
      <c r="AP368" s="12"/>
      <c r="AQ368" s="12"/>
      <c r="AR368" s="12"/>
    </row>
    <row r="369">
      <c r="A369" s="86"/>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83"/>
      <c r="AO369" s="12"/>
      <c r="AP369" s="12"/>
      <c r="AQ369" s="12"/>
      <c r="AR369" s="12"/>
    </row>
    <row r="370">
      <c r="A370" s="86"/>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83"/>
      <c r="AO370" s="12"/>
      <c r="AP370" s="12"/>
      <c r="AQ370" s="12"/>
      <c r="AR370" s="12"/>
    </row>
    <row r="371">
      <c r="A371" s="86"/>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83"/>
      <c r="AO371" s="12"/>
      <c r="AP371" s="12"/>
      <c r="AQ371" s="12"/>
      <c r="AR371" s="12"/>
    </row>
    <row r="372">
      <c r="A372" s="86"/>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83"/>
      <c r="AO372" s="12"/>
      <c r="AP372" s="12"/>
      <c r="AQ372" s="12"/>
      <c r="AR372" s="12"/>
    </row>
    <row r="373">
      <c r="A373" s="86"/>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83"/>
      <c r="AO373" s="12"/>
      <c r="AP373" s="12"/>
      <c r="AQ373" s="12"/>
      <c r="AR373" s="12"/>
    </row>
    <row r="374">
      <c r="A374" s="86"/>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83"/>
      <c r="AO374" s="12"/>
      <c r="AP374" s="12"/>
      <c r="AQ374" s="12"/>
      <c r="AR374" s="12"/>
    </row>
    <row r="375">
      <c r="A375" s="86"/>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83"/>
      <c r="AO375" s="12"/>
      <c r="AP375" s="12"/>
      <c r="AQ375" s="12"/>
      <c r="AR375" s="12"/>
    </row>
    <row r="376">
      <c r="A376" s="86"/>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83"/>
      <c r="AO376" s="12"/>
      <c r="AP376" s="12"/>
      <c r="AQ376" s="12"/>
      <c r="AR376" s="12"/>
    </row>
    <row r="377">
      <c r="A377" s="86"/>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83"/>
      <c r="AO377" s="12"/>
      <c r="AP377" s="12"/>
      <c r="AQ377" s="12"/>
      <c r="AR377" s="12"/>
    </row>
    <row r="378">
      <c r="A378" s="86"/>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83"/>
      <c r="AO378" s="12"/>
      <c r="AP378" s="12"/>
      <c r="AQ378" s="12"/>
      <c r="AR378" s="12"/>
    </row>
    <row r="379">
      <c r="A379" s="86"/>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83"/>
      <c r="AO379" s="12"/>
      <c r="AP379" s="12"/>
      <c r="AQ379" s="12"/>
      <c r="AR379" s="12"/>
    </row>
    <row r="380">
      <c r="A380" s="86"/>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83"/>
      <c r="AO380" s="12"/>
      <c r="AP380" s="12"/>
      <c r="AQ380" s="12"/>
      <c r="AR380" s="12"/>
    </row>
    <row r="381">
      <c r="A381" s="86"/>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83"/>
      <c r="AO381" s="12"/>
      <c r="AP381" s="12"/>
      <c r="AQ381" s="12"/>
      <c r="AR381" s="12"/>
    </row>
    <row r="382">
      <c r="A382" s="86"/>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83"/>
      <c r="AO382" s="12"/>
      <c r="AP382" s="12"/>
      <c r="AQ382" s="12"/>
      <c r="AR382" s="12"/>
    </row>
    <row r="383">
      <c r="A383" s="86"/>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83"/>
      <c r="AO383" s="12"/>
      <c r="AP383" s="12"/>
      <c r="AQ383" s="12"/>
      <c r="AR383" s="12"/>
    </row>
    <row r="384">
      <c r="A384" s="86"/>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83"/>
      <c r="AO384" s="12"/>
      <c r="AP384" s="12"/>
      <c r="AQ384" s="12"/>
      <c r="AR384" s="12"/>
    </row>
    <row r="385">
      <c r="A385" s="86"/>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83"/>
      <c r="AO385" s="12"/>
      <c r="AP385" s="12"/>
      <c r="AQ385" s="12"/>
      <c r="AR385" s="12"/>
    </row>
    <row r="386">
      <c r="A386" s="86"/>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83"/>
      <c r="AO386" s="12"/>
      <c r="AP386" s="12"/>
      <c r="AQ386" s="12"/>
      <c r="AR386" s="12"/>
    </row>
    <row r="387">
      <c r="A387" s="86"/>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83"/>
      <c r="AO387" s="12"/>
      <c r="AP387" s="12"/>
      <c r="AQ387" s="12"/>
      <c r="AR387" s="12"/>
    </row>
    <row r="388">
      <c r="A388" s="86"/>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83"/>
      <c r="AO388" s="12"/>
      <c r="AP388" s="12"/>
      <c r="AQ388" s="12"/>
      <c r="AR388" s="12"/>
    </row>
    <row r="389">
      <c r="A389" s="86"/>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83"/>
      <c r="AO389" s="12"/>
      <c r="AP389" s="12"/>
      <c r="AQ389" s="12"/>
      <c r="AR389" s="12"/>
    </row>
    <row r="390">
      <c r="A390" s="86"/>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83"/>
      <c r="AO390" s="12"/>
      <c r="AP390" s="12"/>
      <c r="AQ390" s="12"/>
      <c r="AR390" s="12"/>
    </row>
    <row r="391">
      <c r="A391" s="86"/>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83"/>
      <c r="AO391" s="12"/>
      <c r="AP391" s="12"/>
      <c r="AQ391" s="12"/>
      <c r="AR391" s="12"/>
    </row>
    <row r="392">
      <c r="A392" s="86"/>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83"/>
      <c r="AO392" s="12"/>
      <c r="AP392" s="12"/>
      <c r="AQ392" s="12"/>
      <c r="AR392" s="12"/>
    </row>
    <row r="393">
      <c r="A393" s="86"/>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83"/>
      <c r="AO393" s="12"/>
      <c r="AP393" s="12"/>
      <c r="AQ393" s="12"/>
      <c r="AR393" s="12"/>
    </row>
    <row r="394">
      <c r="A394" s="86"/>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83"/>
      <c r="AO394" s="12"/>
      <c r="AP394" s="12"/>
      <c r="AQ394" s="12"/>
      <c r="AR394" s="12"/>
    </row>
    <row r="395">
      <c r="A395" s="86"/>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83"/>
      <c r="AO395" s="12"/>
      <c r="AP395" s="12"/>
      <c r="AQ395" s="12"/>
      <c r="AR395" s="12"/>
    </row>
    <row r="396">
      <c r="A396" s="86"/>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83"/>
      <c r="AO396" s="12"/>
      <c r="AP396" s="12"/>
      <c r="AQ396" s="12"/>
      <c r="AR396" s="12"/>
    </row>
    <row r="397">
      <c r="A397" s="86"/>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83"/>
      <c r="AO397" s="12"/>
      <c r="AP397" s="12"/>
      <c r="AQ397" s="12"/>
      <c r="AR397" s="12"/>
    </row>
    <row r="398">
      <c r="A398" s="86"/>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83"/>
      <c r="AO398" s="12"/>
      <c r="AP398" s="12"/>
      <c r="AQ398" s="12"/>
      <c r="AR398" s="12"/>
    </row>
    <row r="399">
      <c r="A399" s="86"/>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83"/>
      <c r="AO399" s="12"/>
      <c r="AP399" s="12"/>
      <c r="AQ399" s="12"/>
      <c r="AR399" s="12"/>
    </row>
    <row r="400">
      <c r="A400" s="86"/>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83"/>
      <c r="AO400" s="12"/>
      <c r="AP400" s="12"/>
      <c r="AQ400" s="12"/>
      <c r="AR400" s="12"/>
    </row>
    <row r="401">
      <c r="A401" s="86"/>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83"/>
      <c r="AO401" s="12"/>
      <c r="AP401" s="12"/>
      <c r="AQ401" s="12"/>
      <c r="AR401" s="12"/>
    </row>
    <row r="402">
      <c r="A402" s="86"/>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83"/>
      <c r="AO402" s="12"/>
      <c r="AP402" s="12"/>
      <c r="AQ402" s="12"/>
      <c r="AR402" s="12"/>
    </row>
    <row r="403">
      <c r="A403" s="86"/>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83"/>
      <c r="AO403" s="12"/>
      <c r="AP403" s="12"/>
      <c r="AQ403" s="12"/>
      <c r="AR403" s="12"/>
    </row>
    <row r="404">
      <c r="A404" s="86"/>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83"/>
      <c r="AO404" s="12"/>
      <c r="AP404" s="12"/>
      <c r="AQ404" s="12"/>
      <c r="AR404" s="12"/>
    </row>
    <row r="405">
      <c r="A405" s="86"/>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83"/>
      <c r="AO405" s="12"/>
      <c r="AP405" s="12"/>
      <c r="AQ405" s="12"/>
      <c r="AR405" s="12"/>
    </row>
    <row r="406">
      <c r="A406" s="86"/>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83"/>
      <c r="AO406" s="12"/>
      <c r="AP406" s="12"/>
      <c r="AQ406" s="12"/>
      <c r="AR406" s="12"/>
    </row>
    <row r="407">
      <c r="A407" s="86"/>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83"/>
      <c r="AO407" s="12"/>
      <c r="AP407" s="12"/>
      <c r="AQ407" s="12"/>
      <c r="AR407" s="12"/>
    </row>
    <row r="408">
      <c r="A408" s="86"/>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83"/>
      <c r="AO408" s="12"/>
      <c r="AP408" s="12"/>
      <c r="AQ408" s="12"/>
      <c r="AR408" s="12"/>
    </row>
    <row r="409">
      <c r="A409" s="86"/>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83"/>
      <c r="AO409" s="12"/>
      <c r="AP409" s="12"/>
      <c r="AQ409" s="12"/>
      <c r="AR409" s="12"/>
    </row>
    <row r="410">
      <c r="A410" s="86"/>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83"/>
      <c r="AO410" s="12"/>
      <c r="AP410" s="12"/>
      <c r="AQ410" s="12"/>
      <c r="AR410" s="12"/>
    </row>
    <row r="411">
      <c r="A411" s="86"/>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83"/>
      <c r="AO411" s="12"/>
      <c r="AP411" s="12"/>
      <c r="AQ411" s="12"/>
      <c r="AR411" s="12"/>
    </row>
    <row r="412">
      <c r="A412" s="86"/>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83"/>
      <c r="AO412" s="12"/>
      <c r="AP412" s="12"/>
      <c r="AQ412" s="12"/>
      <c r="AR412" s="12"/>
    </row>
    <row r="413">
      <c r="A413" s="86"/>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83"/>
      <c r="AO413" s="12"/>
      <c r="AP413" s="12"/>
      <c r="AQ413" s="12"/>
      <c r="AR413" s="12"/>
    </row>
    <row r="414">
      <c r="A414" s="86"/>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83"/>
      <c r="AO414" s="12"/>
      <c r="AP414" s="12"/>
      <c r="AQ414" s="12"/>
      <c r="AR414" s="12"/>
    </row>
    <row r="415">
      <c r="A415" s="86"/>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83"/>
      <c r="AO415" s="12"/>
      <c r="AP415" s="12"/>
      <c r="AQ415" s="12"/>
      <c r="AR415" s="12"/>
    </row>
    <row r="416">
      <c r="A416" s="86"/>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83"/>
      <c r="AO416" s="12"/>
      <c r="AP416" s="12"/>
      <c r="AQ416" s="12"/>
      <c r="AR416" s="12"/>
    </row>
    <row r="417">
      <c r="A417" s="86"/>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83"/>
      <c r="AO417" s="12"/>
      <c r="AP417" s="12"/>
      <c r="AQ417" s="12"/>
      <c r="AR417" s="12"/>
    </row>
    <row r="418">
      <c r="A418" s="86"/>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83"/>
      <c r="AO418" s="12"/>
      <c r="AP418" s="12"/>
      <c r="AQ418" s="12"/>
      <c r="AR418" s="12"/>
    </row>
    <row r="419">
      <c r="A419" s="86"/>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83"/>
      <c r="AO419" s="12"/>
      <c r="AP419" s="12"/>
      <c r="AQ419" s="12"/>
      <c r="AR419" s="12"/>
    </row>
    <row r="420">
      <c r="A420" s="86"/>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83"/>
      <c r="AO420" s="12"/>
      <c r="AP420" s="12"/>
      <c r="AQ420" s="12"/>
      <c r="AR420" s="12"/>
    </row>
    <row r="421">
      <c r="A421" s="86"/>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83"/>
      <c r="AO421" s="12"/>
      <c r="AP421" s="12"/>
      <c r="AQ421" s="12"/>
      <c r="AR421" s="12"/>
    </row>
    <row r="422">
      <c r="A422" s="86"/>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83"/>
      <c r="AO422" s="12"/>
      <c r="AP422" s="12"/>
      <c r="AQ422" s="12"/>
      <c r="AR422" s="12"/>
    </row>
    <row r="423">
      <c r="A423" s="86"/>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83"/>
      <c r="AO423" s="12"/>
      <c r="AP423" s="12"/>
      <c r="AQ423" s="12"/>
      <c r="AR423" s="12"/>
    </row>
    <row r="424">
      <c r="A424" s="86"/>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83"/>
      <c r="AO424" s="12"/>
      <c r="AP424" s="12"/>
      <c r="AQ424" s="12"/>
      <c r="AR424" s="12"/>
    </row>
    <row r="425">
      <c r="A425" s="86"/>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83"/>
      <c r="AO425" s="12"/>
      <c r="AP425" s="12"/>
      <c r="AQ425" s="12"/>
      <c r="AR425" s="12"/>
    </row>
    <row r="426">
      <c r="A426" s="86"/>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83"/>
      <c r="AO426" s="12"/>
      <c r="AP426" s="12"/>
      <c r="AQ426" s="12"/>
      <c r="AR426" s="12"/>
    </row>
    <row r="427">
      <c r="A427" s="86"/>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83"/>
      <c r="AO427" s="12"/>
      <c r="AP427" s="12"/>
      <c r="AQ427" s="12"/>
      <c r="AR427" s="12"/>
    </row>
    <row r="428">
      <c r="A428" s="86"/>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83"/>
      <c r="AO428" s="12"/>
      <c r="AP428" s="12"/>
      <c r="AQ428" s="12"/>
      <c r="AR428" s="12"/>
    </row>
    <row r="429">
      <c r="A429" s="86"/>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83"/>
      <c r="AO429" s="12"/>
      <c r="AP429" s="12"/>
      <c r="AQ429" s="12"/>
      <c r="AR429" s="12"/>
    </row>
    <row r="430">
      <c r="A430" s="86"/>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83"/>
      <c r="AO430" s="12"/>
      <c r="AP430" s="12"/>
      <c r="AQ430" s="12"/>
      <c r="AR430" s="12"/>
    </row>
    <row r="431">
      <c r="A431" s="86"/>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83"/>
      <c r="AO431" s="12"/>
      <c r="AP431" s="12"/>
      <c r="AQ431" s="12"/>
      <c r="AR431" s="12"/>
    </row>
    <row r="432">
      <c r="A432" s="86"/>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83"/>
      <c r="AO432" s="12"/>
      <c r="AP432" s="12"/>
      <c r="AQ432" s="12"/>
      <c r="AR432" s="12"/>
    </row>
    <row r="433">
      <c r="A433" s="86"/>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83"/>
      <c r="AO433" s="12"/>
      <c r="AP433" s="12"/>
      <c r="AQ433" s="12"/>
      <c r="AR433" s="12"/>
    </row>
    <row r="434">
      <c r="A434" s="86"/>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83"/>
      <c r="AO434" s="12"/>
      <c r="AP434" s="12"/>
      <c r="AQ434" s="12"/>
      <c r="AR434" s="12"/>
    </row>
    <row r="435">
      <c r="A435" s="86"/>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83"/>
      <c r="AO435" s="12"/>
      <c r="AP435" s="12"/>
      <c r="AQ435" s="12"/>
      <c r="AR435" s="12"/>
    </row>
    <row r="436">
      <c r="A436" s="86"/>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83"/>
      <c r="AO436" s="12"/>
      <c r="AP436" s="12"/>
      <c r="AQ436" s="12"/>
      <c r="AR436" s="12"/>
    </row>
    <row r="437">
      <c r="A437" s="86"/>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83"/>
      <c r="AO437" s="12"/>
      <c r="AP437" s="12"/>
      <c r="AQ437" s="12"/>
      <c r="AR437" s="12"/>
    </row>
    <row r="438">
      <c r="A438" s="86"/>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83"/>
      <c r="AO438" s="12"/>
      <c r="AP438" s="12"/>
      <c r="AQ438" s="12"/>
      <c r="AR438" s="12"/>
    </row>
    <row r="439">
      <c r="A439" s="86"/>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83"/>
      <c r="AO439" s="12"/>
      <c r="AP439" s="12"/>
      <c r="AQ439" s="12"/>
      <c r="AR439" s="12"/>
    </row>
    <row r="440">
      <c r="A440" s="86"/>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83"/>
      <c r="AO440" s="12"/>
      <c r="AP440" s="12"/>
      <c r="AQ440" s="12"/>
      <c r="AR440" s="12"/>
    </row>
    <row r="441">
      <c r="A441" s="86"/>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83"/>
      <c r="AO441" s="12"/>
      <c r="AP441" s="12"/>
      <c r="AQ441" s="12"/>
      <c r="AR441" s="12"/>
    </row>
    <row r="442">
      <c r="A442" s="86"/>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83"/>
      <c r="AO442" s="12"/>
      <c r="AP442" s="12"/>
      <c r="AQ442" s="12"/>
      <c r="AR442" s="12"/>
    </row>
    <row r="443">
      <c r="A443" s="86"/>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83"/>
      <c r="AO443" s="12"/>
      <c r="AP443" s="12"/>
      <c r="AQ443" s="12"/>
      <c r="AR443" s="12"/>
    </row>
    <row r="444">
      <c r="A444" s="86"/>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83"/>
      <c r="AO444" s="12"/>
      <c r="AP444" s="12"/>
      <c r="AQ444" s="12"/>
      <c r="AR444" s="12"/>
    </row>
    <row r="445">
      <c r="A445" s="86"/>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83"/>
      <c r="AO445" s="12"/>
      <c r="AP445" s="12"/>
      <c r="AQ445" s="12"/>
      <c r="AR445" s="12"/>
    </row>
    <row r="446">
      <c r="A446" s="86"/>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83"/>
      <c r="AO446" s="12"/>
      <c r="AP446" s="12"/>
      <c r="AQ446" s="12"/>
      <c r="AR446" s="12"/>
    </row>
    <row r="447">
      <c r="A447" s="86"/>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83"/>
      <c r="AO447" s="12"/>
      <c r="AP447" s="12"/>
      <c r="AQ447" s="12"/>
      <c r="AR447" s="12"/>
    </row>
    <row r="448">
      <c r="A448" s="86"/>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83"/>
      <c r="AO448" s="12"/>
      <c r="AP448" s="12"/>
      <c r="AQ448" s="12"/>
      <c r="AR448" s="12"/>
    </row>
    <row r="449">
      <c r="A449" s="86"/>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83"/>
      <c r="AO449" s="12"/>
      <c r="AP449" s="12"/>
      <c r="AQ449" s="12"/>
      <c r="AR449" s="12"/>
    </row>
    <row r="450">
      <c r="A450" s="86"/>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83"/>
      <c r="AO450" s="12"/>
      <c r="AP450" s="12"/>
      <c r="AQ450" s="12"/>
      <c r="AR450" s="12"/>
    </row>
    <row r="451">
      <c r="A451" s="86"/>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83"/>
      <c r="AO451" s="12"/>
      <c r="AP451" s="12"/>
      <c r="AQ451" s="12"/>
      <c r="AR451" s="12"/>
    </row>
    <row r="452">
      <c r="A452" s="86"/>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83"/>
      <c r="AO452" s="12"/>
      <c r="AP452" s="12"/>
      <c r="AQ452" s="12"/>
      <c r="AR452" s="12"/>
    </row>
    <row r="453">
      <c r="A453" s="86"/>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83"/>
      <c r="AO453" s="12"/>
      <c r="AP453" s="12"/>
      <c r="AQ453" s="12"/>
      <c r="AR453" s="12"/>
    </row>
    <row r="454">
      <c r="A454" s="86"/>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83"/>
      <c r="AO454" s="12"/>
      <c r="AP454" s="12"/>
      <c r="AQ454" s="12"/>
      <c r="AR454" s="12"/>
    </row>
    <row r="455">
      <c r="A455" s="86"/>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83"/>
      <c r="AO455" s="12"/>
      <c r="AP455" s="12"/>
      <c r="AQ455" s="12"/>
      <c r="AR455" s="12"/>
    </row>
    <row r="456">
      <c r="A456" s="86"/>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83"/>
      <c r="AO456" s="12"/>
      <c r="AP456" s="12"/>
      <c r="AQ456" s="12"/>
      <c r="AR456" s="12"/>
    </row>
    <row r="457">
      <c r="A457" s="86"/>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83"/>
      <c r="AO457" s="12"/>
      <c r="AP457" s="12"/>
      <c r="AQ457" s="12"/>
      <c r="AR457" s="12"/>
    </row>
    <row r="458">
      <c r="A458" s="86"/>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83"/>
      <c r="AO458" s="12"/>
      <c r="AP458" s="12"/>
      <c r="AQ458" s="12"/>
      <c r="AR458" s="12"/>
    </row>
    <row r="459">
      <c r="A459" s="86"/>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83"/>
      <c r="AO459" s="12"/>
      <c r="AP459" s="12"/>
      <c r="AQ459" s="12"/>
      <c r="AR459" s="12"/>
    </row>
    <row r="460">
      <c r="A460" s="86"/>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83"/>
      <c r="AO460" s="12"/>
      <c r="AP460" s="12"/>
      <c r="AQ460" s="12"/>
      <c r="AR460" s="12"/>
    </row>
    <row r="461">
      <c r="A461" s="86"/>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83"/>
      <c r="AO461" s="12"/>
      <c r="AP461" s="12"/>
      <c r="AQ461" s="12"/>
      <c r="AR461" s="12"/>
    </row>
    <row r="462">
      <c r="A462" s="86"/>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83"/>
      <c r="AO462" s="12"/>
      <c r="AP462" s="12"/>
      <c r="AQ462" s="12"/>
      <c r="AR462" s="12"/>
    </row>
    <row r="463">
      <c r="A463" s="86"/>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83"/>
      <c r="AO463" s="12"/>
      <c r="AP463" s="12"/>
      <c r="AQ463" s="12"/>
      <c r="AR463" s="12"/>
    </row>
    <row r="464">
      <c r="A464" s="86"/>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83"/>
      <c r="AO464" s="12"/>
      <c r="AP464" s="12"/>
      <c r="AQ464" s="12"/>
      <c r="AR464" s="12"/>
    </row>
    <row r="465">
      <c r="A465" s="86"/>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83"/>
      <c r="AO465" s="12"/>
      <c r="AP465" s="12"/>
      <c r="AQ465" s="12"/>
      <c r="AR465" s="12"/>
    </row>
    <row r="466">
      <c r="A466" s="86"/>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83"/>
      <c r="AO466" s="12"/>
      <c r="AP466" s="12"/>
      <c r="AQ466" s="12"/>
      <c r="AR466" s="12"/>
    </row>
    <row r="467">
      <c r="A467" s="86"/>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83"/>
      <c r="AO467" s="12"/>
      <c r="AP467" s="12"/>
      <c r="AQ467" s="12"/>
      <c r="AR467" s="12"/>
    </row>
    <row r="468">
      <c r="A468" s="86"/>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83"/>
      <c r="AO468" s="12"/>
      <c r="AP468" s="12"/>
      <c r="AQ468" s="12"/>
      <c r="AR468" s="12"/>
    </row>
    <row r="469">
      <c r="A469" s="86"/>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83"/>
      <c r="AO469" s="12"/>
      <c r="AP469" s="12"/>
      <c r="AQ469" s="12"/>
      <c r="AR469" s="12"/>
    </row>
    <row r="470">
      <c r="A470" s="86"/>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83"/>
      <c r="AO470" s="12"/>
      <c r="AP470" s="12"/>
      <c r="AQ470" s="12"/>
      <c r="AR470" s="12"/>
    </row>
    <row r="471">
      <c r="A471" s="86"/>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83"/>
      <c r="AO471" s="12"/>
      <c r="AP471" s="12"/>
      <c r="AQ471" s="12"/>
      <c r="AR471" s="12"/>
    </row>
    <row r="472">
      <c r="A472" s="86"/>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83"/>
      <c r="AO472" s="12"/>
      <c r="AP472" s="12"/>
      <c r="AQ472" s="12"/>
      <c r="AR472" s="12"/>
    </row>
    <row r="473">
      <c r="A473" s="86"/>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83"/>
      <c r="AO473" s="12"/>
      <c r="AP473" s="12"/>
      <c r="AQ473" s="12"/>
      <c r="AR473" s="12"/>
    </row>
    <row r="474">
      <c r="A474" s="86"/>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83"/>
      <c r="AO474" s="12"/>
      <c r="AP474" s="12"/>
      <c r="AQ474" s="12"/>
      <c r="AR474" s="12"/>
    </row>
    <row r="475">
      <c r="A475" s="86"/>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83"/>
      <c r="AO475" s="12"/>
      <c r="AP475" s="12"/>
      <c r="AQ475" s="12"/>
      <c r="AR475" s="12"/>
    </row>
    <row r="476">
      <c r="A476" s="86"/>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83"/>
      <c r="AO476" s="12"/>
      <c r="AP476" s="12"/>
      <c r="AQ476" s="12"/>
      <c r="AR476" s="12"/>
    </row>
    <row r="477">
      <c r="A477" s="86"/>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83"/>
      <c r="AO477" s="12"/>
      <c r="AP477" s="12"/>
      <c r="AQ477" s="12"/>
      <c r="AR477" s="12"/>
    </row>
    <row r="478">
      <c r="A478" s="86"/>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83"/>
      <c r="AO478" s="12"/>
      <c r="AP478" s="12"/>
      <c r="AQ478" s="12"/>
      <c r="AR478" s="12"/>
    </row>
    <row r="479">
      <c r="A479" s="86"/>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83"/>
      <c r="AO479" s="12"/>
      <c r="AP479" s="12"/>
      <c r="AQ479" s="12"/>
      <c r="AR479" s="12"/>
    </row>
    <row r="480">
      <c r="A480" s="86"/>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83"/>
      <c r="AO480" s="12"/>
      <c r="AP480" s="12"/>
      <c r="AQ480" s="12"/>
      <c r="AR480" s="12"/>
    </row>
    <row r="481">
      <c r="A481" s="86"/>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83"/>
      <c r="AO481" s="12"/>
      <c r="AP481" s="12"/>
      <c r="AQ481" s="12"/>
      <c r="AR481" s="12"/>
    </row>
    <row r="482">
      <c r="A482" s="86"/>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83"/>
      <c r="AO482" s="12"/>
      <c r="AP482" s="12"/>
      <c r="AQ482" s="12"/>
      <c r="AR482" s="12"/>
    </row>
    <row r="483">
      <c r="A483" s="86"/>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83"/>
      <c r="AO483" s="12"/>
      <c r="AP483" s="12"/>
      <c r="AQ483" s="12"/>
      <c r="AR483" s="12"/>
    </row>
    <row r="484">
      <c r="A484" s="86"/>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83"/>
      <c r="AO484" s="12"/>
      <c r="AP484" s="12"/>
      <c r="AQ484" s="12"/>
      <c r="AR484" s="12"/>
    </row>
    <row r="485">
      <c r="A485" s="86"/>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83"/>
      <c r="AO485" s="12"/>
      <c r="AP485" s="12"/>
      <c r="AQ485" s="12"/>
      <c r="AR485" s="12"/>
    </row>
    <row r="486">
      <c r="A486" s="86"/>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83"/>
      <c r="AO486" s="12"/>
      <c r="AP486" s="12"/>
      <c r="AQ486" s="12"/>
      <c r="AR486" s="12"/>
    </row>
    <row r="487">
      <c r="A487" s="86"/>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83"/>
      <c r="AO487" s="12"/>
      <c r="AP487" s="12"/>
      <c r="AQ487" s="12"/>
      <c r="AR487" s="12"/>
    </row>
    <row r="488">
      <c r="A488" s="86"/>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83"/>
      <c r="AO488" s="12"/>
      <c r="AP488" s="12"/>
      <c r="AQ488" s="12"/>
      <c r="AR488" s="12"/>
    </row>
    <row r="489">
      <c r="A489" s="86"/>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83"/>
      <c r="AO489" s="12"/>
      <c r="AP489" s="12"/>
      <c r="AQ489" s="12"/>
      <c r="AR489" s="12"/>
    </row>
    <row r="490">
      <c r="A490" s="86"/>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83"/>
      <c r="AO490" s="12"/>
      <c r="AP490" s="12"/>
      <c r="AQ490" s="12"/>
      <c r="AR490" s="12"/>
    </row>
    <row r="491">
      <c r="A491" s="86"/>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83"/>
      <c r="AO491" s="12"/>
      <c r="AP491" s="12"/>
      <c r="AQ491" s="12"/>
      <c r="AR491" s="12"/>
    </row>
    <row r="492">
      <c r="A492" s="86"/>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83"/>
      <c r="AO492" s="12"/>
      <c r="AP492" s="12"/>
      <c r="AQ492" s="12"/>
      <c r="AR492" s="12"/>
    </row>
    <row r="493">
      <c r="A493" s="86"/>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83"/>
      <c r="AO493" s="12"/>
      <c r="AP493" s="12"/>
      <c r="AQ493" s="12"/>
      <c r="AR493" s="12"/>
    </row>
    <row r="494">
      <c r="A494" s="86"/>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83"/>
      <c r="AO494" s="12"/>
      <c r="AP494" s="12"/>
      <c r="AQ494" s="12"/>
      <c r="AR494" s="12"/>
    </row>
    <row r="495">
      <c r="A495" s="86"/>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83"/>
      <c r="AO495" s="12"/>
      <c r="AP495" s="12"/>
      <c r="AQ495" s="12"/>
      <c r="AR495" s="12"/>
    </row>
    <row r="496">
      <c r="A496" s="86"/>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83"/>
      <c r="AO496" s="12"/>
      <c r="AP496" s="12"/>
      <c r="AQ496" s="12"/>
      <c r="AR496" s="12"/>
    </row>
    <row r="497">
      <c r="A497" s="86"/>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83"/>
      <c r="AO497" s="12"/>
      <c r="AP497" s="12"/>
      <c r="AQ497" s="12"/>
      <c r="AR497" s="12"/>
    </row>
    <row r="498">
      <c r="A498" s="86"/>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83"/>
      <c r="AO498" s="12"/>
      <c r="AP498" s="12"/>
      <c r="AQ498" s="12"/>
      <c r="AR498" s="12"/>
    </row>
    <row r="499">
      <c r="A499" s="86"/>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83"/>
      <c r="AO499" s="12"/>
      <c r="AP499" s="12"/>
      <c r="AQ499" s="12"/>
      <c r="AR499" s="12"/>
    </row>
    <row r="500">
      <c r="A500" s="86"/>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83"/>
      <c r="AO500" s="12"/>
      <c r="AP500" s="12"/>
      <c r="AQ500" s="12"/>
      <c r="AR500" s="12"/>
    </row>
    <row r="501">
      <c r="A501" s="86"/>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83"/>
      <c r="AO501" s="12"/>
      <c r="AP501" s="12"/>
      <c r="AQ501" s="12"/>
      <c r="AR501" s="12"/>
    </row>
    <row r="502">
      <c r="A502" s="86"/>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83"/>
      <c r="AO502" s="12"/>
      <c r="AP502" s="12"/>
      <c r="AQ502" s="12"/>
      <c r="AR502" s="12"/>
    </row>
    <row r="503">
      <c r="A503" s="86"/>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83"/>
      <c r="AO503" s="12"/>
      <c r="AP503" s="12"/>
      <c r="AQ503" s="12"/>
      <c r="AR503" s="12"/>
    </row>
    <row r="504">
      <c r="A504" s="86"/>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83"/>
      <c r="AO504" s="12"/>
      <c r="AP504" s="12"/>
      <c r="AQ504" s="12"/>
      <c r="AR504" s="12"/>
    </row>
    <row r="505">
      <c r="A505" s="86"/>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83"/>
      <c r="AO505" s="12"/>
      <c r="AP505" s="12"/>
      <c r="AQ505" s="12"/>
      <c r="AR505" s="12"/>
    </row>
    <row r="506">
      <c r="A506" s="86"/>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83"/>
      <c r="AO506" s="12"/>
      <c r="AP506" s="12"/>
      <c r="AQ506" s="12"/>
      <c r="AR506" s="12"/>
    </row>
    <row r="507">
      <c r="A507" s="86"/>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83"/>
      <c r="AO507" s="12"/>
      <c r="AP507" s="12"/>
      <c r="AQ507" s="12"/>
      <c r="AR507" s="12"/>
    </row>
    <row r="508">
      <c r="A508" s="86"/>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83"/>
      <c r="AO508" s="12"/>
      <c r="AP508" s="12"/>
      <c r="AQ508" s="12"/>
      <c r="AR508" s="12"/>
    </row>
    <row r="509">
      <c r="A509" s="86"/>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83"/>
      <c r="AO509" s="12"/>
      <c r="AP509" s="12"/>
      <c r="AQ509" s="12"/>
      <c r="AR509" s="12"/>
    </row>
    <row r="510">
      <c r="A510" s="86"/>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83"/>
      <c r="AO510" s="12"/>
      <c r="AP510" s="12"/>
      <c r="AQ510" s="12"/>
      <c r="AR510" s="12"/>
    </row>
    <row r="511">
      <c r="A511" s="86"/>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83"/>
      <c r="AO511" s="12"/>
      <c r="AP511" s="12"/>
      <c r="AQ511" s="12"/>
      <c r="AR511" s="12"/>
    </row>
    <row r="512">
      <c r="A512" s="86"/>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83"/>
      <c r="AO512" s="12"/>
      <c r="AP512" s="12"/>
      <c r="AQ512" s="12"/>
      <c r="AR512" s="12"/>
    </row>
    <row r="513">
      <c r="A513" s="86"/>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83"/>
      <c r="AO513" s="12"/>
      <c r="AP513" s="12"/>
      <c r="AQ513" s="12"/>
      <c r="AR513" s="12"/>
    </row>
    <row r="514">
      <c r="A514" s="86"/>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83"/>
      <c r="AO514" s="12"/>
      <c r="AP514" s="12"/>
      <c r="AQ514" s="12"/>
      <c r="AR514" s="12"/>
    </row>
    <row r="515">
      <c r="A515" s="86"/>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83"/>
      <c r="AO515" s="12"/>
      <c r="AP515" s="12"/>
      <c r="AQ515" s="12"/>
      <c r="AR515" s="12"/>
    </row>
    <row r="516">
      <c r="A516" s="86"/>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83"/>
      <c r="AO516" s="12"/>
      <c r="AP516" s="12"/>
      <c r="AQ516" s="12"/>
      <c r="AR516" s="12"/>
    </row>
    <row r="517">
      <c r="A517" s="86"/>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83"/>
      <c r="AO517" s="12"/>
      <c r="AP517" s="12"/>
      <c r="AQ517" s="12"/>
      <c r="AR517" s="12"/>
    </row>
    <row r="518">
      <c r="A518" s="86"/>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83"/>
      <c r="AO518" s="12"/>
      <c r="AP518" s="12"/>
      <c r="AQ518" s="12"/>
      <c r="AR518" s="12"/>
    </row>
    <row r="519">
      <c r="A519" s="86"/>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83"/>
      <c r="AO519" s="12"/>
      <c r="AP519" s="12"/>
      <c r="AQ519" s="12"/>
      <c r="AR519" s="12"/>
    </row>
    <row r="520">
      <c r="A520" s="86"/>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83"/>
      <c r="AO520" s="12"/>
      <c r="AP520" s="12"/>
      <c r="AQ520" s="12"/>
      <c r="AR520" s="12"/>
    </row>
    <row r="521">
      <c r="A521" s="86"/>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83"/>
      <c r="AO521" s="12"/>
      <c r="AP521" s="12"/>
      <c r="AQ521" s="12"/>
      <c r="AR521" s="12"/>
    </row>
    <row r="522">
      <c r="A522" s="86"/>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83"/>
      <c r="AO522" s="12"/>
      <c r="AP522" s="12"/>
      <c r="AQ522" s="12"/>
      <c r="AR522" s="12"/>
    </row>
    <row r="523">
      <c r="A523" s="86"/>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83"/>
      <c r="AO523" s="12"/>
      <c r="AP523" s="12"/>
      <c r="AQ523" s="12"/>
      <c r="AR523" s="12"/>
    </row>
    <row r="524">
      <c r="A524" s="86"/>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83"/>
      <c r="AO524" s="12"/>
      <c r="AP524" s="12"/>
      <c r="AQ524" s="12"/>
      <c r="AR524" s="12"/>
    </row>
    <row r="525">
      <c r="A525" s="86"/>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83"/>
      <c r="AO525" s="12"/>
      <c r="AP525" s="12"/>
      <c r="AQ525" s="12"/>
      <c r="AR525" s="12"/>
    </row>
    <row r="526">
      <c r="A526" s="86"/>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83"/>
      <c r="AO526" s="12"/>
      <c r="AP526" s="12"/>
      <c r="AQ526" s="12"/>
      <c r="AR526" s="12"/>
    </row>
    <row r="527">
      <c r="A527" s="86"/>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83"/>
      <c r="AO527" s="12"/>
      <c r="AP527" s="12"/>
      <c r="AQ527" s="12"/>
      <c r="AR527" s="12"/>
    </row>
    <row r="528">
      <c r="A528" s="86"/>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83"/>
      <c r="AO528" s="12"/>
      <c r="AP528" s="12"/>
      <c r="AQ528" s="12"/>
      <c r="AR528" s="12"/>
    </row>
    <row r="529">
      <c r="A529" s="86"/>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83"/>
      <c r="AO529" s="12"/>
      <c r="AP529" s="12"/>
      <c r="AQ529" s="12"/>
      <c r="AR529" s="12"/>
    </row>
    <row r="530">
      <c r="A530" s="86"/>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83"/>
      <c r="AO530" s="12"/>
      <c r="AP530" s="12"/>
      <c r="AQ530" s="12"/>
      <c r="AR530" s="12"/>
    </row>
    <row r="531">
      <c r="A531" s="86"/>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83"/>
      <c r="AO531" s="12"/>
      <c r="AP531" s="12"/>
      <c r="AQ531" s="12"/>
      <c r="AR531" s="12"/>
    </row>
    <row r="532">
      <c r="A532" s="86"/>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83"/>
      <c r="AO532" s="12"/>
      <c r="AP532" s="12"/>
      <c r="AQ532" s="12"/>
      <c r="AR532" s="12"/>
    </row>
    <row r="533">
      <c r="A533" s="86"/>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83"/>
      <c r="AO533" s="12"/>
      <c r="AP533" s="12"/>
      <c r="AQ533" s="12"/>
      <c r="AR533" s="12"/>
    </row>
    <row r="534">
      <c r="A534" s="86"/>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83"/>
      <c r="AO534" s="12"/>
      <c r="AP534" s="12"/>
      <c r="AQ534" s="12"/>
      <c r="AR534" s="12"/>
    </row>
    <row r="535">
      <c r="A535" s="86"/>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83"/>
      <c r="AO535" s="12"/>
      <c r="AP535" s="12"/>
      <c r="AQ535" s="12"/>
      <c r="AR535" s="12"/>
    </row>
    <row r="536">
      <c r="A536" s="86"/>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83"/>
      <c r="AO536" s="12"/>
      <c r="AP536" s="12"/>
      <c r="AQ536" s="12"/>
      <c r="AR536" s="12"/>
    </row>
    <row r="537">
      <c r="A537" s="86"/>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83"/>
      <c r="AO537" s="12"/>
      <c r="AP537" s="12"/>
      <c r="AQ537" s="12"/>
      <c r="AR537" s="12"/>
    </row>
    <row r="538">
      <c r="A538" s="86"/>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83"/>
      <c r="AO538" s="12"/>
      <c r="AP538" s="12"/>
      <c r="AQ538" s="12"/>
      <c r="AR538" s="12"/>
    </row>
    <row r="539">
      <c r="A539" s="86"/>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83"/>
      <c r="AO539" s="12"/>
      <c r="AP539" s="12"/>
      <c r="AQ539" s="12"/>
      <c r="AR539" s="12"/>
    </row>
    <row r="540">
      <c r="A540" s="86"/>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83"/>
      <c r="AO540" s="12"/>
      <c r="AP540" s="12"/>
      <c r="AQ540" s="12"/>
      <c r="AR540" s="12"/>
    </row>
    <row r="541">
      <c r="A541" s="86"/>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83"/>
      <c r="AO541" s="12"/>
      <c r="AP541" s="12"/>
      <c r="AQ541" s="12"/>
      <c r="AR541" s="12"/>
    </row>
    <row r="542">
      <c r="A542" s="86"/>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83"/>
      <c r="AO542" s="12"/>
      <c r="AP542" s="12"/>
      <c r="AQ542" s="12"/>
      <c r="AR542" s="12"/>
    </row>
    <row r="543">
      <c r="A543" s="86"/>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83"/>
      <c r="AO543" s="12"/>
      <c r="AP543" s="12"/>
      <c r="AQ543" s="12"/>
      <c r="AR543" s="12"/>
    </row>
    <row r="544">
      <c r="A544" s="86"/>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83"/>
      <c r="AO544" s="12"/>
      <c r="AP544" s="12"/>
      <c r="AQ544" s="12"/>
      <c r="AR544" s="12"/>
    </row>
    <row r="545">
      <c r="A545" s="86"/>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83"/>
      <c r="AO545" s="12"/>
      <c r="AP545" s="12"/>
      <c r="AQ545" s="12"/>
      <c r="AR545" s="12"/>
    </row>
    <row r="546">
      <c r="A546" s="86"/>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83"/>
      <c r="AO546" s="12"/>
      <c r="AP546" s="12"/>
      <c r="AQ546" s="12"/>
      <c r="AR546" s="12"/>
    </row>
    <row r="547">
      <c r="A547" s="86"/>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83"/>
      <c r="AO547" s="12"/>
      <c r="AP547" s="12"/>
      <c r="AQ547" s="12"/>
      <c r="AR547" s="12"/>
    </row>
    <row r="548">
      <c r="A548" s="86"/>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83"/>
      <c r="AO548" s="12"/>
      <c r="AP548" s="12"/>
      <c r="AQ548" s="12"/>
      <c r="AR548" s="12"/>
    </row>
    <row r="549">
      <c r="A549" s="86"/>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83"/>
      <c r="AO549" s="12"/>
      <c r="AP549" s="12"/>
      <c r="AQ549" s="12"/>
      <c r="AR549" s="12"/>
    </row>
    <row r="550">
      <c r="A550" s="86"/>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83"/>
      <c r="AO550" s="12"/>
      <c r="AP550" s="12"/>
      <c r="AQ550" s="12"/>
      <c r="AR550" s="12"/>
    </row>
    <row r="551">
      <c r="A551" s="86"/>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83"/>
      <c r="AO551" s="12"/>
      <c r="AP551" s="12"/>
      <c r="AQ551" s="12"/>
      <c r="AR551" s="12"/>
    </row>
    <row r="552">
      <c r="A552" s="86"/>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83"/>
      <c r="AO552" s="12"/>
      <c r="AP552" s="12"/>
      <c r="AQ552" s="12"/>
      <c r="AR552" s="12"/>
    </row>
    <row r="553">
      <c r="A553" s="86"/>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83"/>
      <c r="AO553" s="12"/>
      <c r="AP553" s="12"/>
      <c r="AQ553" s="12"/>
      <c r="AR553" s="12"/>
    </row>
    <row r="554">
      <c r="A554" s="86"/>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83"/>
      <c r="AO554" s="12"/>
      <c r="AP554" s="12"/>
      <c r="AQ554" s="12"/>
      <c r="AR554" s="12"/>
    </row>
    <row r="555">
      <c r="A555" s="86"/>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83"/>
      <c r="AO555" s="12"/>
      <c r="AP555" s="12"/>
      <c r="AQ555" s="12"/>
      <c r="AR555" s="12"/>
    </row>
    <row r="556">
      <c r="A556" s="86"/>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83"/>
      <c r="AO556" s="12"/>
      <c r="AP556" s="12"/>
      <c r="AQ556" s="12"/>
      <c r="AR556" s="12"/>
    </row>
    <row r="557">
      <c r="A557" s="86"/>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83"/>
      <c r="AO557" s="12"/>
      <c r="AP557" s="12"/>
      <c r="AQ557" s="12"/>
      <c r="AR557" s="12"/>
    </row>
    <row r="558">
      <c r="A558" s="86"/>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83"/>
      <c r="AO558" s="12"/>
      <c r="AP558" s="12"/>
      <c r="AQ558" s="12"/>
      <c r="AR558" s="12"/>
    </row>
    <row r="559">
      <c r="A559" s="86"/>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83"/>
      <c r="AO559" s="12"/>
      <c r="AP559" s="12"/>
      <c r="AQ559" s="12"/>
      <c r="AR559" s="12"/>
    </row>
    <row r="560">
      <c r="A560" s="86"/>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83"/>
      <c r="AO560" s="12"/>
      <c r="AP560" s="12"/>
      <c r="AQ560" s="12"/>
      <c r="AR560" s="12"/>
    </row>
    <row r="561">
      <c r="A561" s="86"/>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83"/>
      <c r="AO561" s="12"/>
      <c r="AP561" s="12"/>
      <c r="AQ561" s="12"/>
      <c r="AR561" s="12"/>
    </row>
    <row r="562">
      <c r="A562" s="86"/>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83"/>
      <c r="AO562" s="12"/>
      <c r="AP562" s="12"/>
      <c r="AQ562" s="12"/>
      <c r="AR562" s="12"/>
    </row>
    <row r="563">
      <c r="A563" s="86"/>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83"/>
      <c r="AO563" s="12"/>
      <c r="AP563" s="12"/>
      <c r="AQ563" s="12"/>
      <c r="AR563" s="12"/>
    </row>
    <row r="564">
      <c r="A564" s="86"/>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83"/>
      <c r="AO564" s="12"/>
      <c r="AP564" s="12"/>
      <c r="AQ564" s="12"/>
      <c r="AR564" s="12"/>
    </row>
    <row r="565">
      <c r="A565" s="86"/>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83"/>
      <c r="AO565" s="12"/>
      <c r="AP565" s="12"/>
      <c r="AQ565" s="12"/>
      <c r="AR565" s="12"/>
    </row>
    <row r="566">
      <c r="A566" s="86"/>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83"/>
      <c r="AO566" s="12"/>
      <c r="AP566" s="12"/>
      <c r="AQ566" s="12"/>
      <c r="AR566" s="12"/>
    </row>
    <row r="567">
      <c r="A567" s="86"/>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83"/>
      <c r="AO567" s="12"/>
      <c r="AP567" s="12"/>
      <c r="AQ567" s="12"/>
      <c r="AR567" s="12"/>
    </row>
    <row r="568">
      <c r="A568" s="86"/>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83"/>
      <c r="AO568" s="12"/>
      <c r="AP568" s="12"/>
      <c r="AQ568" s="12"/>
      <c r="AR568" s="12"/>
    </row>
    <row r="569">
      <c r="A569" s="86"/>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83"/>
      <c r="AO569" s="12"/>
      <c r="AP569" s="12"/>
      <c r="AQ569" s="12"/>
      <c r="AR569" s="12"/>
    </row>
    <row r="570">
      <c r="A570" s="86"/>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83"/>
      <c r="AO570" s="12"/>
      <c r="AP570" s="12"/>
      <c r="AQ570" s="12"/>
      <c r="AR570" s="12"/>
    </row>
    <row r="571">
      <c r="A571" s="86"/>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83"/>
      <c r="AO571" s="12"/>
      <c r="AP571" s="12"/>
      <c r="AQ571" s="12"/>
      <c r="AR571" s="12"/>
    </row>
    <row r="572">
      <c r="A572" s="86"/>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83"/>
      <c r="AO572" s="12"/>
      <c r="AP572" s="12"/>
      <c r="AQ572" s="12"/>
      <c r="AR572" s="12"/>
    </row>
    <row r="573">
      <c r="A573" s="86"/>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83"/>
      <c r="AO573" s="12"/>
      <c r="AP573" s="12"/>
      <c r="AQ573" s="12"/>
      <c r="AR573" s="12"/>
    </row>
    <row r="574">
      <c r="A574" s="86"/>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83"/>
      <c r="AO574" s="12"/>
      <c r="AP574" s="12"/>
      <c r="AQ574" s="12"/>
      <c r="AR574" s="12"/>
    </row>
    <row r="575">
      <c r="A575" s="86"/>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83"/>
      <c r="AO575" s="12"/>
      <c r="AP575" s="12"/>
      <c r="AQ575" s="12"/>
      <c r="AR575" s="12"/>
    </row>
    <row r="576">
      <c r="A576" s="86"/>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83"/>
      <c r="AO576" s="12"/>
      <c r="AP576" s="12"/>
      <c r="AQ576" s="12"/>
      <c r="AR576" s="12"/>
    </row>
    <row r="577">
      <c r="A577" s="86"/>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83"/>
      <c r="AO577" s="12"/>
      <c r="AP577" s="12"/>
      <c r="AQ577" s="12"/>
      <c r="AR577" s="12"/>
    </row>
    <row r="578">
      <c r="A578" s="86"/>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83"/>
      <c r="AO578" s="12"/>
      <c r="AP578" s="12"/>
      <c r="AQ578" s="12"/>
      <c r="AR578" s="12"/>
    </row>
    <row r="579">
      <c r="A579" s="86"/>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83"/>
      <c r="AO579" s="12"/>
      <c r="AP579" s="12"/>
      <c r="AQ579" s="12"/>
      <c r="AR579" s="12"/>
    </row>
    <row r="580">
      <c r="A580" s="86"/>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83"/>
      <c r="AO580" s="12"/>
      <c r="AP580" s="12"/>
      <c r="AQ580" s="12"/>
      <c r="AR580" s="12"/>
    </row>
    <row r="581">
      <c r="A581" s="86"/>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83"/>
      <c r="AO581" s="12"/>
      <c r="AP581" s="12"/>
      <c r="AQ581" s="12"/>
      <c r="AR581" s="12"/>
    </row>
    <row r="582">
      <c r="A582" s="86"/>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83"/>
      <c r="AO582" s="12"/>
      <c r="AP582" s="12"/>
      <c r="AQ582" s="12"/>
      <c r="AR582" s="12"/>
    </row>
    <row r="583">
      <c r="A583" s="86"/>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83"/>
      <c r="AO583" s="12"/>
      <c r="AP583" s="12"/>
      <c r="AQ583" s="12"/>
      <c r="AR583" s="12"/>
    </row>
    <row r="584">
      <c r="A584" s="86"/>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83"/>
      <c r="AO584" s="12"/>
      <c r="AP584" s="12"/>
      <c r="AQ584" s="12"/>
      <c r="AR584" s="12"/>
    </row>
    <row r="585">
      <c r="A585" s="86"/>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83"/>
      <c r="AO585" s="12"/>
      <c r="AP585" s="12"/>
      <c r="AQ585" s="12"/>
      <c r="AR585" s="12"/>
    </row>
    <row r="586">
      <c r="A586" s="86"/>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83"/>
      <c r="AO586" s="12"/>
      <c r="AP586" s="12"/>
      <c r="AQ586" s="12"/>
      <c r="AR586" s="12"/>
    </row>
    <row r="587">
      <c r="A587" s="86"/>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83"/>
      <c r="AO587" s="12"/>
      <c r="AP587" s="12"/>
      <c r="AQ587" s="12"/>
      <c r="AR587" s="12"/>
    </row>
    <row r="588">
      <c r="A588" s="86"/>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83"/>
      <c r="AO588" s="12"/>
      <c r="AP588" s="12"/>
      <c r="AQ588" s="12"/>
      <c r="AR588" s="12"/>
    </row>
    <row r="589">
      <c r="A589" s="86"/>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83"/>
      <c r="AO589" s="12"/>
      <c r="AP589" s="12"/>
      <c r="AQ589" s="12"/>
      <c r="AR589" s="12"/>
    </row>
    <row r="590">
      <c r="A590" s="86"/>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83"/>
      <c r="AO590" s="12"/>
      <c r="AP590" s="12"/>
      <c r="AQ590" s="12"/>
      <c r="AR590" s="12"/>
    </row>
    <row r="591">
      <c r="A591" s="86"/>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83"/>
      <c r="AO591" s="12"/>
      <c r="AP591" s="12"/>
      <c r="AQ591" s="12"/>
      <c r="AR591" s="12"/>
    </row>
    <row r="592">
      <c r="A592" s="86"/>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83"/>
      <c r="AO592" s="12"/>
      <c r="AP592" s="12"/>
      <c r="AQ592" s="12"/>
      <c r="AR592" s="12"/>
    </row>
    <row r="593">
      <c r="A593" s="86"/>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83"/>
      <c r="AO593" s="12"/>
      <c r="AP593" s="12"/>
      <c r="AQ593" s="12"/>
      <c r="AR593" s="12"/>
    </row>
    <row r="594">
      <c r="A594" s="86"/>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83"/>
      <c r="AO594" s="12"/>
      <c r="AP594" s="12"/>
      <c r="AQ594" s="12"/>
      <c r="AR594" s="12"/>
    </row>
    <row r="595">
      <c r="A595" s="86"/>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83"/>
      <c r="AO595" s="12"/>
      <c r="AP595" s="12"/>
      <c r="AQ595" s="12"/>
      <c r="AR595" s="12"/>
    </row>
    <row r="596">
      <c r="A596" s="86"/>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83"/>
      <c r="AO596" s="12"/>
      <c r="AP596" s="12"/>
      <c r="AQ596" s="12"/>
      <c r="AR596" s="12"/>
    </row>
    <row r="597">
      <c r="A597" s="86"/>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83"/>
      <c r="AO597" s="12"/>
      <c r="AP597" s="12"/>
      <c r="AQ597" s="12"/>
      <c r="AR597" s="12"/>
    </row>
    <row r="598">
      <c r="A598" s="86"/>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83"/>
      <c r="AO598" s="12"/>
      <c r="AP598" s="12"/>
      <c r="AQ598" s="12"/>
      <c r="AR598" s="12"/>
    </row>
    <row r="599">
      <c r="A599" s="86"/>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83"/>
      <c r="AO599" s="12"/>
      <c r="AP599" s="12"/>
      <c r="AQ599" s="12"/>
      <c r="AR599" s="12"/>
    </row>
    <row r="600">
      <c r="A600" s="86"/>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83"/>
      <c r="AO600" s="12"/>
      <c r="AP600" s="12"/>
      <c r="AQ600" s="12"/>
      <c r="AR600" s="12"/>
    </row>
    <row r="601">
      <c r="A601" s="86"/>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83"/>
      <c r="AO601" s="12"/>
      <c r="AP601" s="12"/>
      <c r="AQ601" s="12"/>
      <c r="AR601" s="12"/>
    </row>
    <row r="602">
      <c r="A602" s="86"/>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83"/>
      <c r="AO602" s="12"/>
      <c r="AP602" s="12"/>
      <c r="AQ602" s="12"/>
      <c r="AR602" s="12"/>
    </row>
    <row r="603">
      <c r="A603" s="86"/>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83"/>
      <c r="AO603" s="12"/>
      <c r="AP603" s="12"/>
      <c r="AQ603" s="12"/>
      <c r="AR603" s="12"/>
    </row>
    <row r="604">
      <c r="A604" s="86"/>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83"/>
      <c r="AO604" s="12"/>
      <c r="AP604" s="12"/>
      <c r="AQ604" s="12"/>
      <c r="AR604" s="12"/>
    </row>
    <row r="605">
      <c r="A605" s="86"/>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83"/>
      <c r="AO605" s="12"/>
      <c r="AP605" s="12"/>
      <c r="AQ605" s="12"/>
      <c r="AR605" s="12"/>
    </row>
    <row r="606">
      <c r="A606" s="86"/>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83"/>
      <c r="AO606" s="12"/>
      <c r="AP606" s="12"/>
      <c r="AQ606" s="12"/>
      <c r="AR606" s="12"/>
    </row>
    <row r="607">
      <c r="A607" s="86"/>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83"/>
      <c r="AO607" s="12"/>
      <c r="AP607" s="12"/>
      <c r="AQ607" s="12"/>
      <c r="AR607" s="12"/>
    </row>
    <row r="608">
      <c r="A608" s="86"/>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83"/>
      <c r="AO608" s="12"/>
      <c r="AP608" s="12"/>
      <c r="AQ608" s="12"/>
      <c r="AR608" s="12"/>
    </row>
    <row r="609">
      <c r="A609" s="86"/>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83"/>
      <c r="AO609" s="12"/>
      <c r="AP609" s="12"/>
      <c r="AQ609" s="12"/>
      <c r="AR609" s="12"/>
    </row>
    <row r="610">
      <c r="A610" s="86"/>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83"/>
      <c r="AO610" s="12"/>
      <c r="AP610" s="12"/>
      <c r="AQ610" s="12"/>
      <c r="AR610" s="12"/>
    </row>
    <row r="611">
      <c r="A611" s="86"/>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83"/>
      <c r="AO611" s="12"/>
      <c r="AP611" s="12"/>
      <c r="AQ611" s="12"/>
      <c r="AR611" s="12"/>
    </row>
    <row r="612">
      <c r="A612" s="86"/>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83"/>
      <c r="AO612" s="12"/>
      <c r="AP612" s="12"/>
      <c r="AQ612" s="12"/>
      <c r="AR612" s="12"/>
    </row>
    <row r="613">
      <c r="A613" s="86"/>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83"/>
      <c r="AO613" s="12"/>
      <c r="AP613" s="12"/>
      <c r="AQ613" s="12"/>
      <c r="AR613" s="12"/>
    </row>
    <row r="614">
      <c r="A614" s="86"/>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83"/>
      <c r="AO614" s="12"/>
      <c r="AP614" s="12"/>
      <c r="AQ614" s="12"/>
      <c r="AR614" s="12"/>
    </row>
    <row r="615">
      <c r="A615" s="86"/>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83"/>
      <c r="AO615" s="12"/>
      <c r="AP615" s="12"/>
      <c r="AQ615" s="12"/>
      <c r="AR615" s="12"/>
    </row>
    <row r="616">
      <c r="A616" s="86"/>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83"/>
      <c r="AO616" s="12"/>
      <c r="AP616" s="12"/>
      <c r="AQ616" s="12"/>
      <c r="AR616" s="12"/>
    </row>
    <row r="617">
      <c r="A617" s="86"/>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83"/>
      <c r="AO617" s="12"/>
      <c r="AP617" s="12"/>
      <c r="AQ617" s="12"/>
      <c r="AR617" s="12"/>
    </row>
    <row r="618">
      <c r="A618" s="86"/>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83"/>
      <c r="AO618" s="12"/>
      <c r="AP618" s="12"/>
      <c r="AQ618" s="12"/>
      <c r="AR618" s="12"/>
    </row>
    <row r="619">
      <c r="A619" s="86"/>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83"/>
      <c r="AO619" s="12"/>
      <c r="AP619" s="12"/>
      <c r="AQ619" s="12"/>
      <c r="AR619" s="12"/>
    </row>
    <row r="620">
      <c r="A620" s="86"/>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83"/>
      <c r="AO620" s="12"/>
      <c r="AP620" s="12"/>
      <c r="AQ620" s="12"/>
      <c r="AR620" s="12"/>
    </row>
    <row r="621">
      <c r="A621" s="86"/>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83"/>
      <c r="AO621" s="12"/>
      <c r="AP621" s="12"/>
      <c r="AQ621" s="12"/>
      <c r="AR621" s="12"/>
    </row>
    <row r="622">
      <c r="A622" s="86"/>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83"/>
      <c r="AO622" s="12"/>
      <c r="AP622" s="12"/>
      <c r="AQ622" s="12"/>
      <c r="AR622" s="12"/>
    </row>
    <row r="623">
      <c r="A623" s="86"/>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83"/>
      <c r="AO623" s="12"/>
      <c r="AP623" s="12"/>
      <c r="AQ623" s="12"/>
      <c r="AR623" s="12"/>
    </row>
    <row r="624">
      <c r="A624" s="86"/>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83"/>
      <c r="AO624" s="12"/>
      <c r="AP624" s="12"/>
      <c r="AQ624" s="12"/>
      <c r="AR624" s="12"/>
    </row>
    <row r="625">
      <c r="A625" s="86"/>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83"/>
      <c r="AO625" s="12"/>
      <c r="AP625" s="12"/>
      <c r="AQ625" s="12"/>
      <c r="AR625" s="12"/>
    </row>
    <row r="626">
      <c r="A626" s="86"/>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83"/>
      <c r="AO626" s="12"/>
      <c r="AP626" s="12"/>
      <c r="AQ626" s="12"/>
      <c r="AR626" s="12"/>
    </row>
    <row r="627">
      <c r="A627" s="86"/>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83"/>
      <c r="AO627" s="12"/>
      <c r="AP627" s="12"/>
      <c r="AQ627" s="12"/>
      <c r="AR627" s="12"/>
    </row>
    <row r="628">
      <c r="A628" s="86"/>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83"/>
      <c r="AO628" s="12"/>
      <c r="AP628" s="12"/>
      <c r="AQ628" s="12"/>
      <c r="AR628" s="12"/>
    </row>
    <row r="629">
      <c r="A629" s="86"/>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83"/>
      <c r="AO629" s="12"/>
      <c r="AP629" s="12"/>
      <c r="AQ629" s="12"/>
      <c r="AR629" s="12"/>
    </row>
    <row r="630">
      <c r="A630" s="86"/>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83"/>
      <c r="AO630" s="12"/>
      <c r="AP630" s="12"/>
      <c r="AQ630" s="12"/>
      <c r="AR630" s="12"/>
    </row>
    <row r="631">
      <c r="A631" s="86"/>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83"/>
      <c r="AO631" s="12"/>
      <c r="AP631" s="12"/>
      <c r="AQ631" s="12"/>
      <c r="AR631" s="12"/>
    </row>
    <row r="632">
      <c r="A632" s="86"/>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83"/>
      <c r="AO632" s="12"/>
      <c r="AP632" s="12"/>
      <c r="AQ632" s="12"/>
      <c r="AR632" s="12"/>
    </row>
    <row r="633">
      <c r="A633" s="86"/>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83"/>
      <c r="AO633" s="12"/>
      <c r="AP633" s="12"/>
      <c r="AQ633" s="12"/>
      <c r="AR633" s="12"/>
    </row>
    <row r="634">
      <c r="A634" s="86"/>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83"/>
      <c r="AO634" s="12"/>
      <c r="AP634" s="12"/>
      <c r="AQ634" s="12"/>
      <c r="AR634" s="12"/>
    </row>
    <row r="635">
      <c r="A635" s="86"/>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83"/>
      <c r="AO635" s="12"/>
      <c r="AP635" s="12"/>
      <c r="AQ635" s="12"/>
      <c r="AR635" s="12"/>
    </row>
    <row r="636">
      <c r="A636" s="86"/>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83"/>
      <c r="AO636" s="12"/>
      <c r="AP636" s="12"/>
      <c r="AQ636" s="12"/>
      <c r="AR636" s="12"/>
    </row>
    <row r="637">
      <c r="A637" s="86"/>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83"/>
      <c r="AO637" s="12"/>
      <c r="AP637" s="12"/>
      <c r="AQ637" s="12"/>
      <c r="AR637" s="12"/>
    </row>
    <row r="638">
      <c r="A638" s="86"/>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83"/>
      <c r="AO638" s="12"/>
      <c r="AP638" s="12"/>
      <c r="AQ638" s="12"/>
      <c r="AR638" s="12"/>
    </row>
    <row r="639">
      <c r="A639" s="86"/>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83"/>
      <c r="AO639" s="12"/>
      <c r="AP639" s="12"/>
      <c r="AQ639" s="12"/>
      <c r="AR639" s="12"/>
    </row>
    <row r="640">
      <c r="A640" s="86"/>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83"/>
      <c r="AO640" s="12"/>
      <c r="AP640" s="12"/>
      <c r="AQ640" s="12"/>
      <c r="AR640" s="12"/>
    </row>
    <row r="641">
      <c r="A641" s="86"/>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83"/>
      <c r="AO641" s="12"/>
      <c r="AP641" s="12"/>
      <c r="AQ641" s="12"/>
      <c r="AR641" s="12"/>
    </row>
    <row r="642">
      <c r="A642" s="86"/>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83"/>
      <c r="AO642" s="12"/>
      <c r="AP642" s="12"/>
      <c r="AQ642" s="12"/>
      <c r="AR642" s="12"/>
    </row>
    <row r="643">
      <c r="A643" s="86"/>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83"/>
      <c r="AO643" s="12"/>
      <c r="AP643" s="12"/>
      <c r="AQ643" s="12"/>
      <c r="AR643" s="12"/>
    </row>
    <row r="644">
      <c r="A644" s="86"/>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83"/>
      <c r="AO644" s="12"/>
      <c r="AP644" s="12"/>
      <c r="AQ644" s="12"/>
      <c r="AR644" s="12"/>
    </row>
    <row r="645">
      <c r="A645" s="86"/>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83"/>
      <c r="AO645" s="12"/>
      <c r="AP645" s="12"/>
      <c r="AQ645" s="12"/>
      <c r="AR645" s="12"/>
    </row>
    <row r="646">
      <c r="A646" s="86"/>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83"/>
      <c r="AO646" s="12"/>
      <c r="AP646" s="12"/>
      <c r="AQ646" s="12"/>
      <c r="AR646" s="12"/>
    </row>
    <row r="647">
      <c r="A647" s="86"/>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83"/>
      <c r="AO647" s="12"/>
      <c r="AP647" s="12"/>
      <c r="AQ647" s="12"/>
      <c r="AR647" s="12"/>
    </row>
    <row r="648">
      <c r="A648" s="86"/>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83"/>
      <c r="AO648" s="12"/>
      <c r="AP648" s="12"/>
      <c r="AQ648" s="12"/>
      <c r="AR648" s="12"/>
    </row>
    <row r="649">
      <c r="A649" s="86"/>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83"/>
      <c r="AO649" s="12"/>
      <c r="AP649" s="12"/>
      <c r="AQ649" s="12"/>
      <c r="AR649" s="12"/>
    </row>
    <row r="650">
      <c r="A650" s="86"/>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83"/>
      <c r="AO650" s="12"/>
      <c r="AP650" s="12"/>
      <c r="AQ650" s="12"/>
      <c r="AR650" s="12"/>
    </row>
    <row r="651">
      <c r="A651" s="86"/>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83"/>
      <c r="AO651" s="12"/>
      <c r="AP651" s="12"/>
      <c r="AQ651" s="12"/>
      <c r="AR651" s="12"/>
    </row>
    <row r="652">
      <c r="A652" s="86"/>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83"/>
      <c r="AO652" s="12"/>
      <c r="AP652" s="12"/>
      <c r="AQ652" s="12"/>
      <c r="AR652" s="12"/>
    </row>
    <row r="653">
      <c r="A653" s="86"/>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83"/>
      <c r="AO653" s="12"/>
      <c r="AP653" s="12"/>
      <c r="AQ653" s="12"/>
      <c r="AR653" s="12"/>
    </row>
    <row r="654">
      <c r="A654" s="86"/>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83"/>
      <c r="AO654" s="12"/>
      <c r="AP654" s="12"/>
      <c r="AQ654" s="12"/>
      <c r="AR654" s="12"/>
    </row>
    <row r="655">
      <c r="A655" s="86"/>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83"/>
      <c r="AO655" s="12"/>
      <c r="AP655" s="12"/>
      <c r="AQ655" s="12"/>
      <c r="AR655" s="12"/>
    </row>
    <row r="656">
      <c r="A656" s="86"/>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83"/>
      <c r="AO656" s="12"/>
      <c r="AP656" s="12"/>
      <c r="AQ656" s="12"/>
      <c r="AR656" s="12"/>
    </row>
    <row r="657">
      <c r="A657" s="86"/>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83"/>
      <c r="AO657" s="12"/>
      <c r="AP657" s="12"/>
      <c r="AQ657" s="12"/>
      <c r="AR657" s="12"/>
    </row>
    <row r="658">
      <c r="A658" s="86"/>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83"/>
      <c r="AO658" s="12"/>
      <c r="AP658" s="12"/>
      <c r="AQ658" s="12"/>
      <c r="AR658" s="12"/>
    </row>
    <row r="659">
      <c r="A659" s="86"/>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83"/>
      <c r="AO659" s="12"/>
      <c r="AP659" s="12"/>
      <c r="AQ659" s="12"/>
      <c r="AR659" s="12"/>
    </row>
    <row r="660">
      <c r="A660" s="86"/>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83"/>
      <c r="AO660" s="12"/>
      <c r="AP660" s="12"/>
      <c r="AQ660" s="12"/>
      <c r="AR660" s="12"/>
    </row>
    <row r="661">
      <c r="A661" s="86"/>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83"/>
      <c r="AO661" s="12"/>
      <c r="AP661" s="12"/>
      <c r="AQ661" s="12"/>
      <c r="AR661" s="12"/>
    </row>
    <row r="662">
      <c r="A662" s="86"/>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83"/>
      <c r="AO662" s="12"/>
      <c r="AP662" s="12"/>
      <c r="AQ662" s="12"/>
      <c r="AR662" s="12"/>
    </row>
    <row r="663">
      <c r="A663" s="86"/>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83"/>
      <c r="AO663" s="12"/>
      <c r="AP663" s="12"/>
      <c r="AQ663" s="12"/>
      <c r="AR663" s="12"/>
    </row>
    <row r="664">
      <c r="A664" s="86"/>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83"/>
      <c r="AO664" s="12"/>
      <c r="AP664" s="12"/>
      <c r="AQ664" s="12"/>
      <c r="AR664" s="12"/>
    </row>
    <row r="665">
      <c r="A665" s="86"/>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83"/>
      <c r="AO665" s="12"/>
      <c r="AP665" s="12"/>
      <c r="AQ665" s="12"/>
      <c r="AR665" s="12"/>
    </row>
    <row r="666">
      <c r="A666" s="86"/>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83"/>
      <c r="AO666" s="12"/>
      <c r="AP666" s="12"/>
      <c r="AQ666" s="12"/>
      <c r="AR666" s="12"/>
    </row>
    <row r="667">
      <c r="A667" s="86"/>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83"/>
      <c r="AO667" s="12"/>
      <c r="AP667" s="12"/>
      <c r="AQ667" s="12"/>
      <c r="AR667" s="12"/>
    </row>
    <row r="668">
      <c r="A668" s="86"/>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83"/>
      <c r="AO668" s="12"/>
      <c r="AP668" s="12"/>
      <c r="AQ668" s="12"/>
      <c r="AR668" s="12"/>
    </row>
    <row r="669">
      <c r="A669" s="86"/>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83"/>
      <c r="AO669" s="12"/>
      <c r="AP669" s="12"/>
      <c r="AQ669" s="12"/>
      <c r="AR669" s="12"/>
    </row>
    <row r="670">
      <c r="A670" s="86"/>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83"/>
      <c r="AO670" s="12"/>
      <c r="AP670" s="12"/>
      <c r="AQ670" s="12"/>
      <c r="AR670" s="12"/>
    </row>
    <row r="671">
      <c r="A671" s="86"/>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83"/>
      <c r="AO671" s="12"/>
      <c r="AP671" s="12"/>
      <c r="AQ671" s="12"/>
      <c r="AR671" s="12"/>
    </row>
    <row r="672">
      <c r="A672" s="86"/>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83"/>
      <c r="AO672" s="12"/>
      <c r="AP672" s="12"/>
      <c r="AQ672" s="12"/>
      <c r="AR672" s="12"/>
    </row>
    <row r="673">
      <c r="A673" s="86"/>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83"/>
      <c r="AO673" s="12"/>
      <c r="AP673" s="12"/>
      <c r="AQ673" s="12"/>
      <c r="AR673" s="12"/>
    </row>
    <row r="674">
      <c r="A674" s="86"/>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83"/>
      <c r="AO674" s="12"/>
      <c r="AP674" s="12"/>
      <c r="AQ674" s="12"/>
      <c r="AR674" s="12"/>
    </row>
    <row r="675">
      <c r="A675" s="86"/>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83"/>
      <c r="AO675" s="12"/>
      <c r="AP675" s="12"/>
      <c r="AQ675" s="12"/>
      <c r="AR675" s="12"/>
    </row>
    <row r="676">
      <c r="A676" s="86"/>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83"/>
      <c r="AO676" s="12"/>
      <c r="AP676" s="12"/>
      <c r="AQ676" s="12"/>
      <c r="AR676" s="12"/>
    </row>
    <row r="677">
      <c r="A677" s="86"/>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83"/>
      <c r="AO677" s="12"/>
      <c r="AP677" s="12"/>
      <c r="AQ677" s="12"/>
      <c r="AR677" s="12"/>
    </row>
    <row r="678">
      <c r="A678" s="86"/>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83"/>
      <c r="AO678" s="12"/>
      <c r="AP678" s="12"/>
      <c r="AQ678" s="12"/>
      <c r="AR678" s="12"/>
    </row>
    <row r="679">
      <c r="A679" s="86"/>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83"/>
      <c r="AO679" s="12"/>
      <c r="AP679" s="12"/>
      <c r="AQ679" s="12"/>
      <c r="AR679" s="12"/>
    </row>
    <row r="680">
      <c r="A680" s="86"/>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83"/>
      <c r="AO680" s="12"/>
      <c r="AP680" s="12"/>
      <c r="AQ680" s="12"/>
      <c r="AR680" s="12"/>
    </row>
    <row r="681">
      <c r="A681" s="86"/>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83"/>
      <c r="AO681" s="12"/>
      <c r="AP681" s="12"/>
      <c r="AQ681" s="12"/>
      <c r="AR681" s="12"/>
    </row>
    <row r="682">
      <c r="A682" s="86"/>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83"/>
      <c r="AO682" s="12"/>
      <c r="AP682" s="12"/>
      <c r="AQ682" s="12"/>
      <c r="AR682" s="12"/>
    </row>
    <row r="683">
      <c r="A683" s="86"/>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83"/>
      <c r="AO683" s="12"/>
      <c r="AP683" s="12"/>
      <c r="AQ683" s="12"/>
      <c r="AR683" s="12"/>
    </row>
    <row r="684">
      <c r="A684" s="86"/>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83"/>
      <c r="AO684" s="12"/>
      <c r="AP684" s="12"/>
      <c r="AQ684" s="12"/>
      <c r="AR684" s="12"/>
    </row>
    <row r="685">
      <c r="A685" s="86"/>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83"/>
      <c r="AO685" s="12"/>
      <c r="AP685" s="12"/>
      <c r="AQ685" s="12"/>
      <c r="AR685" s="12"/>
    </row>
    <row r="686">
      <c r="A686" s="86"/>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83"/>
      <c r="AO686" s="12"/>
      <c r="AP686" s="12"/>
      <c r="AQ686" s="12"/>
      <c r="AR686" s="12"/>
    </row>
    <row r="687">
      <c r="A687" s="86"/>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83"/>
      <c r="AO687" s="12"/>
      <c r="AP687" s="12"/>
      <c r="AQ687" s="12"/>
      <c r="AR687" s="12"/>
    </row>
    <row r="688">
      <c r="A688" s="86"/>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83"/>
      <c r="AO688" s="12"/>
      <c r="AP688" s="12"/>
      <c r="AQ688" s="12"/>
      <c r="AR688" s="12"/>
    </row>
    <row r="689">
      <c r="A689" s="86"/>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83"/>
      <c r="AO689" s="12"/>
      <c r="AP689" s="12"/>
      <c r="AQ689" s="12"/>
      <c r="AR689" s="12"/>
    </row>
    <row r="690">
      <c r="A690" s="86"/>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83"/>
      <c r="AO690" s="12"/>
      <c r="AP690" s="12"/>
      <c r="AQ690" s="12"/>
      <c r="AR690" s="12"/>
    </row>
    <row r="691">
      <c r="A691" s="86"/>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83"/>
      <c r="AO691" s="12"/>
      <c r="AP691" s="12"/>
      <c r="AQ691" s="12"/>
      <c r="AR691" s="12"/>
    </row>
    <row r="692">
      <c r="A692" s="86"/>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83"/>
      <c r="AO692" s="12"/>
      <c r="AP692" s="12"/>
      <c r="AQ692" s="12"/>
      <c r="AR692" s="12"/>
    </row>
    <row r="693">
      <c r="A693" s="86"/>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83"/>
      <c r="AO693" s="12"/>
      <c r="AP693" s="12"/>
      <c r="AQ693" s="12"/>
      <c r="AR693" s="12"/>
    </row>
    <row r="694">
      <c r="A694" s="86"/>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83"/>
      <c r="AO694" s="12"/>
      <c r="AP694" s="12"/>
      <c r="AQ694" s="12"/>
      <c r="AR694" s="12"/>
    </row>
    <row r="695">
      <c r="A695" s="86"/>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83"/>
      <c r="AO695" s="12"/>
      <c r="AP695" s="12"/>
      <c r="AQ695" s="12"/>
      <c r="AR695" s="12"/>
    </row>
    <row r="696">
      <c r="A696" s="86"/>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83"/>
      <c r="AO696" s="12"/>
      <c r="AP696" s="12"/>
      <c r="AQ696" s="12"/>
      <c r="AR696" s="12"/>
    </row>
    <row r="697">
      <c r="A697" s="86"/>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83"/>
      <c r="AO697" s="12"/>
      <c r="AP697" s="12"/>
      <c r="AQ697" s="12"/>
      <c r="AR697" s="12"/>
    </row>
    <row r="698">
      <c r="A698" s="86"/>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83"/>
      <c r="AO698" s="12"/>
      <c r="AP698" s="12"/>
      <c r="AQ698" s="12"/>
      <c r="AR698" s="12"/>
    </row>
    <row r="699">
      <c r="A699" s="86"/>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83"/>
      <c r="AO699" s="12"/>
      <c r="AP699" s="12"/>
      <c r="AQ699" s="12"/>
      <c r="AR699" s="12"/>
    </row>
    <row r="700">
      <c r="A700" s="86"/>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83"/>
      <c r="AO700" s="12"/>
      <c r="AP700" s="12"/>
      <c r="AQ700" s="12"/>
      <c r="AR700" s="12"/>
    </row>
    <row r="701">
      <c r="A701" s="86"/>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83"/>
      <c r="AO701" s="12"/>
      <c r="AP701" s="12"/>
      <c r="AQ701" s="12"/>
      <c r="AR701" s="12"/>
    </row>
    <row r="702">
      <c r="A702" s="86"/>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83"/>
      <c r="AO702" s="12"/>
      <c r="AP702" s="12"/>
      <c r="AQ702" s="12"/>
      <c r="AR702" s="12"/>
    </row>
    <row r="703">
      <c r="A703" s="86"/>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83"/>
      <c r="AO703" s="12"/>
      <c r="AP703" s="12"/>
      <c r="AQ703" s="12"/>
      <c r="AR703" s="12"/>
    </row>
    <row r="704">
      <c r="A704" s="86"/>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83"/>
      <c r="AO704" s="12"/>
      <c r="AP704" s="12"/>
      <c r="AQ704" s="12"/>
      <c r="AR704" s="12"/>
    </row>
    <row r="705">
      <c r="A705" s="86"/>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83"/>
      <c r="AO705" s="12"/>
      <c r="AP705" s="12"/>
      <c r="AQ705" s="12"/>
      <c r="AR705" s="12"/>
    </row>
    <row r="706">
      <c r="A706" s="86"/>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83"/>
      <c r="AO706" s="12"/>
      <c r="AP706" s="12"/>
      <c r="AQ706" s="12"/>
      <c r="AR706" s="12"/>
    </row>
    <row r="707">
      <c r="A707" s="86"/>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83"/>
      <c r="AO707" s="12"/>
      <c r="AP707" s="12"/>
      <c r="AQ707" s="12"/>
      <c r="AR707" s="12"/>
    </row>
    <row r="708">
      <c r="A708" s="86"/>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83"/>
      <c r="AO708" s="12"/>
      <c r="AP708" s="12"/>
      <c r="AQ708" s="12"/>
      <c r="AR708" s="12"/>
    </row>
    <row r="709">
      <c r="A709" s="86"/>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83"/>
      <c r="AO709" s="12"/>
      <c r="AP709" s="12"/>
      <c r="AQ709" s="12"/>
      <c r="AR709" s="12"/>
    </row>
    <row r="710">
      <c r="A710" s="86"/>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83"/>
      <c r="AO710" s="12"/>
      <c r="AP710" s="12"/>
      <c r="AQ710" s="12"/>
      <c r="AR710" s="12"/>
    </row>
    <row r="711">
      <c r="A711" s="86"/>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83"/>
      <c r="AO711" s="12"/>
      <c r="AP711" s="12"/>
      <c r="AQ711" s="12"/>
      <c r="AR711" s="12"/>
    </row>
    <row r="712">
      <c r="A712" s="86"/>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83"/>
      <c r="AO712" s="12"/>
      <c r="AP712" s="12"/>
      <c r="AQ712" s="12"/>
      <c r="AR712" s="12"/>
    </row>
    <row r="713">
      <c r="A713" s="86"/>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83"/>
      <c r="AO713" s="12"/>
      <c r="AP713" s="12"/>
      <c r="AQ713" s="12"/>
      <c r="AR713" s="12"/>
    </row>
    <row r="714">
      <c r="A714" s="86"/>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83"/>
      <c r="AO714" s="12"/>
      <c r="AP714" s="12"/>
      <c r="AQ714" s="12"/>
      <c r="AR714" s="12"/>
    </row>
    <row r="715">
      <c r="A715" s="86"/>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83"/>
      <c r="AO715" s="12"/>
      <c r="AP715" s="12"/>
      <c r="AQ715" s="12"/>
      <c r="AR715" s="12"/>
    </row>
    <row r="716">
      <c r="A716" s="86"/>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83"/>
      <c r="AO716" s="12"/>
      <c r="AP716" s="12"/>
      <c r="AQ716" s="12"/>
      <c r="AR716" s="12"/>
    </row>
    <row r="717">
      <c r="A717" s="86"/>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83"/>
      <c r="AO717" s="12"/>
      <c r="AP717" s="12"/>
      <c r="AQ717" s="12"/>
      <c r="AR717" s="12"/>
    </row>
    <row r="718">
      <c r="A718" s="86"/>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83"/>
      <c r="AO718" s="12"/>
      <c r="AP718" s="12"/>
      <c r="AQ718" s="12"/>
      <c r="AR718" s="12"/>
    </row>
    <row r="719">
      <c r="A719" s="86"/>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83"/>
      <c r="AO719" s="12"/>
      <c r="AP719" s="12"/>
      <c r="AQ719" s="12"/>
      <c r="AR719" s="12"/>
    </row>
    <row r="720">
      <c r="A720" s="86"/>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83"/>
      <c r="AO720" s="12"/>
      <c r="AP720" s="12"/>
      <c r="AQ720" s="12"/>
      <c r="AR720" s="12"/>
    </row>
    <row r="721">
      <c r="A721" s="86"/>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83"/>
      <c r="AO721" s="12"/>
      <c r="AP721" s="12"/>
      <c r="AQ721" s="12"/>
      <c r="AR721" s="12"/>
    </row>
    <row r="722">
      <c r="A722" s="86"/>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83"/>
      <c r="AO722" s="12"/>
      <c r="AP722" s="12"/>
      <c r="AQ722" s="12"/>
      <c r="AR722" s="12"/>
    </row>
    <row r="723">
      <c r="A723" s="86"/>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83"/>
      <c r="AO723" s="12"/>
      <c r="AP723" s="12"/>
      <c r="AQ723" s="12"/>
      <c r="AR723" s="12"/>
    </row>
    <row r="724">
      <c r="A724" s="86"/>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83"/>
      <c r="AO724" s="12"/>
      <c r="AP724" s="12"/>
      <c r="AQ724" s="12"/>
      <c r="AR724" s="12"/>
    </row>
    <row r="725">
      <c r="A725" s="86"/>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83"/>
      <c r="AO725" s="12"/>
      <c r="AP725" s="12"/>
      <c r="AQ725" s="12"/>
      <c r="AR725" s="12"/>
    </row>
    <row r="726">
      <c r="A726" s="86"/>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83"/>
      <c r="AO726" s="12"/>
      <c r="AP726" s="12"/>
      <c r="AQ726" s="12"/>
      <c r="AR726" s="12"/>
    </row>
    <row r="727">
      <c r="A727" s="86"/>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83"/>
      <c r="AO727" s="12"/>
      <c r="AP727" s="12"/>
      <c r="AQ727" s="12"/>
      <c r="AR727" s="12"/>
    </row>
    <row r="728">
      <c r="A728" s="86"/>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83"/>
      <c r="AO728" s="12"/>
      <c r="AP728" s="12"/>
      <c r="AQ728" s="12"/>
      <c r="AR728" s="12"/>
    </row>
    <row r="729">
      <c r="A729" s="86"/>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83"/>
      <c r="AO729" s="12"/>
      <c r="AP729" s="12"/>
      <c r="AQ729" s="12"/>
      <c r="AR729" s="12"/>
    </row>
    <row r="730">
      <c r="A730" s="86"/>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83"/>
      <c r="AO730" s="12"/>
      <c r="AP730" s="12"/>
      <c r="AQ730" s="12"/>
      <c r="AR730" s="12"/>
    </row>
    <row r="731">
      <c r="A731" s="86"/>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83"/>
      <c r="AO731" s="12"/>
      <c r="AP731" s="12"/>
      <c r="AQ731" s="12"/>
      <c r="AR731" s="12"/>
    </row>
    <row r="732">
      <c r="A732" s="86"/>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83"/>
      <c r="AO732" s="12"/>
      <c r="AP732" s="12"/>
      <c r="AQ732" s="12"/>
      <c r="AR732" s="12"/>
    </row>
    <row r="733">
      <c r="A733" s="86"/>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83"/>
      <c r="AO733" s="12"/>
      <c r="AP733" s="12"/>
      <c r="AQ733" s="12"/>
      <c r="AR733" s="12"/>
    </row>
    <row r="734">
      <c r="A734" s="86"/>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83"/>
      <c r="AO734" s="12"/>
      <c r="AP734" s="12"/>
      <c r="AQ734" s="12"/>
      <c r="AR734" s="12"/>
    </row>
    <row r="735">
      <c r="A735" s="86"/>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83"/>
      <c r="AO735" s="12"/>
      <c r="AP735" s="12"/>
      <c r="AQ735" s="12"/>
      <c r="AR735" s="12"/>
    </row>
    <row r="736">
      <c r="A736" s="86"/>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83"/>
      <c r="AO736" s="12"/>
      <c r="AP736" s="12"/>
      <c r="AQ736" s="12"/>
      <c r="AR736" s="12"/>
    </row>
    <row r="737">
      <c r="A737" s="86"/>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83"/>
      <c r="AO737" s="12"/>
      <c r="AP737" s="12"/>
      <c r="AQ737" s="12"/>
      <c r="AR737" s="12"/>
    </row>
    <row r="738">
      <c r="A738" s="86"/>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83"/>
      <c r="AO738" s="12"/>
      <c r="AP738" s="12"/>
      <c r="AQ738" s="12"/>
      <c r="AR738" s="12"/>
    </row>
    <row r="739">
      <c r="A739" s="86"/>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83"/>
      <c r="AO739" s="12"/>
      <c r="AP739" s="12"/>
      <c r="AQ739" s="12"/>
      <c r="AR739" s="12"/>
    </row>
    <row r="740">
      <c r="A740" s="86"/>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83"/>
      <c r="AO740" s="12"/>
      <c r="AP740" s="12"/>
      <c r="AQ740" s="12"/>
      <c r="AR740" s="12"/>
    </row>
    <row r="741">
      <c r="A741" s="86"/>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83"/>
      <c r="AO741" s="12"/>
      <c r="AP741" s="12"/>
      <c r="AQ741" s="12"/>
      <c r="AR741" s="12"/>
    </row>
    <row r="742">
      <c r="A742" s="86"/>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83"/>
      <c r="AO742" s="12"/>
      <c r="AP742" s="12"/>
      <c r="AQ742" s="12"/>
      <c r="AR742" s="12"/>
    </row>
    <row r="743">
      <c r="A743" s="86"/>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83"/>
      <c r="AO743" s="12"/>
      <c r="AP743" s="12"/>
      <c r="AQ743" s="12"/>
      <c r="AR743" s="12"/>
    </row>
    <row r="744">
      <c r="A744" s="86"/>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83"/>
      <c r="AO744" s="12"/>
      <c r="AP744" s="12"/>
      <c r="AQ744" s="12"/>
      <c r="AR744" s="12"/>
    </row>
    <row r="745">
      <c r="A745" s="86"/>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83"/>
      <c r="AO745" s="12"/>
      <c r="AP745" s="12"/>
      <c r="AQ745" s="12"/>
      <c r="AR745" s="12"/>
    </row>
    <row r="746">
      <c r="A746" s="86"/>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83"/>
      <c r="AO746" s="12"/>
      <c r="AP746" s="12"/>
      <c r="AQ746" s="12"/>
      <c r="AR746" s="12"/>
    </row>
    <row r="747">
      <c r="A747" s="86"/>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83"/>
      <c r="AO747" s="12"/>
      <c r="AP747" s="12"/>
      <c r="AQ747" s="12"/>
      <c r="AR747" s="12"/>
    </row>
    <row r="748">
      <c r="A748" s="86"/>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83"/>
      <c r="AO748" s="12"/>
      <c r="AP748" s="12"/>
      <c r="AQ748" s="12"/>
      <c r="AR748" s="12"/>
    </row>
    <row r="749">
      <c r="A749" s="86"/>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83"/>
      <c r="AO749" s="12"/>
      <c r="AP749" s="12"/>
      <c r="AQ749" s="12"/>
      <c r="AR749" s="12"/>
    </row>
    <row r="750">
      <c r="A750" s="86"/>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83"/>
      <c r="AO750" s="12"/>
      <c r="AP750" s="12"/>
      <c r="AQ750" s="12"/>
      <c r="AR750" s="12"/>
    </row>
    <row r="751">
      <c r="A751" s="86"/>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83"/>
      <c r="AO751" s="12"/>
      <c r="AP751" s="12"/>
      <c r="AQ751" s="12"/>
      <c r="AR751" s="12"/>
    </row>
    <row r="752">
      <c r="A752" s="86"/>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83"/>
      <c r="AO752" s="12"/>
      <c r="AP752" s="12"/>
      <c r="AQ752" s="12"/>
      <c r="AR752" s="12"/>
    </row>
    <row r="753">
      <c r="A753" s="86"/>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83"/>
      <c r="AO753" s="12"/>
      <c r="AP753" s="12"/>
      <c r="AQ753" s="12"/>
      <c r="AR753" s="12"/>
    </row>
    <row r="754">
      <c r="A754" s="86"/>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83"/>
      <c r="AO754" s="12"/>
      <c r="AP754" s="12"/>
      <c r="AQ754" s="12"/>
      <c r="AR754" s="12"/>
    </row>
    <row r="755">
      <c r="A755" s="86"/>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83"/>
      <c r="AO755" s="12"/>
      <c r="AP755" s="12"/>
      <c r="AQ755" s="12"/>
      <c r="AR755" s="12"/>
    </row>
    <row r="756">
      <c r="A756" s="86"/>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83"/>
      <c r="AO756" s="12"/>
      <c r="AP756" s="12"/>
      <c r="AQ756" s="12"/>
      <c r="AR756" s="12"/>
    </row>
    <row r="757">
      <c r="A757" s="86"/>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83"/>
      <c r="AO757" s="12"/>
      <c r="AP757" s="12"/>
      <c r="AQ757" s="12"/>
      <c r="AR757" s="12"/>
    </row>
    <row r="758">
      <c r="A758" s="86"/>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83"/>
      <c r="AO758" s="12"/>
      <c r="AP758" s="12"/>
      <c r="AQ758" s="12"/>
      <c r="AR758" s="12"/>
    </row>
    <row r="759">
      <c r="A759" s="86"/>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83"/>
      <c r="AO759" s="12"/>
      <c r="AP759" s="12"/>
      <c r="AQ759" s="12"/>
      <c r="AR759" s="12"/>
    </row>
    <row r="760">
      <c r="A760" s="86"/>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83"/>
      <c r="AO760" s="12"/>
      <c r="AP760" s="12"/>
      <c r="AQ760" s="12"/>
      <c r="AR760" s="12"/>
    </row>
    <row r="761">
      <c r="A761" s="86"/>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83"/>
      <c r="AO761" s="12"/>
      <c r="AP761" s="12"/>
      <c r="AQ761" s="12"/>
      <c r="AR761" s="12"/>
    </row>
    <row r="762">
      <c r="A762" s="86"/>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83"/>
      <c r="AO762" s="12"/>
      <c r="AP762" s="12"/>
      <c r="AQ762" s="12"/>
      <c r="AR762" s="12"/>
    </row>
    <row r="763">
      <c r="A763" s="86"/>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83"/>
      <c r="AO763" s="12"/>
      <c r="AP763" s="12"/>
      <c r="AQ763" s="12"/>
      <c r="AR763" s="12"/>
    </row>
    <row r="764">
      <c r="A764" s="86"/>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83"/>
      <c r="AO764" s="12"/>
      <c r="AP764" s="12"/>
      <c r="AQ764" s="12"/>
      <c r="AR764" s="12"/>
    </row>
    <row r="765">
      <c r="A765" s="86"/>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83"/>
      <c r="AO765" s="12"/>
      <c r="AP765" s="12"/>
      <c r="AQ765" s="12"/>
      <c r="AR765" s="12"/>
    </row>
    <row r="766">
      <c r="A766" s="86"/>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83"/>
      <c r="AO766" s="12"/>
      <c r="AP766" s="12"/>
      <c r="AQ766" s="12"/>
      <c r="AR766" s="12"/>
    </row>
    <row r="767">
      <c r="A767" s="86"/>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83"/>
      <c r="AO767" s="12"/>
      <c r="AP767" s="12"/>
      <c r="AQ767" s="12"/>
      <c r="AR767" s="12"/>
    </row>
    <row r="768">
      <c r="A768" s="86"/>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83"/>
      <c r="AO768" s="12"/>
      <c r="AP768" s="12"/>
      <c r="AQ768" s="12"/>
      <c r="AR768" s="12"/>
    </row>
    <row r="769">
      <c r="A769" s="86"/>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83"/>
      <c r="AO769" s="12"/>
      <c r="AP769" s="12"/>
      <c r="AQ769" s="12"/>
      <c r="AR769" s="12"/>
    </row>
    <row r="770">
      <c r="A770" s="86"/>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83"/>
      <c r="AO770" s="12"/>
      <c r="AP770" s="12"/>
      <c r="AQ770" s="12"/>
      <c r="AR770" s="12"/>
    </row>
    <row r="771">
      <c r="A771" s="86"/>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83"/>
      <c r="AO771" s="12"/>
      <c r="AP771" s="12"/>
      <c r="AQ771" s="12"/>
      <c r="AR771" s="12"/>
    </row>
    <row r="772">
      <c r="A772" s="86"/>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83"/>
      <c r="AO772" s="12"/>
      <c r="AP772" s="12"/>
      <c r="AQ772" s="12"/>
      <c r="AR772" s="12"/>
    </row>
    <row r="773">
      <c r="A773" s="86"/>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83"/>
      <c r="AO773" s="12"/>
      <c r="AP773" s="12"/>
      <c r="AQ773" s="12"/>
      <c r="AR773" s="12"/>
    </row>
    <row r="774">
      <c r="A774" s="86"/>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83"/>
      <c r="AO774" s="12"/>
      <c r="AP774" s="12"/>
      <c r="AQ774" s="12"/>
      <c r="AR774" s="12"/>
    </row>
    <row r="775">
      <c r="A775" s="86"/>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83"/>
      <c r="AO775" s="12"/>
      <c r="AP775" s="12"/>
      <c r="AQ775" s="12"/>
      <c r="AR775" s="12"/>
    </row>
    <row r="776">
      <c r="A776" s="86"/>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83"/>
      <c r="AO776" s="12"/>
      <c r="AP776" s="12"/>
      <c r="AQ776" s="12"/>
      <c r="AR776" s="12"/>
    </row>
    <row r="777">
      <c r="A777" s="86"/>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83"/>
      <c r="AO777" s="12"/>
      <c r="AP777" s="12"/>
      <c r="AQ777" s="12"/>
      <c r="AR777" s="12"/>
    </row>
    <row r="778">
      <c r="A778" s="86"/>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83"/>
      <c r="AO778" s="12"/>
      <c r="AP778" s="12"/>
      <c r="AQ778" s="12"/>
      <c r="AR778" s="12"/>
    </row>
    <row r="779">
      <c r="A779" s="86"/>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83"/>
      <c r="AO779" s="12"/>
      <c r="AP779" s="12"/>
      <c r="AQ779" s="12"/>
      <c r="AR779" s="12"/>
    </row>
    <row r="780">
      <c r="A780" s="86"/>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83"/>
      <c r="AO780" s="12"/>
      <c r="AP780" s="12"/>
      <c r="AQ780" s="12"/>
      <c r="AR780" s="12"/>
    </row>
    <row r="781">
      <c r="A781" s="86"/>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83"/>
      <c r="AO781" s="12"/>
      <c r="AP781" s="12"/>
      <c r="AQ781" s="12"/>
      <c r="AR781" s="12"/>
    </row>
    <row r="782">
      <c r="A782" s="86"/>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83"/>
      <c r="AO782" s="12"/>
      <c r="AP782" s="12"/>
      <c r="AQ782" s="12"/>
      <c r="AR782" s="12"/>
    </row>
    <row r="783">
      <c r="A783" s="86"/>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83"/>
      <c r="AO783" s="12"/>
      <c r="AP783" s="12"/>
      <c r="AQ783" s="12"/>
      <c r="AR783" s="12"/>
    </row>
    <row r="784">
      <c r="A784" s="86"/>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83"/>
      <c r="AO784" s="12"/>
      <c r="AP784" s="12"/>
      <c r="AQ784" s="12"/>
      <c r="AR784" s="12"/>
    </row>
    <row r="785">
      <c r="A785" s="86"/>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83"/>
      <c r="AO785" s="12"/>
      <c r="AP785" s="12"/>
      <c r="AQ785" s="12"/>
      <c r="AR785" s="12"/>
    </row>
    <row r="786">
      <c r="A786" s="86"/>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83"/>
      <c r="AO786" s="12"/>
      <c r="AP786" s="12"/>
      <c r="AQ786" s="12"/>
      <c r="AR786" s="12"/>
    </row>
    <row r="787">
      <c r="A787" s="86"/>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83"/>
      <c r="AO787" s="12"/>
      <c r="AP787" s="12"/>
      <c r="AQ787" s="12"/>
      <c r="AR787" s="12"/>
    </row>
    <row r="788">
      <c r="A788" s="86"/>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83"/>
      <c r="AO788" s="12"/>
      <c r="AP788" s="12"/>
      <c r="AQ788" s="12"/>
      <c r="AR788" s="12"/>
    </row>
    <row r="789">
      <c r="A789" s="86"/>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83"/>
      <c r="AO789" s="12"/>
      <c r="AP789" s="12"/>
      <c r="AQ789" s="12"/>
      <c r="AR789" s="12"/>
    </row>
    <row r="790">
      <c r="A790" s="86"/>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83"/>
      <c r="AO790" s="12"/>
      <c r="AP790" s="12"/>
      <c r="AQ790" s="12"/>
      <c r="AR790" s="12"/>
    </row>
    <row r="791">
      <c r="A791" s="86"/>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83"/>
      <c r="AO791" s="12"/>
      <c r="AP791" s="12"/>
      <c r="AQ791" s="12"/>
      <c r="AR791" s="12"/>
    </row>
    <row r="792">
      <c r="A792" s="86"/>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83"/>
      <c r="AO792" s="12"/>
      <c r="AP792" s="12"/>
      <c r="AQ792" s="12"/>
      <c r="AR792" s="12"/>
    </row>
    <row r="793">
      <c r="A793" s="86"/>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83"/>
      <c r="AO793" s="12"/>
      <c r="AP793" s="12"/>
      <c r="AQ793" s="12"/>
      <c r="AR793" s="12"/>
    </row>
    <row r="794">
      <c r="A794" s="86"/>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83"/>
      <c r="AO794" s="12"/>
      <c r="AP794" s="12"/>
      <c r="AQ794" s="12"/>
      <c r="AR794" s="12"/>
    </row>
    <row r="795">
      <c r="A795" s="86"/>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83"/>
      <c r="AO795" s="12"/>
      <c r="AP795" s="12"/>
      <c r="AQ795" s="12"/>
      <c r="AR795" s="12"/>
    </row>
    <row r="796">
      <c r="A796" s="86"/>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83"/>
      <c r="AO796" s="12"/>
      <c r="AP796" s="12"/>
      <c r="AQ796" s="12"/>
      <c r="AR796" s="12"/>
    </row>
    <row r="797">
      <c r="A797" s="86"/>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83"/>
      <c r="AO797" s="12"/>
      <c r="AP797" s="12"/>
      <c r="AQ797" s="12"/>
      <c r="AR797" s="12"/>
    </row>
    <row r="798">
      <c r="A798" s="86"/>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83"/>
      <c r="AO798" s="12"/>
      <c r="AP798" s="12"/>
      <c r="AQ798" s="12"/>
      <c r="AR798" s="12"/>
    </row>
    <row r="799">
      <c r="A799" s="86"/>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83"/>
      <c r="AO799" s="12"/>
      <c r="AP799" s="12"/>
      <c r="AQ799" s="12"/>
      <c r="AR799" s="12"/>
    </row>
    <row r="800">
      <c r="A800" s="86"/>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83"/>
      <c r="AO800" s="12"/>
      <c r="AP800" s="12"/>
      <c r="AQ800" s="12"/>
      <c r="AR800" s="12"/>
    </row>
    <row r="801">
      <c r="A801" s="86"/>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83"/>
      <c r="AO801" s="12"/>
      <c r="AP801" s="12"/>
      <c r="AQ801" s="12"/>
      <c r="AR801" s="12"/>
    </row>
    <row r="802">
      <c r="A802" s="86"/>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83"/>
      <c r="AO802" s="12"/>
      <c r="AP802" s="12"/>
      <c r="AQ802" s="12"/>
      <c r="AR802" s="12"/>
    </row>
    <row r="803">
      <c r="A803" s="86"/>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83"/>
      <c r="AO803" s="12"/>
      <c r="AP803" s="12"/>
      <c r="AQ803" s="12"/>
      <c r="AR803" s="12"/>
    </row>
    <row r="804">
      <c r="A804" s="86"/>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83"/>
      <c r="AO804" s="12"/>
      <c r="AP804" s="12"/>
      <c r="AQ804" s="12"/>
      <c r="AR804" s="12"/>
    </row>
    <row r="805">
      <c r="A805" s="86"/>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83"/>
      <c r="AO805" s="12"/>
      <c r="AP805" s="12"/>
      <c r="AQ805" s="12"/>
      <c r="AR805" s="12"/>
    </row>
    <row r="806">
      <c r="A806" s="86"/>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83"/>
      <c r="AO806" s="12"/>
      <c r="AP806" s="12"/>
      <c r="AQ806" s="12"/>
      <c r="AR806" s="12"/>
    </row>
    <row r="807">
      <c r="A807" s="86"/>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83"/>
      <c r="AO807" s="12"/>
      <c r="AP807" s="12"/>
      <c r="AQ807" s="12"/>
      <c r="AR807" s="12"/>
    </row>
    <row r="808">
      <c r="A808" s="86"/>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83"/>
      <c r="AO808" s="12"/>
      <c r="AP808" s="12"/>
      <c r="AQ808" s="12"/>
      <c r="AR808" s="12"/>
    </row>
    <row r="809">
      <c r="A809" s="86"/>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83"/>
      <c r="AO809" s="12"/>
      <c r="AP809" s="12"/>
      <c r="AQ809" s="12"/>
      <c r="AR809" s="12"/>
    </row>
    <row r="810">
      <c r="A810" s="86"/>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83"/>
      <c r="AO810" s="12"/>
      <c r="AP810" s="12"/>
      <c r="AQ810" s="12"/>
      <c r="AR810" s="12"/>
    </row>
    <row r="811">
      <c r="A811" s="86"/>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83"/>
      <c r="AO811" s="12"/>
      <c r="AP811" s="12"/>
      <c r="AQ811" s="12"/>
      <c r="AR811" s="12"/>
    </row>
    <row r="812">
      <c r="A812" s="86"/>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83"/>
      <c r="AO812" s="12"/>
      <c r="AP812" s="12"/>
      <c r="AQ812" s="12"/>
      <c r="AR812" s="12"/>
    </row>
    <row r="813">
      <c r="A813" s="86"/>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83"/>
      <c r="AO813" s="12"/>
      <c r="AP813" s="12"/>
      <c r="AQ813" s="12"/>
      <c r="AR813" s="12"/>
    </row>
    <row r="814">
      <c r="A814" s="86"/>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83"/>
      <c r="AO814" s="12"/>
      <c r="AP814" s="12"/>
      <c r="AQ814" s="12"/>
      <c r="AR814" s="12"/>
    </row>
    <row r="815">
      <c r="A815" s="86"/>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83"/>
      <c r="AO815" s="12"/>
      <c r="AP815" s="12"/>
      <c r="AQ815" s="12"/>
      <c r="AR815" s="12"/>
    </row>
    <row r="816">
      <c r="A816" s="86"/>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83"/>
      <c r="AO816" s="12"/>
      <c r="AP816" s="12"/>
      <c r="AQ816" s="12"/>
      <c r="AR816" s="12"/>
    </row>
    <row r="817">
      <c r="A817" s="86"/>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83"/>
      <c r="AO817" s="12"/>
      <c r="AP817" s="12"/>
      <c r="AQ817" s="12"/>
      <c r="AR817" s="12"/>
    </row>
    <row r="818">
      <c r="A818" s="86"/>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83"/>
      <c r="AO818" s="12"/>
      <c r="AP818" s="12"/>
      <c r="AQ818" s="12"/>
      <c r="AR818" s="12"/>
    </row>
    <row r="819">
      <c r="A819" s="86"/>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83"/>
      <c r="AO819" s="12"/>
      <c r="AP819" s="12"/>
      <c r="AQ819" s="12"/>
      <c r="AR819" s="12"/>
    </row>
    <row r="820">
      <c r="A820" s="86"/>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83"/>
      <c r="AO820" s="12"/>
      <c r="AP820" s="12"/>
      <c r="AQ820" s="12"/>
      <c r="AR820" s="12"/>
    </row>
    <row r="821">
      <c r="A821" s="86"/>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83"/>
      <c r="AO821" s="12"/>
      <c r="AP821" s="12"/>
      <c r="AQ821" s="12"/>
      <c r="AR821" s="12"/>
    </row>
    <row r="822">
      <c r="A822" s="86"/>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83"/>
      <c r="AO822" s="12"/>
      <c r="AP822" s="12"/>
      <c r="AQ822" s="12"/>
      <c r="AR822" s="12"/>
    </row>
    <row r="823">
      <c r="A823" s="86"/>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83"/>
      <c r="AO823" s="12"/>
      <c r="AP823" s="12"/>
      <c r="AQ823" s="12"/>
      <c r="AR823" s="12"/>
    </row>
    <row r="824">
      <c r="A824" s="86"/>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83"/>
      <c r="AO824" s="12"/>
      <c r="AP824" s="12"/>
      <c r="AQ824" s="12"/>
      <c r="AR824" s="12"/>
    </row>
    <row r="825">
      <c r="A825" s="86"/>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83"/>
      <c r="AO825" s="12"/>
      <c r="AP825" s="12"/>
      <c r="AQ825" s="12"/>
      <c r="AR825" s="12"/>
    </row>
    <row r="826">
      <c r="A826" s="86"/>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83"/>
      <c r="AO826" s="12"/>
      <c r="AP826" s="12"/>
      <c r="AQ826" s="12"/>
      <c r="AR826" s="12"/>
    </row>
    <row r="827">
      <c r="A827" s="86"/>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83"/>
      <c r="AO827" s="12"/>
      <c r="AP827" s="12"/>
      <c r="AQ827" s="12"/>
      <c r="AR827" s="12"/>
    </row>
    <row r="828">
      <c r="A828" s="86"/>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83"/>
      <c r="AO828" s="12"/>
      <c r="AP828" s="12"/>
      <c r="AQ828" s="12"/>
      <c r="AR828" s="12"/>
    </row>
    <row r="829">
      <c r="A829" s="86"/>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83"/>
      <c r="AO829" s="12"/>
      <c r="AP829" s="12"/>
      <c r="AQ829" s="12"/>
      <c r="AR829" s="12"/>
    </row>
    <row r="830">
      <c r="A830" s="86"/>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83"/>
      <c r="AO830" s="12"/>
      <c r="AP830" s="12"/>
      <c r="AQ830" s="12"/>
      <c r="AR830" s="12"/>
    </row>
    <row r="831">
      <c r="A831" s="86"/>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83"/>
      <c r="AO831" s="12"/>
      <c r="AP831" s="12"/>
      <c r="AQ831" s="12"/>
      <c r="AR831" s="12"/>
    </row>
    <row r="832">
      <c r="A832" s="86"/>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83"/>
      <c r="AO832" s="12"/>
      <c r="AP832" s="12"/>
      <c r="AQ832" s="12"/>
      <c r="AR832" s="12"/>
    </row>
    <row r="833">
      <c r="A833" s="86"/>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83"/>
      <c r="AO833" s="12"/>
      <c r="AP833" s="12"/>
      <c r="AQ833" s="12"/>
      <c r="AR833" s="12"/>
    </row>
    <row r="834">
      <c r="A834" s="86"/>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83"/>
      <c r="AO834" s="12"/>
      <c r="AP834" s="12"/>
      <c r="AQ834" s="12"/>
      <c r="AR834" s="12"/>
    </row>
    <row r="835">
      <c r="A835" s="86"/>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83"/>
      <c r="AO835" s="12"/>
      <c r="AP835" s="12"/>
      <c r="AQ835" s="12"/>
      <c r="AR835" s="12"/>
    </row>
    <row r="836">
      <c r="A836" s="86"/>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83"/>
      <c r="AO836" s="12"/>
      <c r="AP836" s="12"/>
      <c r="AQ836" s="12"/>
      <c r="AR836" s="12"/>
    </row>
    <row r="837">
      <c r="A837" s="86"/>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83"/>
      <c r="AO837" s="12"/>
      <c r="AP837" s="12"/>
      <c r="AQ837" s="12"/>
      <c r="AR837" s="12"/>
    </row>
    <row r="838">
      <c r="A838" s="86"/>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83"/>
      <c r="AO838" s="12"/>
      <c r="AP838" s="12"/>
      <c r="AQ838" s="12"/>
      <c r="AR838" s="12"/>
    </row>
    <row r="839">
      <c r="A839" s="86"/>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83"/>
      <c r="AO839" s="12"/>
      <c r="AP839" s="12"/>
      <c r="AQ839" s="12"/>
      <c r="AR839" s="12"/>
    </row>
    <row r="840">
      <c r="A840" s="86"/>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83"/>
      <c r="AO840" s="12"/>
      <c r="AP840" s="12"/>
      <c r="AQ840" s="12"/>
      <c r="AR840" s="12"/>
    </row>
    <row r="841">
      <c r="A841" s="86"/>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83"/>
      <c r="AO841" s="12"/>
      <c r="AP841" s="12"/>
      <c r="AQ841" s="12"/>
      <c r="AR841" s="12"/>
    </row>
    <row r="842">
      <c r="A842" s="86"/>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83"/>
      <c r="AO842" s="12"/>
      <c r="AP842" s="12"/>
      <c r="AQ842" s="12"/>
      <c r="AR842" s="12"/>
    </row>
    <row r="843">
      <c r="A843" s="86"/>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83"/>
      <c r="AO843" s="12"/>
      <c r="AP843" s="12"/>
      <c r="AQ843" s="12"/>
      <c r="AR843" s="12"/>
    </row>
    <row r="844">
      <c r="A844" s="86"/>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83"/>
      <c r="AO844" s="12"/>
      <c r="AP844" s="12"/>
      <c r="AQ844" s="12"/>
      <c r="AR844" s="12"/>
    </row>
    <row r="845">
      <c r="A845" s="86"/>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83"/>
      <c r="AO845" s="12"/>
      <c r="AP845" s="12"/>
      <c r="AQ845" s="12"/>
      <c r="AR845" s="12"/>
    </row>
    <row r="846">
      <c r="A846" s="86"/>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83"/>
      <c r="AO846" s="12"/>
      <c r="AP846" s="12"/>
      <c r="AQ846" s="12"/>
      <c r="AR846" s="12"/>
    </row>
    <row r="847">
      <c r="A847" s="86"/>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83"/>
      <c r="AO847" s="12"/>
      <c r="AP847" s="12"/>
      <c r="AQ847" s="12"/>
      <c r="AR847" s="12"/>
    </row>
    <row r="848">
      <c r="A848" s="86"/>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83"/>
      <c r="AO848" s="12"/>
      <c r="AP848" s="12"/>
      <c r="AQ848" s="12"/>
      <c r="AR848" s="12"/>
    </row>
    <row r="849">
      <c r="A849" s="86"/>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83"/>
      <c r="AO849" s="12"/>
      <c r="AP849" s="12"/>
      <c r="AQ849" s="12"/>
      <c r="AR849" s="12"/>
    </row>
    <row r="850">
      <c r="A850" s="86"/>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83"/>
      <c r="AO850" s="12"/>
      <c r="AP850" s="12"/>
      <c r="AQ850" s="12"/>
      <c r="AR850" s="12"/>
    </row>
    <row r="851">
      <c r="A851" s="86"/>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83"/>
      <c r="AO851" s="12"/>
      <c r="AP851" s="12"/>
      <c r="AQ851" s="12"/>
      <c r="AR851" s="12"/>
    </row>
    <row r="852">
      <c r="A852" s="86"/>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83"/>
      <c r="AO852" s="12"/>
      <c r="AP852" s="12"/>
      <c r="AQ852" s="12"/>
      <c r="AR852" s="12"/>
    </row>
    <row r="853">
      <c r="A853" s="86"/>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83"/>
      <c r="AO853" s="12"/>
      <c r="AP853" s="12"/>
      <c r="AQ853" s="12"/>
      <c r="AR853" s="12"/>
    </row>
    <row r="854">
      <c r="A854" s="86"/>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83"/>
      <c r="AO854" s="12"/>
      <c r="AP854" s="12"/>
      <c r="AQ854" s="12"/>
      <c r="AR854" s="12"/>
    </row>
    <row r="855">
      <c r="A855" s="86"/>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83"/>
      <c r="AO855" s="12"/>
      <c r="AP855" s="12"/>
      <c r="AQ855" s="12"/>
      <c r="AR855" s="12"/>
    </row>
    <row r="856">
      <c r="A856" s="86"/>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83"/>
      <c r="AO856" s="12"/>
      <c r="AP856" s="12"/>
      <c r="AQ856" s="12"/>
      <c r="AR856" s="12"/>
    </row>
    <row r="857">
      <c r="A857" s="86"/>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83"/>
      <c r="AO857" s="12"/>
      <c r="AP857" s="12"/>
      <c r="AQ857" s="12"/>
      <c r="AR857" s="12"/>
    </row>
    <row r="858">
      <c r="A858" s="86"/>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83"/>
      <c r="AO858" s="12"/>
      <c r="AP858" s="12"/>
      <c r="AQ858" s="12"/>
      <c r="AR858" s="12"/>
    </row>
    <row r="859">
      <c r="A859" s="86"/>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83"/>
      <c r="AO859" s="12"/>
      <c r="AP859" s="12"/>
      <c r="AQ859" s="12"/>
      <c r="AR859" s="12"/>
    </row>
    <row r="860">
      <c r="A860" s="86"/>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83"/>
      <c r="AO860" s="12"/>
      <c r="AP860" s="12"/>
      <c r="AQ860" s="12"/>
      <c r="AR860" s="12"/>
    </row>
    <row r="861">
      <c r="A861" s="86"/>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83"/>
      <c r="AO861" s="12"/>
      <c r="AP861" s="12"/>
      <c r="AQ861" s="12"/>
      <c r="AR861" s="12"/>
    </row>
    <row r="862">
      <c r="A862" s="86"/>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83"/>
      <c r="AO862" s="12"/>
      <c r="AP862" s="12"/>
      <c r="AQ862" s="12"/>
      <c r="AR862" s="12"/>
    </row>
    <row r="863">
      <c r="A863" s="86"/>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83"/>
      <c r="AO863" s="12"/>
      <c r="AP863" s="12"/>
      <c r="AQ863" s="12"/>
      <c r="AR863" s="12"/>
    </row>
    <row r="864">
      <c r="A864" s="86"/>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83"/>
      <c r="AO864" s="12"/>
      <c r="AP864" s="12"/>
      <c r="AQ864" s="12"/>
      <c r="AR864" s="12"/>
    </row>
    <row r="865">
      <c r="A865" s="86"/>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83"/>
      <c r="AO865" s="12"/>
      <c r="AP865" s="12"/>
      <c r="AQ865" s="12"/>
      <c r="AR865" s="12"/>
    </row>
    <row r="866">
      <c r="A866" s="86"/>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83"/>
      <c r="AO866" s="12"/>
      <c r="AP866" s="12"/>
      <c r="AQ866" s="12"/>
      <c r="AR866" s="12"/>
    </row>
    <row r="867">
      <c r="A867" s="86"/>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83"/>
      <c r="AO867" s="12"/>
      <c r="AP867" s="12"/>
      <c r="AQ867" s="12"/>
      <c r="AR867" s="12"/>
    </row>
    <row r="868">
      <c r="A868" s="86"/>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83"/>
      <c r="AO868" s="12"/>
      <c r="AP868" s="12"/>
      <c r="AQ868" s="12"/>
      <c r="AR868" s="12"/>
    </row>
    <row r="869">
      <c r="A869" s="86"/>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83"/>
      <c r="AO869" s="12"/>
      <c r="AP869" s="12"/>
      <c r="AQ869" s="12"/>
      <c r="AR869" s="12"/>
    </row>
    <row r="870">
      <c r="A870" s="86"/>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83"/>
      <c r="AO870" s="12"/>
      <c r="AP870" s="12"/>
      <c r="AQ870" s="12"/>
      <c r="AR870" s="12"/>
    </row>
    <row r="871">
      <c r="A871" s="86"/>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83"/>
      <c r="AO871" s="12"/>
      <c r="AP871" s="12"/>
      <c r="AQ871" s="12"/>
      <c r="AR871" s="12"/>
    </row>
    <row r="872">
      <c r="A872" s="86"/>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83"/>
      <c r="AO872" s="12"/>
      <c r="AP872" s="12"/>
      <c r="AQ872" s="12"/>
      <c r="AR872" s="12"/>
    </row>
    <row r="873">
      <c r="A873" s="86"/>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83"/>
      <c r="AO873" s="12"/>
      <c r="AP873" s="12"/>
      <c r="AQ873" s="12"/>
      <c r="AR873" s="12"/>
    </row>
    <row r="874">
      <c r="A874" s="86"/>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83"/>
      <c r="AO874" s="12"/>
      <c r="AP874" s="12"/>
      <c r="AQ874" s="12"/>
      <c r="AR874" s="12"/>
    </row>
    <row r="875">
      <c r="A875" s="86"/>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83"/>
      <c r="AO875" s="12"/>
      <c r="AP875" s="12"/>
      <c r="AQ875" s="12"/>
      <c r="AR875" s="12"/>
    </row>
    <row r="876">
      <c r="A876" s="86"/>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83"/>
      <c r="AO876" s="12"/>
      <c r="AP876" s="12"/>
      <c r="AQ876" s="12"/>
      <c r="AR876" s="12"/>
    </row>
    <row r="877">
      <c r="A877" s="86"/>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83"/>
      <c r="AO877" s="12"/>
      <c r="AP877" s="12"/>
      <c r="AQ877" s="12"/>
      <c r="AR877" s="12"/>
    </row>
    <row r="878">
      <c r="A878" s="86"/>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83"/>
      <c r="AO878" s="12"/>
      <c r="AP878" s="12"/>
      <c r="AQ878" s="12"/>
      <c r="AR878" s="12"/>
    </row>
    <row r="879">
      <c r="A879" s="86"/>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83"/>
      <c r="AO879" s="12"/>
      <c r="AP879" s="12"/>
      <c r="AQ879" s="12"/>
      <c r="AR879" s="12"/>
    </row>
    <row r="880">
      <c r="A880" s="86"/>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83"/>
      <c r="AO880" s="12"/>
      <c r="AP880" s="12"/>
      <c r="AQ880" s="12"/>
      <c r="AR880" s="12"/>
    </row>
    <row r="881">
      <c r="A881" s="86"/>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83"/>
      <c r="AO881" s="12"/>
      <c r="AP881" s="12"/>
      <c r="AQ881" s="12"/>
      <c r="AR881" s="12"/>
    </row>
    <row r="882">
      <c r="A882" s="86"/>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83"/>
      <c r="AO882" s="12"/>
      <c r="AP882" s="12"/>
      <c r="AQ882" s="12"/>
      <c r="AR882" s="12"/>
    </row>
    <row r="883">
      <c r="A883" s="86"/>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83"/>
      <c r="AO883" s="12"/>
      <c r="AP883" s="12"/>
      <c r="AQ883" s="12"/>
      <c r="AR883" s="12"/>
    </row>
    <row r="884">
      <c r="A884" s="86"/>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83"/>
      <c r="AO884" s="12"/>
      <c r="AP884" s="12"/>
      <c r="AQ884" s="12"/>
      <c r="AR884" s="12"/>
    </row>
    <row r="885">
      <c r="A885" s="86"/>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83"/>
      <c r="AO885" s="12"/>
      <c r="AP885" s="12"/>
      <c r="AQ885" s="12"/>
      <c r="AR885" s="12"/>
    </row>
    <row r="886">
      <c r="A886" s="86"/>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83"/>
      <c r="AO886" s="12"/>
      <c r="AP886" s="12"/>
      <c r="AQ886" s="12"/>
      <c r="AR886" s="12"/>
    </row>
    <row r="887">
      <c r="A887" s="86"/>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83"/>
      <c r="AO887" s="12"/>
      <c r="AP887" s="12"/>
      <c r="AQ887" s="12"/>
      <c r="AR887" s="12"/>
    </row>
    <row r="888">
      <c r="A888" s="86"/>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83"/>
      <c r="AO888" s="12"/>
      <c r="AP888" s="12"/>
      <c r="AQ888" s="12"/>
      <c r="AR888" s="12"/>
    </row>
    <row r="889">
      <c r="A889" s="86"/>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83"/>
      <c r="AO889" s="12"/>
      <c r="AP889" s="12"/>
      <c r="AQ889" s="12"/>
      <c r="AR889" s="12"/>
    </row>
    <row r="890">
      <c r="A890" s="86"/>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83"/>
      <c r="AO890" s="12"/>
      <c r="AP890" s="12"/>
      <c r="AQ890" s="12"/>
      <c r="AR890" s="12"/>
    </row>
    <row r="891">
      <c r="A891" s="86"/>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83"/>
      <c r="AO891" s="12"/>
      <c r="AP891" s="12"/>
      <c r="AQ891" s="12"/>
      <c r="AR891" s="12"/>
    </row>
    <row r="892">
      <c r="A892" s="86"/>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83"/>
      <c r="AO892" s="12"/>
      <c r="AP892" s="12"/>
      <c r="AQ892" s="12"/>
      <c r="AR892" s="12"/>
    </row>
    <row r="893">
      <c r="A893" s="86"/>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83"/>
      <c r="AO893" s="12"/>
      <c r="AP893" s="12"/>
      <c r="AQ893" s="12"/>
      <c r="AR893" s="12"/>
    </row>
    <row r="894">
      <c r="A894" s="86"/>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83"/>
      <c r="AO894" s="12"/>
      <c r="AP894" s="12"/>
      <c r="AQ894" s="12"/>
      <c r="AR894" s="12"/>
    </row>
    <row r="895">
      <c r="A895" s="86"/>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83"/>
      <c r="AO895" s="12"/>
      <c r="AP895" s="12"/>
      <c r="AQ895" s="12"/>
      <c r="AR895" s="12"/>
    </row>
    <row r="896">
      <c r="A896" s="86"/>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83"/>
      <c r="AO896" s="12"/>
      <c r="AP896" s="12"/>
      <c r="AQ896" s="12"/>
      <c r="AR896" s="12"/>
    </row>
    <row r="897">
      <c r="A897" s="86"/>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83"/>
      <c r="AO897" s="12"/>
      <c r="AP897" s="12"/>
      <c r="AQ897" s="12"/>
      <c r="AR897" s="12"/>
    </row>
    <row r="898">
      <c r="A898" s="86"/>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83"/>
      <c r="AO898" s="12"/>
      <c r="AP898" s="12"/>
      <c r="AQ898" s="12"/>
      <c r="AR898" s="12"/>
    </row>
    <row r="899">
      <c r="A899" s="86"/>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83"/>
      <c r="AO899" s="12"/>
      <c r="AP899" s="12"/>
      <c r="AQ899" s="12"/>
      <c r="AR899" s="12"/>
    </row>
    <row r="900">
      <c r="A900" s="86"/>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83"/>
      <c r="AO900" s="12"/>
      <c r="AP900" s="12"/>
      <c r="AQ900" s="12"/>
      <c r="AR900" s="12"/>
    </row>
    <row r="901">
      <c r="A901" s="86"/>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83"/>
      <c r="AO901" s="12"/>
      <c r="AP901" s="12"/>
      <c r="AQ901" s="12"/>
      <c r="AR901" s="12"/>
    </row>
    <row r="902">
      <c r="A902" s="86"/>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83"/>
      <c r="AO902" s="12"/>
      <c r="AP902" s="12"/>
      <c r="AQ902" s="12"/>
      <c r="AR902" s="12"/>
    </row>
    <row r="903">
      <c r="A903" s="86"/>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83"/>
      <c r="AO903" s="12"/>
      <c r="AP903" s="12"/>
      <c r="AQ903" s="12"/>
      <c r="AR903" s="12"/>
    </row>
    <row r="904">
      <c r="A904" s="86"/>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83"/>
      <c r="AO904" s="12"/>
      <c r="AP904" s="12"/>
      <c r="AQ904" s="12"/>
      <c r="AR904" s="12"/>
    </row>
    <row r="905">
      <c r="A905" s="86"/>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83"/>
      <c r="AO905" s="12"/>
      <c r="AP905" s="12"/>
      <c r="AQ905" s="12"/>
      <c r="AR905" s="12"/>
    </row>
    <row r="906">
      <c r="A906" s="86"/>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83"/>
      <c r="AO906" s="12"/>
      <c r="AP906" s="12"/>
      <c r="AQ906" s="12"/>
      <c r="AR906" s="12"/>
    </row>
    <row r="907">
      <c r="A907" s="86"/>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83"/>
      <c r="AO907" s="12"/>
      <c r="AP907" s="12"/>
      <c r="AQ907" s="12"/>
      <c r="AR907" s="12"/>
    </row>
    <row r="908">
      <c r="A908" s="86"/>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83"/>
      <c r="AO908" s="12"/>
      <c r="AP908" s="12"/>
      <c r="AQ908" s="12"/>
      <c r="AR908" s="12"/>
    </row>
    <row r="909">
      <c r="A909" s="86"/>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83"/>
      <c r="AO909" s="12"/>
      <c r="AP909" s="12"/>
      <c r="AQ909" s="12"/>
      <c r="AR909" s="12"/>
    </row>
    <row r="910">
      <c r="A910" s="86"/>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83"/>
      <c r="AO910" s="12"/>
      <c r="AP910" s="12"/>
      <c r="AQ910" s="12"/>
      <c r="AR910" s="12"/>
    </row>
    <row r="911">
      <c r="A911" s="86"/>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83"/>
      <c r="AO911" s="12"/>
      <c r="AP911" s="12"/>
      <c r="AQ911" s="12"/>
      <c r="AR911" s="12"/>
    </row>
    <row r="912">
      <c r="A912" s="86"/>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83"/>
      <c r="AO912" s="12"/>
      <c r="AP912" s="12"/>
      <c r="AQ912" s="12"/>
      <c r="AR912" s="12"/>
    </row>
    <row r="913">
      <c r="A913" s="86"/>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83"/>
      <c r="AO913" s="12"/>
      <c r="AP913" s="12"/>
      <c r="AQ913" s="12"/>
      <c r="AR913" s="12"/>
    </row>
    <row r="914">
      <c r="A914" s="86"/>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83"/>
      <c r="AO914" s="12"/>
      <c r="AP914" s="12"/>
      <c r="AQ914" s="12"/>
      <c r="AR914" s="12"/>
    </row>
    <row r="915">
      <c r="A915" s="86"/>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83"/>
      <c r="AO915" s="12"/>
      <c r="AP915" s="12"/>
      <c r="AQ915" s="12"/>
      <c r="AR915" s="12"/>
    </row>
    <row r="916">
      <c r="A916" s="86"/>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83"/>
      <c r="AO916" s="12"/>
      <c r="AP916" s="12"/>
      <c r="AQ916" s="12"/>
      <c r="AR916" s="12"/>
    </row>
    <row r="917">
      <c r="A917" s="86"/>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83"/>
      <c r="AO917" s="12"/>
      <c r="AP917" s="12"/>
      <c r="AQ917" s="12"/>
      <c r="AR917" s="12"/>
    </row>
    <row r="918">
      <c r="A918" s="86"/>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83"/>
      <c r="AO918" s="12"/>
      <c r="AP918" s="12"/>
      <c r="AQ918" s="12"/>
      <c r="AR918" s="12"/>
    </row>
    <row r="919">
      <c r="A919" s="86"/>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83"/>
      <c r="AO919" s="12"/>
      <c r="AP919" s="12"/>
      <c r="AQ919" s="12"/>
      <c r="AR919" s="12"/>
    </row>
    <row r="920">
      <c r="A920" s="86"/>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83"/>
      <c r="AO920" s="12"/>
      <c r="AP920" s="12"/>
      <c r="AQ920" s="12"/>
      <c r="AR920" s="12"/>
    </row>
    <row r="921">
      <c r="A921" s="86"/>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83"/>
      <c r="AO921" s="12"/>
      <c r="AP921" s="12"/>
      <c r="AQ921" s="12"/>
      <c r="AR921" s="12"/>
    </row>
    <row r="922">
      <c r="A922" s="86"/>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83"/>
      <c r="AO922" s="12"/>
      <c r="AP922" s="12"/>
      <c r="AQ922" s="12"/>
      <c r="AR922" s="12"/>
    </row>
    <row r="923">
      <c r="A923" s="86"/>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83"/>
      <c r="AO923" s="12"/>
      <c r="AP923" s="12"/>
      <c r="AQ923" s="12"/>
      <c r="AR923" s="12"/>
    </row>
    <row r="924">
      <c r="A924" s="86"/>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83"/>
      <c r="AO924" s="12"/>
      <c r="AP924" s="12"/>
      <c r="AQ924" s="12"/>
      <c r="AR924" s="12"/>
    </row>
    <row r="925">
      <c r="A925" s="86"/>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83"/>
      <c r="AO925" s="12"/>
      <c r="AP925" s="12"/>
      <c r="AQ925" s="12"/>
      <c r="AR925" s="12"/>
    </row>
    <row r="926">
      <c r="A926" s="86"/>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83"/>
      <c r="AO926" s="12"/>
      <c r="AP926" s="12"/>
      <c r="AQ926" s="12"/>
      <c r="AR926" s="12"/>
    </row>
    <row r="927">
      <c r="A927" s="86"/>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83"/>
      <c r="AO927" s="12"/>
      <c r="AP927" s="12"/>
      <c r="AQ927" s="12"/>
      <c r="AR927" s="12"/>
    </row>
    <row r="928">
      <c r="A928" s="86"/>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83"/>
      <c r="AO928" s="12"/>
      <c r="AP928" s="12"/>
      <c r="AQ928" s="12"/>
      <c r="AR928" s="12"/>
    </row>
    <row r="929">
      <c r="A929" s="86"/>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83"/>
      <c r="AO929" s="12"/>
      <c r="AP929" s="12"/>
      <c r="AQ929" s="12"/>
      <c r="AR929" s="12"/>
    </row>
    <row r="930">
      <c r="A930" s="86"/>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83"/>
      <c r="AO930" s="12"/>
      <c r="AP930" s="12"/>
      <c r="AQ930" s="12"/>
      <c r="AR930" s="12"/>
    </row>
    <row r="931">
      <c r="A931" s="86"/>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83"/>
      <c r="AO931" s="12"/>
      <c r="AP931" s="12"/>
      <c r="AQ931" s="12"/>
      <c r="AR931" s="12"/>
    </row>
    <row r="932">
      <c r="A932" s="86"/>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83"/>
      <c r="AO932" s="12"/>
      <c r="AP932" s="12"/>
      <c r="AQ932" s="12"/>
      <c r="AR932" s="12"/>
    </row>
    <row r="933">
      <c r="A933" s="86"/>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83"/>
      <c r="AO933" s="12"/>
      <c r="AP933" s="12"/>
      <c r="AQ933" s="12"/>
      <c r="AR933" s="12"/>
    </row>
    <row r="934">
      <c r="A934" s="86"/>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83"/>
      <c r="AO934" s="12"/>
      <c r="AP934" s="12"/>
      <c r="AQ934" s="12"/>
      <c r="AR934" s="12"/>
    </row>
    <row r="935">
      <c r="A935" s="86"/>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83"/>
      <c r="AO935" s="12"/>
      <c r="AP935" s="12"/>
      <c r="AQ935" s="12"/>
      <c r="AR935" s="12"/>
    </row>
    <row r="936">
      <c r="A936" s="86"/>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83"/>
      <c r="AO936" s="12"/>
      <c r="AP936" s="12"/>
      <c r="AQ936" s="12"/>
      <c r="AR936" s="12"/>
    </row>
    <row r="937">
      <c r="A937" s="86"/>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83"/>
      <c r="AO937" s="12"/>
      <c r="AP937" s="12"/>
      <c r="AQ937" s="12"/>
      <c r="AR937" s="12"/>
    </row>
    <row r="938">
      <c r="A938" s="86"/>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83"/>
      <c r="AO938" s="12"/>
      <c r="AP938" s="12"/>
      <c r="AQ938" s="12"/>
      <c r="AR938" s="12"/>
    </row>
    <row r="939">
      <c r="A939" s="86"/>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83"/>
      <c r="AO939" s="12"/>
      <c r="AP939" s="12"/>
      <c r="AQ939" s="12"/>
      <c r="AR939" s="12"/>
    </row>
    <row r="940">
      <c r="A940" s="86"/>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83"/>
      <c r="AO940" s="12"/>
      <c r="AP940" s="12"/>
      <c r="AQ940" s="12"/>
      <c r="AR940" s="12"/>
    </row>
    <row r="941">
      <c r="A941" s="86"/>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83"/>
      <c r="AO941" s="12"/>
      <c r="AP941" s="12"/>
      <c r="AQ941" s="12"/>
      <c r="AR941" s="12"/>
    </row>
    <row r="942">
      <c r="A942" s="86"/>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83"/>
      <c r="AO942" s="12"/>
      <c r="AP942" s="12"/>
      <c r="AQ942" s="12"/>
      <c r="AR942" s="12"/>
    </row>
    <row r="943">
      <c r="A943" s="86"/>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83"/>
      <c r="AO943" s="12"/>
      <c r="AP943" s="12"/>
      <c r="AQ943" s="12"/>
      <c r="AR943" s="12"/>
    </row>
    <row r="944">
      <c r="A944" s="86"/>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83"/>
      <c r="AO944" s="12"/>
      <c r="AP944" s="12"/>
      <c r="AQ944" s="12"/>
      <c r="AR944" s="12"/>
    </row>
    <row r="945">
      <c r="A945" s="86"/>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83"/>
      <c r="AO945" s="12"/>
      <c r="AP945" s="12"/>
      <c r="AQ945" s="12"/>
      <c r="AR945" s="12"/>
    </row>
    <row r="946">
      <c r="A946" s="86"/>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83"/>
      <c r="AO946" s="12"/>
      <c r="AP946" s="12"/>
      <c r="AQ946" s="12"/>
      <c r="AR946" s="12"/>
    </row>
    <row r="947">
      <c r="A947" s="86"/>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83"/>
      <c r="AO947" s="12"/>
      <c r="AP947" s="12"/>
      <c r="AQ947" s="12"/>
      <c r="AR947" s="12"/>
    </row>
    <row r="948">
      <c r="A948" s="86"/>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83"/>
      <c r="AO948" s="12"/>
      <c r="AP948" s="12"/>
      <c r="AQ948" s="12"/>
      <c r="AR948" s="12"/>
    </row>
    <row r="949">
      <c r="A949" s="86"/>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83"/>
      <c r="AO949" s="12"/>
      <c r="AP949" s="12"/>
      <c r="AQ949" s="12"/>
      <c r="AR949" s="12"/>
    </row>
    <row r="950">
      <c r="A950" s="86"/>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83"/>
      <c r="AO950" s="12"/>
      <c r="AP950" s="12"/>
      <c r="AQ950" s="12"/>
      <c r="AR950" s="12"/>
    </row>
    <row r="951">
      <c r="A951" s="86"/>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83"/>
      <c r="AO951" s="12"/>
      <c r="AP951" s="12"/>
      <c r="AQ951" s="12"/>
      <c r="AR951" s="12"/>
    </row>
    <row r="952">
      <c r="A952" s="86"/>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83"/>
      <c r="AO952" s="12"/>
      <c r="AP952" s="12"/>
      <c r="AQ952" s="12"/>
      <c r="AR952" s="12"/>
    </row>
    <row r="953">
      <c r="A953" s="86"/>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83"/>
      <c r="AO953" s="12"/>
      <c r="AP953" s="12"/>
      <c r="AQ953" s="12"/>
      <c r="AR953" s="12"/>
    </row>
    <row r="954">
      <c r="A954" s="86"/>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83"/>
      <c r="AO954" s="12"/>
      <c r="AP954" s="12"/>
      <c r="AQ954" s="12"/>
      <c r="AR954" s="12"/>
    </row>
    <row r="955">
      <c r="A955" s="86"/>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83"/>
      <c r="AO955" s="12"/>
      <c r="AP955" s="12"/>
      <c r="AQ955" s="12"/>
      <c r="AR955" s="12"/>
    </row>
    <row r="956">
      <c r="A956" s="86"/>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83"/>
      <c r="AO956" s="12"/>
      <c r="AP956" s="12"/>
      <c r="AQ956" s="12"/>
      <c r="AR956" s="12"/>
    </row>
    <row r="957">
      <c r="A957" s="86"/>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83"/>
      <c r="AO957" s="12"/>
      <c r="AP957" s="12"/>
      <c r="AQ957" s="12"/>
      <c r="AR957" s="12"/>
    </row>
    <row r="958">
      <c r="A958" s="86"/>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83"/>
      <c r="AO958" s="12"/>
      <c r="AP958" s="12"/>
      <c r="AQ958" s="12"/>
      <c r="AR958" s="12"/>
    </row>
    <row r="959">
      <c r="A959" s="86"/>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83"/>
      <c r="AO959" s="12"/>
      <c r="AP959" s="12"/>
      <c r="AQ959" s="12"/>
      <c r="AR959" s="12"/>
    </row>
    <row r="960">
      <c r="A960" s="86"/>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83"/>
      <c r="AO960" s="12"/>
      <c r="AP960" s="12"/>
      <c r="AQ960" s="12"/>
      <c r="AR960" s="12"/>
    </row>
    <row r="961">
      <c r="A961" s="86"/>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83"/>
      <c r="AO961" s="12"/>
      <c r="AP961" s="12"/>
      <c r="AQ961" s="12"/>
      <c r="AR961" s="12"/>
    </row>
    <row r="962">
      <c r="A962" s="86"/>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83"/>
      <c r="AO962" s="12"/>
      <c r="AP962" s="12"/>
      <c r="AQ962" s="12"/>
      <c r="AR962" s="12"/>
    </row>
    <row r="963">
      <c r="A963" s="86"/>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83"/>
      <c r="AO963" s="12"/>
      <c r="AP963" s="12"/>
      <c r="AQ963" s="12"/>
      <c r="AR963" s="12"/>
    </row>
    <row r="964">
      <c r="A964" s="86"/>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83"/>
      <c r="AO964" s="12"/>
      <c r="AP964" s="12"/>
      <c r="AQ964" s="12"/>
      <c r="AR964" s="12"/>
    </row>
    <row r="965">
      <c r="A965" s="86"/>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83"/>
      <c r="AO965" s="12"/>
      <c r="AP965" s="12"/>
      <c r="AQ965" s="12"/>
      <c r="AR965" s="12"/>
    </row>
    <row r="966">
      <c r="A966" s="86"/>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83"/>
      <c r="AO966" s="12"/>
      <c r="AP966" s="12"/>
      <c r="AQ966" s="12"/>
      <c r="AR966" s="12"/>
    </row>
    <row r="967">
      <c r="A967" s="86"/>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83"/>
      <c r="AO967" s="12"/>
      <c r="AP967" s="12"/>
      <c r="AQ967" s="12"/>
      <c r="AR967" s="12"/>
    </row>
    <row r="968">
      <c r="A968" s="86"/>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83"/>
      <c r="AO968" s="12"/>
      <c r="AP968" s="12"/>
      <c r="AQ968" s="12"/>
      <c r="AR968" s="12"/>
    </row>
    <row r="969">
      <c r="A969" s="86"/>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83"/>
      <c r="AO969" s="12"/>
      <c r="AP969" s="12"/>
      <c r="AQ969" s="12"/>
      <c r="AR969" s="12"/>
    </row>
    <row r="970">
      <c r="A970" s="86"/>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83"/>
      <c r="AO970" s="12"/>
      <c r="AP970" s="12"/>
      <c r="AQ970" s="12"/>
      <c r="AR970" s="12"/>
    </row>
    <row r="971">
      <c r="A971" s="86"/>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83"/>
      <c r="AO971" s="12"/>
      <c r="AP971" s="12"/>
      <c r="AQ971" s="12"/>
      <c r="AR971" s="12"/>
    </row>
    <row r="972">
      <c r="A972" s="86"/>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83"/>
      <c r="AO972" s="12"/>
      <c r="AP972" s="12"/>
      <c r="AQ972" s="12"/>
      <c r="AR972" s="12"/>
    </row>
    <row r="973">
      <c r="A973" s="86"/>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83"/>
      <c r="AO973" s="12"/>
      <c r="AP973" s="12"/>
      <c r="AQ973" s="12"/>
      <c r="AR973" s="12"/>
    </row>
    <row r="974">
      <c r="A974" s="86"/>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83"/>
      <c r="AO974" s="12"/>
      <c r="AP974" s="12"/>
      <c r="AQ974" s="12"/>
      <c r="AR974" s="12"/>
    </row>
    <row r="975">
      <c r="A975" s="86"/>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83"/>
      <c r="AO975" s="12"/>
      <c r="AP975" s="12"/>
      <c r="AQ975" s="12"/>
      <c r="AR975" s="12"/>
    </row>
    <row r="976">
      <c r="A976" s="86"/>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83"/>
      <c r="AO976" s="12"/>
      <c r="AP976" s="12"/>
      <c r="AQ976" s="12"/>
      <c r="AR976" s="12"/>
    </row>
    <row r="977">
      <c r="A977" s="86"/>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83"/>
      <c r="AO977" s="12"/>
      <c r="AP977" s="12"/>
      <c r="AQ977" s="12"/>
      <c r="AR977" s="12"/>
    </row>
    <row r="978">
      <c r="A978" s="86"/>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83"/>
      <c r="AO978" s="12"/>
      <c r="AP978" s="12"/>
      <c r="AQ978" s="12"/>
      <c r="AR978" s="12"/>
    </row>
    <row r="979">
      <c r="A979" s="86"/>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83"/>
      <c r="AO979" s="12"/>
      <c r="AP979" s="12"/>
      <c r="AQ979" s="12"/>
      <c r="AR979" s="12"/>
    </row>
    <row r="980">
      <c r="A980" s="86"/>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83"/>
      <c r="AO980" s="12"/>
      <c r="AP980" s="12"/>
      <c r="AQ980" s="12"/>
      <c r="AR980" s="12"/>
    </row>
    <row r="981">
      <c r="A981" s="86"/>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83"/>
      <c r="AO981" s="12"/>
      <c r="AP981" s="12"/>
      <c r="AQ981" s="12"/>
      <c r="AR981" s="12"/>
    </row>
    <row r="982">
      <c r="A982" s="86"/>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83"/>
      <c r="AO982" s="12"/>
      <c r="AP982" s="12"/>
      <c r="AQ982" s="12"/>
      <c r="AR982" s="12"/>
    </row>
    <row r="983">
      <c r="A983" s="86"/>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83"/>
      <c r="AO983" s="12"/>
      <c r="AP983" s="12"/>
      <c r="AQ983" s="12"/>
      <c r="AR983" s="12"/>
    </row>
    <row r="984">
      <c r="A984" s="86"/>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83"/>
      <c r="AO984" s="12"/>
      <c r="AP984" s="12"/>
      <c r="AQ984" s="12"/>
      <c r="AR984" s="12"/>
    </row>
    <row r="985">
      <c r="A985" s="86"/>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83"/>
      <c r="AO985" s="12"/>
      <c r="AP985" s="12"/>
      <c r="AQ985" s="12"/>
      <c r="AR985" s="12"/>
    </row>
    <row r="986">
      <c r="A986" s="86"/>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83"/>
      <c r="AO986" s="12"/>
      <c r="AP986" s="12"/>
      <c r="AQ986" s="12"/>
      <c r="AR986" s="12"/>
    </row>
    <row r="987">
      <c r="A987" s="86"/>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83"/>
      <c r="AO987" s="12"/>
      <c r="AP987" s="12"/>
      <c r="AQ987" s="12"/>
      <c r="AR987" s="12"/>
    </row>
    <row r="988">
      <c r="A988" s="86"/>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83"/>
      <c r="AO988" s="12"/>
      <c r="AP988" s="12"/>
      <c r="AQ988" s="12"/>
      <c r="AR988" s="12"/>
    </row>
    <row r="989">
      <c r="A989" s="86"/>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83"/>
      <c r="AO989" s="12"/>
      <c r="AP989" s="12"/>
      <c r="AQ989" s="12"/>
      <c r="AR989" s="12"/>
    </row>
    <row r="990">
      <c r="A990" s="86"/>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83"/>
      <c r="AO990" s="12"/>
      <c r="AP990" s="12"/>
      <c r="AQ990" s="12"/>
      <c r="AR990" s="12"/>
    </row>
    <row r="991">
      <c r="A991" s="86"/>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83"/>
      <c r="AO991" s="12"/>
      <c r="AP991" s="12"/>
      <c r="AQ991" s="12"/>
      <c r="AR991" s="12"/>
    </row>
    <row r="992">
      <c r="A992" s="86"/>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83"/>
      <c r="AO992" s="12"/>
      <c r="AP992" s="12"/>
      <c r="AQ992" s="12"/>
      <c r="AR992" s="12"/>
    </row>
    <row r="993">
      <c r="A993" s="86"/>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83"/>
      <c r="AO993" s="12"/>
      <c r="AP993" s="12"/>
      <c r="AQ993" s="12"/>
      <c r="AR993" s="12"/>
    </row>
    <row r="994">
      <c r="A994" s="86"/>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83"/>
      <c r="AO994" s="12"/>
      <c r="AP994" s="12"/>
      <c r="AQ994" s="12"/>
      <c r="AR994" s="12"/>
    </row>
    <row r="995">
      <c r="A995" s="86"/>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83"/>
      <c r="AO995" s="12"/>
      <c r="AP995" s="12"/>
      <c r="AQ995" s="12"/>
      <c r="AR995" s="12"/>
    </row>
  </sheetData>
  <autoFilter ref="$A$1:$AR$995">
    <sortState ref="A1:AR995">
      <sortCondition ref="A1:A995"/>
      <sortCondition ref="D1:D995"/>
    </sortState>
  </autoFilter>
  <conditionalFormatting sqref="D16:D17 D24:D25 D34 C40:C41 D42:E42">
    <cfRule type="expression" dxfId="0" priority="1">
      <formula>$A16=1</formula>
    </cfRule>
  </conditionalFormatting>
  <conditionalFormatting sqref="AF69">
    <cfRule type="expression" dxfId="0" priority="2">
      <formula>$A68= 1</formula>
    </cfRule>
  </conditionalFormatting>
  <conditionalFormatting sqref="A1:AF19 AN1:AN15 AN18:AN19 A21:AE85 AF21:AF68 AN21:AN85 AF70:AF85">
    <cfRule type="expression" dxfId="0" priority="3">
      <formula>$A1= 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7.88"/>
    <col customWidth="1" min="2" max="3" width="13.38"/>
    <col customWidth="1" min="4" max="4" width="22.38"/>
    <col customWidth="1" min="8" max="8" width="15.38"/>
    <col customWidth="1" min="9" max="10" width="13.38"/>
    <col customWidth="1" min="16" max="16" width="7.38"/>
    <col customWidth="1" min="17" max="17" width="21.5"/>
    <col customWidth="1" min="20" max="20" width="52.5"/>
  </cols>
  <sheetData>
    <row r="1">
      <c r="A1" s="87" t="s">
        <v>0</v>
      </c>
      <c r="B1" s="88" t="s">
        <v>1</v>
      </c>
      <c r="C1" s="88" t="s">
        <v>2</v>
      </c>
      <c r="D1" s="89" t="s">
        <v>3</v>
      </c>
      <c r="E1" s="89" t="s">
        <v>4</v>
      </c>
      <c r="F1" s="89" t="s">
        <v>5</v>
      </c>
      <c r="G1" s="89" t="s">
        <v>580</v>
      </c>
      <c r="H1" s="89" t="s">
        <v>7</v>
      </c>
      <c r="I1" s="89" t="s">
        <v>8</v>
      </c>
      <c r="J1" s="89" t="s">
        <v>39</v>
      </c>
      <c r="K1" s="90" t="s">
        <v>581</v>
      </c>
      <c r="L1" s="90" t="s">
        <v>582</v>
      </c>
      <c r="M1" s="90" t="s">
        <v>583</v>
      </c>
      <c r="N1" s="91" t="s">
        <v>584</v>
      </c>
      <c r="O1" s="91" t="s">
        <v>585</v>
      </c>
      <c r="P1" s="91" t="s">
        <v>586</v>
      </c>
      <c r="Q1" s="91" t="s">
        <v>587</v>
      </c>
      <c r="R1" s="91" t="s">
        <v>30</v>
      </c>
      <c r="S1" s="91" t="s">
        <v>588</v>
      </c>
      <c r="T1" s="91" t="s">
        <v>589</v>
      </c>
      <c r="U1" s="91" t="s">
        <v>590</v>
      </c>
      <c r="V1" s="91" t="s">
        <v>591</v>
      </c>
      <c r="W1" s="91" t="s">
        <v>592</v>
      </c>
      <c r="X1" s="91" t="s">
        <v>593</v>
      </c>
      <c r="Y1" s="91" t="s">
        <v>594</v>
      </c>
      <c r="Z1" s="91" t="s">
        <v>595</v>
      </c>
      <c r="AA1" s="91" t="s">
        <v>596</v>
      </c>
      <c r="AB1" s="91" t="s">
        <v>597</v>
      </c>
      <c r="AC1" s="91" t="s">
        <v>598</v>
      </c>
      <c r="AD1" s="91" t="s">
        <v>599</v>
      </c>
      <c r="AE1" s="91" t="s">
        <v>600</v>
      </c>
      <c r="AF1" s="91" t="s">
        <v>601</v>
      </c>
      <c r="AG1" s="91" t="s">
        <v>602</v>
      </c>
      <c r="AH1" s="92" t="s">
        <v>603</v>
      </c>
      <c r="AI1" s="93" t="s">
        <v>31</v>
      </c>
      <c r="AJ1" s="94"/>
      <c r="AK1" s="94"/>
      <c r="AL1" s="94"/>
      <c r="AM1" s="94"/>
      <c r="AN1" s="94"/>
      <c r="AO1" s="94"/>
      <c r="AP1" s="94"/>
      <c r="AQ1" s="94"/>
      <c r="AR1" s="94"/>
      <c r="AS1" s="94"/>
      <c r="AT1" s="94"/>
      <c r="AU1" s="94"/>
      <c r="AV1" s="94"/>
      <c r="AW1" s="94"/>
      <c r="AX1" s="94"/>
      <c r="AY1" s="94"/>
      <c r="AZ1" s="94"/>
    </row>
    <row r="2">
      <c r="A2" s="7">
        <v>0.0</v>
      </c>
      <c r="B2" s="8" t="s">
        <v>33</v>
      </c>
      <c r="C2" s="8" t="s">
        <v>34</v>
      </c>
      <c r="D2" s="8" t="s">
        <v>35</v>
      </c>
      <c r="E2" s="95" t="s">
        <v>36</v>
      </c>
      <c r="F2" s="95" t="s">
        <v>37</v>
      </c>
      <c r="G2" s="95">
        <v>3.0</v>
      </c>
      <c r="H2" s="95" t="s">
        <v>38</v>
      </c>
      <c r="I2" s="95" t="s">
        <v>39</v>
      </c>
      <c r="J2" s="95">
        <v>1.0</v>
      </c>
      <c r="K2" s="96">
        <v>86.0</v>
      </c>
      <c r="L2" s="96">
        <v>73.0</v>
      </c>
      <c r="M2" s="22">
        <f t="shared" ref="M2:M49" si="1">K2+L2</f>
        <v>159</v>
      </c>
      <c r="N2" s="96">
        <v>9.0</v>
      </c>
      <c r="O2" s="96">
        <v>9.0</v>
      </c>
      <c r="P2" s="96" t="s">
        <v>604</v>
      </c>
      <c r="Q2" s="96"/>
      <c r="R2" s="96">
        <v>1.0</v>
      </c>
      <c r="S2" s="96" t="s">
        <v>605</v>
      </c>
      <c r="T2" s="96" t="s">
        <v>606</v>
      </c>
      <c r="U2" s="96"/>
      <c r="V2" s="96">
        <v>5.6</v>
      </c>
      <c r="W2" s="96">
        <v>3.0</v>
      </c>
      <c r="X2" s="96">
        <v>5.1</v>
      </c>
      <c r="Y2" s="96">
        <v>3.3</v>
      </c>
      <c r="Z2" s="96">
        <v>5.0</v>
      </c>
      <c r="AA2" s="96">
        <v>0.31</v>
      </c>
      <c r="AB2" s="96">
        <v>4.8</v>
      </c>
      <c r="AC2" s="96">
        <v>0.33</v>
      </c>
      <c r="AD2" s="96">
        <v>1.0</v>
      </c>
      <c r="AE2" s="96"/>
      <c r="AF2" s="96"/>
      <c r="AG2" s="96"/>
      <c r="AH2" s="97" t="s">
        <v>607</v>
      </c>
      <c r="AI2" s="96" t="s">
        <v>608</v>
      </c>
      <c r="AJ2" s="12"/>
      <c r="AK2" s="12"/>
      <c r="AL2" s="12"/>
      <c r="AM2" s="12"/>
      <c r="AN2" s="12"/>
      <c r="AO2" s="12"/>
      <c r="AP2" s="12"/>
      <c r="AQ2" s="12"/>
      <c r="AR2" s="12"/>
      <c r="AS2" s="12"/>
      <c r="AT2" s="12"/>
      <c r="AU2" s="12"/>
      <c r="AV2" s="12"/>
      <c r="AW2" s="12"/>
      <c r="AX2" s="12"/>
      <c r="AY2" s="12"/>
      <c r="AZ2" s="12"/>
    </row>
    <row r="3">
      <c r="A3" s="98">
        <v>0.0</v>
      </c>
      <c r="B3" s="99" t="s">
        <v>49</v>
      </c>
      <c r="C3" s="8" t="s">
        <v>34</v>
      </c>
      <c r="D3" s="100" t="s">
        <v>50</v>
      </c>
      <c r="E3" s="101" t="s">
        <v>51</v>
      </c>
      <c r="F3" s="102">
        <v>44540.0</v>
      </c>
      <c r="G3" s="101">
        <v>1.0</v>
      </c>
      <c r="H3" s="103" t="s">
        <v>52</v>
      </c>
      <c r="I3" s="101" t="s">
        <v>39</v>
      </c>
      <c r="J3" s="101">
        <v>1.0</v>
      </c>
      <c r="K3" s="104">
        <v>188.0</v>
      </c>
      <c r="L3" s="104">
        <v>137.0</v>
      </c>
      <c r="M3" s="22">
        <f t="shared" si="1"/>
        <v>325</v>
      </c>
      <c r="N3" s="105">
        <v>3.0</v>
      </c>
      <c r="O3" s="41">
        <v>3.0</v>
      </c>
      <c r="P3" s="104" t="s">
        <v>609</v>
      </c>
      <c r="Q3" s="106" t="s">
        <v>209</v>
      </c>
      <c r="R3" s="107">
        <v>0.0</v>
      </c>
      <c r="S3" s="104" t="s">
        <v>605</v>
      </c>
      <c r="T3" s="104" t="s">
        <v>610</v>
      </c>
      <c r="U3" s="104"/>
      <c r="V3" s="104">
        <v>26.76</v>
      </c>
      <c r="W3" s="104">
        <v>15.23</v>
      </c>
      <c r="X3" s="104">
        <v>27.44</v>
      </c>
      <c r="Y3" s="104">
        <v>12.37</v>
      </c>
      <c r="Z3" s="104">
        <v>19.14</v>
      </c>
      <c r="AA3" s="104">
        <v>11.89</v>
      </c>
      <c r="AB3" s="104">
        <v>23.15</v>
      </c>
      <c r="AC3" s="104">
        <v>13.04</v>
      </c>
      <c r="AD3" s="104">
        <v>1.0</v>
      </c>
      <c r="AE3" s="12"/>
      <c r="AF3" s="12"/>
      <c r="AG3" s="12"/>
      <c r="AH3" s="104"/>
      <c r="AI3" s="12"/>
      <c r="AJ3" s="12"/>
      <c r="AK3" s="12"/>
      <c r="AL3" s="12"/>
      <c r="AM3" s="12"/>
      <c r="AN3" s="12"/>
      <c r="AO3" s="12"/>
      <c r="AP3" s="12"/>
      <c r="AQ3" s="12"/>
      <c r="AR3" s="12"/>
      <c r="AS3" s="12"/>
      <c r="AT3" s="12"/>
      <c r="AU3" s="12"/>
      <c r="AV3" s="12"/>
      <c r="AW3" s="12"/>
      <c r="AX3" s="12"/>
      <c r="AY3" s="12"/>
      <c r="AZ3" s="12"/>
    </row>
    <row r="4">
      <c r="A4" s="98">
        <v>0.0</v>
      </c>
      <c r="B4" s="99" t="s">
        <v>49</v>
      </c>
      <c r="C4" s="8" t="s">
        <v>34</v>
      </c>
      <c r="D4" s="100" t="s">
        <v>50</v>
      </c>
      <c r="E4" s="101" t="s">
        <v>51</v>
      </c>
      <c r="F4" s="102">
        <v>44540.0</v>
      </c>
      <c r="G4" s="101">
        <v>1.0</v>
      </c>
      <c r="H4" s="103" t="s">
        <v>52</v>
      </c>
      <c r="I4" s="101" t="s">
        <v>39</v>
      </c>
      <c r="J4" s="101">
        <v>1.0</v>
      </c>
      <c r="K4" s="104">
        <v>188.0</v>
      </c>
      <c r="L4" s="104">
        <v>137.0</v>
      </c>
      <c r="M4" s="22">
        <f t="shared" si="1"/>
        <v>325</v>
      </c>
      <c r="N4" s="105">
        <v>3.0</v>
      </c>
      <c r="O4" s="41">
        <v>3.0</v>
      </c>
      <c r="P4" s="104" t="s">
        <v>609</v>
      </c>
      <c r="Q4" s="106" t="s">
        <v>209</v>
      </c>
      <c r="R4" s="107">
        <v>0.0</v>
      </c>
      <c r="S4" s="104" t="s">
        <v>611</v>
      </c>
      <c r="T4" s="108" t="s">
        <v>612</v>
      </c>
      <c r="U4" s="104"/>
      <c r="V4" s="104">
        <v>9.18</v>
      </c>
      <c r="W4" s="104">
        <v>8.32</v>
      </c>
      <c r="X4" s="104">
        <v>8.62</v>
      </c>
      <c r="Y4" s="104">
        <v>6.43</v>
      </c>
      <c r="Z4" s="104">
        <v>6.86</v>
      </c>
      <c r="AA4" s="104">
        <v>6.34</v>
      </c>
      <c r="AB4" s="104">
        <v>7.4</v>
      </c>
      <c r="AC4" s="104">
        <v>6.19</v>
      </c>
      <c r="AD4" s="104">
        <v>1.0</v>
      </c>
      <c r="AE4" s="12"/>
      <c r="AF4" s="12"/>
      <c r="AG4" s="12"/>
      <c r="AH4" s="104"/>
      <c r="AI4" s="12"/>
      <c r="AJ4" s="12"/>
      <c r="AK4" s="12"/>
      <c r="AL4" s="12"/>
      <c r="AM4" s="12"/>
      <c r="AN4" s="12"/>
      <c r="AO4" s="12"/>
      <c r="AP4" s="12"/>
      <c r="AQ4" s="12"/>
      <c r="AR4" s="12"/>
      <c r="AS4" s="12"/>
      <c r="AT4" s="12"/>
      <c r="AU4" s="12"/>
      <c r="AV4" s="12"/>
      <c r="AW4" s="12"/>
      <c r="AX4" s="12"/>
      <c r="AY4" s="12"/>
      <c r="AZ4" s="12"/>
    </row>
    <row r="5">
      <c r="A5" s="98">
        <v>0.0</v>
      </c>
      <c r="B5" s="99" t="s">
        <v>49</v>
      </c>
      <c r="C5" s="8" t="s">
        <v>34</v>
      </c>
      <c r="D5" s="100" t="s">
        <v>50</v>
      </c>
      <c r="E5" s="101" t="s">
        <v>51</v>
      </c>
      <c r="F5" s="102">
        <v>44540.0</v>
      </c>
      <c r="G5" s="101">
        <v>1.0</v>
      </c>
      <c r="H5" s="103" t="s">
        <v>52</v>
      </c>
      <c r="I5" s="101" t="s">
        <v>39</v>
      </c>
      <c r="J5" s="101">
        <v>1.0</v>
      </c>
      <c r="K5" s="104">
        <v>188.0</v>
      </c>
      <c r="L5" s="104">
        <v>137.0</v>
      </c>
      <c r="M5" s="22">
        <f t="shared" si="1"/>
        <v>325</v>
      </c>
      <c r="N5" s="105">
        <v>3.0</v>
      </c>
      <c r="O5" s="41">
        <v>3.0</v>
      </c>
      <c r="P5" s="104" t="s">
        <v>609</v>
      </c>
      <c r="Q5" s="106" t="s">
        <v>209</v>
      </c>
      <c r="R5" s="107">
        <v>0.0</v>
      </c>
      <c r="S5" s="104" t="s">
        <v>605</v>
      </c>
      <c r="T5" s="107" t="s">
        <v>613</v>
      </c>
      <c r="U5" s="104"/>
      <c r="V5" s="104">
        <v>10.96</v>
      </c>
      <c r="W5" s="104">
        <v>7.55</v>
      </c>
      <c r="X5" s="104">
        <v>11.36</v>
      </c>
      <c r="Y5" s="104">
        <v>5.83</v>
      </c>
      <c r="Z5" s="104">
        <v>7.04</v>
      </c>
      <c r="AA5" s="104">
        <v>6.08</v>
      </c>
      <c r="AB5" s="104">
        <v>9.58</v>
      </c>
      <c r="AC5" s="104">
        <v>6.44</v>
      </c>
      <c r="AD5" s="104">
        <v>1.0</v>
      </c>
      <c r="AE5" s="12"/>
      <c r="AF5" s="12"/>
      <c r="AG5" s="12"/>
      <c r="AH5" s="104"/>
      <c r="AI5" s="12"/>
      <c r="AJ5" s="12"/>
      <c r="AK5" s="12"/>
      <c r="AL5" s="12"/>
      <c r="AM5" s="12"/>
      <c r="AN5" s="12"/>
      <c r="AO5" s="12"/>
      <c r="AP5" s="12"/>
      <c r="AQ5" s="12"/>
      <c r="AR5" s="12"/>
      <c r="AS5" s="12"/>
      <c r="AT5" s="12"/>
      <c r="AU5" s="12"/>
      <c r="AV5" s="12"/>
      <c r="AW5" s="12"/>
      <c r="AX5" s="12"/>
      <c r="AY5" s="12"/>
      <c r="AZ5" s="12"/>
    </row>
    <row r="6">
      <c r="A6" s="98">
        <v>0.0</v>
      </c>
      <c r="B6" s="99" t="s">
        <v>49</v>
      </c>
      <c r="C6" s="8" t="s">
        <v>34</v>
      </c>
      <c r="D6" s="100" t="s">
        <v>50</v>
      </c>
      <c r="E6" s="104" t="s">
        <v>51</v>
      </c>
      <c r="F6" s="102">
        <v>44540.0</v>
      </c>
      <c r="G6" s="104">
        <v>1.0</v>
      </c>
      <c r="H6" s="42" t="s">
        <v>52</v>
      </c>
      <c r="I6" s="104" t="s">
        <v>39</v>
      </c>
      <c r="J6" s="104">
        <v>1.0</v>
      </c>
      <c r="K6" s="104">
        <v>263.0</v>
      </c>
      <c r="L6" s="104">
        <v>137.0</v>
      </c>
      <c r="M6" s="22">
        <f t="shared" si="1"/>
        <v>400</v>
      </c>
      <c r="N6" s="41">
        <v>4.0</v>
      </c>
      <c r="O6" s="41">
        <v>3.0</v>
      </c>
      <c r="P6" s="104" t="s">
        <v>609</v>
      </c>
      <c r="Q6" s="106" t="s">
        <v>614</v>
      </c>
      <c r="R6" s="107">
        <v>1.0</v>
      </c>
      <c r="S6" s="104" t="s">
        <v>605</v>
      </c>
      <c r="T6" s="104" t="s">
        <v>610</v>
      </c>
      <c r="U6" s="104"/>
      <c r="V6" s="104">
        <v>27.0</v>
      </c>
      <c r="W6" s="104">
        <v>17.79</v>
      </c>
      <c r="X6" s="104">
        <v>27.44</v>
      </c>
      <c r="Y6" s="104">
        <v>12.37</v>
      </c>
      <c r="Z6" s="104">
        <v>18.77</v>
      </c>
      <c r="AA6" s="104">
        <v>14.45</v>
      </c>
      <c r="AB6" s="104">
        <v>23.15</v>
      </c>
      <c r="AC6" s="104">
        <v>13.04</v>
      </c>
      <c r="AD6" s="104">
        <v>1.0</v>
      </c>
      <c r="AE6" s="12"/>
      <c r="AF6" s="12"/>
      <c r="AG6" s="12"/>
      <c r="AH6" s="104"/>
      <c r="AI6" s="12"/>
      <c r="AJ6" s="12"/>
      <c r="AK6" s="12"/>
      <c r="AL6" s="12"/>
      <c r="AM6" s="12"/>
      <c r="AN6" s="12"/>
      <c r="AO6" s="12"/>
      <c r="AP6" s="12"/>
      <c r="AQ6" s="12"/>
      <c r="AR6" s="12"/>
      <c r="AS6" s="12"/>
      <c r="AT6" s="12"/>
      <c r="AU6" s="12"/>
      <c r="AV6" s="12"/>
      <c r="AW6" s="12"/>
      <c r="AX6" s="12"/>
      <c r="AY6" s="12"/>
      <c r="AZ6" s="12"/>
    </row>
    <row r="7">
      <c r="A7" s="98">
        <v>0.0</v>
      </c>
      <c r="B7" s="99" t="s">
        <v>49</v>
      </c>
      <c r="C7" s="8" t="s">
        <v>34</v>
      </c>
      <c r="D7" s="100" t="s">
        <v>50</v>
      </c>
      <c r="E7" s="104" t="s">
        <v>51</v>
      </c>
      <c r="F7" s="102">
        <v>44540.0</v>
      </c>
      <c r="G7" s="104">
        <v>1.0</v>
      </c>
      <c r="H7" s="42" t="s">
        <v>52</v>
      </c>
      <c r="I7" s="104" t="s">
        <v>39</v>
      </c>
      <c r="J7" s="104">
        <v>1.0</v>
      </c>
      <c r="K7" s="104">
        <v>263.0</v>
      </c>
      <c r="L7" s="104">
        <v>137.0</v>
      </c>
      <c r="M7" s="22">
        <f t="shared" si="1"/>
        <v>400</v>
      </c>
      <c r="N7" s="41">
        <v>4.0</v>
      </c>
      <c r="O7" s="41">
        <v>3.0</v>
      </c>
      <c r="P7" s="104" t="s">
        <v>609</v>
      </c>
      <c r="Q7" s="106" t="s">
        <v>614</v>
      </c>
      <c r="R7" s="107">
        <v>1.0</v>
      </c>
      <c r="S7" s="104" t="s">
        <v>611</v>
      </c>
      <c r="T7" s="108" t="s">
        <v>612</v>
      </c>
      <c r="U7" s="104"/>
      <c r="V7" s="104">
        <v>9.33</v>
      </c>
      <c r="W7" s="104">
        <v>8.65</v>
      </c>
      <c r="X7" s="104">
        <v>8.62</v>
      </c>
      <c r="Y7" s="104">
        <v>6.43</v>
      </c>
      <c r="Z7" s="104">
        <v>11.91</v>
      </c>
      <c r="AA7" s="104">
        <v>10.07</v>
      </c>
      <c r="AB7" s="104">
        <v>7.4</v>
      </c>
      <c r="AC7" s="104">
        <v>6.19</v>
      </c>
      <c r="AD7" s="104">
        <v>1.0</v>
      </c>
      <c r="AE7" s="12"/>
      <c r="AF7" s="12"/>
      <c r="AG7" s="12"/>
      <c r="AH7" s="104"/>
      <c r="AI7" s="12"/>
      <c r="AJ7" s="12"/>
      <c r="AK7" s="12"/>
      <c r="AL7" s="12"/>
      <c r="AM7" s="12"/>
      <c r="AN7" s="12"/>
      <c r="AO7" s="12"/>
      <c r="AP7" s="12"/>
      <c r="AQ7" s="12"/>
      <c r="AR7" s="12"/>
      <c r="AS7" s="12"/>
      <c r="AT7" s="12"/>
      <c r="AU7" s="12"/>
      <c r="AV7" s="12"/>
      <c r="AW7" s="12"/>
      <c r="AX7" s="12"/>
      <c r="AY7" s="12"/>
      <c r="AZ7" s="12"/>
    </row>
    <row r="8">
      <c r="A8" s="98">
        <v>0.0</v>
      </c>
      <c r="B8" s="99" t="s">
        <v>49</v>
      </c>
      <c r="C8" s="8" t="s">
        <v>34</v>
      </c>
      <c r="D8" s="100" t="s">
        <v>50</v>
      </c>
      <c r="E8" s="104" t="s">
        <v>51</v>
      </c>
      <c r="F8" s="102">
        <v>44540.0</v>
      </c>
      <c r="G8" s="104">
        <v>1.0</v>
      </c>
      <c r="H8" s="42" t="s">
        <v>52</v>
      </c>
      <c r="I8" s="104" t="s">
        <v>39</v>
      </c>
      <c r="J8" s="104">
        <v>1.0</v>
      </c>
      <c r="K8" s="104">
        <v>263.0</v>
      </c>
      <c r="L8" s="104">
        <v>137.0</v>
      </c>
      <c r="M8" s="22">
        <f t="shared" si="1"/>
        <v>400</v>
      </c>
      <c r="N8" s="41">
        <v>4.0</v>
      </c>
      <c r="O8" s="41">
        <v>3.0</v>
      </c>
      <c r="P8" s="104" t="s">
        <v>609</v>
      </c>
      <c r="Q8" s="106" t="s">
        <v>614</v>
      </c>
      <c r="R8" s="107">
        <v>1.0</v>
      </c>
      <c r="S8" s="104" t="s">
        <v>605</v>
      </c>
      <c r="T8" s="107" t="s">
        <v>613</v>
      </c>
      <c r="U8" s="104"/>
      <c r="V8" s="104">
        <v>10.4</v>
      </c>
      <c r="W8" s="104">
        <v>7.08</v>
      </c>
      <c r="X8" s="104">
        <v>11.36</v>
      </c>
      <c r="Y8" s="104">
        <v>5.83</v>
      </c>
      <c r="Z8" s="104">
        <v>7.35</v>
      </c>
      <c r="AA8" s="104">
        <v>6.93</v>
      </c>
      <c r="AB8" s="104">
        <v>9.58</v>
      </c>
      <c r="AC8" s="104">
        <v>6.44</v>
      </c>
      <c r="AD8" s="104">
        <v>1.0</v>
      </c>
      <c r="AE8" s="12"/>
      <c r="AF8" s="12"/>
      <c r="AG8" s="12"/>
      <c r="AH8" s="104"/>
      <c r="AI8" s="12"/>
      <c r="AJ8" s="12"/>
      <c r="AK8" s="12"/>
      <c r="AL8" s="12"/>
      <c r="AM8" s="12"/>
      <c r="AN8" s="12"/>
      <c r="AO8" s="12"/>
      <c r="AP8" s="12"/>
      <c r="AQ8" s="12"/>
      <c r="AR8" s="12"/>
      <c r="AS8" s="12"/>
      <c r="AT8" s="12"/>
      <c r="AU8" s="12"/>
      <c r="AV8" s="12"/>
      <c r="AW8" s="12"/>
      <c r="AX8" s="12"/>
      <c r="AY8" s="12"/>
      <c r="AZ8" s="12"/>
    </row>
    <row r="9">
      <c r="A9" s="98">
        <v>0.0</v>
      </c>
      <c r="B9" s="95" t="s">
        <v>33</v>
      </c>
      <c r="C9" s="95" t="s">
        <v>34</v>
      </c>
      <c r="D9" s="95" t="s">
        <v>60</v>
      </c>
      <c r="E9" s="95" t="s">
        <v>61</v>
      </c>
      <c r="F9" s="109">
        <v>44147.0</v>
      </c>
      <c r="G9" s="95">
        <v>1.0</v>
      </c>
      <c r="H9" s="95" t="s">
        <v>38</v>
      </c>
      <c r="I9" s="95" t="s">
        <v>39</v>
      </c>
      <c r="J9" s="95">
        <v>1.0</v>
      </c>
      <c r="K9" s="22">
        <v>52.0</v>
      </c>
      <c r="L9" s="22">
        <v>48.0</v>
      </c>
      <c r="M9" s="22">
        <f t="shared" si="1"/>
        <v>100</v>
      </c>
      <c r="N9" s="22">
        <v>4.0</v>
      </c>
      <c r="O9" s="22">
        <v>4.0</v>
      </c>
      <c r="P9" s="22" t="s">
        <v>604</v>
      </c>
      <c r="Q9" s="22"/>
      <c r="R9" s="22">
        <v>1.0</v>
      </c>
      <c r="S9" s="22" t="s">
        <v>605</v>
      </c>
      <c r="T9" s="22" t="s">
        <v>615</v>
      </c>
      <c r="U9" s="22"/>
      <c r="V9" s="22">
        <v>453.9</v>
      </c>
      <c r="W9" s="22">
        <v>222.6</v>
      </c>
      <c r="X9" s="22">
        <v>425.9</v>
      </c>
      <c r="Y9" s="22">
        <v>255.0</v>
      </c>
      <c r="Z9" s="22">
        <v>355.7</v>
      </c>
      <c r="AA9" s="22">
        <v>231.4</v>
      </c>
      <c r="AB9" s="22">
        <v>403.3</v>
      </c>
      <c r="AC9" s="22">
        <v>292.9</v>
      </c>
      <c r="AD9" s="22">
        <v>1.0</v>
      </c>
      <c r="AE9" s="22"/>
      <c r="AF9" s="22"/>
      <c r="AG9" s="22"/>
      <c r="AH9" s="104"/>
      <c r="AI9" s="12"/>
      <c r="AJ9" s="12"/>
      <c r="AK9" s="12"/>
      <c r="AL9" s="12"/>
      <c r="AM9" s="12"/>
      <c r="AN9" s="12"/>
      <c r="AO9" s="12"/>
      <c r="AP9" s="12"/>
      <c r="AQ9" s="12"/>
      <c r="AR9" s="12"/>
      <c r="AS9" s="12"/>
      <c r="AT9" s="12"/>
      <c r="AU9" s="12"/>
      <c r="AV9" s="12"/>
      <c r="AW9" s="12"/>
      <c r="AX9" s="12"/>
      <c r="AY9" s="12"/>
      <c r="AZ9" s="12"/>
    </row>
    <row r="10">
      <c r="A10" s="98">
        <v>2.0</v>
      </c>
      <c r="B10" s="95" t="s">
        <v>33</v>
      </c>
      <c r="C10" s="95" t="s">
        <v>34</v>
      </c>
      <c r="D10" s="95" t="s">
        <v>60</v>
      </c>
      <c r="E10" s="95" t="s">
        <v>61</v>
      </c>
      <c r="F10" s="109">
        <v>44147.0</v>
      </c>
      <c r="G10" s="95">
        <v>1.0</v>
      </c>
      <c r="H10" s="95" t="s">
        <v>38</v>
      </c>
      <c r="I10" s="95" t="s">
        <v>39</v>
      </c>
      <c r="J10" s="95">
        <v>1.0</v>
      </c>
      <c r="K10" s="22">
        <v>52.0</v>
      </c>
      <c r="L10" s="22">
        <v>48.0</v>
      </c>
      <c r="M10" s="22">
        <f t="shared" si="1"/>
        <v>100</v>
      </c>
      <c r="N10" s="22">
        <v>4.0</v>
      </c>
      <c r="O10" s="22">
        <v>4.0</v>
      </c>
      <c r="P10" s="22" t="s">
        <v>604</v>
      </c>
      <c r="Q10" s="22"/>
      <c r="R10" s="22">
        <v>1.0</v>
      </c>
      <c r="S10" s="22" t="s">
        <v>616</v>
      </c>
      <c r="T10" s="22" t="s">
        <v>617</v>
      </c>
      <c r="U10" s="22"/>
      <c r="V10" s="22">
        <v>12.5</v>
      </c>
      <c r="W10" s="22">
        <v>7.1</v>
      </c>
      <c r="X10" s="22">
        <v>13.7</v>
      </c>
      <c r="Y10" s="22">
        <v>10.1</v>
      </c>
      <c r="Z10" s="22">
        <v>10.4</v>
      </c>
      <c r="AA10" s="22">
        <v>6.6</v>
      </c>
      <c r="AB10" s="22">
        <v>10.6</v>
      </c>
      <c r="AC10" s="22">
        <v>10.1</v>
      </c>
      <c r="AD10" s="22">
        <v>1.0</v>
      </c>
      <c r="AE10" s="22"/>
      <c r="AF10" s="22"/>
      <c r="AG10" s="22"/>
      <c r="AH10" s="104"/>
      <c r="AI10" s="12"/>
      <c r="AJ10" s="12"/>
      <c r="AK10" s="12"/>
      <c r="AL10" s="12"/>
      <c r="AM10" s="12"/>
      <c r="AN10" s="12"/>
      <c r="AO10" s="12"/>
      <c r="AP10" s="12"/>
      <c r="AQ10" s="12"/>
      <c r="AR10" s="12"/>
      <c r="AS10" s="12"/>
      <c r="AT10" s="12"/>
      <c r="AU10" s="12"/>
      <c r="AV10" s="12"/>
      <c r="AW10" s="12"/>
      <c r="AX10" s="12"/>
      <c r="AY10" s="12"/>
      <c r="AZ10" s="12"/>
    </row>
    <row r="11">
      <c r="A11" s="98">
        <v>0.0</v>
      </c>
      <c r="B11" s="95" t="s">
        <v>33</v>
      </c>
      <c r="C11" s="95" t="s">
        <v>34</v>
      </c>
      <c r="D11" s="95" t="s">
        <v>67</v>
      </c>
      <c r="E11" s="95" t="s">
        <v>68</v>
      </c>
      <c r="F11" s="109">
        <v>44149.0</v>
      </c>
      <c r="G11" s="95">
        <v>2.0</v>
      </c>
      <c r="H11" s="95" t="s">
        <v>38</v>
      </c>
      <c r="I11" s="95" t="s">
        <v>39</v>
      </c>
      <c r="J11" s="95">
        <v>1.0</v>
      </c>
      <c r="K11" s="22">
        <v>30.0</v>
      </c>
      <c r="L11" s="22">
        <v>38.0</v>
      </c>
      <c r="M11" s="22">
        <f t="shared" si="1"/>
        <v>68</v>
      </c>
      <c r="N11" s="22"/>
      <c r="O11" s="22"/>
      <c r="P11" s="22"/>
      <c r="Q11" s="22" t="s">
        <v>618</v>
      </c>
      <c r="R11" s="22">
        <v>1.0</v>
      </c>
      <c r="S11" s="22" t="s">
        <v>611</v>
      </c>
      <c r="T11" s="22" t="s">
        <v>619</v>
      </c>
      <c r="U11" s="22"/>
      <c r="V11" s="22">
        <v>7.18</v>
      </c>
      <c r="W11" s="22">
        <v>6.15</v>
      </c>
      <c r="X11" s="22">
        <v>8.19</v>
      </c>
      <c r="Y11" s="22">
        <v>7.64</v>
      </c>
      <c r="Z11" s="22">
        <v>4.91</v>
      </c>
      <c r="AA11" s="22">
        <v>6.29</v>
      </c>
      <c r="AB11" s="22">
        <v>8.55</v>
      </c>
      <c r="AC11" s="22">
        <v>7.69</v>
      </c>
      <c r="AD11" s="22">
        <v>1.0</v>
      </c>
      <c r="AE11" s="22"/>
      <c r="AF11" s="22"/>
      <c r="AG11" s="22"/>
      <c r="AH11" s="104"/>
      <c r="AI11" s="12"/>
      <c r="AJ11" s="12"/>
      <c r="AK11" s="12"/>
      <c r="AL11" s="12"/>
      <c r="AM11" s="12"/>
      <c r="AN11" s="12"/>
      <c r="AO11" s="12"/>
      <c r="AP11" s="12"/>
      <c r="AQ11" s="12"/>
      <c r="AR11" s="12"/>
      <c r="AS11" s="12"/>
      <c r="AT11" s="12"/>
      <c r="AU11" s="12"/>
      <c r="AV11" s="12"/>
      <c r="AW11" s="12"/>
      <c r="AX11" s="12"/>
      <c r="AY11" s="12"/>
      <c r="AZ11" s="12"/>
    </row>
    <row r="12">
      <c r="A12" s="98">
        <v>0.0</v>
      </c>
      <c r="B12" s="95" t="s">
        <v>33</v>
      </c>
      <c r="C12" s="95" t="s">
        <v>34</v>
      </c>
      <c r="D12" s="95" t="s">
        <v>67</v>
      </c>
      <c r="E12" s="95" t="s">
        <v>68</v>
      </c>
      <c r="F12" s="109">
        <v>44149.0</v>
      </c>
      <c r="G12" s="95">
        <v>2.0</v>
      </c>
      <c r="H12" s="95" t="s">
        <v>38</v>
      </c>
      <c r="I12" s="95" t="s">
        <v>39</v>
      </c>
      <c r="J12" s="95">
        <v>1.0</v>
      </c>
      <c r="K12" s="22">
        <v>35.0</v>
      </c>
      <c r="L12" s="22">
        <v>38.0</v>
      </c>
      <c r="M12" s="22">
        <f t="shared" si="1"/>
        <v>73</v>
      </c>
      <c r="N12" s="22"/>
      <c r="O12" s="22"/>
      <c r="P12" s="22"/>
      <c r="Q12" s="22" t="s">
        <v>620</v>
      </c>
      <c r="R12" s="22">
        <v>1.0</v>
      </c>
      <c r="S12" s="22" t="s">
        <v>611</v>
      </c>
      <c r="T12" s="22" t="s">
        <v>619</v>
      </c>
      <c r="U12" s="12"/>
      <c r="V12" s="22">
        <v>8.75</v>
      </c>
      <c r="W12" s="22">
        <v>7.23</v>
      </c>
      <c r="X12" s="22">
        <v>8.19</v>
      </c>
      <c r="Y12" s="22">
        <v>7.64</v>
      </c>
      <c r="Z12" s="22">
        <v>6.02</v>
      </c>
      <c r="AA12" s="22">
        <v>7.43</v>
      </c>
      <c r="AB12" s="22">
        <v>8.55</v>
      </c>
      <c r="AC12" s="22">
        <v>7.69</v>
      </c>
      <c r="AD12" s="22">
        <v>1.0</v>
      </c>
      <c r="AE12" s="12"/>
      <c r="AF12" s="12"/>
      <c r="AG12" s="12"/>
      <c r="AH12" s="104"/>
      <c r="AI12" s="12"/>
      <c r="AJ12" s="12"/>
      <c r="AK12" s="12"/>
      <c r="AL12" s="12"/>
      <c r="AM12" s="12"/>
      <c r="AN12" s="12"/>
      <c r="AO12" s="12"/>
      <c r="AP12" s="12"/>
      <c r="AQ12" s="12"/>
      <c r="AR12" s="12"/>
      <c r="AS12" s="12"/>
      <c r="AT12" s="12"/>
      <c r="AU12" s="12"/>
      <c r="AV12" s="12"/>
      <c r="AW12" s="12"/>
      <c r="AX12" s="12"/>
      <c r="AY12" s="12"/>
      <c r="AZ12" s="12"/>
    </row>
    <row r="13">
      <c r="A13" s="98">
        <v>0.0</v>
      </c>
      <c r="B13" s="22" t="s">
        <v>49</v>
      </c>
      <c r="C13" s="22" t="s">
        <v>34</v>
      </c>
      <c r="D13" s="15" t="s">
        <v>76</v>
      </c>
      <c r="E13" s="15" t="s">
        <v>77</v>
      </c>
      <c r="F13" s="26">
        <v>44449.0</v>
      </c>
      <c r="G13" s="15">
        <v>1.0</v>
      </c>
      <c r="H13" s="15" t="s">
        <v>79</v>
      </c>
      <c r="I13" s="15" t="s">
        <v>39</v>
      </c>
      <c r="J13" s="22">
        <v>1.0</v>
      </c>
      <c r="K13" s="22">
        <v>79.0</v>
      </c>
      <c r="L13" s="22">
        <v>135.0</v>
      </c>
      <c r="M13" s="22">
        <f t="shared" si="1"/>
        <v>214</v>
      </c>
      <c r="N13" s="22">
        <v>4.0</v>
      </c>
      <c r="O13" s="22">
        <v>7.0</v>
      </c>
      <c r="P13" s="22" t="s">
        <v>604</v>
      </c>
      <c r="Q13" s="22" t="s">
        <v>30</v>
      </c>
      <c r="R13" s="107">
        <v>1.0</v>
      </c>
      <c r="S13" s="104" t="s">
        <v>605</v>
      </c>
      <c r="T13" s="104" t="s">
        <v>610</v>
      </c>
      <c r="U13" s="12"/>
      <c r="V13" s="22">
        <v>27.76</v>
      </c>
      <c r="W13" s="22">
        <v>15.75</v>
      </c>
      <c r="X13" s="22">
        <v>28.64</v>
      </c>
      <c r="Y13" s="22">
        <v>15.95</v>
      </c>
      <c r="Z13" s="22">
        <v>16.98</v>
      </c>
      <c r="AA13" s="22">
        <v>11.28</v>
      </c>
      <c r="AB13" s="22">
        <v>25.94</v>
      </c>
      <c r="AC13" s="22">
        <v>14.18</v>
      </c>
      <c r="AD13" s="22">
        <v>1.0</v>
      </c>
      <c r="AE13" s="12"/>
      <c r="AF13" s="12"/>
      <c r="AG13" s="12"/>
      <c r="AH13" s="104"/>
      <c r="AI13" s="22"/>
      <c r="AJ13" s="12"/>
      <c r="AK13" s="12"/>
      <c r="AL13" s="12"/>
      <c r="AM13" s="12"/>
      <c r="AN13" s="12"/>
      <c r="AO13" s="12"/>
      <c r="AP13" s="12"/>
      <c r="AQ13" s="12"/>
      <c r="AR13" s="12"/>
      <c r="AS13" s="12"/>
      <c r="AT13" s="12"/>
      <c r="AU13" s="12"/>
      <c r="AV13" s="12"/>
      <c r="AW13" s="12"/>
      <c r="AX13" s="12"/>
      <c r="AY13" s="12"/>
      <c r="AZ13" s="12"/>
    </row>
    <row r="14">
      <c r="A14" s="98">
        <v>0.0</v>
      </c>
      <c r="B14" s="22" t="s">
        <v>49</v>
      </c>
      <c r="C14" s="22" t="s">
        <v>34</v>
      </c>
      <c r="D14" s="15" t="s">
        <v>76</v>
      </c>
      <c r="E14" s="15" t="s">
        <v>77</v>
      </c>
      <c r="F14" s="26">
        <v>44449.0</v>
      </c>
      <c r="G14" s="15">
        <v>1.0</v>
      </c>
      <c r="H14" s="15" t="s">
        <v>79</v>
      </c>
      <c r="I14" s="15" t="s">
        <v>39</v>
      </c>
      <c r="J14" s="22">
        <v>1.0</v>
      </c>
      <c r="K14" s="22">
        <v>103.0</v>
      </c>
      <c r="L14" s="22">
        <v>135.0</v>
      </c>
      <c r="M14" s="22">
        <f t="shared" si="1"/>
        <v>238</v>
      </c>
      <c r="N14" s="22">
        <v>5.0</v>
      </c>
      <c r="O14" s="22">
        <v>7.0</v>
      </c>
      <c r="P14" s="22" t="s">
        <v>604</v>
      </c>
      <c r="Q14" s="22" t="s">
        <v>621</v>
      </c>
      <c r="R14" s="107">
        <v>0.0</v>
      </c>
      <c r="S14" s="104" t="s">
        <v>605</v>
      </c>
      <c r="T14" s="104" t="s">
        <v>610</v>
      </c>
      <c r="U14" s="12"/>
      <c r="V14" s="15">
        <v>27.73</v>
      </c>
      <c r="W14" s="15">
        <v>15.61</v>
      </c>
      <c r="X14" s="15">
        <v>28.64</v>
      </c>
      <c r="Y14" s="15">
        <v>15.95</v>
      </c>
      <c r="Z14" s="15">
        <v>14.84</v>
      </c>
      <c r="AA14" s="15">
        <v>10.2</v>
      </c>
      <c r="AB14" s="15">
        <v>25.94</v>
      </c>
      <c r="AC14" s="15">
        <v>14.18</v>
      </c>
      <c r="AD14" s="15">
        <v>1.0</v>
      </c>
      <c r="AE14" s="12"/>
      <c r="AF14" s="12"/>
      <c r="AG14" s="12"/>
      <c r="AH14" s="104"/>
      <c r="AI14" s="22" t="s">
        <v>622</v>
      </c>
      <c r="AJ14" s="12"/>
      <c r="AK14" s="12"/>
      <c r="AL14" s="12"/>
      <c r="AM14" s="12"/>
      <c r="AN14" s="12"/>
      <c r="AO14" s="12"/>
      <c r="AP14" s="12"/>
      <c r="AQ14" s="12"/>
      <c r="AR14" s="12"/>
      <c r="AS14" s="12"/>
      <c r="AT14" s="12"/>
      <c r="AU14" s="12"/>
      <c r="AV14" s="12"/>
      <c r="AW14" s="12"/>
      <c r="AX14" s="12"/>
      <c r="AY14" s="12"/>
      <c r="AZ14" s="12"/>
    </row>
    <row r="15">
      <c r="A15" s="98">
        <v>0.0</v>
      </c>
      <c r="B15" s="15" t="s">
        <v>34</v>
      </c>
      <c r="C15" s="15" t="s">
        <v>49</v>
      </c>
      <c r="D15" s="110" t="s">
        <v>86</v>
      </c>
      <c r="E15" s="15" t="s">
        <v>87</v>
      </c>
      <c r="F15" s="15" t="s">
        <v>88</v>
      </c>
      <c r="G15" s="15">
        <v>1.0</v>
      </c>
      <c r="H15" s="22" t="s">
        <v>38</v>
      </c>
      <c r="I15" s="22" t="s">
        <v>89</v>
      </c>
      <c r="J15" s="22">
        <v>0.0</v>
      </c>
      <c r="K15" s="22">
        <v>187.0</v>
      </c>
      <c r="L15" s="22">
        <v>194.0</v>
      </c>
      <c r="M15" s="22">
        <f t="shared" si="1"/>
        <v>381</v>
      </c>
      <c r="N15" s="12"/>
      <c r="O15" s="12"/>
      <c r="P15" s="12"/>
      <c r="Q15" s="12"/>
      <c r="R15" s="22">
        <v>0.0</v>
      </c>
      <c r="S15" s="22" t="s">
        <v>605</v>
      </c>
      <c r="T15" s="22" t="s">
        <v>623</v>
      </c>
      <c r="U15" s="22" t="s">
        <v>624</v>
      </c>
      <c r="V15" s="22">
        <v>0.53</v>
      </c>
      <c r="W15" s="22">
        <v>1.18</v>
      </c>
      <c r="X15" s="22">
        <v>0.35</v>
      </c>
      <c r="Y15" s="22">
        <v>1.12</v>
      </c>
      <c r="Z15" s="22">
        <v>0.38</v>
      </c>
      <c r="AA15" s="22">
        <v>1.03</v>
      </c>
      <c r="AB15" s="22">
        <v>0.49</v>
      </c>
      <c r="AC15" s="22">
        <v>1.12</v>
      </c>
      <c r="AD15" s="22">
        <v>1.0</v>
      </c>
      <c r="AE15" s="12"/>
      <c r="AF15" s="12"/>
      <c r="AG15" s="12"/>
      <c r="AH15" s="104"/>
      <c r="AI15" s="12"/>
      <c r="AJ15" s="12"/>
      <c r="AK15" s="12"/>
      <c r="AL15" s="12"/>
      <c r="AM15" s="12"/>
      <c r="AN15" s="12"/>
      <c r="AO15" s="12"/>
      <c r="AP15" s="12"/>
      <c r="AQ15" s="12"/>
      <c r="AR15" s="12"/>
      <c r="AS15" s="12"/>
      <c r="AT15" s="12"/>
      <c r="AU15" s="12"/>
      <c r="AV15" s="12"/>
      <c r="AW15" s="12"/>
      <c r="AX15" s="12"/>
      <c r="AY15" s="12"/>
      <c r="AZ15" s="12"/>
    </row>
    <row r="16">
      <c r="A16" s="98">
        <v>0.0</v>
      </c>
      <c r="B16" s="15" t="s">
        <v>34</v>
      </c>
      <c r="C16" s="15" t="s">
        <v>49</v>
      </c>
      <c r="D16" s="110" t="s">
        <v>86</v>
      </c>
      <c r="E16" s="15" t="s">
        <v>87</v>
      </c>
      <c r="F16" s="15" t="s">
        <v>88</v>
      </c>
      <c r="G16" s="15">
        <v>1.0</v>
      </c>
      <c r="H16" s="22" t="s">
        <v>38</v>
      </c>
      <c r="I16" s="22" t="s">
        <v>89</v>
      </c>
      <c r="J16" s="22">
        <v>0.0</v>
      </c>
      <c r="K16" s="22">
        <v>187.0</v>
      </c>
      <c r="L16" s="22">
        <v>194.0</v>
      </c>
      <c r="M16" s="22">
        <f t="shared" si="1"/>
        <v>381</v>
      </c>
      <c r="N16" s="12"/>
      <c r="O16" s="12"/>
      <c r="P16" s="12"/>
      <c r="Q16" s="12"/>
      <c r="R16" s="22">
        <v>0.0</v>
      </c>
      <c r="S16" s="22" t="s">
        <v>611</v>
      </c>
      <c r="T16" s="22" t="s">
        <v>625</v>
      </c>
      <c r="U16" s="22" t="s">
        <v>624</v>
      </c>
      <c r="V16" s="22">
        <v>0.21</v>
      </c>
      <c r="W16" s="22">
        <v>1.12</v>
      </c>
      <c r="X16" s="22">
        <v>0.25</v>
      </c>
      <c r="Y16" s="22">
        <v>1.06</v>
      </c>
      <c r="Z16" s="22">
        <v>0.22</v>
      </c>
      <c r="AA16" s="22">
        <v>1.09</v>
      </c>
      <c r="AB16" s="22">
        <v>0.32</v>
      </c>
      <c r="AC16" s="22">
        <v>1.1</v>
      </c>
      <c r="AD16" s="22">
        <v>1.0</v>
      </c>
      <c r="AE16" s="12"/>
      <c r="AF16" s="12"/>
      <c r="AG16" s="12"/>
      <c r="AH16" s="104"/>
      <c r="AI16" s="12"/>
      <c r="AJ16" s="12"/>
      <c r="AK16" s="12"/>
      <c r="AL16" s="12"/>
      <c r="AM16" s="12"/>
      <c r="AN16" s="12"/>
      <c r="AO16" s="12"/>
      <c r="AP16" s="12"/>
      <c r="AQ16" s="12"/>
      <c r="AR16" s="12"/>
      <c r="AS16" s="12"/>
      <c r="AT16" s="12"/>
      <c r="AU16" s="12"/>
      <c r="AV16" s="12"/>
      <c r="AW16" s="12"/>
      <c r="AX16" s="12"/>
      <c r="AY16" s="12"/>
      <c r="AZ16" s="12"/>
    </row>
    <row r="17">
      <c r="A17" s="98">
        <v>0.0</v>
      </c>
      <c r="B17" s="22" t="s">
        <v>49</v>
      </c>
      <c r="C17" s="22" t="s">
        <v>34</v>
      </c>
      <c r="D17" s="9" t="s">
        <v>96</v>
      </c>
      <c r="E17" s="110" t="s">
        <v>97</v>
      </c>
      <c r="F17" s="24">
        <v>44546.0</v>
      </c>
      <c r="G17" s="9">
        <v>2.0</v>
      </c>
      <c r="H17" s="9" t="s">
        <v>99</v>
      </c>
      <c r="I17" s="15" t="s">
        <v>89</v>
      </c>
      <c r="J17" s="22">
        <v>0.0</v>
      </c>
      <c r="K17" s="15">
        <v>106.0</v>
      </c>
      <c r="L17" s="15">
        <v>95.0</v>
      </c>
      <c r="M17" s="15">
        <f t="shared" si="1"/>
        <v>201</v>
      </c>
      <c r="N17" s="11"/>
      <c r="O17" s="11"/>
      <c r="P17" s="11"/>
      <c r="Q17" s="12"/>
      <c r="R17" s="22">
        <v>0.0</v>
      </c>
      <c r="S17" s="22" t="s">
        <v>605</v>
      </c>
      <c r="T17" s="22" t="s">
        <v>626</v>
      </c>
      <c r="U17" s="12"/>
      <c r="V17" s="15">
        <v>42.46</v>
      </c>
      <c r="W17" s="15">
        <v>1.51</v>
      </c>
      <c r="X17" s="15">
        <v>41.41</v>
      </c>
      <c r="Y17" s="15">
        <v>1.83</v>
      </c>
      <c r="Z17" s="15">
        <v>32.01</v>
      </c>
      <c r="AA17" s="15">
        <v>1.57</v>
      </c>
      <c r="AB17" s="15">
        <v>36.39</v>
      </c>
      <c r="AC17" s="15">
        <v>1.86</v>
      </c>
      <c r="AD17" s="15">
        <v>1.0</v>
      </c>
      <c r="AE17" s="12"/>
      <c r="AF17" s="12"/>
      <c r="AG17" s="12"/>
      <c r="AH17" s="104"/>
      <c r="AI17" s="22" t="s">
        <v>181</v>
      </c>
      <c r="AJ17" s="12"/>
      <c r="AK17" s="12"/>
      <c r="AL17" s="12"/>
      <c r="AM17" s="12"/>
      <c r="AN17" s="12"/>
      <c r="AO17" s="12"/>
      <c r="AP17" s="12"/>
      <c r="AQ17" s="12"/>
      <c r="AR17" s="12"/>
      <c r="AS17" s="12"/>
      <c r="AT17" s="12"/>
      <c r="AU17" s="12"/>
      <c r="AV17" s="12"/>
      <c r="AW17" s="12"/>
      <c r="AX17" s="12"/>
      <c r="AY17" s="12"/>
      <c r="AZ17" s="12"/>
    </row>
    <row r="18">
      <c r="A18" s="98">
        <v>0.0</v>
      </c>
      <c r="B18" s="22" t="s">
        <v>49</v>
      </c>
      <c r="C18" s="22" t="s">
        <v>34</v>
      </c>
      <c r="D18" s="9" t="s">
        <v>96</v>
      </c>
      <c r="E18" s="110" t="s">
        <v>97</v>
      </c>
      <c r="F18" s="24">
        <v>44546.0</v>
      </c>
      <c r="G18" s="9">
        <v>2.0</v>
      </c>
      <c r="H18" s="9" t="s">
        <v>99</v>
      </c>
      <c r="I18" s="15" t="s">
        <v>89</v>
      </c>
      <c r="J18" s="22">
        <v>0.0</v>
      </c>
      <c r="K18" s="15">
        <v>106.0</v>
      </c>
      <c r="L18" s="15">
        <v>95.0</v>
      </c>
      <c r="M18" s="15">
        <f t="shared" si="1"/>
        <v>201</v>
      </c>
      <c r="N18" s="11"/>
      <c r="O18" s="11"/>
      <c r="P18" s="11"/>
      <c r="Q18" s="12"/>
      <c r="R18" s="22">
        <v>0.0</v>
      </c>
      <c r="S18" s="22" t="s">
        <v>605</v>
      </c>
      <c r="T18" s="22" t="s">
        <v>627</v>
      </c>
      <c r="U18" s="12"/>
      <c r="V18" s="15">
        <v>31.32</v>
      </c>
      <c r="W18" s="15">
        <v>1.11</v>
      </c>
      <c r="X18" s="15">
        <v>31.16</v>
      </c>
      <c r="Y18" s="15">
        <v>1.24</v>
      </c>
      <c r="Z18" s="15">
        <v>22.43</v>
      </c>
      <c r="AA18" s="15">
        <v>1.15</v>
      </c>
      <c r="AB18" s="15">
        <v>27.87</v>
      </c>
      <c r="AC18" s="15">
        <v>1.27</v>
      </c>
      <c r="AD18" s="15">
        <v>1.0</v>
      </c>
      <c r="AE18" s="12"/>
      <c r="AF18" s="12"/>
      <c r="AG18" s="12"/>
      <c r="AH18" s="104"/>
      <c r="AI18" s="110"/>
      <c r="AJ18" s="12"/>
      <c r="AK18" s="12"/>
      <c r="AL18" s="12"/>
      <c r="AM18" s="12"/>
      <c r="AN18" s="12"/>
      <c r="AO18" s="12"/>
      <c r="AP18" s="12"/>
      <c r="AQ18" s="12"/>
      <c r="AR18" s="12"/>
      <c r="AS18" s="12"/>
      <c r="AT18" s="12"/>
      <c r="AU18" s="12"/>
      <c r="AV18" s="12"/>
      <c r="AW18" s="12"/>
      <c r="AX18" s="12"/>
      <c r="AY18" s="12"/>
      <c r="AZ18" s="12"/>
    </row>
    <row r="19">
      <c r="A19" s="98">
        <v>0.0</v>
      </c>
      <c r="B19" s="22" t="s">
        <v>49</v>
      </c>
      <c r="C19" s="22" t="s">
        <v>34</v>
      </c>
      <c r="D19" s="9" t="s">
        <v>96</v>
      </c>
      <c r="E19" s="110" t="s">
        <v>97</v>
      </c>
      <c r="F19" s="24">
        <v>44546.0</v>
      </c>
      <c r="G19" s="9">
        <v>2.0</v>
      </c>
      <c r="H19" s="9" t="s">
        <v>99</v>
      </c>
      <c r="I19" s="15" t="s">
        <v>89</v>
      </c>
      <c r="J19" s="22">
        <v>0.0</v>
      </c>
      <c r="K19" s="15">
        <v>106.0</v>
      </c>
      <c r="L19" s="15">
        <v>95.0</v>
      </c>
      <c r="M19" s="15">
        <f t="shared" si="1"/>
        <v>201</v>
      </c>
      <c r="N19" s="11"/>
      <c r="O19" s="11"/>
      <c r="P19" s="11"/>
      <c r="Q19" s="12"/>
      <c r="R19" s="22">
        <v>0.0</v>
      </c>
      <c r="S19" s="22" t="s">
        <v>605</v>
      </c>
      <c r="T19" s="22" t="s">
        <v>628</v>
      </c>
      <c r="U19" s="12"/>
      <c r="V19" s="15">
        <v>12.45</v>
      </c>
      <c r="W19" s="15">
        <v>0.77</v>
      </c>
      <c r="X19" s="15">
        <v>11.05</v>
      </c>
      <c r="Y19" s="15">
        <v>0.89</v>
      </c>
      <c r="Z19" s="15">
        <v>9.92</v>
      </c>
      <c r="AA19" s="15">
        <v>0.79</v>
      </c>
      <c r="AB19" s="15">
        <v>10.0</v>
      </c>
      <c r="AC19" s="15">
        <v>0.91</v>
      </c>
      <c r="AD19" s="15">
        <v>1.0</v>
      </c>
      <c r="AE19" s="12"/>
      <c r="AF19" s="12"/>
      <c r="AG19" s="12"/>
      <c r="AH19" s="104"/>
      <c r="AI19" s="110" t="s">
        <v>181</v>
      </c>
      <c r="AJ19" s="12"/>
      <c r="AK19" s="12"/>
      <c r="AL19" s="12"/>
      <c r="AM19" s="12"/>
      <c r="AN19" s="12"/>
      <c r="AO19" s="12"/>
      <c r="AP19" s="12"/>
      <c r="AQ19" s="12"/>
      <c r="AR19" s="12"/>
      <c r="AS19" s="12"/>
      <c r="AT19" s="12"/>
      <c r="AU19" s="12"/>
      <c r="AV19" s="12"/>
      <c r="AW19" s="12"/>
      <c r="AX19" s="12"/>
      <c r="AY19" s="12"/>
      <c r="AZ19" s="12"/>
    </row>
    <row r="20">
      <c r="A20" s="98">
        <v>0.0</v>
      </c>
      <c r="B20" s="110" t="s">
        <v>49</v>
      </c>
      <c r="C20" s="22" t="s">
        <v>34</v>
      </c>
      <c r="D20" s="9" t="s">
        <v>96</v>
      </c>
      <c r="E20" s="110" t="s">
        <v>97</v>
      </c>
      <c r="F20" s="24">
        <v>44546.0</v>
      </c>
      <c r="G20" s="9">
        <v>2.0</v>
      </c>
      <c r="H20" s="9" t="s">
        <v>99</v>
      </c>
      <c r="I20" s="15" t="s">
        <v>89</v>
      </c>
      <c r="J20" s="22">
        <v>0.0</v>
      </c>
      <c r="K20" s="15">
        <v>106.0</v>
      </c>
      <c r="L20" s="15">
        <v>95.0</v>
      </c>
      <c r="M20" s="15">
        <f t="shared" si="1"/>
        <v>201</v>
      </c>
      <c r="N20" s="11"/>
      <c r="O20" s="11"/>
      <c r="P20" s="11"/>
      <c r="Q20" s="12"/>
      <c r="R20" s="22">
        <v>0.0</v>
      </c>
      <c r="S20" s="22" t="s">
        <v>605</v>
      </c>
      <c r="T20" s="22" t="s">
        <v>629</v>
      </c>
      <c r="U20" s="12"/>
      <c r="V20" s="15">
        <v>14.57</v>
      </c>
      <c r="W20" s="15">
        <v>0.64</v>
      </c>
      <c r="X20" s="15">
        <v>14.06</v>
      </c>
      <c r="Y20" s="15">
        <v>0.73</v>
      </c>
      <c r="Z20" s="15">
        <v>11.05</v>
      </c>
      <c r="AA20" s="15">
        <v>0.66</v>
      </c>
      <c r="AB20" s="15">
        <v>12.71</v>
      </c>
      <c r="AC20" s="15">
        <v>0.74</v>
      </c>
      <c r="AD20" s="15">
        <v>1.0</v>
      </c>
      <c r="AE20" s="12"/>
      <c r="AF20" s="12"/>
      <c r="AG20" s="12"/>
      <c r="AH20" s="104"/>
      <c r="AI20" s="110"/>
      <c r="AJ20" s="12"/>
      <c r="AK20" s="12"/>
      <c r="AL20" s="12"/>
      <c r="AM20" s="12"/>
      <c r="AN20" s="12"/>
      <c r="AO20" s="12"/>
      <c r="AP20" s="12"/>
      <c r="AQ20" s="12"/>
      <c r="AR20" s="12"/>
      <c r="AS20" s="12"/>
      <c r="AT20" s="12"/>
      <c r="AU20" s="12"/>
      <c r="AV20" s="12"/>
      <c r="AW20" s="12"/>
      <c r="AX20" s="12"/>
      <c r="AY20" s="12"/>
      <c r="AZ20" s="12"/>
    </row>
    <row r="21">
      <c r="A21" s="98">
        <v>0.0</v>
      </c>
      <c r="B21" s="22" t="s">
        <v>49</v>
      </c>
      <c r="C21" s="22" t="s">
        <v>34</v>
      </c>
      <c r="D21" s="9" t="s">
        <v>96</v>
      </c>
      <c r="E21" s="110" t="s">
        <v>97</v>
      </c>
      <c r="F21" s="24">
        <v>44546.0</v>
      </c>
      <c r="G21" s="9">
        <v>2.0</v>
      </c>
      <c r="H21" s="9" t="s">
        <v>99</v>
      </c>
      <c r="I21" s="15" t="s">
        <v>89</v>
      </c>
      <c r="J21" s="22">
        <v>0.0</v>
      </c>
      <c r="K21" s="15">
        <v>106.0</v>
      </c>
      <c r="L21" s="15">
        <v>95.0</v>
      </c>
      <c r="M21" s="15">
        <f t="shared" si="1"/>
        <v>201</v>
      </c>
      <c r="N21" s="11"/>
      <c r="O21" s="11"/>
      <c r="P21" s="11"/>
      <c r="Q21" s="12"/>
      <c r="R21" s="22">
        <v>0.0</v>
      </c>
      <c r="S21" s="22" t="s">
        <v>611</v>
      </c>
      <c r="T21" s="22" t="s">
        <v>630</v>
      </c>
      <c r="U21" s="12"/>
      <c r="V21" s="15">
        <v>11.6</v>
      </c>
      <c r="W21" s="15">
        <v>0.7</v>
      </c>
      <c r="X21" s="15">
        <v>10.52</v>
      </c>
      <c r="Y21" s="15">
        <v>0.79</v>
      </c>
      <c r="Z21" s="15">
        <v>9.55</v>
      </c>
      <c r="AA21" s="15">
        <v>0.73</v>
      </c>
      <c r="AB21" s="15">
        <v>10.16</v>
      </c>
      <c r="AC21" s="15">
        <v>0.8</v>
      </c>
      <c r="AD21" s="15">
        <v>1.0</v>
      </c>
      <c r="AE21" s="12"/>
      <c r="AF21" s="12"/>
      <c r="AG21" s="12"/>
      <c r="AH21" s="104"/>
      <c r="AI21" s="110" t="s">
        <v>181</v>
      </c>
      <c r="AJ21" s="12"/>
      <c r="AK21" s="12"/>
      <c r="AL21" s="12"/>
      <c r="AM21" s="12"/>
      <c r="AN21" s="12"/>
      <c r="AO21" s="12"/>
      <c r="AP21" s="12"/>
      <c r="AQ21" s="12"/>
      <c r="AR21" s="12"/>
      <c r="AS21" s="12"/>
      <c r="AT21" s="12"/>
      <c r="AU21" s="12"/>
      <c r="AV21" s="12"/>
      <c r="AW21" s="12"/>
      <c r="AX21" s="12"/>
      <c r="AY21" s="12"/>
      <c r="AZ21" s="12"/>
    </row>
    <row r="22">
      <c r="A22" s="98">
        <v>0.0</v>
      </c>
      <c r="B22" s="110" t="s">
        <v>49</v>
      </c>
      <c r="C22" s="22" t="s">
        <v>34</v>
      </c>
      <c r="D22" s="9" t="s">
        <v>96</v>
      </c>
      <c r="E22" s="110" t="s">
        <v>97</v>
      </c>
      <c r="F22" s="24">
        <v>44546.0</v>
      </c>
      <c r="G22" s="9">
        <v>2.0</v>
      </c>
      <c r="H22" s="9" t="s">
        <v>99</v>
      </c>
      <c r="I22" s="15" t="s">
        <v>89</v>
      </c>
      <c r="J22" s="22">
        <v>0.0</v>
      </c>
      <c r="K22" s="15">
        <v>106.0</v>
      </c>
      <c r="L22" s="15">
        <v>95.0</v>
      </c>
      <c r="M22" s="15">
        <f t="shared" si="1"/>
        <v>201</v>
      </c>
      <c r="N22" s="11"/>
      <c r="O22" s="11"/>
      <c r="P22" s="11"/>
      <c r="Q22" s="12"/>
      <c r="R22" s="22">
        <v>0.0</v>
      </c>
      <c r="S22" s="22" t="s">
        <v>611</v>
      </c>
      <c r="T22" s="22" t="s">
        <v>631</v>
      </c>
      <c r="U22" s="12"/>
      <c r="V22" s="15">
        <v>11.48</v>
      </c>
      <c r="W22" s="15">
        <v>0.51</v>
      </c>
      <c r="X22" s="15">
        <v>11.98</v>
      </c>
      <c r="Y22" s="15">
        <v>0.62</v>
      </c>
      <c r="Z22" s="15">
        <v>6.06</v>
      </c>
      <c r="AA22" s="15">
        <v>0.53</v>
      </c>
      <c r="AB22" s="15">
        <v>7.34</v>
      </c>
      <c r="AC22" s="15">
        <v>0.64</v>
      </c>
      <c r="AD22" s="15">
        <v>1.0</v>
      </c>
      <c r="AE22" s="12"/>
      <c r="AF22" s="12"/>
      <c r="AG22" s="12"/>
      <c r="AH22" s="104"/>
      <c r="AI22" s="22"/>
      <c r="AJ22" s="12"/>
      <c r="AK22" s="12"/>
      <c r="AL22" s="12"/>
      <c r="AM22" s="12"/>
      <c r="AN22" s="12"/>
      <c r="AO22" s="12"/>
      <c r="AP22" s="12"/>
      <c r="AQ22" s="12"/>
      <c r="AR22" s="12"/>
      <c r="AS22" s="12"/>
      <c r="AT22" s="12"/>
      <c r="AU22" s="12"/>
      <c r="AV22" s="12"/>
      <c r="AW22" s="12"/>
      <c r="AX22" s="12"/>
      <c r="AY22" s="12"/>
      <c r="AZ22" s="12"/>
    </row>
    <row r="23">
      <c r="A23" s="98">
        <v>0.0</v>
      </c>
      <c r="B23" s="22" t="s">
        <v>49</v>
      </c>
      <c r="C23" s="22" t="s">
        <v>34</v>
      </c>
      <c r="D23" s="9" t="s">
        <v>104</v>
      </c>
      <c r="E23" s="9" t="s">
        <v>105</v>
      </c>
      <c r="F23" s="24">
        <v>44546.0</v>
      </c>
      <c r="G23" s="9">
        <v>2.0</v>
      </c>
      <c r="H23" s="9" t="s">
        <v>99</v>
      </c>
      <c r="I23" s="15" t="s">
        <v>89</v>
      </c>
      <c r="J23" s="22">
        <v>0.0</v>
      </c>
      <c r="K23" s="15">
        <v>82.0</v>
      </c>
      <c r="L23" s="15">
        <v>95.0</v>
      </c>
      <c r="M23" s="15">
        <f t="shared" si="1"/>
        <v>177</v>
      </c>
      <c r="N23" s="11"/>
      <c r="O23" s="11"/>
      <c r="P23" s="11"/>
      <c r="Q23" s="12"/>
      <c r="R23" s="22">
        <v>0.0</v>
      </c>
      <c r="S23" s="22" t="s">
        <v>605</v>
      </c>
      <c r="T23" s="22" t="s">
        <v>626</v>
      </c>
      <c r="U23" s="12"/>
      <c r="V23" s="15">
        <v>42.0</v>
      </c>
      <c r="W23" s="15">
        <v>1.6</v>
      </c>
      <c r="X23" s="15">
        <v>41.41</v>
      </c>
      <c r="Y23" s="15">
        <v>1.83</v>
      </c>
      <c r="Z23" s="15">
        <v>35.02</v>
      </c>
      <c r="AA23" s="15">
        <v>1.66</v>
      </c>
      <c r="AB23" s="15">
        <v>36.39</v>
      </c>
      <c r="AC23" s="15">
        <v>1.86</v>
      </c>
      <c r="AD23" s="15">
        <v>1.0</v>
      </c>
      <c r="AE23" s="12"/>
      <c r="AF23" s="12"/>
      <c r="AG23" s="12"/>
      <c r="AH23" s="104"/>
      <c r="AI23" s="22" t="s">
        <v>632</v>
      </c>
      <c r="AJ23" s="12"/>
      <c r="AK23" s="12"/>
      <c r="AL23" s="12"/>
      <c r="AM23" s="12"/>
      <c r="AN23" s="12"/>
      <c r="AO23" s="12"/>
      <c r="AP23" s="12"/>
      <c r="AQ23" s="12"/>
      <c r="AR23" s="12"/>
      <c r="AS23" s="12"/>
      <c r="AT23" s="12"/>
      <c r="AU23" s="12"/>
      <c r="AV23" s="12"/>
      <c r="AW23" s="12"/>
      <c r="AX23" s="12"/>
      <c r="AY23" s="12"/>
      <c r="AZ23" s="12"/>
    </row>
    <row r="24">
      <c r="A24" s="98">
        <v>0.0</v>
      </c>
      <c r="B24" s="110" t="s">
        <v>49</v>
      </c>
      <c r="C24" s="22" t="s">
        <v>34</v>
      </c>
      <c r="D24" s="9" t="s">
        <v>104</v>
      </c>
      <c r="E24" s="9" t="s">
        <v>105</v>
      </c>
      <c r="F24" s="24">
        <v>44546.0</v>
      </c>
      <c r="G24" s="9">
        <v>2.0</v>
      </c>
      <c r="H24" s="9" t="s">
        <v>99</v>
      </c>
      <c r="I24" s="15" t="s">
        <v>89</v>
      </c>
      <c r="J24" s="22">
        <v>0.0</v>
      </c>
      <c r="K24" s="15">
        <v>82.0</v>
      </c>
      <c r="L24" s="15">
        <v>95.0</v>
      </c>
      <c r="M24" s="15">
        <f t="shared" si="1"/>
        <v>177</v>
      </c>
      <c r="N24" s="11"/>
      <c r="O24" s="11"/>
      <c r="P24" s="11"/>
      <c r="Q24" s="12"/>
      <c r="R24" s="22">
        <v>0.0</v>
      </c>
      <c r="S24" s="22" t="s">
        <v>605</v>
      </c>
      <c r="T24" s="22" t="s">
        <v>627</v>
      </c>
      <c r="U24" s="12"/>
      <c r="V24" s="15">
        <v>31.43</v>
      </c>
      <c r="W24" s="15">
        <v>1.18</v>
      </c>
      <c r="X24" s="15">
        <v>31.16</v>
      </c>
      <c r="Y24" s="15">
        <v>1.24</v>
      </c>
      <c r="Z24" s="15">
        <v>24.24</v>
      </c>
      <c r="AA24" s="15">
        <v>1.23</v>
      </c>
      <c r="AB24" s="15">
        <v>27.87</v>
      </c>
      <c r="AC24" s="15">
        <v>1.27</v>
      </c>
      <c r="AD24" s="15">
        <v>1.0</v>
      </c>
      <c r="AE24" s="12"/>
      <c r="AF24" s="12"/>
      <c r="AG24" s="12"/>
      <c r="AH24" s="104"/>
      <c r="AI24" s="22"/>
      <c r="AJ24" s="12"/>
      <c r="AK24" s="12"/>
      <c r="AL24" s="12"/>
      <c r="AM24" s="12"/>
      <c r="AN24" s="12"/>
      <c r="AO24" s="12"/>
      <c r="AP24" s="12"/>
      <c r="AQ24" s="12"/>
      <c r="AR24" s="12"/>
      <c r="AS24" s="12"/>
      <c r="AT24" s="12"/>
      <c r="AU24" s="12"/>
      <c r="AV24" s="12"/>
      <c r="AW24" s="12"/>
      <c r="AX24" s="12"/>
      <c r="AY24" s="12"/>
      <c r="AZ24" s="12"/>
    </row>
    <row r="25">
      <c r="A25" s="98">
        <v>0.0</v>
      </c>
      <c r="B25" s="22" t="s">
        <v>49</v>
      </c>
      <c r="C25" s="22" t="s">
        <v>34</v>
      </c>
      <c r="D25" s="9" t="s">
        <v>104</v>
      </c>
      <c r="E25" s="9" t="s">
        <v>105</v>
      </c>
      <c r="F25" s="24">
        <v>44546.0</v>
      </c>
      <c r="G25" s="9">
        <v>2.0</v>
      </c>
      <c r="H25" s="9" t="s">
        <v>99</v>
      </c>
      <c r="I25" s="15" t="s">
        <v>89</v>
      </c>
      <c r="J25" s="22">
        <v>0.0</v>
      </c>
      <c r="K25" s="15">
        <v>82.0</v>
      </c>
      <c r="L25" s="15">
        <v>95.0</v>
      </c>
      <c r="M25" s="15">
        <f t="shared" si="1"/>
        <v>177</v>
      </c>
      <c r="N25" s="11"/>
      <c r="O25" s="11"/>
      <c r="P25" s="11"/>
      <c r="Q25" s="12"/>
      <c r="R25" s="22">
        <v>0.0</v>
      </c>
      <c r="S25" s="22" t="s">
        <v>605</v>
      </c>
      <c r="T25" s="22" t="s">
        <v>628</v>
      </c>
      <c r="U25" s="12"/>
      <c r="V25" s="15">
        <v>11.4</v>
      </c>
      <c r="W25" s="15">
        <v>0.8</v>
      </c>
      <c r="X25" s="15">
        <v>11.05</v>
      </c>
      <c r="Y25" s="15">
        <v>0.89</v>
      </c>
      <c r="Z25" s="15">
        <v>9.23</v>
      </c>
      <c r="AA25" s="15">
        <v>0.83</v>
      </c>
      <c r="AB25" s="15">
        <v>10.0</v>
      </c>
      <c r="AC25" s="15">
        <v>0.91</v>
      </c>
      <c r="AD25" s="15">
        <v>1.0</v>
      </c>
      <c r="AE25" s="12"/>
      <c r="AF25" s="12"/>
      <c r="AG25" s="12"/>
      <c r="AH25" s="104"/>
      <c r="AI25" s="22" t="s">
        <v>632</v>
      </c>
      <c r="AJ25" s="12"/>
      <c r="AK25" s="12"/>
      <c r="AL25" s="12"/>
      <c r="AM25" s="12"/>
      <c r="AN25" s="12"/>
      <c r="AO25" s="12"/>
      <c r="AP25" s="12"/>
      <c r="AQ25" s="12"/>
      <c r="AR25" s="12"/>
      <c r="AS25" s="12"/>
      <c r="AT25" s="12"/>
      <c r="AU25" s="12"/>
      <c r="AV25" s="12"/>
      <c r="AW25" s="12"/>
      <c r="AX25" s="12"/>
      <c r="AY25" s="12"/>
      <c r="AZ25" s="12"/>
    </row>
    <row r="26">
      <c r="A26" s="98">
        <v>0.0</v>
      </c>
      <c r="B26" s="110" t="s">
        <v>49</v>
      </c>
      <c r="C26" s="22" t="s">
        <v>34</v>
      </c>
      <c r="D26" s="9" t="s">
        <v>104</v>
      </c>
      <c r="E26" s="9" t="s">
        <v>105</v>
      </c>
      <c r="F26" s="24">
        <v>44546.0</v>
      </c>
      <c r="G26" s="9">
        <v>2.0</v>
      </c>
      <c r="H26" s="9" t="s">
        <v>99</v>
      </c>
      <c r="I26" s="15" t="s">
        <v>89</v>
      </c>
      <c r="J26" s="22">
        <v>0.0</v>
      </c>
      <c r="K26" s="15">
        <v>82.0</v>
      </c>
      <c r="L26" s="15">
        <v>95.0</v>
      </c>
      <c r="M26" s="15">
        <f t="shared" si="1"/>
        <v>177</v>
      </c>
      <c r="N26" s="11"/>
      <c r="O26" s="11"/>
      <c r="P26" s="11"/>
      <c r="Q26" s="12"/>
      <c r="R26" s="22">
        <v>0.0</v>
      </c>
      <c r="S26" s="22" t="s">
        <v>605</v>
      </c>
      <c r="T26" s="22" t="s">
        <v>629</v>
      </c>
      <c r="U26" s="12"/>
      <c r="V26" s="15">
        <v>14.06</v>
      </c>
      <c r="W26" s="15">
        <v>0.67</v>
      </c>
      <c r="X26" s="15">
        <v>14.06</v>
      </c>
      <c r="Y26" s="15">
        <v>0.73</v>
      </c>
      <c r="Z26" s="15">
        <v>10.04</v>
      </c>
      <c r="AA26" s="15">
        <v>0.7</v>
      </c>
      <c r="AB26" s="15">
        <v>12.71</v>
      </c>
      <c r="AC26" s="15">
        <v>0.74</v>
      </c>
      <c r="AD26" s="15">
        <v>1.0</v>
      </c>
      <c r="AE26" s="12"/>
      <c r="AF26" s="12"/>
      <c r="AG26" s="12"/>
      <c r="AH26" s="104"/>
      <c r="AI26" s="22"/>
      <c r="AJ26" s="12"/>
      <c r="AK26" s="12"/>
      <c r="AL26" s="12"/>
      <c r="AM26" s="12"/>
      <c r="AN26" s="12"/>
      <c r="AO26" s="12"/>
      <c r="AP26" s="12"/>
      <c r="AQ26" s="12"/>
      <c r="AR26" s="12"/>
      <c r="AS26" s="12"/>
      <c r="AT26" s="12"/>
      <c r="AU26" s="12"/>
      <c r="AV26" s="12"/>
      <c r="AW26" s="12"/>
      <c r="AX26" s="12"/>
      <c r="AY26" s="12"/>
      <c r="AZ26" s="12"/>
    </row>
    <row r="27">
      <c r="A27" s="98">
        <v>0.0</v>
      </c>
      <c r="B27" s="22" t="s">
        <v>49</v>
      </c>
      <c r="C27" s="22" t="s">
        <v>34</v>
      </c>
      <c r="D27" s="9" t="s">
        <v>104</v>
      </c>
      <c r="E27" s="9" t="s">
        <v>105</v>
      </c>
      <c r="F27" s="24">
        <v>44546.0</v>
      </c>
      <c r="G27" s="9">
        <v>2.0</v>
      </c>
      <c r="H27" s="9" t="s">
        <v>99</v>
      </c>
      <c r="I27" s="15" t="s">
        <v>89</v>
      </c>
      <c r="J27" s="22">
        <v>0.0</v>
      </c>
      <c r="K27" s="15">
        <v>82.0</v>
      </c>
      <c r="L27" s="15">
        <v>95.0</v>
      </c>
      <c r="M27" s="15">
        <f t="shared" si="1"/>
        <v>177</v>
      </c>
      <c r="N27" s="11"/>
      <c r="O27" s="11"/>
      <c r="P27" s="11"/>
      <c r="Q27" s="12"/>
      <c r="R27" s="22">
        <v>0.0</v>
      </c>
      <c r="S27" s="22" t="s">
        <v>611</v>
      </c>
      <c r="T27" s="22" t="s">
        <v>630</v>
      </c>
      <c r="U27" s="12"/>
      <c r="V27" s="15">
        <v>11.22</v>
      </c>
      <c r="W27" s="15">
        <v>0.73</v>
      </c>
      <c r="X27" s="15">
        <v>10.52</v>
      </c>
      <c r="Y27" s="15">
        <v>0.79</v>
      </c>
      <c r="Z27" s="15">
        <v>10.06</v>
      </c>
      <c r="AA27" s="15">
        <v>0.76</v>
      </c>
      <c r="AB27" s="15">
        <v>10.16</v>
      </c>
      <c r="AC27" s="15">
        <v>0.8</v>
      </c>
      <c r="AD27" s="15">
        <v>1.0</v>
      </c>
      <c r="AE27" s="12"/>
      <c r="AF27" s="12"/>
      <c r="AG27" s="12"/>
      <c r="AH27" s="104"/>
      <c r="AI27" s="22" t="s">
        <v>632</v>
      </c>
      <c r="AJ27" s="12"/>
      <c r="AK27" s="12"/>
      <c r="AL27" s="12"/>
      <c r="AM27" s="12"/>
      <c r="AN27" s="12"/>
      <c r="AO27" s="12"/>
      <c r="AP27" s="12"/>
      <c r="AQ27" s="12"/>
      <c r="AR27" s="12"/>
      <c r="AS27" s="12"/>
      <c r="AT27" s="12"/>
      <c r="AU27" s="12"/>
      <c r="AV27" s="12"/>
      <c r="AW27" s="12"/>
      <c r="AX27" s="12"/>
      <c r="AY27" s="12"/>
      <c r="AZ27" s="12"/>
    </row>
    <row r="28">
      <c r="A28" s="14">
        <v>0.0</v>
      </c>
      <c r="B28" s="110" t="s">
        <v>49</v>
      </c>
      <c r="C28" s="22" t="s">
        <v>34</v>
      </c>
      <c r="D28" s="9" t="s">
        <v>104</v>
      </c>
      <c r="E28" s="9" t="s">
        <v>105</v>
      </c>
      <c r="F28" s="24">
        <v>44546.0</v>
      </c>
      <c r="G28" s="9">
        <v>2.0</v>
      </c>
      <c r="H28" s="9" t="s">
        <v>99</v>
      </c>
      <c r="I28" s="15" t="s">
        <v>89</v>
      </c>
      <c r="J28" s="22">
        <v>0.0</v>
      </c>
      <c r="K28" s="15">
        <v>82.0</v>
      </c>
      <c r="L28" s="15">
        <v>95.0</v>
      </c>
      <c r="M28" s="15">
        <f t="shared" si="1"/>
        <v>177</v>
      </c>
      <c r="N28" s="9"/>
      <c r="O28" s="9"/>
      <c r="P28" s="9"/>
      <c r="Q28" s="15"/>
      <c r="R28" s="22">
        <v>0.0</v>
      </c>
      <c r="S28" s="15" t="s">
        <v>611</v>
      </c>
      <c r="T28" s="22" t="s">
        <v>631</v>
      </c>
      <c r="U28" s="11"/>
      <c r="V28" s="15">
        <v>10.66</v>
      </c>
      <c r="W28" s="15">
        <v>0.54</v>
      </c>
      <c r="X28" s="15">
        <v>11.98</v>
      </c>
      <c r="Y28" s="15">
        <v>0.62</v>
      </c>
      <c r="Z28" s="15">
        <v>6.3</v>
      </c>
      <c r="AA28" s="15">
        <v>0.58</v>
      </c>
      <c r="AB28" s="15">
        <v>7.34</v>
      </c>
      <c r="AC28" s="15">
        <v>0.64</v>
      </c>
      <c r="AD28" s="15">
        <v>1.0</v>
      </c>
      <c r="AE28" s="111"/>
      <c r="AF28" s="111"/>
      <c r="AG28" s="111"/>
      <c r="AH28" s="12"/>
      <c r="AI28" s="12"/>
      <c r="AJ28" s="12"/>
      <c r="AK28" s="12"/>
      <c r="AL28" s="12"/>
      <c r="AM28" s="12"/>
      <c r="AN28" s="12"/>
      <c r="AO28" s="12"/>
      <c r="AP28" s="12"/>
      <c r="AQ28" s="12"/>
      <c r="AR28" s="12"/>
      <c r="AS28" s="12"/>
      <c r="AT28" s="12"/>
      <c r="AU28" s="12"/>
      <c r="AV28" s="12"/>
      <c r="AW28" s="12"/>
      <c r="AX28" s="12"/>
      <c r="AY28" s="12"/>
      <c r="AZ28" s="12"/>
    </row>
    <row r="29">
      <c r="A29" s="98">
        <v>0.0</v>
      </c>
      <c r="B29" s="22" t="s">
        <v>34</v>
      </c>
      <c r="C29" s="15" t="s">
        <v>49</v>
      </c>
      <c r="D29" s="22" t="s">
        <v>108</v>
      </c>
      <c r="E29" s="22" t="s">
        <v>109</v>
      </c>
      <c r="F29" s="33">
        <v>10.3</v>
      </c>
      <c r="G29" s="22">
        <v>1.0</v>
      </c>
      <c r="H29" s="22" t="s">
        <v>111</v>
      </c>
      <c r="I29" s="22" t="s">
        <v>39</v>
      </c>
      <c r="J29" s="22">
        <v>1.0</v>
      </c>
      <c r="K29" s="22">
        <v>652.0</v>
      </c>
      <c r="L29" s="22">
        <v>732.0</v>
      </c>
      <c r="M29" s="22">
        <f t="shared" si="1"/>
        <v>1384</v>
      </c>
      <c r="N29" s="22">
        <v>25.0</v>
      </c>
      <c r="O29" s="22">
        <v>24.0</v>
      </c>
      <c r="P29" s="22" t="s">
        <v>609</v>
      </c>
      <c r="Q29" s="12"/>
      <c r="R29" s="22">
        <v>1.0</v>
      </c>
      <c r="S29" s="22" t="s">
        <v>605</v>
      </c>
      <c r="T29" s="22" t="s">
        <v>633</v>
      </c>
      <c r="U29" s="12"/>
      <c r="V29" s="22">
        <v>31.34</v>
      </c>
      <c r="W29" s="22">
        <v>8.15</v>
      </c>
      <c r="X29" s="22">
        <v>31.46</v>
      </c>
      <c r="Y29" s="22">
        <v>8.09</v>
      </c>
      <c r="Z29" s="22">
        <v>29.85</v>
      </c>
      <c r="AA29" s="22">
        <v>8.09</v>
      </c>
      <c r="AB29" s="22">
        <v>29.68</v>
      </c>
      <c r="AC29" s="22">
        <v>7.79</v>
      </c>
      <c r="AD29" s="22">
        <v>1.0</v>
      </c>
      <c r="AE29" s="12"/>
      <c r="AF29" s="12"/>
      <c r="AG29" s="12"/>
      <c r="AH29" s="104"/>
      <c r="AI29" s="12"/>
      <c r="AJ29" s="12"/>
      <c r="AK29" s="12"/>
      <c r="AL29" s="12"/>
      <c r="AM29" s="12"/>
      <c r="AN29" s="12"/>
      <c r="AO29" s="12"/>
      <c r="AP29" s="12"/>
      <c r="AQ29" s="12"/>
      <c r="AR29" s="12"/>
      <c r="AS29" s="12"/>
      <c r="AT29" s="12"/>
      <c r="AU29" s="12"/>
      <c r="AV29" s="12"/>
      <c r="AW29" s="12"/>
      <c r="AX29" s="12"/>
      <c r="AY29" s="12"/>
      <c r="AZ29" s="12"/>
    </row>
    <row r="30">
      <c r="A30" s="98">
        <v>0.0</v>
      </c>
      <c r="B30" s="22" t="s">
        <v>34</v>
      </c>
      <c r="C30" s="15" t="s">
        <v>49</v>
      </c>
      <c r="D30" s="22" t="s">
        <v>108</v>
      </c>
      <c r="E30" s="22" t="s">
        <v>109</v>
      </c>
      <c r="F30" s="33">
        <v>10.3</v>
      </c>
      <c r="G30" s="22">
        <v>1.0</v>
      </c>
      <c r="H30" s="22" t="s">
        <v>111</v>
      </c>
      <c r="I30" s="22" t="s">
        <v>39</v>
      </c>
      <c r="J30" s="22">
        <v>1.0</v>
      </c>
      <c r="K30" s="22">
        <v>652.0</v>
      </c>
      <c r="L30" s="22">
        <v>732.0</v>
      </c>
      <c r="M30" s="22">
        <f t="shared" si="1"/>
        <v>1384</v>
      </c>
      <c r="N30" s="22">
        <v>25.0</v>
      </c>
      <c r="O30" s="22">
        <v>24.0</v>
      </c>
      <c r="P30" s="22" t="s">
        <v>609</v>
      </c>
      <c r="Q30" s="12"/>
      <c r="R30" s="22">
        <v>1.0</v>
      </c>
      <c r="S30" s="22" t="s">
        <v>611</v>
      </c>
      <c r="T30" s="22" t="s">
        <v>634</v>
      </c>
      <c r="U30" s="12"/>
      <c r="V30" s="22">
        <v>2.5</v>
      </c>
      <c r="W30" s="22">
        <v>2.21</v>
      </c>
      <c r="X30" s="22">
        <v>2.72</v>
      </c>
      <c r="Y30" s="22">
        <v>2.29</v>
      </c>
      <c r="Z30" s="22">
        <v>2.29</v>
      </c>
      <c r="AA30" s="22">
        <v>2.24</v>
      </c>
      <c r="AB30" s="22">
        <v>2.29</v>
      </c>
      <c r="AC30" s="22">
        <v>2.23</v>
      </c>
      <c r="AD30" s="22">
        <v>1.0</v>
      </c>
      <c r="AE30" s="12"/>
      <c r="AF30" s="12"/>
      <c r="AG30" s="12"/>
      <c r="AH30" s="104"/>
      <c r="AI30" s="12"/>
      <c r="AJ30" s="12"/>
      <c r="AK30" s="12"/>
      <c r="AL30" s="12"/>
      <c r="AM30" s="12"/>
      <c r="AN30" s="12"/>
      <c r="AO30" s="12"/>
      <c r="AP30" s="12"/>
      <c r="AQ30" s="12"/>
      <c r="AR30" s="12"/>
      <c r="AS30" s="12"/>
      <c r="AT30" s="12"/>
      <c r="AU30" s="12"/>
      <c r="AV30" s="12"/>
      <c r="AW30" s="12"/>
      <c r="AX30" s="12"/>
      <c r="AY30" s="12"/>
      <c r="AZ30" s="12"/>
    </row>
    <row r="31">
      <c r="A31" s="98">
        <v>2.0</v>
      </c>
      <c r="B31" s="22" t="s">
        <v>34</v>
      </c>
      <c r="C31" s="15" t="s">
        <v>49</v>
      </c>
      <c r="D31" s="22" t="s">
        <v>108</v>
      </c>
      <c r="E31" s="22" t="s">
        <v>109</v>
      </c>
      <c r="F31" s="33">
        <v>10.3</v>
      </c>
      <c r="G31" s="22">
        <v>1.0</v>
      </c>
      <c r="H31" s="22" t="s">
        <v>111</v>
      </c>
      <c r="I31" s="22" t="s">
        <v>39</v>
      </c>
      <c r="J31" s="22">
        <v>1.0</v>
      </c>
      <c r="K31" s="22">
        <v>652.0</v>
      </c>
      <c r="L31" s="22">
        <v>732.0</v>
      </c>
      <c r="M31" s="22">
        <f t="shared" si="1"/>
        <v>1384</v>
      </c>
      <c r="N31" s="22">
        <v>25.0</v>
      </c>
      <c r="O31" s="22">
        <v>24.0</v>
      </c>
      <c r="P31" s="22" t="s">
        <v>609</v>
      </c>
      <c r="Q31" s="12"/>
      <c r="R31" s="107">
        <v>1.0</v>
      </c>
      <c r="S31" s="104" t="s">
        <v>635</v>
      </c>
      <c r="T31" s="22" t="s">
        <v>636</v>
      </c>
      <c r="U31" s="12"/>
      <c r="V31" s="22">
        <v>37.2</v>
      </c>
      <c r="W31" s="22">
        <v>10.33</v>
      </c>
      <c r="X31" s="22">
        <v>37.05</v>
      </c>
      <c r="Y31" s="22">
        <v>10.42</v>
      </c>
      <c r="Z31" s="22">
        <v>35.74</v>
      </c>
      <c r="AA31" s="22">
        <v>10.11</v>
      </c>
      <c r="AB31" s="22">
        <v>35.3</v>
      </c>
      <c r="AC31" s="22">
        <v>10.11</v>
      </c>
      <c r="AD31" s="22">
        <v>1.0</v>
      </c>
      <c r="AE31" s="12"/>
      <c r="AF31" s="12"/>
      <c r="AG31" s="12"/>
      <c r="AH31" s="104"/>
      <c r="AI31" s="22" t="s">
        <v>637</v>
      </c>
      <c r="AJ31" s="12"/>
      <c r="AK31" s="12"/>
      <c r="AL31" s="12"/>
      <c r="AM31" s="12"/>
      <c r="AN31" s="12"/>
      <c r="AO31" s="12"/>
      <c r="AP31" s="12"/>
      <c r="AQ31" s="12"/>
      <c r="AR31" s="12"/>
      <c r="AS31" s="12"/>
      <c r="AT31" s="12"/>
      <c r="AU31" s="12"/>
      <c r="AV31" s="12"/>
      <c r="AW31" s="12"/>
      <c r="AX31" s="12"/>
      <c r="AY31" s="12"/>
      <c r="AZ31" s="12"/>
    </row>
    <row r="32">
      <c r="A32" s="7">
        <v>0.0</v>
      </c>
      <c r="B32" s="8" t="s">
        <v>33</v>
      </c>
      <c r="C32" s="9" t="s">
        <v>49</v>
      </c>
      <c r="D32" s="8" t="s">
        <v>118</v>
      </c>
      <c r="E32" s="95" t="s">
        <v>119</v>
      </c>
      <c r="F32" s="109">
        <v>44178.0</v>
      </c>
      <c r="G32" s="95">
        <v>1.0</v>
      </c>
      <c r="H32" s="95" t="s">
        <v>38</v>
      </c>
      <c r="I32" s="95" t="s">
        <v>39</v>
      </c>
      <c r="J32" s="95">
        <v>1.0</v>
      </c>
      <c r="K32" s="22">
        <v>585.0</v>
      </c>
      <c r="L32" s="22">
        <v>585.0</v>
      </c>
      <c r="M32" s="22">
        <f t="shared" si="1"/>
        <v>1170</v>
      </c>
      <c r="N32" s="22">
        <v>7.0</v>
      </c>
      <c r="O32" s="22">
        <v>7.0</v>
      </c>
      <c r="P32" s="22" t="s">
        <v>609</v>
      </c>
      <c r="Q32" s="22" t="s">
        <v>638</v>
      </c>
      <c r="R32" s="22">
        <v>1.0</v>
      </c>
      <c r="S32" s="22" t="s">
        <v>611</v>
      </c>
      <c r="T32" s="22" t="s">
        <v>639</v>
      </c>
      <c r="U32" s="22"/>
      <c r="V32" s="22"/>
      <c r="W32" s="22"/>
      <c r="X32" s="22"/>
      <c r="Y32" s="22"/>
      <c r="Z32" s="22"/>
      <c r="AA32" s="22"/>
      <c r="AB32" s="22"/>
      <c r="AC32" s="22"/>
      <c r="AD32" s="22">
        <v>1.0</v>
      </c>
      <c r="AE32" s="22">
        <v>-0.14</v>
      </c>
      <c r="AF32" s="22">
        <v>0.14</v>
      </c>
      <c r="AG32" s="22">
        <v>0.26</v>
      </c>
      <c r="AH32" s="50" t="s">
        <v>640</v>
      </c>
      <c r="AI32" s="12"/>
      <c r="AJ32" s="12"/>
      <c r="AK32" s="12"/>
      <c r="AL32" s="12"/>
      <c r="AM32" s="12"/>
      <c r="AN32" s="12"/>
      <c r="AO32" s="12"/>
      <c r="AP32" s="12"/>
      <c r="AQ32" s="12"/>
      <c r="AR32" s="12"/>
      <c r="AS32" s="12"/>
      <c r="AT32" s="12"/>
      <c r="AU32" s="12"/>
      <c r="AV32" s="12"/>
      <c r="AW32" s="12"/>
      <c r="AX32" s="12"/>
      <c r="AY32" s="12"/>
      <c r="AZ32" s="12"/>
    </row>
    <row r="33">
      <c r="A33" s="7">
        <v>0.0</v>
      </c>
      <c r="B33" s="8" t="s">
        <v>33</v>
      </c>
      <c r="C33" s="9" t="s">
        <v>49</v>
      </c>
      <c r="D33" s="8" t="s">
        <v>118</v>
      </c>
      <c r="E33" s="95" t="s">
        <v>119</v>
      </c>
      <c r="F33" s="109">
        <v>44178.0</v>
      </c>
      <c r="G33" s="95">
        <v>1.0</v>
      </c>
      <c r="H33" s="95" t="s">
        <v>38</v>
      </c>
      <c r="I33" s="95" t="s">
        <v>39</v>
      </c>
      <c r="J33" s="95">
        <v>1.0</v>
      </c>
      <c r="K33" s="22">
        <v>585.0</v>
      </c>
      <c r="L33" s="22">
        <v>585.0</v>
      </c>
      <c r="M33" s="22">
        <f t="shared" si="1"/>
        <v>1170</v>
      </c>
      <c r="N33" s="22">
        <v>7.0</v>
      </c>
      <c r="O33" s="22">
        <v>7.0</v>
      </c>
      <c r="P33" s="22" t="s">
        <v>609</v>
      </c>
      <c r="Q33" s="22"/>
      <c r="R33" s="22">
        <v>1.0</v>
      </c>
      <c r="S33" s="22" t="s">
        <v>605</v>
      </c>
      <c r="T33" s="22" t="s">
        <v>641</v>
      </c>
      <c r="U33" s="22"/>
      <c r="V33" s="22"/>
      <c r="W33" s="22"/>
      <c r="X33" s="22"/>
      <c r="Y33" s="22"/>
      <c r="Z33" s="22"/>
      <c r="AA33" s="22"/>
      <c r="AB33" s="22"/>
      <c r="AC33" s="22"/>
      <c r="AD33" s="22">
        <v>1.0</v>
      </c>
      <c r="AE33" s="22">
        <v>-0.26</v>
      </c>
      <c r="AF33" s="22"/>
      <c r="AG33" s="22"/>
      <c r="AH33" s="104"/>
      <c r="AI33" s="12"/>
      <c r="AJ33" s="12"/>
      <c r="AK33" s="12"/>
      <c r="AL33" s="12"/>
      <c r="AM33" s="12"/>
      <c r="AN33" s="12"/>
      <c r="AO33" s="12"/>
      <c r="AP33" s="12"/>
      <c r="AQ33" s="12"/>
      <c r="AR33" s="12"/>
      <c r="AS33" s="12"/>
      <c r="AT33" s="12"/>
      <c r="AU33" s="12"/>
      <c r="AV33" s="12"/>
      <c r="AW33" s="12"/>
      <c r="AX33" s="12"/>
      <c r="AY33" s="12"/>
      <c r="AZ33" s="12"/>
    </row>
    <row r="34">
      <c r="A34" s="98">
        <v>0.0</v>
      </c>
      <c r="B34" s="99" t="s">
        <v>49</v>
      </c>
      <c r="C34" s="22" t="s">
        <v>34</v>
      </c>
      <c r="D34" s="112" t="s">
        <v>130</v>
      </c>
      <c r="E34" s="104" t="s">
        <v>131</v>
      </c>
      <c r="F34" s="104" t="s">
        <v>132</v>
      </c>
      <c r="G34" s="104">
        <v>1.0</v>
      </c>
      <c r="H34" s="42" t="s">
        <v>52</v>
      </c>
      <c r="I34" s="104" t="s">
        <v>39</v>
      </c>
      <c r="J34" s="104">
        <v>1.0</v>
      </c>
      <c r="K34" s="104">
        <v>392.0</v>
      </c>
      <c r="L34" s="104">
        <v>139.0</v>
      </c>
      <c r="M34" s="22">
        <f t="shared" si="1"/>
        <v>531</v>
      </c>
      <c r="N34" s="107">
        <v>10.0</v>
      </c>
      <c r="O34" s="107">
        <v>10.0</v>
      </c>
      <c r="P34" s="104" t="s">
        <v>642</v>
      </c>
      <c r="Q34" s="104"/>
      <c r="R34" s="107">
        <v>1.0</v>
      </c>
      <c r="S34" s="104" t="s">
        <v>605</v>
      </c>
      <c r="T34" s="104" t="s">
        <v>610</v>
      </c>
      <c r="U34" s="104"/>
      <c r="V34" s="104">
        <v>28.09</v>
      </c>
      <c r="W34" s="104">
        <v>18.45</v>
      </c>
      <c r="X34" s="104">
        <v>31.45</v>
      </c>
      <c r="Y34" s="104">
        <v>14.76</v>
      </c>
      <c r="Z34" s="104">
        <v>18.33</v>
      </c>
      <c r="AA34" s="104">
        <v>14.07</v>
      </c>
      <c r="AB34" s="104">
        <v>28.23</v>
      </c>
      <c r="AC34" s="104">
        <v>17.8</v>
      </c>
      <c r="AD34" s="104">
        <v>1.0</v>
      </c>
      <c r="AE34" s="12"/>
      <c r="AF34" s="12"/>
      <c r="AG34" s="12"/>
      <c r="AH34" s="104"/>
      <c r="AI34" s="12"/>
      <c r="AJ34" s="12"/>
      <c r="AK34" s="12"/>
      <c r="AL34" s="12"/>
      <c r="AM34" s="12"/>
      <c r="AN34" s="12"/>
      <c r="AO34" s="12"/>
      <c r="AP34" s="12"/>
      <c r="AQ34" s="12"/>
      <c r="AR34" s="12"/>
      <c r="AS34" s="12"/>
      <c r="AT34" s="12"/>
      <c r="AU34" s="12"/>
      <c r="AV34" s="12"/>
      <c r="AW34" s="12"/>
      <c r="AX34" s="12"/>
      <c r="AY34" s="12"/>
      <c r="AZ34" s="12"/>
    </row>
    <row r="35">
      <c r="A35" s="98">
        <v>0.0</v>
      </c>
      <c r="B35" s="99" t="s">
        <v>49</v>
      </c>
      <c r="C35" s="22" t="s">
        <v>34</v>
      </c>
      <c r="D35" s="112" t="s">
        <v>130</v>
      </c>
      <c r="E35" s="104" t="s">
        <v>131</v>
      </c>
      <c r="F35" s="104" t="s">
        <v>132</v>
      </c>
      <c r="G35" s="104">
        <v>1.0</v>
      </c>
      <c r="H35" s="42" t="s">
        <v>52</v>
      </c>
      <c r="I35" s="104" t="s">
        <v>39</v>
      </c>
      <c r="J35" s="104">
        <v>1.0</v>
      </c>
      <c r="K35" s="104">
        <v>392.0</v>
      </c>
      <c r="L35" s="104">
        <v>139.0</v>
      </c>
      <c r="M35" s="22">
        <f t="shared" si="1"/>
        <v>531</v>
      </c>
      <c r="N35" s="107">
        <v>10.0</v>
      </c>
      <c r="O35" s="107">
        <v>10.0</v>
      </c>
      <c r="P35" s="107" t="s">
        <v>642</v>
      </c>
      <c r="Q35" s="104"/>
      <c r="R35" s="107">
        <v>1.0</v>
      </c>
      <c r="S35" s="104" t="s">
        <v>605</v>
      </c>
      <c r="T35" s="107" t="s">
        <v>613</v>
      </c>
      <c r="U35" s="104"/>
      <c r="V35" s="104">
        <v>10.87</v>
      </c>
      <c r="W35" s="104">
        <v>7.19</v>
      </c>
      <c r="X35" s="104">
        <v>13.79</v>
      </c>
      <c r="Y35" s="104">
        <v>10.2</v>
      </c>
      <c r="Z35" s="104">
        <v>7.35</v>
      </c>
      <c r="AA35" s="104">
        <v>9.52</v>
      </c>
      <c r="AB35" s="104">
        <v>6.62</v>
      </c>
      <c r="AC35" s="104">
        <v>6.37</v>
      </c>
      <c r="AD35" s="104">
        <v>1.0</v>
      </c>
      <c r="AE35" s="12"/>
      <c r="AF35" s="12"/>
      <c r="AG35" s="12"/>
      <c r="AH35" s="104"/>
      <c r="AI35" s="12"/>
      <c r="AJ35" s="12"/>
      <c r="AK35" s="12"/>
      <c r="AL35" s="12"/>
      <c r="AM35" s="12"/>
      <c r="AN35" s="12"/>
      <c r="AO35" s="12"/>
      <c r="AP35" s="12"/>
      <c r="AQ35" s="12"/>
      <c r="AR35" s="12"/>
      <c r="AS35" s="12"/>
      <c r="AT35" s="12"/>
      <c r="AU35" s="12"/>
      <c r="AV35" s="12"/>
      <c r="AW35" s="12"/>
      <c r="AX35" s="12"/>
      <c r="AY35" s="12"/>
      <c r="AZ35" s="12"/>
    </row>
    <row r="36">
      <c r="A36" s="98">
        <v>0.0</v>
      </c>
      <c r="B36" s="99" t="s">
        <v>49</v>
      </c>
      <c r="C36" s="22" t="s">
        <v>34</v>
      </c>
      <c r="D36" s="112" t="s">
        <v>130</v>
      </c>
      <c r="E36" s="104" t="s">
        <v>131</v>
      </c>
      <c r="F36" s="104" t="s">
        <v>132</v>
      </c>
      <c r="G36" s="104">
        <v>1.0</v>
      </c>
      <c r="H36" s="42" t="s">
        <v>52</v>
      </c>
      <c r="I36" s="104" t="s">
        <v>39</v>
      </c>
      <c r="J36" s="104">
        <v>1.0</v>
      </c>
      <c r="K36" s="104">
        <v>392.0</v>
      </c>
      <c r="L36" s="104">
        <v>139.0</v>
      </c>
      <c r="M36" s="22">
        <f t="shared" si="1"/>
        <v>531</v>
      </c>
      <c r="N36" s="107">
        <v>10.0</v>
      </c>
      <c r="O36" s="107">
        <v>10.0</v>
      </c>
      <c r="P36" s="107" t="s">
        <v>642</v>
      </c>
      <c r="Q36" s="104"/>
      <c r="R36" s="107">
        <v>1.0</v>
      </c>
      <c r="S36" s="104" t="s">
        <v>611</v>
      </c>
      <c r="T36" s="108" t="s">
        <v>612</v>
      </c>
      <c r="U36" s="104"/>
      <c r="V36" s="104">
        <v>9.74</v>
      </c>
      <c r="W36" s="104">
        <v>8.59</v>
      </c>
      <c r="X36" s="104">
        <v>12.42</v>
      </c>
      <c r="Y36" s="104">
        <v>8.18</v>
      </c>
      <c r="Z36" s="104">
        <v>9.97</v>
      </c>
      <c r="AA36" s="104">
        <v>9.39</v>
      </c>
      <c r="AB36" s="104">
        <v>11.64</v>
      </c>
      <c r="AC36" s="104">
        <v>9.61</v>
      </c>
      <c r="AD36" s="104">
        <v>1.0</v>
      </c>
      <c r="AE36" s="12"/>
      <c r="AF36" s="12"/>
      <c r="AG36" s="12"/>
      <c r="AH36" s="104"/>
      <c r="AI36" s="12"/>
      <c r="AJ36" s="12"/>
      <c r="AK36" s="12"/>
      <c r="AL36" s="12"/>
      <c r="AM36" s="12"/>
      <c r="AN36" s="12"/>
      <c r="AO36" s="12"/>
      <c r="AP36" s="12"/>
      <c r="AQ36" s="12"/>
      <c r="AR36" s="12"/>
      <c r="AS36" s="12"/>
      <c r="AT36" s="12"/>
      <c r="AU36" s="12"/>
      <c r="AV36" s="12"/>
      <c r="AW36" s="12"/>
      <c r="AX36" s="12"/>
      <c r="AY36" s="12"/>
      <c r="AZ36" s="12"/>
    </row>
    <row r="37">
      <c r="A37" s="98">
        <v>0.0</v>
      </c>
      <c r="B37" s="95" t="s">
        <v>33</v>
      </c>
      <c r="C37" s="9" t="s">
        <v>49</v>
      </c>
      <c r="D37" s="95" t="s">
        <v>135</v>
      </c>
      <c r="E37" s="95" t="s">
        <v>136</v>
      </c>
      <c r="F37" s="95" t="s">
        <v>137</v>
      </c>
      <c r="G37" s="95">
        <v>2.0</v>
      </c>
      <c r="H37" s="95" t="s">
        <v>139</v>
      </c>
      <c r="I37" s="95" t="s">
        <v>39</v>
      </c>
      <c r="J37" s="95">
        <v>1.0</v>
      </c>
      <c r="K37" s="22">
        <v>177.0</v>
      </c>
      <c r="L37" s="22">
        <v>154.0</v>
      </c>
      <c r="M37" s="22">
        <f t="shared" si="1"/>
        <v>331</v>
      </c>
      <c r="N37" s="12"/>
      <c r="O37" s="12"/>
      <c r="P37" s="12"/>
      <c r="Q37" s="22"/>
      <c r="R37" s="22">
        <v>1.0</v>
      </c>
      <c r="S37" s="22" t="s">
        <v>611</v>
      </c>
      <c r="T37" s="22" t="s">
        <v>643</v>
      </c>
      <c r="U37" s="22"/>
      <c r="V37" s="22">
        <v>9.4</v>
      </c>
      <c r="W37" s="22">
        <v>7.14</v>
      </c>
      <c r="X37" s="22">
        <v>8.21</v>
      </c>
      <c r="Y37" s="22">
        <v>6.59</v>
      </c>
      <c r="Z37" s="22">
        <v>7.58</v>
      </c>
      <c r="AA37" s="22">
        <v>7.21</v>
      </c>
      <c r="AB37" s="22">
        <v>7.9</v>
      </c>
      <c r="AC37" s="22">
        <v>7.2</v>
      </c>
      <c r="AD37" s="22">
        <v>1.0</v>
      </c>
      <c r="AE37" s="22"/>
      <c r="AF37" s="22" t="s">
        <v>644</v>
      </c>
      <c r="AG37" s="22"/>
      <c r="AH37" s="50" t="s">
        <v>645</v>
      </c>
      <c r="AI37" s="22" t="s">
        <v>646</v>
      </c>
      <c r="AJ37" s="12"/>
      <c r="AK37" s="12"/>
      <c r="AL37" s="12"/>
      <c r="AM37" s="12"/>
      <c r="AN37" s="12"/>
      <c r="AO37" s="12"/>
      <c r="AP37" s="12"/>
      <c r="AQ37" s="12"/>
      <c r="AR37" s="12"/>
      <c r="AS37" s="12"/>
      <c r="AT37" s="12"/>
      <c r="AU37" s="12"/>
      <c r="AV37" s="12"/>
      <c r="AW37" s="12"/>
      <c r="AX37" s="12"/>
      <c r="AY37" s="12"/>
      <c r="AZ37" s="12"/>
    </row>
    <row r="38">
      <c r="A38" s="7">
        <v>0.0</v>
      </c>
      <c r="B38" s="8" t="s">
        <v>33</v>
      </c>
      <c r="C38" s="9" t="s">
        <v>49</v>
      </c>
      <c r="D38" s="95" t="s">
        <v>135</v>
      </c>
      <c r="E38" s="95" t="s">
        <v>136</v>
      </c>
      <c r="F38" s="95" t="s">
        <v>137</v>
      </c>
      <c r="G38" s="95">
        <v>2.0</v>
      </c>
      <c r="H38" s="95" t="s">
        <v>139</v>
      </c>
      <c r="I38" s="95" t="s">
        <v>39</v>
      </c>
      <c r="J38" s="95">
        <v>1.0</v>
      </c>
      <c r="K38" s="22">
        <v>178.0</v>
      </c>
      <c r="L38" s="22">
        <v>154.0</v>
      </c>
      <c r="M38" s="22">
        <f t="shared" si="1"/>
        <v>332</v>
      </c>
      <c r="N38" s="12"/>
      <c r="O38" s="12"/>
      <c r="P38" s="12"/>
      <c r="Q38" s="22"/>
      <c r="R38" s="22">
        <v>1.0</v>
      </c>
      <c r="S38" s="22" t="s">
        <v>611</v>
      </c>
      <c r="T38" s="22" t="s">
        <v>647</v>
      </c>
      <c r="U38" s="22"/>
      <c r="V38" s="22">
        <v>55.6</v>
      </c>
      <c r="W38" s="22">
        <v>13.17</v>
      </c>
      <c r="X38" s="22">
        <v>53.6</v>
      </c>
      <c r="Y38" s="22">
        <v>11.54</v>
      </c>
      <c r="Z38" s="22">
        <v>53.28</v>
      </c>
      <c r="AA38" s="22">
        <v>16.38</v>
      </c>
      <c r="AB38" s="22">
        <v>53.53</v>
      </c>
      <c r="AC38" s="22">
        <v>14.2</v>
      </c>
      <c r="AD38" s="22">
        <v>1.0</v>
      </c>
      <c r="AE38" s="22"/>
      <c r="AF38" s="22"/>
      <c r="AG38" s="22"/>
      <c r="AH38" s="50"/>
      <c r="AI38" s="12"/>
      <c r="AJ38" s="12"/>
      <c r="AK38" s="12"/>
      <c r="AL38" s="12"/>
      <c r="AM38" s="12"/>
      <c r="AN38" s="12"/>
      <c r="AO38" s="12"/>
      <c r="AP38" s="12"/>
      <c r="AQ38" s="12"/>
      <c r="AR38" s="12"/>
      <c r="AS38" s="12"/>
      <c r="AT38" s="12"/>
      <c r="AU38" s="12"/>
      <c r="AV38" s="12"/>
      <c r="AW38" s="12"/>
      <c r="AX38" s="12"/>
      <c r="AY38" s="12"/>
      <c r="AZ38" s="12"/>
    </row>
    <row r="39">
      <c r="A39" s="98">
        <v>0.0</v>
      </c>
      <c r="B39" s="99" t="s">
        <v>49</v>
      </c>
      <c r="C39" s="8" t="s">
        <v>34</v>
      </c>
      <c r="D39" s="39" t="s">
        <v>145</v>
      </c>
      <c r="E39" s="101" t="s">
        <v>97</v>
      </c>
      <c r="F39" s="102">
        <v>44478.0</v>
      </c>
      <c r="G39" s="101">
        <v>1.0</v>
      </c>
      <c r="H39" s="103" t="s">
        <v>52</v>
      </c>
      <c r="I39" s="101" t="s">
        <v>89</v>
      </c>
      <c r="J39" s="101">
        <v>0.0</v>
      </c>
      <c r="K39" s="104">
        <v>51.0</v>
      </c>
      <c r="L39" s="104">
        <v>40.0</v>
      </c>
      <c r="M39" s="22">
        <f t="shared" si="1"/>
        <v>91</v>
      </c>
      <c r="N39" s="104">
        <v>5.0</v>
      </c>
      <c r="O39" s="104">
        <v>4.0</v>
      </c>
      <c r="P39" s="104" t="s">
        <v>609</v>
      </c>
      <c r="Q39" s="104"/>
      <c r="R39" s="22">
        <v>0.0</v>
      </c>
      <c r="S39" s="104" t="s">
        <v>605</v>
      </c>
      <c r="T39" s="104" t="s">
        <v>610</v>
      </c>
      <c r="U39" s="104"/>
      <c r="V39" s="104">
        <v>50.0</v>
      </c>
      <c r="W39" s="104">
        <v>28.0</v>
      </c>
      <c r="X39" s="104">
        <v>46.7</v>
      </c>
      <c r="Y39" s="104">
        <v>24.6</v>
      </c>
      <c r="Z39" s="104">
        <v>39.9</v>
      </c>
      <c r="AA39" s="104">
        <v>27.1</v>
      </c>
      <c r="AB39" s="104">
        <v>49.6</v>
      </c>
      <c r="AC39" s="104">
        <v>27.6</v>
      </c>
      <c r="AD39" s="104">
        <v>1.0</v>
      </c>
      <c r="AE39" s="12"/>
      <c r="AF39" s="12"/>
      <c r="AG39" s="12"/>
      <c r="AH39" s="104"/>
      <c r="AI39" s="12"/>
      <c r="AJ39" s="12"/>
      <c r="AK39" s="12"/>
      <c r="AL39" s="12"/>
      <c r="AM39" s="12"/>
      <c r="AN39" s="12"/>
      <c r="AO39" s="12"/>
      <c r="AP39" s="12"/>
      <c r="AQ39" s="12"/>
      <c r="AR39" s="12"/>
      <c r="AS39" s="12"/>
      <c r="AT39" s="12"/>
      <c r="AU39" s="12"/>
      <c r="AV39" s="12"/>
      <c r="AW39" s="12"/>
      <c r="AX39" s="12"/>
      <c r="AY39" s="12"/>
      <c r="AZ39" s="12"/>
    </row>
    <row r="40">
      <c r="A40" s="98">
        <v>0.0</v>
      </c>
      <c r="B40" s="99" t="s">
        <v>49</v>
      </c>
      <c r="C40" s="8" t="s">
        <v>34</v>
      </c>
      <c r="D40" s="39" t="s">
        <v>145</v>
      </c>
      <c r="E40" s="101" t="s">
        <v>97</v>
      </c>
      <c r="F40" s="102">
        <v>44478.0</v>
      </c>
      <c r="G40" s="101">
        <v>1.0</v>
      </c>
      <c r="H40" s="103" t="s">
        <v>52</v>
      </c>
      <c r="I40" s="101" t="s">
        <v>89</v>
      </c>
      <c r="J40" s="101">
        <v>0.0</v>
      </c>
      <c r="K40" s="104">
        <v>51.0</v>
      </c>
      <c r="L40" s="104">
        <v>40.0</v>
      </c>
      <c r="M40" s="22">
        <f t="shared" si="1"/>
        <v>91</v>
      </c>
      <c r="N40" s="104">
        <v>5.0</v>
      </c>
      <c r="O40" s="104">
        <v>4.0</v>
      </c>
      <c r="P40" s="104" t="s">
        <v>609</v>
      </c>
      <c r="Q40" s="104"/>
      <c r="R40" s="22">
        <v>0.0</v>
      </c>
      <c r="S40" s="104" t="s">
        <v>605</v>
      </c>
      <c r="T40" s="104" t="s">
        <v>648</v>
      </c>
      <c r="U40" s="104"/>
      <c r="V40" s="104">
        <v>36.3</v>
      </c>
      <c r="W40" s="104">
        <v>18.6</v>
      </c>
      <c r="X40" s="104">
        <v>29.8</v>
      </c>
      <c r="Y40" s="104">
        <v>19.7</v>
      </c>
      <c r="Z40" s="104">
        <v>28.2</v>
      </c>
      <c r="AA40" s="104">
        <v>19.2</v>
      </c>
      <c r="AB40" s="104">
        <v>32.0</v>
      </c>
      <c r="AC40" s="104">
        <v>20.9</v>
      </c>
      <c r="AD40" s="104">
        <v>1.0</v>
      </c>
      <c r="AE40" s="12"/>
      <c r="AF40" s="12"/>
      <c r="AG40" s="12"/>
      <c r="AH40" s="104"/>
      <c r="AI40" s="12"/>
      <c r="AJ40" s="12"/>
      <c r="AK40" s="12"/>
      <c r="AL40" s="12"/>
      <c r="AM40" s="12"/>
      <c r="AN40" s="12"/>
      <c r="AO40" s="12"/>
      <c r="AP40" s="12"/>
      <c r="AQ40" s="12"/>
      <c r="AR40" s="12"/>
      <c r="AS40" s="12"/>
      <c r="AT40" s="12"/>
      <c r="AU40" s="12"/>
      <c r="AV40" s="12"/>
      <c r="AW40" s="12"/>
      <c r="AX40" s="12"/>
      <c r="AY40" s="12"/>
      <c r="AZ40" s="12"/>
    </row>
    <row r="41">
      <c r="A41" s="98">
        <v>2.0</v>
      </c>
      <c r="B41" s="99" t="s">
        <v>49</v>
      </c>
      <c r="C41" s="8" t="s">
        <v>34</v>
      </c>
      <c r="D41" s="39" t="s">
        <v>145</v>
      </c>
      <c r="E41" s="101" t="s">
        <v>97</v>
      </c>
      <c r="F41" s="102">
        <v>44478.0</v>
      </c>
      <c r="G41" s="101">
        <v>1.0</v>
      </c>
      <c r="H41" s="103" t="s">
        <v>52</v>
      </c>
      <c r="I41" s="101" t="s">
        <v>89</v>
      </c>
      <c r="J41" s="101">
        <v>0.0</v>
      </c>
      <c r="K41" s="104">
        <v>51.0</v>
      </c>
      <c r="L41" s="104">
        <v>40.0</v>
      </c>
      <c r="M41" s="22">
        <f t="shared" si="1"/>
        <v>91</v>
      </c>
      <c r="N41" s="104">
        <v>5.0</v>
      </c>
      <c r="O41" s="104">
        <v>4.0</v>
      </c>
      <c r="P41" s="104" t="s">
        <v>609</v>
      </c>
      <c r="Q41" s="104"/>
      <c r="R41" s="22">
        <v>0.0</v>
      </c>
      <c r="S41" s="113" t="s">
        <v>616</v>
      </c>
      <c r="T41" s="104" t="s">
        <v>649</v>
      </c>
      <c r="U41" s="104"/>
      <c r="V41" s="104">
        <v>61.9</v>
      </c>
      <c r="W41" s="104">
        <v>10.5</v>
      </c>
      <c r="X41" s="104">
        <v>61.0</v>
      </c>
      <c r="Y41" s="104">
        <v>15.4</v>
      </c>
      <c r="Z41" s="104">
        <v>56.1</v>
      </c>
      <c r="AA41" s="104">
        <v>11.3</v>
      </c>
      <c r="AB41" s="104">
        <v>61.2</v>
      </c>
      <c r="AC41" s="104">
        <v>15.4</v>
      </c>
      <c r="AD41" s="104">
        <v>1.0</v>
      </c>
      <c r="AE41" s="12"/>
      <c r="AF41" s="12"/>
      <c r="AG41" s="12"/>
      <c r="AH41" s="104"/>
      <c r="AI41" s="12"/>
      <c r="AJ41" s="12"/>
      <c r="AK41" s="12"/>
      <c r="AL41" s="12"/>
      <c r="AM41" s="12"/>
      <c r="AN41" s="12"/>
      <c r="AO41" s="12"/>
      <c r="AP41" s="12"/>
      <c r="AQ41" s="12"/>
      <c r="AR41" s="12"/>
      <c r="AS41" s="12"/>
      <c r="AT41" s="12"/>
      <c r="AU41" s="12"/>
      <c r="AV41" s="12"/>
      <c r="AW41" s="12"/>
      <c r="AX41" s="12"/>
      <c r="AY41" s="12"/>
      <c r="AZ41" s="12"/>
    </row>
    <row r="42">
      <c r="A42" s="98">
        <v>0.0</v>
      </c>
      <c r="B42" s="99" t="s">
        <v>49</v>
      </c>
      <c r="C42" s="8" t="s">
        <v>34</v>
      </c>
      <c r="D42" s="39" t="s">
        <v>145</v>
      </c>
      <c r="E42" s="101" t="s">
        <v>97</v>
      </c>
      <c r="F42" s="102">
        <v>44478.0</v>
      </c>
      <c r="G42" s="101">
        <v>1.0</v>
      </c>
      <c r="H42" s="103" t="s">
        <v>52</v>
      </c>
      <c r="I42" s="101" t="s">
        <v>89</v>
      </c>
      <c r="J42" s="101">
        <v>0.0</v>
      </c>
      <c r="K42" s="104">
        <v>51.0</v>
      </c>
      <c r="L42" s="104">
        <v>40.0</v>
      </c>
      <c r="M42" s="22">
        <f t="shared" si="1"/>
        <v>91</v>
      </c>
      <c r="N42" s="104">
        <v>5.0</v>
      </c>
      <c r="O42" s="104">
        <v>4.0</v>
      </c>
      <c r="P42" s="104" t="s">
        <v>609</v>
      </c>
      <c r="Q42" s="104"/>
      <c r="R42" s="22">
        <v>0.0</v>
      </c>
      <c r="S42" s="104" t="s">
        <v>605</v>
      </c>
      <c r="T42" s="104" t="s">
        <v>650</v>
      </c>
      <c r="U42" s="104"/>
      <c r="V42" s="104">
        <v>26.6</v>
      </c>
      <c r="W42" s="104">
        <v>17.5</v>
      </c>
      <c r="X42" s="104">
        <v>29.7</v>
      </c>
      <c r="Y42" s="104">
        <v>18.9</v>
      </c>
      <c r="Z42" s="104">
        <v>19.4</v>
      </c>
      <c r="AA42" s="104">
        <v>15.3</v>
      </c>
      <c r="AB42" s="104">
        <v>32.0</v>
      </c>
      <c r="AC42" s="104">
        <v>20.9</v>
      </c>
      <c r="AD42" s="104">
        <v>1.0</v>
      </c>
      <c r="AE42" s="12"/>
      <c r="AF42" s="12"/>
      <c r="AG42" s="12"/>
      <c r="AH42" s="104"/>
      <c r="AI42" s="12"/>
      <c r="AJ42" s="12"/>
      <c r="AK42" s="12"/>
      <c r="AL42" s="12"/>
      <c r="AM42" s="12"/>
      <c r="AN42" s="12"/>
      <c r="AO42" s="12"/>
      <c r="AP42" s="12"/>
      <c r="AQ42" s="12"/>
      <c r="AR42" s="12"/>
      <c r="AS42" s="12"/>
      <c r="AT42" s="12"/>
      <c r="AU42" s="12"/>
      <c r="AV42" s="12"/>
      <c r="AW42" s="12"/>
      <c r="AX42" s="12"/>
      <c r="AY42" s="12"/>
      <c r="AZ42" s="12"/>
    </row>
    <row r="43">
      <c r="A43" s="114">
        <v>0.0</v>
      </c>
      <c r="B43" s="22" t="s">
        <v>49</v>
      </c>
      <c r="C43" s="115" t="s">
        <v>34</v>
      </c>
      <c r="D43" s="15" t="s">
        <v>152</v>
      </c>
      <c r="E43" s="15" t="s">
        <v>131</v>
      </c>
      <c r="F43" s="15">
        <v>10.1</v>
      </c>
      <c r="G43" s="15">
        <v>1.0</v>
      </c>
      <c r="H43" s="15" t="s">
        <v>154</v>
      </c>
      <c r="I43" s="15" t="s">
        <v>89</v>
      </c>
      <c r="J43" s="22">
        <v>0.0</v>
      </c>
      <c r="K43" s="22">
        <v>61.0</v>
      </c>
      <c r="L43" s="22">
        <v>119.0</v>
      </c>
      <c r="M43" s="22">
        <f t="shared" si="1"/>
        <v>180</v>
      </c>
      <c r="N43" s="22">
        <v>8.0</v>
      </c>
      <c r="O43" s="22">
        <v>9.0</v>
      </c>
      <c r="P43" s="9" t="s">
        <v>609</v>
      </c>
      <c r="Q43" s="12"/>
      <c r="R43" s="22">
        <v>1.0</v>
      </c>
      <c r="S43" s="22" t="s">
        <v>605</v>
      </c>
      <c r="T43" s="22" t="s">
        <v>651</v>
      </c>
      <c r="U43" s="12"/>
      <c r="V43" s="22">
        <v>59.5</v>
      </c>
      <c r="W43" s="22">
        <v>16.44</v>
      </c>
      <c r="X43" s="22">
        <v>55.95</v>
      </c>
      <c r="Y43" s="22">
        <v>17.57</v>
      </c>
      <c r="Z43" s="22">
        <v>53.64</v>
      </c>
      <c r="AA43" s="22">
        <v>16.84</v>
      </c>
      <c r="AB43" s="22">
        <v>52.17</v>
      </c>
      <c r="AC43" s="22">
        <v>17.8</v>
      </c>
      <c r="AD43" s="22">
        <v>1.0</v>
      </c>
      <c r="AE43" s="12"/>
      <c r="AF43" s="12"/>
      <c r="AG43" s="12"/>
      <c r="AH43" s="104"/>
      <c r="AI43" s="12"/>
      <c r="AJ43" s="12"/>
      <c r="AK43" s="12"/>
      <c r="AL43" s="12"/>
      <c r="AM43" s="12"/>
      <c r="AN43" s="12"/>
      <c r="AO43" s="12"/>
      <c r="AP43" s="12"/>
      <c r="AQ43" s="12"/>
      <c r="AR43" s="12"/>
      <c r="AS43" s="12"/>
      <c r="AT43" s="12"/>
      <c r="AU43" s="12"/>
      <c r="AV43" s="12"/>
      <c r="AW43" s="12"/>
      <c r="AX43" s="12"/>
      <c r="AY43" s="12"/>
      <c r="AZ43" s="12"/>
    </row>
    <row r="44">
      <c r="A44" s="114">
        <v>0.0</v>
      </c>
      <c r="B44" s="22" t="s">
        <v>49</v>
      </c>
      <c r="C44" s="115" t="s">
        <v>34</v>
      </c>
      <c r="D44" s="15" t="s">
        <v>157</v>
      </c>
      <c r="E44" s="15" t="s">
        <v>131</v>
      </c>
      <c r="F44" s="15">
        <v>9.8</v>
      </c>
      <c r="G44" s="15">
        <v>1.0</v>
      </c>
      <c r="H44" s="15" t="s">
        <v>154</v>
      </c>
      <c r="I44" s="15" t="s">
        <v>39</v>
      </c>
      <c r="J44" s="22">
        <v>1.0</v>
      </c>
      <c r="K44" s="22">
        <v>134.0</v>
      </c>
      <c r="L44" s="22">
        <v>103.0</v>
      </c>
      <c r="M44" s="22">
        <f t="shared" si="1"/>
        <v>237</v>
      </c>
      <c r="N44" s="22">
        <v>4.0</v>
      </c>
      <c r="O44" s="22">
        <v>3.0</v>
      </c>
      <c r="P44" s="9" t="s">
        <v>609</v>
      </c>
      <c r="Q44" s="12"/>
      <c r="R44" s="22">
        <v>1.0</v>
      </c>
      <c r="S44" s="22" t="s">
        <v>605</v>
      </c>
      <c r="T44" s="22" t="s">
        <v>651</v>
      </c>
      <c r="U44" s="12"/>
      <c r="V44" s="22">
        <v>47.1</v>
      </c>
      <c r="W44" s="22">
        <v>17.57</v>
      </c>
      <c r="X44" s="22">
        <v>47.64</v>
      </c>
      <c r="Y44" s="22">
        <v>18.51</v>
      </c>
      <c r="Z44" s="22">
        <v>45.17</v>
      </c>
      <c r="AA44" s="22">
        <v>15.25</v>
      </c>
      <c r="AB44" s="22">
        <v>42.38</v>
      </c>
      <c r="AC44" s="22">
        <v>16.1</v>
      </c>
      <c r="AD44" s="22">
        <v>1.0</v>
      </c>
      <c r="AE44" s="12"/>
      <c r="AF44" s="12"/>
      <c r="AG44" s="12"/>
      <c r="AH44" s="104"/>
      <c r="AI44" s="12"/>
      <c r="AJ44" s="12"/>
      <c r="AK44" s="12"/>
      <c r="AL44" s="12"/>
      <c r="AM44" s="12"/>
      <c r="AN44" s="12"/>
      <c r="AO44" s="12"/>
      <c r="AP44" s="12"/>
      <c r="AQ44" s="12"/>
      <c r="AR44" s="12"/>
      <c r="AS44" s="12"/>
      <c r="AT44" s="12"/>
      <c r="AU44" s="12"/>
      <c r="AV44" s="12"/>
      <c r="AW44" s="12"/>
      <c r="AX44" s="12"/>
      <c r="AY44" s="12"/>
      <c r="AZ44" s="12"/>
    </row>
    <row r="45">
      <c r="A45" s="98">
        <v>0.0</v>
      </c>
      <c r="B45" s="99" t="s">
        <v>49</v>
      </c>
      <c r="C45" s="22" t="s">
        <v>34</v>
      </c>
      <c r="D45" s="104" t="s">
        <v>158</v>
      </c>
      <c r="E45" s="104" t="s">
        <v>159</v>
      </c>
      <c r="F45" s="104" t="s">
        <v>160</v>
      </c>
      <c r="G45" s="104">
        <v>3.0</v>
      </c>
      <c r="H45" s="42" t="s">
        <v>52</v>
      </c>
      <c r="I45" s="104" t="s">
        <v>39</v>
      </c>
      <c r="J45" s="104">
        <v>1.0</v>
      </c>
      <c r="K45" s="104">
        <v>67.0</v>
      </c>
      <c r="L45" s="104">
        <v>90.0</v>
      </c>
      <c r="M45" s="22">
        <f t="shared" si="1"/>
        <v>157</v>
      </c>
      <c r="N45" s="104"/>
      <c r="O45" s="104"/>
      <c r="P45" s="104"/>
      <c r="Q45" s="107"/>
      <c r="R45" s="22">
        <v>0.0</v>
      </c>
      <c r="S45" s="104" t="s">
        <v>611</v>
      </c>
      <c r="T45" s="107" t="s">
        <v>652</v>
      </c>
      <c r="U45" s="104"/>
      <c r="V45" s="104">
        <v>17.93</v>
      </c>
      <c r="W45" s="104">
        <v>11.71</v>
      </c>
      <c r="X45" s="104">
        <v>18.53</v>
      </c>
      <c r="Y45" s="104">
        <v>11.5</v>
      </c>
      <c r="Z45" s="104">
        <v>15.25</v>
      </c>
      <c r="AA45" s="104">
        <v>11.47</v>
      </c>
      <c r="AB45" s="104">
        <v>17.22</v>
      </c>
      <c r="AC45" s="104">
        <v>10.52</v>
      </c>
      <c r="AD45" s="104">
        <v>1.0</v>
      </c>
      <c r="AE45" s="12"/>
      <c r="AF45" s="12"/>
      <c r="AG45" s="12"/>
      <c r="AH45" s="104"/>
      <c r="AI45" s="12"/>
      <c r="AJ45" s="12"/>
      <c r="AK45" s="12"/>
      <c r="AL45" s="12"/>
      <c r="AM45" s="12"/>
      <c r="AN45" s="12"/>
      <c r="AO45" s="12"/>
      <c r="AP45" s="12"/>
      <c r="AQ45" s="12"/>
      <c r="AR45" s="12"/>
      <c r="AS45" s="12"/>
      <c r="AT45" s="12"/>
      <c r="AU45" s="12"/>
      <c r="AV45" s="12"/>
      <c r="AW45" s="12"/>
      <c r="AX45" s="12"/>
      <c r="AY45" s="12"/>
      <c r="AZ45" s="12"/>
    </row>
    <row r="46">
      <c r="A46" s="98">
        <v>0.0</v>
      </c>
      <c r="B46" s="99" t="s">
        <v>49</v>
      </c>
      <c r="C46" s="22" t="s">
        <v>34</v>
      </c>
      <c r="D46" s="104" t="s">
        <v>158</v>
      </c>
      <c r="E46" s="104" t="s">
        <v>159</v>
      </c>
      <c r="F46" s="104" t="s">
        <v>160</v>
      </c>
      <c r="G46" s="104">
        <v>3.0</v>
      </c>
      <c r="H46" s="42" t="s">
        <v>52</v>
      </c>
      <c r="I46" s="104" t="s">
        <v>39</v>
      </c>
      <c r="J46" s="104">
        <v>1.0</v>
      </c>
      <c r="K46" s="104">
        <v>67.0</v>
      </c>
      <c r="L46" s="104">
        <v>90.0</v>
      </c>
      <c r="M46" s="22">
        <f t="shared" si="1"/>
        <v>157</v>
      </c>
      <c r="N46" s="104"/>
      <c r="O46" s="104"/>
      <c r="P46" s="104"/>
      <c r="Q46" s="107"/>
      <c r="R46" s="22">
        <v>0.0</v>
      </c>
      <c r="S46" s="104" t="s">
        <v>611</v>
      </c>
      <c r="T46" s="107" t="s">
        <v>653</v>
      </c>
      <c r="U46" s="104"/>
      <c r="V46" s="104">
        <v>3.81</v>
      </c>
      <c r="W46" s="104">
        <v>4.38</v>
      </c>
      <c r="X46" s="104">
        <v>2.93</v>
      </c>
      <c r="Y46" s="104">
        <v>4.55</v>
      </c>
      <c r="Z46" s="104">
        <v>3.98</v>
      </c>
      <c r="AA46" s="104">
        <v>4.44</v>
      </c>
      <c r="AB46" s="104">
        <v>3.73</v>
      </c>
      <c r="AC46" s="104">
        <v>4.37</v>
      </c>
      <c r="AD46" s="104">
        <v>0.0</v>
      </c>
      <c r="AE46" s="12"/>
      <c r="AF46" s="12"/>
      <c r="AG46" s="12"/>
      <c r="AH46" s="104"/>
      <c r="AI46" s="12"/>
      <c r="AJ46" s="12"/>
      <c r="AK46" s="12"/>
      <c r="AL46" s="12"/>
      <c r="AM46" s="12"/>
      <c r="AN46" s="12"/>
      <c r="AO46" s="12"/>
      <c r="AP46" s="12"/>
      <c r="AQ46" s="12"/>
      <c r="AR46" s="12"/>
      <c r="AS46" s="12"/>
      <c r="AT46" s="12"/>
      <c r="AU46" s="12"/>
      <c r="AV46" s="12"/>
      <c r="AW46" s="12"/>
      <c r="AX46" s="12"/>
      <c r="AY46" s="12"/>
      <c r="AZ46" s="12"/>
    </row>
    <row r="47">
      <c r="A47" s="98">
        <v>2.0</v>
      </c>
      <c r="B47" s="99" t="s">
        <v>49</v>
      </c>
      <c r="C47" s="22" t="s">
        <v>34</v>
      </c>
      <c r="D47" s="104" t="s">
        <v>158</v>
      </c>
      <c r="E47" s="104" t="s">
        <v>159</v>
      </c>
      <c r="F47" s="104" t="s">
        <v>160</v>
      </c>
      <c r="G47" s="104">
        <v>3.0</v>
      </c>
      <c r="H47" s="42" t="s">
        <v>52</v>
      </c>
      <c r="I47" s="104" t="s">
        <v>39</v>
      </c>
      <c r="J47" s="104">
        <v>1.0</v>
      </c>
      <c r="K47" s="104">
        <v>67.0</v>
      </c>
      <c r="L47" s="104">
        <v>90.0</v>
      </c>
      <c r="M47" s="22">
        <f t="shared" si="1"/>
        <v>157</v>
      </c>
      <c r="N47" s="104"/>
      <c r="O47" s="104"/>
      <c r="P47" s="104"/>
      <c r="Q47" s="107"/>
      <c r="R47" s="22">
        <v>0.0</v>
      </c>
      <c r="S47" s="104" t="s">
        <v>654</v>
      </c>
      <c r="T47" s="107" t="s">
        <v>655</v>
      </c>
      <c r="U47" s="104"/>
      <c r="V47" s="104">
        <v>2.0</v>
      </c>
      <c r="W47" s="104">
        <v>1.34</v>
      </c>
      <c r="X47" s="104">
        <v>2.52</v>
      </c>
      <c r="Y47" s="104">
        <v>1.42</v>
      </c>
      <c r="Z47" s="104">
        <v>2.21</v>
      </c>
      <c r="AA47" s="104">
        <v>1.77</v>
      </c>
      <c r="AB47" s="104">
        <v>2.56</v>
      </c>
      <c r="AC47" s="104">
        <v>1.49</v>
      </c>
      <c r="AD47" s="104">
        <v>0.0</v>
      </c>
      <c r="AE47" s="12"/>
      <c r="AF47" s="12"/>
      <c r="AG47" s="12"/>
      <c r="AH47" s="104"/>
      <c r="AI47" s="12"/>
      <c r="AJ47" s="12"/>
      <c r="AK47" s="12"/>
      <c r="AL47" s="12"/>
      <c r="AM47" s="12"/>
      <c r="AN47" s="12"/>
      <c r="AO47" s="12"/>
      <c r="AP47" s="12"/>
      <c r="AQ47" s="12"/>
      <c r="AR47" s="12"/>
      <c r="AS47" s="12"/>
      <c r="AT47" s="12"/>
      <c r="AU47" s="12"/>
      <c r="AV47" s="12"/>
      <c r="AW47" s="12"/>
      <c r="AX47" s="12"/>
      <c r="AY47" s="12"/>
      <c r="AZ47" s="12"/>
    </row>
    <row r="48">
      <c r="A48" s="98">
        <v>2.0</v>
      </c>
      <c r="B48" s="99" t="s">
        <v>49</v>
      </c>
      <c r="C48" s="22" t="s">
        <v>34</v>
      </c>
      <c r="D48" s="104" t="s">
        <v>158</v>
      </c>
      <c r="E48" s="104" t="s">
        <v>159</v>
      </c>
      <c r="F48" s="104" t="s">
        <v>160</v>
      </c>
      <c r="G48" s="104">
        <v>3.0</v>
      </c>
      <c r="H48" s="42" t="s">
        <v>52</v>
      </c>
      <c r="I48" s="104" t="s">
        <v>39</v>
      </c>
      <c r="J48" s="104">
        <v>1.0</v>
      </c>
      <c r="K48" s="104">
        <v>67.0</v>
      </c>
      <c r="L48" s="104">
        <v>90.0</v>
      </c>
      <c r="M48" s="22">
        <f t="shared" si="1"/>
        <v>157</v>
      </c>
      <c r="N48" s="104"/>
      <c r="O48" s="104"/>
      <c r="P48" s="104"/>
      <c r="Q48" s="104"/>
      <c r="R48" s="22">
        <v>0.0</v>
      </c>
      <c r="S48" s="104" t="s">
        <v>656</v>
      </c>
      <c r="T48" s="104" t="s">
        <v>657</v>
      </c>
      <c r="U48" s="104"/>
      <c r="V48" s="104">
        <v>26.65</v>
      </c>
      <c r="W48" s="104">
        <v>3.27</v>
      </c>
      <c r="X48" s="104">
        <v>26.66</v>
      </c>
      <c r="Y48" s="104">
        <v>3.91</v>
      </c>
      <c r="Z48" s="104">
        <v>27.38</v>
      </c>
      <c r="AA48" s="104">
        <v>3.93</v>
      </c>
      <c r="AB48" s="104">
        <v>26.68</v>
      </c>
      <c r="AC48" s="104">
        <v>3.37</v>
      </c>
      <c r="AD48" s="104">
        <v>0.0</v>
      </c>
      <c r="AE48" s="12"/>
      <c r="AF48" s="12"/>
      <c r="AG48" s="12"/>
      <c r="AH48" s="104"/>
      <c r="AI48" s="12"/>
      <c r="AJ48" s="12"/>
      <c r="AK48" s="12"/>
      <c r="AL48" s="12"/>
      <c r="AM48" s="12"/>
      <c r="AN48" s="12"/>
      <c r="AO48" s="12"/>
      <c r="AP48" s="12"/>
      <c r="AQ48" s="12"/>
      <c r="AR48" s="12"/>
      <c r="AS48" s="12"/>
      <c r="AT48" s="12"/>
      <c r="AU48" s="12"/>
      <c r="AV48" s="12"/>
      <c r="AW48" s="12"/>
      <c r="AX48" s="12"/>
      <c r="AY48" s="12"/>
      <c r="AZ48" s="12"/>
    </row>
    <row r="49">
      <c r="A49" s="7">
        <v>0.0</v>
      </c>
      <c r="B49" s="8" t="s">
        <v>33</v>
      </c>
      <c r="C49" s="8" t="s">
        <v>34</v>
      </c>
      <c r="D49" s="8" t="s">
        <v>168</v>
      </c>
      <c r="E49" s="95" t="s">
        <v>169</v>
      </c>
      <c r="F49" s="95">
        <v>8.0</v>
      </c>
      <c r="G49" s="95">
        <v>1.0</v>
      </c>
      <c r="H49" s="95" t="s">
        <v>52</v>
      </c>
      <c r="I49" s="95" t="s">
        <v>39</v>
      </c>
      <c r="J49" s="95">
        <v>1.0</v>
      </c>
      <c r="K49" s="22">
        <v>335.0</v>
      </c>
      <c r="L49" s="22">
        <v>307.0</v>
      </c>
      <c r="M49" s="22">
        <f t="shared" si="1"/>
        <v>642</v>
      </c>
      <c r="N49" s="22">
        <v>13.0</v>
      </c>
      <c r="O49" s="22">
        <v>16.0</v>
      </c>
      <c r="P49" s="22" t="s">
        <v>609</v>
      </c>
      <c r="Q49" s="22"/>
      <c r="R49" s="22">
        <v>1.0</v>
      </c>
      <c r="S49" s="22" t="s">
        <v>611</v>
      </c>
      <c r="T49" s="22" t="s">
        <v>619</v>
      </c>
      <c r="U49" s="22" t="s">
        <v>658</v>
      </c>
      <c r="V49" s="22">
        <v>25.29</v>
      </c>
      <c r="W49" s="22">
        <v>4.17</v>
      </c>
      <c r="X49" s="22">
        <v>26.23</v>
      </c>
      <c r="Y49" s="22">
        <v>4.48</v>
      </c>
      <c r="Z49" s="22">
        <v>23.2</v>
      </c>
      <c r="AA49" s="22">
        <v>3.21</v>
      </c>
      <c r="AB49" s="115">
        <v>23.31</v>
      </c>
      <c r="AC49" s="22">
        <v>3.05</v>
      </c>
      <c r="AD49" s="22">
        <v>1.0</v>
      </c>
      <c r="AE49" s="22"/>
      <c r="AF49" s="22">
        <v>0.04</v>
      </c>
      <c r="AG49" s="22" t="s">
        <v>419</v>
      </c>
      <c r="AH49" s="50" t="s">
        <v>659</v>
      </c>
      <c r="AI49" s="22" t="s">
        <v>660</v>
      </c>
      <c r="AJ49" s="12"/>
      <c r="AK49" s="12"/>
      <c r="AL49" s="12"/>
      <c r="AM49" s="12"/>
      <c r="AN49" s="12"/>
      <c r="AO49" s="12"/>
      <c r="AP49" s="12"/>
      <c r="AQ49" s="12"/>
      <c r="AR49" s="12"/>
      <c r="AS49" s="12"/>
      <c r="AT49" s="12"/>
      <c r="AU49" s="12"/>
      <c r="AV49" s="12"/>
      <c r="AW49" s="12"/>
      <c r="AX49" s="12"/>
      <c r="AY49" s="12"/>
      <c r="AZ49" s="12"/>
    </row>
    <row r="50">
      <c r="A50" s="98">
        <v>2.0</v>
      </c>
      <c r="B50" s="22" t="s">
        <v>49</v>
      </c>
      <c r="C50" s="15" t="s">
        <v>34</v>
      </c>
      <c r="D50" s="116" t="s">
        <v>186</v>
      </c>
      <c r="E50" s="22" t="s">
        <v>187</v>
      </c>
      <c r="F50" s="117">
        <v>44912.0</v>
      </c>
      <c r="G50" s="22">
        <v>2.0</v>
      </c>
      <c r="H50" s="22" t="s">
        <v>38</v>
      </c>
      <c r="I50" s="42" t="s">
        <v>39</v>
      </c>
      <c r="J50" s="42">
        <v>1.0</v>
      </c>
      <c r="K50" s="22">
        <v>65.0</v>
      </c>
      <c r="L50" s="22">
        <v>53.0</v>
      </c>
      <c r="M50" s="22">
        <v>118.0</v>
      </c>
      <c r="N50" s="22"/>
      <c r="O50" s="22"/>
      <c r="P50" s="22"/>
      <c r="Q50" s="12"/>
      <c r="R50" s="22">
        <v>0.0</v>
      </c>
      <c r="S50" s="104" t="s">
        <v>635</v>
      </c>
      <c r="T50" s="104" t="s">
        <v>661</v>
      </c>
      <c r="U50" s="12"/>
      <c r="V50" s="22">
        <v>19.22</v>
      </c>
      <c r="W50" s="22">
        <v>5.36</v>
      </c>
      <c r="X50" s="22">
        <v>18.88</v>
      </c>
      <c r="Y50" s="22">
        <v>6.35</v>
      </c>
      <c r="Z50" s="22">
        <v>18.19</v>
      </c>
      <c r="AA50" s="22">
        <v>5.82</v>
      </c>
      <c r="AB50" s="22">
        <v>18.47</v>
      </c>
      <c r="AC50" s="22">
        <v>6.15</v>
      </c>
      <c r="AD50" s="22">
        <v>1.0</v>
      </c>
      <c r="AE50" s="12"/>
      <c r="AF50" s="12"/>
      <c r="AG50" s="12"/>
      <c r="AH50" s="104"/>
      <c r="AI50" s="12"/>
      <c r="AJ50" s="12"/>
      <c r="AK50" s="12"/>
      <c r="AL50" s="12"/>
      <c r="AM50" s="12"/>
      <c r="AN50" s="12"/>
      <c r="AO50" s="12"/>
      <c r="AP50" s="12"/>
      <c r="AQ50" s="12"/>
      <c r="AR50" s="12"/>
      <c r="AS50" s="12"/>
      <c r="AT50" s="12"/>
      <c r="AU50" s="12"/>
      <c r="AV50" s="12"/>
      <c r="AW50" s="12"/>
      <c r="AX50" s="12"/>
      <c r="AY50" s="12"/>
      <c r="AZ50" s="12"/>
    </row>
    <row r="51">
      <c r="A51" s="98">
        <v>0.0</v>
      </c>
      <c r="B51" s="22" t="s">
        <v>49</v>
      </c>
      <c r="C51" s="15" t="s">
        <v>34</v>
      </c>
      <c r="D51" s="116" t="s">
        <v>186</v>
      </c>
      <c r="E51" s="22" t="s">
        <v>187</v>
      </c>
      <c r="F51" s="117">
        <v>44912.0</v>
      </c>
      <c r="G51" s="22">
        <v>2.0</v>
      </c>
      <c r="H51" s="22" t="s">
        <v>38</v>
      </c>
      <c r="I51" s="42" t="s">
        <v>39</v>
      </c>
      <c r="J51" s="42">
        <v>1.0</v>
      </c>
      <c r="K51" s="22">
        <v>65.0</v>
      </c>
      <c r="L51" s="22">
        <v>53.0</v>
      </c>
      <c r="M51" s="22">
        <v>118.0</v>
      </c>
      <c r="N51" s="22"/>
      <c r="O51" s="22"/>
      <c r="P51" s="22"/>
      <c r="Q51" s="12"/>
      <c r="R51" s="22">
        <v>0.0</v>
      </c>
      <c r="S51" s="104" t="s">
        <v>605</v>
      </c>
      <c r="T51" s="107" t="s">
        <v>662</v>
      </c>
      <c r="U51" s="12"/>
      <c r="V51" s="22">
        <v>23.8</v>
      </c>
      <c r="W51" s="22">
        <v>15.03</v>
      </c>
      <c r="X51" s="22">
        <v>23.7</v>
      </c>
      <c r="Y51" s="22">
        <v>14.56</v>
      </c>
      <c r="Z51" s="22">
        <v>21.1</v>
      </c>
      <c r="AA51" s="22">
        <v>13.14</v>
      </c>
      <c r="AB51" s="22">
        <v>20.6</v>
      </c>
      <c r="AC51" s="22">
        <v>13.1</v>
      </c>
      <c r="AD51" s="22">
        <v>1.0</v>
      </c>
      <c r="AE51" s="12"/>
      <c r="AF51" s="12"/>
      <c r="AG51" s="12"/>
      <c r="AH51" s="104"/>
      <c r="AI51" s="12"/>
      <c r="AJ51" s="12"/>
      <c r="AK51" s="12"/>
      <c r="AL51" s="12"/>
      <c r="AM51" s="12"/>
      <c r="AN51" s="12"/>
      <c r="AO51" s="12"/>
      <c r="AP51" s="12"/>
      <c r="AQ51" s="12"/>
      <c r="AR51" s="12"/>
      <c r="AS51" s="12"/>
      <c r="AT51" s="12"/>
      <c r="AU51" s="12"/>
      <c r="AV51" s="12"/>
      <c r="AW51" s="12"/>
      <c r="AX51" s="12"/>
      <c r="AY51" s="12"/>
      <c r="AZ51" s="12"/>
    </row>
    <row r="52">
      <c r="A52" s="98">
        <v>2.0</v>
      </c>
      <c r="B52" s="99" t="s">
        <v>49</v>
      </c>
      <c r="C52" s="22" t="s">
        <v>34</v>
      </c>
      <c r="D52" s="41" t="s">
        <v>176</v>
      </c>
      <c r="E52" s="42" t="s">
        <v>177</v>
      </c>
      <c r="F52" s="42" t="s">
        <v>178</v>
      </c>
      <c r="G52" s="42">
        <v>2.0</v>
      </c>
      <c r="H52" s="42" t="s">
        <v>38</v>
      </c>
      <c r="I52" s="42" t="s">
        <v>39</v>
      </c>
      <c r="J52" s="42">
        <v>1.0</v>
      </c>
      <c r="K52" s="104">
        <v>54.0</v>
      </c>
      <c r="L52" s="104">
        <v>53.0</v>
      </c>
      <c r="M52" s="22">
        <f t="shared" ref="M52:M190" si="2">K52+L52</f>
        <v>107</v>
      </c>
      <c r="N52" s="104"/>
      <c r="O52" s="104"/>
      <c r="P52" s="104"/>
      <c r="Q52" s="104"/>
      <c r="R52" s="22">
        <v>0.0</v>
      </c>
      <c r="S52" s="104" t="s">
        <v>635</v>
      </c>
      <c r="T52" s="104" t="s">
        <v>661</v>
      </c>
      <c r="U52" s="104"/>
      <c r="V52" s="104">
        <v>20.13</v>
      </c>
      <c r="W52" s="104">
        <v>5.3</v>
      </c>
      <c r="X52" s="104">
        <v>18.88</v>
      </c>
      <c r="Y52" s="104">
        <v>6.35</v>
      </c>
      <c r="Z52" s="104">
        <v>17.41</v>
      </c>
      <c r="AA52" s="104">
        <v>5.05</v>
      </c>
      <c r="AB52" s="104">
        <v>18.47</v>
      </c>
      <c r="AC52" s="104">
        <v>6.15</v>
      </c>
      <c r="AD52" s="104">
        <v>1.0</v>
      </c>
      <c r="AE52" s="104"/>
      <c r="AF52" s="12"/>
      <c r="AG52" s="12"/>
      <c r="AH52" s="104"/>
      <c r="AI52" s="12"/>
      <c r="AJ52" s="12"/>
      <c r="AK52" s="12"/>
      <c r="AL52" s="12"/>
      <c r="AM52" s="12"/>
      <c r="AN52" s="12"/>
      <c r="AO52" s="12"/>
      <c r="AP52" s="12"/>
      <c r="AQ52" s="12"/>
      <c r="AR52" s="12"/>
      <c r="AS52" s="12"/>
      <c r="AT52" s="12"/>
      <c r="AU52" s="12"/>
      <c r="AV52" s="12"/>
      <c r="AW52" s="12"/>
      <c r="AX52" s="12"/>
      <c r="AY52" s="12"/>
      <c r="AZ52" s="12"/>
    </row>
    <row r="53">
      <c r="A53" s="98">
        <v>0.0</v>
      </c>
      <c r="B53" s="99" t="s">
        <v>49</v>
      </c>
      <c r="C53" s="22" t="s">
        <v>34</v>
      </c>
      <c r="D53" s="41" t="s">
        <v>176</v>
      </c>
      <c r="E53" s="42" t="s">
        <v>177</v>
      </c>
      <c r="F53" s="42" t="s">
        <v>178</v>
      </c>
      <c r="G53" s="42">
        <v>2.0</v>
      </c>
      <c r="H53" s="42" t="s">
        <v>38</v>
      </c>
      <c r="I53" s="42" t="s">
        <v>39</v>
      </c>
      <c r="J53" s="42">
        <v>1.0</v>
      </c>
      <c r="K53" s="104">
        <v>54.0</v>
      </c>
      <c r="L53" s="104">
        <v>53.0</v>
      </c>
      <c r="M53" s="22">
        <f t="shared" si="2"/>
        <v>107</v>
      </c>
      <c r="N53" s="104"/>
      <c r="O53" s="104"/>
      <c r="P53" s="104"/>
      <c r="Q53" s="104"/>
      <c r="R53" s="22">
        <v>0.0</v>
      </c>
      <c r="S53" s="104" t="s">
        <v>605</v>
      </c>
      <c r="T53" s="107" t="s">
        <v>662</v>
      </c>
      <c r="U53" s="104"/>
      <c r="V53" s="104">
        <v>22.96</v>
      </c>
      <c r="W53" s="104">
        <v>14.11</v>
      </c>
      <c r="X53" s="107">
        <v>23.7</v>
      </c>
      <c r="Y53" s="107">
        <v>14.56</v>
      </c>
      <c r="Z53" s="107">
        <v>20.15</v>
      </c>
      <c r="AA53" s="107">
        <v>13.82</v>
      </c>
      <c r="AB53" s="104">
        <v>20.6</v>
      </c>
      <c r="AC53" s="104">
        <v>13.1</v>
      </c>
      <c r="AD53" s="104">
        <v>1.0</v>
      </c>
      <c r="AE53" s="104"/>
      <c r="AF53" s="12"/>
      <c r="AG53" s="12"/>
      <c r="AH53" s="104"/>
      <c r="AI53" s="12"/>
      <c r="AJ53" s="12"/>
      <c r="AK53" s="12"/>
      <c r="AL53" s="12"/>
      <c r="AM53" s="12"/>
      <c r="AN53" s="12"/>
      <c r="AO53" s="12"/>
      <c r="AP53" s="12"/>
      <c r="AQ53" s="12"/>
      <c r="AR53" s="12"/>
      <c r="AS53" s="12"/>
      <c r="AT53" s="12"/>
      <c r="AU53" s="12"/>
      <c r="AV53" s="12"/>
      <c r="AW53" s="12"/>
      <c r="AX53" s="12"/>
      <c r="AY53" s="12"/>
      <c r="AZ53" s="12"/>
    </row>
    <row r="54">
      <c r="A54" s="23">
        <v>0.0</v>
      </c>
      <c r="B54" s="9" t="s">
        <v>34</v>
      </c>
      <c r="C54" s="9" t="s">
        <v>49</v>
      </c>
      <c r="D54" s="15" t="s">
        <v>190</v>
      </c>
      <c r="E54" s="15" t="s">
        <v>191</v>
      </c>
      <c r="F54" s="26">
        <v>44513.0</v>
      </c>
      <c r="G54" s="15">
        <v>1.0</v>
      </c>
      <c r="H54" s="15" t="s">
        <v>52</v>
      </c>
      <c r="I54" s="9" t="s">
        <v>89</v>
      </c>
      <c r="J54" s="9">
        <v>0.0</v>
      </c>
      <c r="K54" s="9">
        <v>90.0</v>
      </c>
      <c r="L54" s="9">
        <v>99.0</v>
      </c>
      <c r="M54" s="22">
        <f t="shared" si="2"/>
        <v>189</v>
      </c>
      <c r="N54" s="9">
        <v>9.0</v>
      </c>
      <c r="O54" s="9">
        <v>9.0</v>
      </c>
      <c r="P54" s="9" t="s">
        <v>609</v>
      </c>
      <c r="Q54" s="15"/>
      <c r="R54" s="15">
        <v>0.0</v>
      </c>
      <c r="S54" s="15" t="s">
        <v>611</v>
      </c>
      <c r="T54" s="15" t="s">
        <v>663</v>
      </c>
      <c r="U54" s="11"/>
      <c r="V54" s="15">
        <v>10.37</v>
      </c>
      <c r="W54" s="15">
        <v>8.49</v>
      </c>
      <c r="X54" s="15">
        <v>9.65</v>
      </c>
      <c r="Y54" s="15">
        <v>9.62</v>
      </c>
      <c r="Z54" s="15">
        <v>8.51</v>
      </c>
      <c r="AA54" s="22">
        <v>9.26</v>
      </c>
      <c r="AB54" s="22">
        <v>8.97</v>
      </c>
      <c r="AC54" s="22">
        <v>9.9</v>
      </c>
      <c r="AD54" s="22">
        <v>1.0</v>
      </c>
      <c r="AE54" s="12"/>
      <c r="AF54" s="12"/>
      <c r="AG54" s="12"/>
      <c r="AH54" s="12"/>
      <c r="AI54" s="12"/>
      <c r="AJ54" s="12"/>
      <c r="AK54" s="12"/>
      <c r="AL54" s="12"/>
      <c r="AM54" s="12"/>
      <c r="AN54" s="12"/>
      <c r="AO54" s="12"/>
      <c r="AP54" s="12"/>
      <c r="AQ54" s="12"/>
      <c r="AR54" s="12"/>
      <c r="AS54" s="12"/>
      <c r="AT54" s="12"/>
      <c r="AU54" s="12"/>
      <c r="AV54" s="12"/>
      <c r="AW54" s="12"/>
      <c r="AX54" s="12"/>
      <c r="AY54" s="12"/>
      <c r="AZ54" s="12"/>
    </row>
    <row r="55">
      <c r="A55" s="23">
        <v>0.0</v>
      </c>
      <c r="B55" s="9" t="s">
        <v>34</v>
      </c>
      <c r="C55" s="9" t="s">
        <v>49</v>
      </c>
      <c r="D55" s="15" t="s">
        <v>190</v>
      </c>
      <c r="E55" s="15" t="s">
        <v>191</v>
      </c>
      <c r="F55" s="26">
        <v>44513.0</v>
      </c>
      <c r="G55" s="15">
        <v>1.0</v>
      </c>
      <c r="H55" s="15" t="s">
        <v>52</v>
      </c>
      <c r="I55" s="9" t="s">
        <v>89</v>
      </c>
      <c r="J55" s="9">
        <v>0.0</v>
      </c>
      <c r="K55" s="9">
        <v>90.0</v>
      </c>
      <c r="L55" s="9">
        <v>99.0</v>
      </c>
      <c r="M55" s="22">
        <f t="shared" si="2"/>
        <v>189</v>
      </c>
      <c r="N55" s="9">
        <v>9.0</v>
      </c>
      <c r="O55" s="9">
        <v>9.0</v>
      </c>
      <c r="P55" s="9" t="s">
        <v>609</v>
      </c>
      <c r="Q55" s="15"/>
      <c r="R55" s="15">
        <v>0.0</v>
      </c>
      <c r="S55" s="15" t="s">
        <v>605</v>
      </c>
      <c r="T55" s="15" t="s">
        <v>664</v>
      </c>
      <c r="U55" s="11"/>
      <c r="V55" s="15">
        <v>10.64</v>
      </c>
      <c r="W55" s="15">
        <v>7.18</v>
      </c>
      <c r="X55" s="15">
        <v>9.99</v>
      </c>
      <c r="Y55" s="15">
        <v>7.8</v>
      </c>
      <c r="Z55" s="15">
        <v>7.38</v>
      </c>
      <c r="AA55" s="22">
        <v>6.81</v>
      </c>
      <c r="AB55" s="22">
        <v>8.79</v>
      </c>
      <c r="AC55" s="22">
        <v>7.43</v>
      </c>
      <c r="AD55" s="22">
        <v>1.0</v>
      </c>
      <c r="AE55" s="12"/>
      <c r="AF55" s="12"/>
      <c r="AG55" s="12"/>
      <c r="AH55" s="12"/>
      <c r="AI55" s="12"/>
      <c r="AJ55" s="12"/>
      <c r="AK55" s="12"/>
      <c r="AL55" s="12"/>
      <c r="AM55" s="12"/>
      <c r="AN55" s="12"/>
      <c r="AO55" s="12"/>
      <c r="AP55" s="12"/>
      <c r="AQ55" s="12"/>
      <c r="AR55" s="12"/>
      <c r="AS55" s="12"/>
      <c r="AT55" s="12"/>
      <c r="AU55" s="12"/>
      <c r="AV55" s="12"/>
      <c r="AW55" s="12"/>
      <c r="AX55" s="12"/>
      <c r="AY55" s="12"/>
      <c r="AZ55" s="12"/>
    </row>
    <row r="56" ht="17.25" customHeight="1">
      <c r="A56" s="23">
        <v>2.0</v>
      </c>
      <c r="B56" s="9" t="s">
        <v>34</v>
      </c>
      <c r="C56" s="9" t="s">
        <v>49</v>
      </c>
      <c r="D56" s="15" t="s">
        <v>190</v>
      </c>
      <c r="E56" s="15" t="s">
        <v>191</v>
      </c>
      <c r="F56" s="26">
        <v>44513.0</v>
      </c>
      <c r="G56" s="15">
        <v>1.0</v>
      </c>
      <c r="H56" s="15" t="s">
        <v>52</v>
      </c>
      <c r="I56" s="9" t="s">
        <v>89</v>
      </c>
      <c r="J56" s="9">
        <v>0.0</v>
      </c>
      <c r="K56" s="9">
        <v>90.0</v>
      </c>
      <c r="L56" s="9">
        <v>99.0</v>
      </c>
      <c r="M56" s="22">
        <f t="shared" si="2"/>
        <v>189</v>
      </c>
      <c r="N56" s="9">
        <v>9.0</v>
      </c>
      <c r="O56" s="9">
        <v>9.0</v>
      </c>
      <c r="P56" s="9" t="s">
        <v>609</v>
      </c>
      <c r="Q56" s="15"/>
      <c r="R56" s="15">
        <v>0.0</v>
      </c>
      <c r="S56" s="113" t="s">
        <v>616</v>
      </c>
      <c r="T56" s="15" t="s">
        <v>665</v>
      </c>
      <c r="U56" s="11"/>
      <c r="V56" s="15">
        <v>8.3</v>
      </c>
      <c r="W56" s="15">
        <v>6.2</v>
      </c>
      <c r="X56" s="15">
        <v>6.75</v>
      </c>
      <c r="Y56" s="15">
        <v>6.08</v>
      </c>
      <c r="Z56" s="15">
        <v>5.57</v>
      </c>
      <c r="AA56" s="22">
        <v>5.06</v>
      </c>
      <c r="AB56" s="22">
        <v>6.03</v>
      </c>
      <c r="AC56" s="22">
        <v>5.69</v>
      </c>
      <c r="AD56" s="22">
        <v>1.0</v>
      </c>
      <c r="AE56" s="12"/>
      <c r="AF56" s="12"/>
      <c r="AG56" s="12"/>
      <c r="AH56" s="12"/>
      <c r="AI56" s="12"/>
      <c r="AJ56" s="12"/>
      <c r="AK56" s="12"/>
      <c r="AL56" s="12"/>
      <c r="AM56" s="12"/>
      <c r="AN56" s="12"/>
      <c r="AO56" s="12"/>
      <c r="AP56" s="12"/>
      <c r="AQ56" s="12"/>
      <c r="AR56" s="12"/>
      <c r="AS56" s="12"/>
      <c r="AT56" s="12"/>
      <c r="AU56" s="12"/>
      <c r="AV56" s="12"/>
      <c r="AW56" s="12"/>
      <c r="AX56" s="12"/>
      <c r="AY56" s="12"/>
      <c r="AZ56" s="12"/>
    </row>
    <row r="57">
      <c r="A57" s="23">
        <v>2.0</v>
      </c>
      <c r="B57" s="9" t="s">
        <v>34</v>
      </c>
      <c r="C57" s="9" t="s">
        <v>49</v>
      </c>
      <c r="D57" s="15" t="s">
        <v>190</v>
      </c>
      <c r="E57" s="15" t="s">
        <v>191</v>
      </c>
      <c r="F57" s="26">
        <v>44513.0</v>
      </c>
      <c r="G57" s="15">
        <v>1.0</v>
      </c>
      <c r="H57" s="15" t="s">
        <v>52</v>
      </c>
      <c r="I57" s="9" t="s">
        <v>89</v>
      </c>
      <c r="J57" s="9">
        <v>0.0</v>
      </c>
      <c r="K57" s="9">
        <v>90.0</v>
      </c>
      <c r="L57" s="9">
        <v>99.0</v>
      </c>
      <c r="M57" s="22">
        <f t="shared" si="2"/>
        <v>189</v>
      </c>
      <c r="N57" s="9">
        <v>9.0</v>
      </c>
      <c r="O57" s="9">
        <v>9.0</v>
      </c>
      <c r="P57" s="9" t="s">
        <v>609</v>
      </c>
      <c r="Q57" s="15"/>
      <c r="R57" s="15">
        <v>0.0</v>
      </c>
      <c r="S57" s="118" t="s">
        <v>666</v>
      </c>
      <c r="T57" s="15" t="s">
        <v>665</v>
      </c>
      <c r="U57" s="11"/>
      <c r="V57" s="15">
        <v>9.19</v>
      </c>
      <c r="W57" s="15">
        <v>7.84</v>
      </c>
      <c r="X57" s="15">
        <v>8.28</v>
      </c>
      <c r="Y57" s="15">
        <v>6.88</v>
      </c>
      <c r="Z57" s="15">
        <v>7.19</v>
      </c>
      <c r="AA57" s="22">
        <v>6.03</v>
      </c>
      <c r="AB57" s="22">
        <v>7.74</v>
      </c>
      <c r="AC57" s="22">
        <v>6.6</v>
      </c>
      <c r="AD57" s="22">
        <v>1.0</v>
      </c>
      <c r="AE57" s="12"/>
      <c r="AF57" s="12"/>
      <c r="AG57" s="12"/>
      <c r="AH57" s="12"/>
      <c r="AI57" s="12"/>
      <c r="AJ57" s="12"/>
      <c r="AK57" s="12"/>
      <c r="AL57" s="12"/>
      <c r="AM57" s="12"/>
      <c r="AN57" s="12"/>
      <c r="AO57" s="12"/>
      <c r="AP57" s="12"/>
      <c r="AQ57" s="12"/>
      <c r="AR57" s="12"/>
      <c r="AS57" s="12"/>
      <c r="AT57" s="12"/>
      <c r="AU57" s="12"/>
      <c r="AV57" s="12"/>
      <c r="AW57" s="12"/>
      <c r="AX57" s="12"/>
      <c r="AY57" s="12"/>
      <c r="AZ57" s="12"/>
    </row>
    <row r="58">
      <c r="A58" s="98">
        <v>0.0</v>
      </c>
      <c r="B58" s="99" t="s">
        <v>49</v>
      </c>
      <c r="C58" s="22" t="s">
        <v>34</v>
      </c>
      <c r="D58" s="110" t="s">
        <v>197</v>
      </c>
      <c r="E58" s="119" t="s">
        <v>198</v>
      </c>
      <c r="F58" s="104" t="s">
        <v>199</v>
      </c>
      <c r="G58" s="104">
        <v>2.0</v>
      </c>
      <c r="H58" s="42" t="s">
        <v>52</v>
      </c>
      <c r="I58" s="104" t="s">
        <v>39</v>
      </c>
      <c r="J58" s="104">
        <v>1.0</v>
      </c>
      <c r="K58" s="104">
        <v>237.0</v>
      </c>
      <c r="L58" s="104">
        <v>191.0</v>
      </c>
      <c r="M58" s="22">
        <f t="shared" si="2"/>
        <v>428</v>
      </c>
      <c r="N58" s="104">
        <v>6.0</v>
      </c>
      <c r="O58" s="104">
        <v>6.0</v>
      </c>
      <c r="P58" s="104" t="s">
        <v>609</v>
      </c>
      <c r="Q58" s="104"/>
      <c r="R58" s="15">
        <v>1.0</v>
      </c>
      <c r="S58" s="104" t="s">
        <v>605</v>
      </c>
      <c r="T58" s="104" t="s">
        <v>667</v>
      </c>
      <c r="U58" s="104"/>
      <c r="V58" s="104">
        <v>8.21</v>
      </c>
      <c r="W58" s="104">
        <v>6.65</v>
      </c>
      <c r="X58" s="104">
        <v>7.69</v>
      </c>
      <c r="Y58" s="104">
        <v>6.53</v>
      </c>
      <c r="Z58" s="104">
        <v>6.57</v>
      </c>
      <c r="AA58" s="104">
        <v>6.18</v>
      </c>
      <c r="AB58" s="104">
        <v>5.46</v>
      </c>
      <c r="AC58" s="104">
        <v>5.32</v>
      </c>
      <c r="AD58" s="104">
        <v>1.0</v>
      </c>
      <c r="AE58" s="12"/>
      <c r="AF58" s="12"/>
      <c r="AG58" s="12"/>
      <c r="AH58" s="104"/>
      <c r="AI58" s="12"/>
      <c r="AJ58" s="12"/>
      <c r="AK58" s="12"/>
      <c r="AL58" s="12"/>
      <c r="AM58" s="12"/>
      <c r="AN58" s="12"/>
      <c r="AO58" s="12"/>
      <c r="AP58" s="12"/>
      <c r="AQ58" s="12"/>
      <c r="AR58" s="12"/>
      <c r="AS58" s="12"/>
      <c r="AT58" s="12"/>
      <c r="AU58" s="12"/>
      <c r="AV58" s="12"/>
      <c r="AW58" s="12"/>
      <c r="AX58" s="12"/>
      <c r="AY58" s="12"/>
      <c r="AZ58" s="12"/>
    </row>
    <row r="59">
      <c r="A59" s="98">
        <v>0.0</v>
      </c>
      <c r="B59" s="99" t="s">
        <v>49</v>
      </c>
      <c r="C59" s="22" t="s">
        <v>34</v>
      </c>
      <c r="D59" s="110" t="s">
        <v>197</v>
      </c>
      <c r="E59" s="119" t="s">
        <v>198</v>
      </c>
      <c r="F59" s="104" t="s">
        <v>199</v>
      </c>
      <c r="G59" s="104">
        <v>2.0</v>
      </c>
      <c r="H59" s="42" t="s">
        <v>52</v>
      </c>
      <c r="I59" s="104" t="s">
        <v>39</v>
      </c>
      <c r="J59" s="104">
        <v>1.0</v>
      </c>
      <c r="K59" s="104">
        <v>237.0</v>
      </c>
      <c r="L59" s="104">
        <v>191.0</v>
      </c>
      <c r="M59" s="22">
        <f t="shared" si="2"/>
        <v>428</v>
      </c>
      <c r="N59" s="104">
        <v>6.0</v>
      </c>
      <c r="O59" s="104">
        <v>6.0</v>
      </c>
      <c r="P59" s="104" t="s">
        <v>609</v>
      </c>
      <c r="Q59" s="104"/>
      <c r="R59" s="15">
        <v>1.0</v>
      </c>
      <c r="S59" s="104" t="s">
        <v>611</v>
      </c>
      <c r="T59" s="107" t="s">
        <v>663</v>
      </c>
      <c r="U59" s="104"/>
      <c r="V59" s="104">
        <v>7.91</v>
      </c>
      <c r="W59" s="104">
        <v>6.92</v>
      </c>
      <c r="X59" s="104">
        <v>7.78</v>
      </c>
      <c r="Y59" s="104">
        <v>7.63</v>
      </c>
      <c r="Z59" s="104">
        <v>7.24</v>
      </c>
      <c r="AA59" s="104">
        <v>6.66</v>
      </c>
      <c r="AB59" s="104">
        <v>6.29</v>
      </c>
      <c r="AC59" s="104">
        <v>6.84</v>
      </c>
      <c r="AD59" s="104">
        <v>1.0</v>
      </c>
      <c r="AE59" s="12"/>
      <c r="AF59" s="12"/>
      <c r="AG59" s="12"/>
      <c r="AH59" s="104"/>
      <c r="AI59" s="12"/>
      <c r="AJ59" s="12"/>
      <c r="AK59" s="12"/>
      <c r="AL59" s="12"/>
      <c r="AM59" s="12"/>
      <c r="AN59" s="12"/>
      <c r="AO59" s="12"/>
      <c r="AP59" s="12"/>
      <c r="AQ59" s="12"/>
      <c r="AR59" s="12"/>
      <c r="AS59" s="12"/>
      <c r="AT59" s="12"/>
      <c r="AU59" s="12"/>
      <c r="AV59" s="12"/>
      <c r="AW59" s="12"/>
      <c r="AX59" s="12"/>
      <c r="AY59" s="12"/>
      <c r="AZ59" s="12"/>
    </row>
    <row r="60">
      <c r="A60" s="98">
        <v>0.0</v>
      </c>
      <c r="B60" s="99" t="s">
        <v>49</v>
      </c>
      <c r="C60" s="22" t="s">
        <v>34</v>
      </c>
      <c r="D60" s="110" t="s">
        <v>197</v>
      </c>
      <c r="E60" s="119" t="s">
        <v>198</v>
      </c>
      <c r="F60" s="104" t="s">
        <v>199</v>
      </c>
      <c r="G60" s="104">
        <v>2.0</v>
      </c>
      <c r="H60" s="42" t="s">
        <v>52</v>
      </c>
      <c r="I60" s="104" t="s">
        <v>39</v>
      </c>
      <c r="J60" s="104">
        <v>1.0</v>
      </c>
      <c r="K60" s="104">
        <v>237.0</v>
      </c>
      <c r="L60" s="104">
        <v>191.0</v>
      </c>
      <c r="M60" s="22">
        <f t="shared" si="2"/>
        <v>428</v>
      </c>
      <c r="N60" s="104">
        <v>6.0</v>
      </c>
      <c r="O60" s="104">
        <v>6.0</v>
      </c>
      <c r="P60" s="104" t="s">
        <v>609</v>
      </c>
      <c r="Q60" s="104"/>
      <c r="R60" s="15">
        <v>1.0</v>
      </c>
      <c r="S60" s="107" t="s">
        <v>611</v>
      </c>
      <c r="T60" s="107" t="s">
        <v>668</v>
      </c>
      <c r="U60" s="104"/>
      <c r="V60" s="107">
        <v>7.34</v>
      </c>
      <c r="W60" s="107">
        <v>2.23</v>
      </c>
      <c r="X60" s="107">
        <v>7.39</v>
      </c>
      <c r="Y60" s="107">
        <v>2.21</v>
      </c>
      <c r="Z60" s="107">
        <v>7.44</v>
      </c>
      <c r="AA60" s="107">
        <v>2.34</v>
      </c>
      <c r="AB60" s="107">
        <v>7.7</v>
      </c>
      <c r="AC60" s="107">
        <v>2.16</v>
      </c>
      <c r="AD60" s="107">
        <v>0.0</v>
      </c>
      <c r="AE60" s="12"/>
      <c r="AF60" s="12"/>
      <c r="AG60" s="12"/>
      <c r="AH60" s="104"/>
      <c r="AI60" s="12"/>
      <c r="AJ60" s="12"/>
      <c r="AK60" s="12"/>
      <c r="AL60" s="12"/>
      <c r="AM60" s="12"/>
      <c r="AN60" s="12"/>
      <c r="AO60" s="12"/>
      <c r="AP60" s="12"/>
      <c r="AQ60" s="12"/>
      <c r="AR60" s="12"/>
      <c r="AS60" s="12"/>
      <c r="AT60" s="12"/>
      <c r="AU60" s="12"/>
      <c r="AV60" s="12"/>
      <c r="AW60" s="12"/>
      <c r="AX60" s="12"/>
      <c r="AY60" s="12"/>
      <c r="AZ60" s="12"/>
    </row>
    <row r="61">
      <c r="A61" s="98">
        <v>0.0</v>
      </c>
      <c r="B61" s="99" t="s">
        <v>49</v>
      </c>
      <c r="C61" s="22" t="s">
        <v>34</v>
      </c>
      <c r="D61" s="110" t="s">
        <v>197</v>
      </c>
      <c r="E61" s="119" t="s">
        <v>198</v>
      </c>
      <c r="F61" s="104" t="s">
        <v>199</v>
      </c>
      <c r="G61" s="104">
        <v>2.0</v>
      </c>
      <c r="H61" s="42" t="s">
        <v>52</v>
      </c>
      <c r="I61" s="104" t="s">
        <v>39</v>
      </c>
      <c r="J61" s="104">
        <v>1.0</v>
      </c>
      <c r="K61" s="104">
        <v>237.0</v>
      </c>
      <c r="L61" s="104">
        <v>191.0</v>
      </c>
      <c r="M61" s="22">
        <f t="shared" si="2"/>
        <v>428</v>
      </c>
      <c r="N61" s="104">
        <v>6.0</v>
      </c>
      <c r="O61" s="104">
        <v>6.0</v>
      </c>
      <c r="P61" s="104" t="s">
        <v>609</v>
      </c>
      <c r="Q61" s="104"/>
      <c r="R61" s="15">
        <v>1.0</v>
      </c>
      <c r="S61" s="107" t="s">
        <v>611</v>
      </c>
      <c r="T61" s="107" t="s">
        <v>669</v>
      </c>
      <c r="U61" s="104"/>
      <c r="V61" s="107">
        <v>3.01</v>
      </c>
      <c r="W61" s="107">
        <v>1.88</v>
      </c>
      <c r="X61" s="107">
        <v>2.76</v>
      </c>
      <c r="Y61" s="107">
        <v>2.05</v>
      </c>
      <c r="Z61" s="107">
        <v>2.77</v>
      </c>
      <c r="AA61" s="107">
        <v>1.9</v>
      </c>
      <c r="AB61" s="107">
        <v>2.5</v>
      </c>
      <c r="AC61" s="107">
        <v>1.76</v>
      </c>
      <c r="AD61" s="107">
        <v>1.0</v>
      </c>
      <c r="AE61" s="12"/>
      <c r="AF61" s="12"/>
      <c r="AG61" s="12"/>
      <c r="AH61" s="104"/>
      <c r="AI61" s="12"/>
      <c r="AJ61" s="12"/>
      <c r="AK61" s="12"/>
      <c r="AL61" s="12"/>
      <c r="AM61" s="12"/>
      <c r="AN61" s="12"/>
      <c r="AO61" s="12"/>
      <c r="AP61" s="12"/>
      <c r="AQ61" s="12"/>
      <c r="AR61" s="12"/>
      <c r="AS61" s="12"/>
      <c r="AT61" s="12"/>
      <c r="AU61" s="12"/>
      <c r="AV61" s="12"/>
      <c r="AW61" s="12"/>
      <c r="AX61" s="12"/>
      <c r="AY61" s="12"/>
      <c r="AZ61" s="12"/>
    </row>
    <row r="62">
      <c r="A62" s="98">
        <v>0.0</v>
      </c>
      <c r="B62" s="99" t="s">
        <v>49</v>
      </c>
      <c r="C62" s="22" t="s">
        <v>34</v>
      </c>
      <c r="D62" s="42" t="s">
        <v>205</v>
      </c>
      <c r="E62" s="104" t="s">
        <v>206</v>
      </c>
      <c r="F62" s="102">
        <v>44447.0</v>
      </c>
      <c r="G62" s="104">
        <v>1.0</v>
      </c>
      <c r="H62" s="42" t="s">
        <v>52</v>
      </c>
      <c r="I62" s="104" t="s">
        <v>39</v>
      </c>
      <c r="J62" s="104">
        <v>1.0</v>
      </c>
      <c r="K62" s="104">
        <v>72.0</v>
      </c>
      <c r="L62" s="104">
        <v>48.0</v>
      </c>
      <c r="M62" s="22">
        <f t="shared" si="2"/>
        <v>120</v>
      </c>
      <c r="N62" s="104">
        <v>2.0</v>
      </c>
      <c r="O62" s="104">
        <v>2.0</v>
      </c>
      <c r="P62" s="104" t="s">
        <v>609</v>
      </c>
      <c r="Q62" s="104"/>
      <c r="R62" s="15">
        <v>0.0</v>
      </c>
      <c r="S62" s="104" t="s">
        <v>611</v>
      </c>
      <c r="T62" s="120" t="s">
        <v>663</v>
      </c>
      <c r="U62" s="104"/>
      <c r="V62" s="104">
        <v>13.8</v>
      </c>
      <c r="W62" s="104">
        <v>9.85</v>
      </c>
      <c r="X62" s="104">
        <v>14.19</v>
      </c>
      <c r="Y62" s="104">
        <v>9.82</v>
      </c>
      <c r="Z62" s="104">
        <v>10.28</v>
      </c>
      <c r="AA62" s="104">
        <v>7.8</v>
      </c>
      <c r="AB62" s="104">
        <v>15.43</v>
      </c>
      <c r="AC62" s="104">
        <v>10.51</v>
      </c>
      <c r="AD62" s="104">
        <v>1.0</v>
      </c>
      <c r="AE62" s="12"/>
      <c r="AF62" s="12"/>
      <c r="AG62" s="12"/>
      <c r="AH62" s="104"/>
      <c r="AI62" s="12"/>
      <c r="AJ62" s="12"/>
      <c r="AK62" s="12"/>
      <c r="AL62" s="12"/>
      <c r="AM62" s="12"/>
      <c r="AN62" s="12"/>
      <c r="AO62" s="12"/>
      <c r="AP62" s="12"/>
      <c r="AQ62" s="12"/>
      <c r="AR62" s="12"/>
      <c r="AS62" s="12"/>
      <c r="AT62" s="12"/>
      <c r="AU62" s="12"/>
      <c r="AV62" s="12"/>
      <c r="AW62" s="12"/>
      <c r="AX62" s="12"/>
      <c r="AY62" s="12"/>
      <c r="AZ62" s="12"/>
    </row>
    <row r="63">
      <c r="A63" s="98">
        <v>0.0</v>
      </c>
      <c r="B63" s="99" t="s">
        <v>49</v>
      </c>
      <c r="C63" s="22" t="s">
        <v>34</v>
      </c>
      <c r="D63" s="42" t="s">
        <v>205</v>
      </c>
      <c r="E63" s="104" t="s">
        <v>206</v>
      </c>
      <c r="F63" s="102">
        <v>44447.0</v>
      </c>
      <c r="G63" s="104">
        <v>1.0</v>
      </c>
      <c r="H63" s="42" t="s">
        <v>52</v>
      </c>
      <c r="I63" s="104" t="s">
        <v>39</v>
      </c>
      <c r="J63" s="104">
        <v>1.0</v>
      </c>
      <c r="K63" s="104">
        <v>72.0</v>
      </c>
      <c r="L63" s="104">
        <v>48.0</v>
      </c>
      <c r="M63" s="22">
        <f t="shared" si="2"/>
        <v>120</v>
      </c>
      <c r="N63" s="104">
        <v>2.0</v>
      </c>
      <c r="O63" s="104">
        <v>2.0</v>
      </c>
      <c r="P63" s="104" t="s">
        <v>609</v>
      </c>
      <c r="Q63" s="104"/>
      <c r="R63" s="15">
        <v>0.0</v>
      </c>
      <c r="S63" s="104" t="s">
        <v>605</v>
      </c>
      <c r="T63" s="107" t="s">
        <v>670</v>
      </c>
      <c r="U63" s="104"/>
      <c r="V63" s="104">
        <v>14.17</v>
      </c>
      <c r="W63" s="104">
        <v>5.6</v>
      </c>
      <c r="X63" s="104">
        <v>13.28</v>
      </c>
      <c r="Y63" s="104">
        <v>6.73</v>
      </c>
      <c r="Z63" s="104">
        <v>10.97</v>
      </c>
      <c r="AA63" s="104">
        <v>6.24</v>
      </c>
      <c r="AB63" s="104">
        <v>11.92</v>
      </c>
      <c r="AC63" s="104">
        <v>6.68</v>
      </c>
      <c r="AD63" s="104">
        <v>1.0</v>
      </c>
      <c r="AE63" s="12"/>
      <c r="AF63" s="12"/>
      <c r="AG63" s="12"/>
      <c r="AH63" s="104"/>
      <c r="AI63" s="12"/>
      <c r="AJ63" s="12"/>
      <c r="AK63" s="12"/>
      <c r="AL63" s="12"/>
      <c r="AM63" s="12"/>
      <c r="AN63" s="12"/>
      <c r="AO63" s="12"/>
      <c r="AP63" s="12"/>
      <c r="AQ63" s="12"/>
      <c r="AR63" s="12"/>
      <c r="AS63" s="12"/>
      <c r="AT63" s="12"/>
      <c r="AU63" s="12"/>
      <c r="AV63" s="12"/>
      <c r="AW63" s="12"/>
      <c r="AX63" s="12"/>
      <c r="AY63" s="12"/>
      <c r="AZ63" s="12"/>
    </row>
    <row r="64">
      <c r="A64" s="98">
        <v>0.0</v>
      </c>
      <c r="B64" s="99" t="s">
        <v>49</v>
      </c>
      <c r="C64" s="22" t="s">
        <v>34</v>
      </c>
      <c r="D64" s="42" t="s">
        <v>205</v>
      </c>
      <c r="E64" s="104" t="s">
        <v>206</v>
      </c>
      <c r="F64" s="102">
        <v>44447.0</v>
      </c>
      <c r="G64" s="104">
        <v>1.0</v>
      </c>
      <c r="H64" s="42" t="s">
        <v>52</v>
      </c>
      <c r="I64" s="104" t="s">
        <v>39</v>
      </c>
      <c r="J64" s="104">
        <v>1.0</v>
      </c>
      <c r="K64" s="104">
        <v>72.0</v>
      </c>
      <c r="L64" s="104">
        <v>48.0</v>
      </c>
      <c r="M64" s="22">
        <f t="shared" si="2"/>
        <v>120</v>
      </c>
      <c r="N64" s="104">
        <v>2.0</v>
      </c>
      <c r="O64" s="104">
        <v>2.0</v>
      </c>
      <c r="P64" s="104" t="s">
        <v>609</v>
      </c>
      <c r="Q64" s="121"/>
      <c r="R64" s="15">
        <v>0.0</v>
      </c>
      <c r="S64" s="104" t="s">
        <v>611</v>
      </c>
      <c r="T64" s="107" t="s">
        <v>671</v>
      </c>
      <c r="U64" s="104"/>
      <c r="V64" s="104">
        <v>4.2</v>
      </c>
      <c r="W64" s="104">
        <v>4.01</v>
      </c>
      <c r="X64" s="104">
        <v>4.83</v>
      </c>
      <c r="Y64" s="104">
        <v>4.35</v>
      </c>
      <c r="Z64" s="104">
        <v>6.99</v>
      </c>
      <c r="AA64" s="104">
        <v>4.47</v>
      </c>
      <c r="AB64" s="104">
        <v>4.09</v>
      </c>
      <c r="AC64" s="104">
        <v>5.03</v>
      </c>
      <c r="AD64" s="104">
        <v>0.0</v>
      </c>
      <c r="AE64" s="12"/>
      <c r="AF64" s="12"/>
      <c r="AG64" s="12"/>
      <c r="AH64" s="104"/>
      <c r="AI64" s="12"/>
      <c r="AJ64" s="12"/>
      <c r="AK64" s="12"/>
      <c r="AL64" s="12"/>
      <c r="AM64" s="12"/>
      <c r="AN64" s="12"/>
      <c r="AO64" s="12"/>
      <c r="AP64" s="12"/>
      <c r="AQ64" s="12"/>
      <c r="AR64" s="12"/>
      <c r="AS64" s="12"/>
      <c r="AT64" s="12"/>
      <c r="AU64" s="12"/>
      <c r="AV64" s="12"/>
      <c r="AW64" s="12"/>
      <c r="AX64" s="12"/>
      <c r="AY64" s="12"/>
      <c r="AZ64" s="12"/>
    </row>
    <row r="65">
      <c r="A65" s="7">
        <v>0.0</v>
      </c>
      <c r="B65" s="8" t="s">
        <v>33</v>
      </c>
      <c r="C65" s="8" t="s">
        <v>49</v>
      </c>
      <c r="D65" s="95" t="s">
        <v>211</v>
      </c>
      <c r="E65" s="95" t="s">
        <v>212</v>
      </c>
      <c r="F65" s="109">
        <v>44084.0</v>
      </c>
      <c r="G65" s="95">
        <v>1.0</v>
      </c>
      <c r="H65" s="95" t="s">
        <v>52</v>
      </c>
      <c r="I65" s="95" t="s">
        <v>39</v>
      </c>
      <c r="J65" s="95">
        <v>1.0</v>
      </c>
      <c r="K65" s="22">
        <v>467.0</v>
      </c>
      <c r="L65" s="22">
        <v>443.0</v>
      </c>
      <c r="M65" s="22">
        <f t="shared" si="2"/>
        <v>910</v>
      </c>
      <c r="N65" s="22">
        <v>11.0</v>
      </c>
      <c r="O65" s="22">
        <v>11.0</v>
      </c>
      <c r="P65" s="22" t="s">
        <v>609</v>
      </c>
      <c r="Q65" s="122"/>
      <c r="R65" s="15">
        <v>1.0</v>
      </c>
      <c r="S65" s="22" t="s">
        <v>611</v>
      </c>
      <c r="T65" s="22" t="s">
        <v>619</v>
      </c>
      <c r="U65" s="22" t="s">
        <v>672</v>
      </c>
      <c r="V65" s="22">
        <v>12.21</v>
      </c>
      <c r="W65" s="22">
        <v>9.83</v>
      </c>
      <c r="X65" s="22">
        <v>11.72</v>
      </c>
      <c r="Y65" s="22">
        <v>8.39</v>
      </c>
      <c r="Z65" s="22">
        <v>9.75</v>
      </c>
      <c r="AA65" s="22">
        <v>8.1</v>
      </c>
      <c r="AB65" s="22">
        <v>10.92</v>
      </c>
      <c r="AC65" s="22">
        <v>8.53</v>
      </c>
      <c r="AD65" s="22">
        <v>1.0</v>
      </c>
      <c r="AE65" s="22"/>
      <c r="AF65" s="22">
        <v>0.14</v>
      </c>
      <c r="AG65" s="22">
        <v>0.18</v>
      </c>
      <c r="AH65" s="50" t="s">
        <v>673</v>
      </c>
      <c r="AI65" s="22" t="s">
        <v>674</v>
      </c>
      <c r="AJ65" s="12"/>
      <c r="AK65" s="12"/>
      <c r="AL65" s="12"/>
      <c r="AM65" s="12"/>
      <c r="AN65" s="12"/>
      <c r="AO65" s="12"/>
      <c r="AP65" s="12"/>
      <c r="AQ65" s="12"/>
      <c r="AR65" s="12"/>
      <c r="AS65" s="12"/>
      <c r="AT65" s="12"/>
      <c r="AU65" s="12"/>
      <c r="AV65" s="12"/>
      <c r="AW65" s="12"/>
      <c r="AX65" s="12"/>
      <c r="AY65" s="12"/>
      <c r="AZ65" s="12"/>
    </row>
    <row r="66">
      <c r="A66" s="7">
        <v>0.0</v>
      </c>
      <c r="B66" s="8" t="s">
        <v>33</v>
      </c>
      <c r="C66" s="8" t="s">
        <v>49</v>
      </c>
      <c r="D66" s="95" t="s">
        <v>211</v>
      </c>
      <c r="E66" s="95" t="s">
        <v>212</v>
      </c>
      <c r="F66" s="109">
        <v>44084.0</v>
      </c>
      <c r="G66" s="95">
        <v>1.0</v>
      </c>
      <c r="H66" s="95" t="s">
        <v>52</v>
      </c>
      <c r="I66" s="95" t="s">
        <v>39</v>
      </c>
      <c r="J66" s="95">
        <v>1.0</v>
      </c>
      <c r="K66" s="22">
        <v>467.0</v>
      </c>
      <c r="L66" s="22">
        <v>443.0</v>
      </c>
      <c r="M66" s="22">
        <f t="shared" si="2"/>
        <v>910</v>
      </c>
      <c r="N66" s="22">
        <v>11.0</v>
      </c>
      <c r="O66" s="22">
        <v>11.0</v>
      </c>
      <c r="P66" s="22" t="s">
        <v>609</v>
      </c>
      <c r="Q66" s="22"/>
      <c r="R66" s="15">
        <v>1.0</v>
      </c>
      <c r="S66" s="22" t="s">
        <v>605</v>
      </c>
      <c r="T66" s="22" t="s">
        <v>610</v>
      </c>
      <c r="U66" s="22"/>
      <c r="V66" s="22">
        <v>32.62</v>
      </c>
      <c r="W66" s="22">
        <v>20.99</v>
      </c>
      <c r="X66" s="22">
        <v>30.19</v>
      </c>
      <c r="Y66" s="22">
        <v>17.47</v>
      </c>
      <c r="Z66" s="22">
        <v>28.73</v>
      </c>
      <c r="AA66" s="22">
        <v>18.27</v>
      </c>
      <c r="AB66" s="22">
        <v>25.64</v>
      </c>
      <c r="AC66" s="22">
        <v>16.2</v>
      </c>
      <c r="AD66" s="22">
        <v>1.0</v>
      </c>
      <c r="AE66" s="22"/>
      <c r="AF66" s="22"/>
      <c r="AG66" s="22"/>
      <c r="AH66" s="104"/>
      <c r="AI66" s="22" t="s">
        <v>674</v>
      </c>
      <c r="AJ66" s="12"/>
      <c r="AK66" s="12"/>
      <c r="AL66" s="12"/>
      <c r="AM66" s="12"/>
      <c r="AN66" s="12"/>
      <c r="AO66" s="12"/>
      <c r="AP66" s="12"/>
      <c r="AQ66" s="12"/>
      <c r="AR66" s="12"/>
      <c r="AS66" s="12"/>
      <c r="AT66" s="12"/>
      <c r="AU66" s="12"/>
      <c r="AV66" s="12"/>
      <c r="AW66" s="12"/>
      <c r="AX66" s="12"/>
      <c r="AY66" s="12"/>
      <c r="AZ66" s="12"/>
    </row>
    <row r="67">
      <c r="A67" s="98">
        <v>0.0</v>
      </c>
      <c r="B67" s="99" t="s">
        <v>49</v>
      </c>
      <c r="C67" s="22" t="s">
        <v>34</v>
      </c>
      <c r="D67" s="107" t="s">
        <v>219</v>
      </c>
      <c r="E67" s="104" t="s">
        <v>220</v>
      </c>
      <c r="F67" s="104">
        <v>13.0</v>
      </c>
      <c r="G67" s="107">
        <v>3.0</v>
      </c>
      <c r="H67" s="42" t="s">
        <v>52</v>
      </c>
      <c r="I67" s="104" t="s">
        <v>39</v>
      </c>
      <c r="J67" s="104">
        <v>1.0</v>
      </c>
      <c r="K67" s="104">
        <v>3037.0</v>
      </c>
      <c r="L67" s="104">
        <v>2597.0</v>
      </c>
      <c r="M67" s="22">
        <f t="shared" si="2"/>
        <v>5634</v>
      </c>
      <c r="N67" s="104">
        <v>25.0</v>
      </c>
      <c r="O67" s="104">
        <v>25.0</v>
      </c>
      <c r="P67" s="104" t="s">
        <v>609</v>
      </c>
      <c r="Q67" s="104"/>
      <c r="R67" s="15">
        <v>1.0</v>
      </c>
      <c r="S67" s="104" t="s">
        <v>611</v>
      </c>
      <c r="T67" s="107" t="s">
        <v>652</v>
      </c>
      <c r="U67" s="104"/>
      <c r="V67" s="104">
        <v>14.79</v>
      </c>
      <c r="W67" s="104">
        <v>11.33</v>
      </c>
      <c r="X67" s="104">
        <v>14.05</v>
      </c>
      <c r="Y67" s="104">
        <v>11.16</v>
      </c>
      <c r="Z67" s="104">
        <v>15.37</v>
      </c>
      <c r="AA67" s="104">
        <v>12.28</v>
      </c>
      <c r="AB67" s="104">
        <v>14.67</v>
      </c>
      <c r="AC67" s="104">
        <v>12.2</v>
      </c>
      <c r="AD67" s="104">
        <v>1.0</v>
      </c>
      <c r="AE67" s="12"/>
      <c r="AF67" s="12"/>
      <c r="AG67" s="12"/>
      <c r="AH67" s="104"/>
      <c r="AI67" s="12"/>
      <c r="AJ67" s="12"/>
      <c r="AK67" s="12"/>
      <c r="AL67" s="12"/>
      <c r="AM67" s="12"/>
      <c r="AN67" s="12"/>
      <c r="AO67" s="12"/>
      <c r="AP67" s="12"/>
      <c r="AQ67" s="12"/>
      <c r="AR67" s="12"/>
      <c r="AS67" s="12"/>
      <c r="AT67" s="12"/>
      <c r="AU67" s="12"/>
      <c r="AV67" s="12"/>
      <c r="AW67" s="12"/>
      <c r="AX67" s="12"/>
      <c r="AY67" s="12"/>
      <c r="AZ67" s="12"/>
    </row>
    <row r="68">
      <c r="A68" s="98">
        <v>0.0</v>
      </c>
      <c r="B68" s="99" t="s">
        <v>49</v>
      </c>
      <c r="C68" s="8" t="s">
        <v>34</v>
      </c>
      <c r="D68" s="39" t="s">
        <v>225</v>
      </c>
      <c r="E68" s="21" t="s">
        <v>226</v>
      </c>
      <c r="F68" s="101" t="s">
        <v>137</v>
      </c>
      <c r="G68" s="123">
        <v>2.0</v>
      </c>
      <c r="H68" s="103" t="s">
        <v>52</v>
      </c>
      <c r="I68" s="101" t="s">
        <v>39</v>
      </c>
      <c r="J68" s="101">
        <v>1.0</v>
      </c>
      <c r="K68" s="104">
        <v>634.0</v>
      </c>
      <c r="L68" s="104">
        <v>614.0</v>
      </c>
      <c r="M68" s="22">
        <f t="shared" si="2"/>
        <v>1248</v>
      </c>
      <c r="N68" s="104">
        <v>8.0</v>
      </c>
      <c r="O68" s="104">
        <v>9.0</v>
      </c>
      <c r="P68" s="104" t="s">
        <v>609</v>
      </c>
      <c r="Q68" s="104"/>
      <c r="R68" s="15">
        <v>1.0</v>
      </c>
      <c r="S68" s="104" t="s">
        <v>611</v>
      </c>
      <c r="T68" s="107" t="s">
        <v>612</v>
      </c>
      <c r="U68" s="104"/>
      <c r="V68" s="21">
        <v>10.42</v>
      </c>
      <c r="W68" s="21">
        <v>7.41</v>
      </c>
      <c r="X68" s="21">
        <v>11.74</v>
      </c>
      <c r="Y68" s="21">
        <v>8.63</v>
      </c>
      <c r="Z68" s="21">
        <v>8.81</v>
      </c>
      <c r="AA68" s="21">
        <v>8.15</v>
      </c>
      <c r="AB68" s="21">
        <v>10.17</v>
      </c>
      <c r="AC68" s="21">
        <v>9.43</v>
      </c>
      <c r="AD68" s="104">
        <v>1.0</v>
      </c>
      <c r="AE68" s="12"/>
      <c r="AF68" s="12"/>
      <c r="AG68" s="12"/>
      <c r="AH68" s="107" t="s">
        <v>675</v>
      </c>
      <c r="AI68" s="12"/>
      <c r="AJ68" s="12"/>
      <c r="AK68" s="12"/>
      <c r="AL68" s="12"/>
      <c r="AM68" s="12"/>
      <c r="AN68" s="12"/>
      <c r="AO68" s="12"/>
      <c r="AP68" s="12"/>
      <c r="AQ68" s="12"/>
      <c r="AR68" s="12"/>
      <c r="AS68" s="12"/>
      <c r="AT68" s="12"/>
      <c r="AU68" s="12"/>
      <c r="AV68" s="12"/>
      <c r="AW68" s="12"/>
      <c r="AX68" s="12"/>
      <c r="AY68" s="12"/>
      <c r="AZ68" s="12"/>
    </row>
    <row r="69">
      <c r="A69" s="98">
        <v>0.0</v>
      </c>
      <c r="B69" s="99" t="s">
        <v>49</v>
      </c>
      <c r="C69" s="8" t="s">
        <v>34</v>
      </c>
      <c r="D69" s="39" t="s">
        <v>225</v>
      </c>
      <c r="E69" s="21" t="s">
        <v>226</v>
      </c>
      <c r="F69" s="101" t="s">
        <v>137</v>
      </c>
      <c r="G69" s="123">
        <v>2.0</v>
      </c>
      <c r="H69" s="103" t="s">
        <v>52</v>
      </c>
      <c r="I69" s="101" t="s">
        <v>39</v>
      </c>
      <c r="J69" s="101">
        <v>1.0</v>
      </c>
      <c r="K69" s="104">
        <v>634.0</v>
      </c>
      <c r="L69" s="104">
        <v>614.0</v>
      </c>
      <c r="M69" s="22">
        <f t="shared" si="2"/>
        <v>1248</v>
      </c>
      <c r="N69" s="104">
        <v>8.0</v>
      </c>
      <c r="O69" s="104">
        <v>9.0</v>
      </c>
      <c r="P69" s="104" t="s">
        <v>609</v>
      </c>
      <c r="Q69" s="104"/>
      <c r="R69" s="15">
        <v>1.0</v>
      </c>
      <c r="S69" s="104" t="s">
        <v>611</v>
      </c>
      <c r="T69" s="107" t="s">
        <v>652</v>
      </c>
      <c r="U69" s="104"/>
      <c r="V69" s="21">
        <v>14.4</v>
      </c>
      <c r="W69" s="21">
        <v>9.64</v>
      </c>
      <c r="X69" s="21">
        <v>16.31</v>
      </c>
      <c r="Y69" s="21">
        <v>10.42</v>
      </c>
      <c r="Z69" s="21">
        <v>12.68</v>
      </c>
      <c r="AA69" s="21">
        <v>10.05</v>
      </c>
      <c r="AB69" s="21">
        <v>14.15</v>
      </c>
      <c r="AC69" s="21">
        <v>10.37</v>
      </c>
      <c r="AD69" s="104">
        <v>1.0</v>
      </c>
      <c r="AE69" s="12"/>
      <c r="AF69" s="12"/>
      <c r="AG69" s="12"/>
      <c r="AH69" s="104"/>
      <c r="AI69" s="12"/>
      <c r="AJ69" s="12"/>
      <c r="AK69" s="12"/>
      <c r="AL69" s="12"/>
      <c r="AM69" s="12"/>
      <c r="AN69" s="12"/>
      <c r="AO69" s="12"/>
      <c r="AP69" s="12"/>
      <c r="AQ69" s="12"/>
      <c r="AR69" s="12"/>
      <c r="AS69" s="12"/>
      <c r="AT69" s="12"/>
      <c r="AU69" s="12"/>
      <c r="AV69" s="12"/>
      <c r="AW69" s="12"/>
      <c r="AX69" s="12"/>
      <c r="AY69" s="12"/>
      <c r="AZ69" s="12"/>
    </row>
    <row r="70">
      <c r="A70" s="98">
        <v>0.0</v>
      </c>
      <c r="B70" s="99" t="s">
        <v>49</v>
      </c>
      <c r="C70" s="8" t="s">
        <v>34</v>
      </c>
      <c r="D70" s="39" t="s">
        <v>225</v>
      </c>
      <c r="E70" s="21" t="s">
        <v>226</v>
      </c>
      <c r="F70" s="101" t="s">
        <v>137</v>
      </c>
      <c r="G70" s="123">
        <v>2.0</v>
      </c>
      <c r="H70" s="103" t="s">
        <v>52</v>
      </c>
      <c r="I70" s="101" t="s">
        <v>39</v>
      </c>
      <c r="J70" s="101">
        <v>1.0</v>
      </c>
      <c r="K70" s="104">
        <v>634.0</v>
      </c>
      <c r="L70" s="104">
        <v>614.0</v>
      </c>
      <c r="M70" s="22">
        <f t="shared" si="2"/>
        <v>1248</v>
      </c>
      <c r="N70" s="104">
        <v>8.0</v>
      </c>
      <c r="O70" s="104">
        <v>9.0</v>
      </c>
      <c r="P70" s="104" t="s">
        <v>609</v>
      </c>
      <c r="Q70" s="104"/>
      <c r="R70" s="15">
        <v>1.0</v>
      </c>
      <c r="S70" s="104" t="s">
        <v>605</v>
      </c>
      <c r="T70" s="52" t="s">
        <v>610</v>
      </c>
      <c r="U70" s="104"/>
      <c r="V70" s="21">
        <v>22.87</v>
      </c>
      <c r="W70" s="21">
        <v>14.36</v>
      </c>
      <c r="X70" s="21">
        <v>24.95</v>
      </c>
      <c r="Y70" s="21">
        <v>16.03</v>
      </c>
      <c r="Z70" s="21">
        <v>20.87</v>
      </c>
      <c r="AA70" s="21">
        <v>13.6</v>
      </c>
      <c r="AB70" s="21">
        <v>22.82</v>
      </c>
      <c r="AC70" s="21">
        <v>16.0</v>
      </c>
      <c r="AD70" s="104">
        <v>1.0</v>
      </c>
      <c r="AE70" s="12"/>
      <c r="AF70" s="12"/>
      <c r="AG70" s="12"/>
      <c r="AH70" s="104"/>
      <c r="AI70" s="12"/>
      <c r="AJ70" s="12"/>
      <c r="AK70" s="12"/>
      <c r="AL70" s="12"/>
      <c r="AM70" s="12"/>
      <c r="AN70" s="12"/>
      <c r="AO70" s="12"/>
      <c r="AP70" s="12"/>
      <c r="AQ70" s="12"/>
      <c r="AR70" s="12"/>
      <c r="AS70" s="12"/>
      <c r="AT70" s="12"/>
      <c r="AU70" s="12"/>
      <c r="AV70" s="12"/>
      <c r="AW70" s="12"/>
      <c r="AX70" s="12"/>
      <c r="AY70" s="12"/>
      <c r="AZ70" s="12"/>
    </row>
    <row r="71">
      <c r="A71" s="98">
        <v>2.0</v>
      </c>
      <c r="B71" s="99" t="s">
        <v>49</v>
      </c>
      <c r="C71" s="8" t="s">
        <v>34</v>
      </c>
      <c r="D71" s="39" t="s">
        <v>225</v>
      </c>
      <c r="E71" s="21" t="s">
        <v>226</v>
      </c>
      <c r="F71" s="101" t="s">
        <v>137</v>
      </c>
      <c r="G71" s="123">
        <v>2.0</v>
      </c>
      <c r="H71" s="103" t="s">
        <v>52</v>
      </c>
      <c r="I71" s="101" t="s">
        <v>39</v>
      </c>
      <c r="J71" s="101">
        <v>1.0</v>
      </c>
      <c r="K71" s="104">
        <v>634.0</v>
      </c>
      <c r="L71" s="104">
        <v>614.0</v>
      </c>
      <c r="M71" s="22">
        <f t="shared" si="2"/>
        <v>1248</v>
      </c>
      <c r="N71" s="104">
        <v>8.0</v>
      </c>
      <c r="O71" s="104">
        <v>9.0</v>
      </c>
      <c r="P71" s="104" t="s">
        <v>609</v>
      </c>
      <c r="Q71" s="104"/>
      <c r="R71" s="15">
        <v>1.0</v>
      </c>
      <c r="S71" s="113" t="s">
        <v>666</v>
      </c>
      <c r="T71" s="104" t="s">
        <v>676</v>
      </c>
      <c r="U71" s="104"/>
      <c r="V71" s="21">
        <v>13.49</v>
      </c>
      <c r="W71" s="21">
        <v>8.78</v>
      </c>
      <c r="X71" s="21">
        <v>14.36</v>
      </c>
      <c r="Y71" s="21">
        <v>9.27</v>
      </c>
      <c r="Z71" s="21">
        <v>12.5</v>
      </c>
      <c r="AA71" s="21">
        <v>8.76</v>
      </c>
      <c r="AB71" s="21">
        <v>14.24</v>
      </c>
      <c r="AC71" s="21">
        <v>10.16</v>
      </c>
      <c r="AD71" s="104">
        <v>1.0</v>
      </c>
      <c r="AE71" s="12"/>
      <c r="AF71" s="12"/>
      <c r="AG71" s="12"/>
      <c r="AH71" s="104"/>
      <c r="AI71" s="12"/>
      <c r="AJ71" s="12"/>
      <c r="AK71" s="12"/>
      <c r="AL71" s="12"/>
      <c r="AM71" s="12"/>
      <c r="AN71" s="12"/>
      <c r="AO71" s="12"/>
      <c r="AP71" s="12"/>
      <c r="AQ71" s="12"/>
      <c r="AR71" s="12"/>
      <c r="AS71" s="12"/>
      <c r="AT71" s="12"/>
      <c r="AU71" s="12"/>
      <c r="AV71" s="12"/>
      <c r="AW71" s="12"/>
      <c r="AX71" s="12"/>
      <c r="AY71" s="12"/>
      <c r="AZ71" s="12"/>
    </row>
    <row r="72">
      <c r="A72" s="98">
        <v>0.0</v>
      </c>
      <c r="B72" s="99" t="s">
        <v>49</v>
      </c>
      <c r="C72" s="8" t="s">
        <v>34</v>
      </c>
      <c r="D72" s="39" t="s">
        <v>233</v>
      </c>
      <c r="E72" s="107" t="s">
        <v>234</v>
      </c>
      <c r="F72" s="101" t="s">
        <v>235</v>
      </c>
      <c r="G72" s="124">
        <v>2.0</v>
      </c>
      <c r="H72" s="101" t="s">
        <v>52</v>
      </c>
      <c r="I72" s="101" t="s">
        <v>39</v>
      </c>
      <c r="J72" s="101">
        <v>1.0</v>
      </c>
      <c r="K72" s="104">
        <v>65.0</v>
      </c>
      <c r="L72" s="104">
        <v>107.0</v>
      </c>
      <c r="M72" s="22">
        <f t="shared" si="2"/>
        <v>172</v>
      </c>
      <c r="N72" s="104"/>
      <c r="O72" s="104"/>
      <c r="P72" s="107" t="s">
        <v>677</v>
      </c>
      <c r="Q72" s="104"/>
      <c r="R72" s="22">
        <v>0.0</v>
      </c>
      <c r="S72" s="104" t="s">
        <v>611</v>
      </c>
      <c r="T72" s="108" t="s">
        <v>612</v>
      </c>
      <c r="U72" s="104"/>
      <c r="V72" s="104">
        <v>7.25</v>
      </c>
      <c r="W72" s="104">
        <v>4.96</v>
      </c>
      <c r="X72" s="104">
        <v>8.5</v>
      </c>
      <c r="Y72" s="104">
        <v>6.81</v>
      </c>
      <c r="Z72" s="104">
        <v>5.82</v>
      </c>
      <c r="AA72" s="104">
        <v>4.8</v>
      </c>
      <c r="AB72" s="104">
        <v>8.9</v>
      </c>
      <c r="AC72" s="104">
        <v>7.87</v>
      </c>
      <c r="AD72" s="104">
        <v>1.0</v>
      </c>
      <c r="AE72" s="12"/>
      <c r="AF72" s="12"/>
      <c r="AG72" s="12"/>
      <c r="AH72" s="104"/>
      <c r="AI72" s="12"/>
      <c r="AJ72" s="12"/>
      <c r="AK72" s="12"/>
      <c r="AL72" s="12"/>
      <c r="AM72" s="12"/>
      <c r="AN72" s="12"/>
      <c r="AO72" s="12"/>
      <c r="AP72" s="12"/>
      <c r="AQ72" s="12"/>
      <c r="AR72" s="12"/>
      <c r="AS72" s="12"/>
      <c r="AT72" s="12"/>
      <c r="AU72" s="12"/>
      <c r="AV72" s="12"/>
      <c r="AW72" s="12"/>
      <c r="AX72" s="12"/>
      <c r="AY72" s="12"/>
      <c r="AZ72" s="12"/>
    </row>
    <row r="73">
      <c r="A73" s="98">
        <v>0.0</v>
      </c>
      <c r="B73" s="99" t="s">
        <v>49</v>
      </c>
      <c r="C73" s="8" t="s">
        <v>34</v>
      </c>
      <c r="D73" s="37" t="s">
        <v>233</v>
      </c>
      <c r="E73" s="107" t="s">
        <v>234</v>
      </c>
      <c r="F73" s="101" t="s">
        <v>235</v>
      </c>
      <c r="G73" s="124">
        <v>2.0</v>
      </c>
      <c r="H73" s="101" t="s">
        <v>52</v>
      </c>
      <c r="I73" s="101" t="s">
        <v>39</v>
      </c>
      <c r="J73" s="101">
        <v>1.0</v>
      </c>
      <c r="K73" s="104">
        <v>65.0</v>
      </c>
      <c r="L73" s="104">
        <v>107.0</v>
      </c>
      <c r="M73" s="22">
        <f t="shared" si="2"/>
        <v>172</v>
      </c>
      <c r="N73" s="104"/>
      <c r="O73" s="104"/>
      <c r="P73" s="107" t="s">
        <v>677</v>
      </c>
      <c r="Q73" s="104"/>
      <c r="R73" s="22">
        <v>0.0</v>
      </c>
      <c r="S73" s="104" t="s">
        <v>611</v>
      </c>
      <c r="T73" s="107" t="s">
        <v>647</v>
      </c>
      <c r="U73" s="104"/>
      <c r="V73" s="104">
        <v>56.09</v>
      </c>
      <c r="W73" s="104">
        <v>9.62</v>
      </c>
      <c r="X73" s="104">
        <v>55.42</v>
      </c>
      <c r="Y73" s="104">
        <v>12.09</v>
      </c>
      <c r="Z73" s="104">
        <v>51.75</v>
      </c>
      <c r="AA73" s="104">
        <v>12.48</v>
      </c>
      <c r="AB73" s="104">
        <v>51.46</v>
      </c>
      <c r="AC73" s="104">
        <v>13.59</v>
      </c>
      <c r="AD73" s="104">
        <v>1.0</v>
      </c>
      <c r="AE73" s="12"/>
      <c r="AF73" s="12"/>
      <c r="AG73" s="12"/>
      <c r="AH73" s="104"/>
      <c r="AI73" s="12"/>
      <c r="AJ73" s="12"/>
      <c r="AK73" s="12"/>
      <c r="AL73" s="12"/>
      <c r="AM73" s="12"/>
      <c r="AN73" s="12"/>
      <c r="AO73" s="12"/>
      <c r="AP73" s="12"/>
      <c r="AQ73" s="12"/>
      <c r="AR73" s="12"/>
      <c r="AS73" s="12"/>
      <c r="AT73" s="12"/>
      <c r="AU73" s="12"/>
      <c r="AV73" s="12"/>
      <c r="AW73" s="12"/>
      <c r="AX73" s="12"/>
      <c r="AY73" s="12"/>
      <c r="AZ73" s="12"/>
    </row>
    <row r="74">
      <c r="A74" s="98">
        <v>0.0</v>
      </c>
      <c r="B74" s="99" t="s">
        <v>49</v>
      </c>
      <c r="C74" s="8" t="s">
        <v>34</v>
      </c>
      <c r="D74" s="37" t="s">
        <v>233</v>
      </c>
      <c r="E74" s="107" t="s">
        <v>234</v>
      </c>
      <c r="F74" s="101" t="s">
        <v>235</v>
      </c>
      <c r="G74" s="124">
        <v>2.0</v>
      </c>
      <c r="H74" s="101" t="s">
        <v>52</v>
      </c>
      <c r="I74" s="101" t="s">
        <v>39</v>
      </c>
      <c r="J74" s="101">
        <v>1.0</v>
      </c>
      <c r="K74" s="104">
        <v>65.0</v>
      </c>
      <c r="L74" s="104">
        <v>107.0</v>
      </c>
      <c r="M74" s="22">
        <f t="shared" si="2"/>
        <v>172</v>
      </c>
      <c r="N74" s="104"/>
      <c r="O74" s="104"/>
      <c r="P74" s="107" t="s">
        <v>677</v>
      </c>
      <c r="Q74" s="121"/>
      <c r="R74" s="22">
        <v>0.0</v>
      </c>
      <c r="S74" s="104" t="s">
        <v>611</v>
      </c>
      <c r="T74" s="107" t="s">
        <v>678</v>
      </c>
      <c r="U74" s="104"/>
      <c r="V74" s="104">
        <v>3.54</v>
      </c>
      <c r="W74" s="104">
        <v>3.17</v>
      </c>
      <c r="X74" s="104">
        <v>3.28</v>
      </c>
      <c r="Y74" s="104">
        <v>3.05</v>
      </c>
      <c r="Z74" s="104">
        <v>2.94</v>
      </c>
      <c r="AA74" s="104">
        <v>2.52</v>
      </c>
      <c r="AB74" s="104">
        <v>3.71</v>
      </c>
      <c r="AC74" s="104">
        <v>3.65</v>
      </c>
      <c r="AD74" s="104">
        <v>1.0</v>
      </c>
      <c r="AE74" s="12"/>
      <c r="AF74" s="12"/>
      <c r="AG74" s="12"/>
      <c r="AH74" s="104"/>
      <c r="AI74" s="12"/>
      <c r="AJ74" s="12"/>
      <c r="AK74" s="12"/>
      <c r="AL74" s="12"/>
      <c r="AM74" s="12"/>
      <c r="AN74" s="12"/>
      <c r="AO74" s="12"/>
      <c r="AP74" s="12"/>
      <c r="AQ74" s="12"/>
      <c r="AR74" s="12"/>
      <c r="AS74" s="12"/>
      <c r="AT74" s="12"/>
      <c r="AU74" s="12"/>
      <c r="AV74" s="12"/>
      <c r="AW74" s="12"/>
      <c r="AX74" s="12"/>
      <c r="AY74" s="12"/>
      <c r="AZ74" s="12"/>
    </row>
    <row r="75">
      <c r="A75" s="7">
        <v>0.0</v>
      </c>
      <c r="B75" s="8" t="s">
        <v>33</v>
      </c>
      <c r="C75" s="8" t="s">
        <v>34</v>
      </c>
      <c r="D75" s="9" t="s">
        <v>241</v>
      </c>
      <c r="E75" s="95" t="s">
        <v>242</v>
      </c>
      <c r="F75" s="95" t="s">
        <v>243</v>
      </c>
      <c r="G75" s="95">
        <v>3.0</v>
      </c>
      <c r="H75" s="95" t="s">
        <v>38</v>
      </c>
      <c r="I75" s="95" t="s">
        <v>39</v>
      </c>
      <c r="J75" s="95">
        <v>1.0</v>
      </c>
      <c r="K75" s="22">
        <v>74.0</v>
      </c>
      <c r="L75" s="22">
        <v>41.0</v>
      </c>
      <c r="M75" s="22">
        <f t="shared" si="2"/>
        <v>115</v>
      </c>
      <c r="N75" s="22">
        <v>7.0</v>
      </c>
      <c r="O75" s="22">
        <v>4.0</v>
      </c>
      <c r="P75" s="22" t="s">
        <v>679</v>
      </c>
      <c r="Q75" s="22"/>
      <c r="R75" s="22">
        <v>1.0</v>
      </c>
      <c r="S75" s="22" t="s">
        <v>611</v>
      </c>
      <c r="T75" s="22" t="s">
        <v>680</v>
      </c>
      <c r="U75" s="22"/>
      <c r="V75" s="22"/>
      <c r="W75" s="22"/>
      <c r="X75" s="22"/>
      <c r="Y75" s="22"/>
      <c r="Z75" s="22">
        <v>17.18</v>
      </c>
      <c r="AA75" s="22">
        <v>5.41</v>
      </c>
      <c r="AB75" s="22">
        <v>18.21</v>
      </c>
      <c r="AC75" s="22">
        <v>5.73</v>
      </c>
      <c r="AD75" s="22">
        <v>1.0</v>
      </c>
      <c r="AE75" s="22"/>
      <c r="AF75" s="22"/>
      <c r="AG75" s="22"/>
      <c r="AH75" s="50" t="s">
        <v>681</v>
      </c>
      <c r="AI75" s="22" t="s">
        <v>682</v>
      </c>
      <c r="AJ75" s="12"/>
      <c r="AK75" s="12"/>
      <c r="AL75" s="12"/>
      <c r="AM75" s="12"/>
      <c r="AN75" s="12"/>
      <c r="AO75" s="12"/>
      <c r="AP75" s="12"/>
      <c r="AQ75" s="12"/>
      <c r="AR75" s="12"/>
      <c r="AS75" s="12"/>
      <c r="AT75" s="12"/>
      <c r="AU75" s="12"/>
      <c r="AV75" s="12"/>
      <c r="AW75" s="12"/>
      <c r="AX75" s="12"/>
      <c r="AY75" s="12"/>
      <c r="AZ75" s="12"/>
    </row>
    <row r="76">
      <c r="A76" s="7">
        <v>0.0</v>
      </c>
      <c r="B76" s="8" t="s">
        <v>33</v>
      </c>
      <c r="C76" s="8" t="s">
        <v>34</v>
      </c>
      <c r="D76" s="9" t="s">
        <v>241</v>
      </c>
      <c r="E76" s="95" t="s">
        <v>242</v>
      </c>
      <c r="F76" s="95" t="s">
        <v>243</v>
      </c>
      <c r="G76" s="95">
        <v>3.0</v>
      </c>
      <c r="H76" s="95" t="s">
        <v>38</v>
      </c>
      <c r="I76" s="95" t="s">
        <v>39</v>
      </c>
      <c r="J76" s="95">
        <v>1.0</v>
      </c>
      <c r="K76" s="22">
        <v>74.0</v>
      </c>
      <c r="L76" s="22">
        <v>41.0</v>
      </c>
      <c r="M76" s="22">
        <f t="shared" si="2"/>
        <v>115</v>
      </c>
      <c r="N76" s="22">
        <v>7.0</v>
      </c>
      <c r="O76" s="22">
        <v>4.0</v>
      </c>
      <c r="P76" s="22" t="s">
        <v>679</v>
      </c>
      <c r="Q76" s="22"/>
      <c r="R76" s="22">
        <v>1.0</v>
      </c>
      <c r="S76" s="22" t="s">
        <v>611</v>
      </c>
      <c r="T76" s="22" t="s">
        <v>683</v>
      </c>
      <c r="U76" s="22"/>
      <c r="V76" s="22"/>
      <c r="W76" s="22"/>
      <c r="X76" s="22"/>
      <c r="Y76" s="22"/>
      <c r="Z76" s="22">
        <v>1.96</v>
      </c>
      <c r="AA76" s="22">
        <v>0.86</v>
      </c>
      <c r="AB76" s="22">
        <v>1.7</v>
      </c>
      <c r="AC76" s="22">
        <v>0.71</v>
      </c>
      <c r="AD76" s="22">
        <v>1.0</v>
      </c>
      <c r="AE76" s="22"/>
      <c r="AF76" s="22"/>
      <c r="AG76" s="22"/>
      <c r="AH76" s="50"/>
      <c r="AI76" s="22" t="s">
        <v>682</v>
      </c>
      <c r="AJ76" s="12"/>
      <c r="AK76" s="12"/>
      <c r="AL76" s="12"/>
      <c r="AM76" s="12"/>
      <c r="AN76" s="12"/>
      <c r="AO76" s="12"/>
      <c r="AP76" s="12"/>
      <c r="AQ76" s="12"/>
      <c r="AR76" s="12"/>
      <c r="AS76" s="12"/>
      <c r="AT76" s="12"/>
      <c r="AU76" s="12"/>
      <c r="AV76" s="12"/>
      <c r="AW76" s="12"/>
      <c r="AX76" s="12"/>
      <c r="AY76" s="12"/>
      <c r="AZ76" s="12"/>
    </row>
    <row r="77">
      <c r="A77" s="7">
        <v>0.0</v>
      </c>
      <c r="B77" s="8" t="s">
        <v>33</v>
      </c>
      <c r="C77" s="8" t="s">
        <v>34</v>
      </c>
      <c r="D77" s="9" t="s">
        <v>241</v>
      </c>
      <c r="E77" s="95" t="s">
        <v>242</v>
      </c>
      <c r="F77" s="95" t="s">
        <v>243</v>
      </c>
      <c r="G77" s="95">
        <v>3.0</v>
      </c>
      <c r="H77" s="95" t="s">
        <v>38</v>
      </c>
      <c r="I77" s="95" t="s">
        <v>39</v>
      </c>
      <c r="J77" s="95">
        <v>1.0</v>
      </c>
      <c r="K77" s="22">
        <v>74.0</v>
      </c>
      <c r="L77" s="22">
        <v>41.0</v>
      </c>
      <c r="M77" s="22">
        <f t="shared" si="2"/>
        <v>115</v>
      </c>
      <c r="N77" s="22">
        <v>7.0</v>
      </c>
      <c r="O77" s="22">
        <v>4.0</v>
      </c>
      <c r="P77" s="22" t="s">
        <v>679</v>
      </c>
      <c r="Q77" s="22"/>
      <c r="R77" s="22">
        <v>1.0</v>
      </c>
      <c r="S77" s="22" t="s">
        <v>611</v>
      </c>
      <c r="T77" s="22" t="s">
        <v>684</v>
      </c>
      <c r="U77" s="22"/>
      <c r="V77" s="22"/>
      <c r="W77" s="22"/>
      <c r="X77" s="22"/>
      <c r="Y77" s="22"/>
      <c r="Z77" s="22">
        <v>8.54</v>
      </c>
      <c r="AA77" s="22">
        <v>8.13</v>
      </c>
      <c r="AB77" s="22">
        <v>7.98</v>
      </c>
      <c r="AC77" s="22">
        <v>8.21</v>
      </c>
      <c r="AD77" s="22">
        <v>1.0</v>
      </c>
      <c r="AE77" s="22"/>
      <c r="AF77" s="22"/>
      <c r="AG77" s="22"/>
      <c r="AH77" s="50"/>
      <c r="AI77" s="22" t="s">
        <v>682</v>
      </c>
      <c r="AJ77" s="12"/>
      <c r="AK77" s="12"/>
      <c r="AL77" s="12"/>
      <c r="AM77" s="12"/>
      <c r="AN77" s="12"/>
      <c r="AO77" s="12"/>
      <c r="AP77" s="12"/>
      <c r="AQ77" s="12"/>
      <c r="AR77" s="12"/>
      <c r="AS77" s="12"/>
      <c r="AT77" s="12"/>
      <c r="AU77" s="12"/>
      <c r="AV77" s="12"/>
      <c r="AW77" s="12"/>
      <c r="AX77" s="12"/>
      <c r="AY77" s="12"/>
      <c r="AZ77" s="12"/>
    </row>
    <row r="78">
      <c r="A78" s="7">
        <v>0.0</v>
      </c>
      <c r="B78" s="8" t="s">
        <v>33</v>
      </c>
      <c r="C78" s="8" t="s">
        <v>34</v>
      </c>
      <c r="D78" s="9" t="s">
        <v>241</v>
      </c>
      <c r="E78" s="95" t="s">
        <v>242</v>
      </c>
      <c r="F78" s="95" t="s">
        <v>243</v>
      </c>
      <c r="G78" s="95">
        <v>3.0</v>
      </c>
      <c r="H78" s="95" t="s">
        <v>38</v>
      </c>
      <c r="I78" s="95" t="s">
        <v>39</v>
      </c>
      <c r="J78" s="95">
        <v>1.0</v>
      </c>
      <c r="K78" s="22">
        <v>74.0</v>
      </c>
      <c r="L78" s="22">
        <v>41.0</v>
      </c>
      <c r="M78" s="22">
        <f t="shared" si="2"/>
        <v>115</v>
      </c>
      <c r="N78" s="22">
        <v>7.0</v>
      </c>
      <c r="O78" s="22">
        <v>4.0</v>
      </c>
      <c r="P78" s="22" t="s">
        <v>679</v>
      </c>
      <c r="Q78" s="22"/>
      <c r="R78" s="22">
        <v>1.0</v>
      </c>
      <c r="S78" s="22" t="s">
        <v>605</v>
      </c>
      <c r="T78" s="22" t="s">
        <v>685</v>
      </c>
      <c r="U78" s="22"/>
      <c r="V78" s="22"/>
      <c r="W78" s="22"/>
      <c r="X78" s="22"/>
      <c r="Y78" s="22"/>
      <c r="Z78" s="22">
        <v>1.99</v>
      </c>
      <c r="AA78" s="22">
        <v>0.52</v>
      </c>
      <c r="AB78" s="22">
        <v>1.96</v>
      </c>
      <c r="AC78" s="22">
        <v>0.51</v>
      </c>
      <c r="AD78" s="22">
        <v>1.0</v>
      </c>
      <c r="AE78" s="22"/>
      <c r="AF78" s="22"/>
      <c r="AG78" s="22"/>
      <c r="AH78" s="50"/>
      <c r="AI78" s="22" t="s">
        <v>682</v>
      </c>
      <c r="AJ78" s="12"/>
      <c r="AK78" s="12"/>
      <c r="AL78" s="12"/>
      <c r="AM78" s="12"/>
      <c r="AN78" s="12"/>
      <c r="AO78" s="12"/>
      <c r="AP78" s="12"/>
      <c r="AQ78" s="12"/>
      <c r="AR78" s="12"/>
      <c r="AS78" s="12"/>
      <c r="AT78" s="12"/>
      <c r="AU78" s="12"/>
      <c r="AV78" s="12"/>
      <c r="AW78" s="12"/>
      <c r="AX78" s="12"/>
      <c r="AY78" s="12"/>
      <c r="AZ78" s="12"/>
    </row>
    <row r="79">
      <c r="A79" s="14">
        <v>0.0</v>
      </c>
      <c r="B79" s="15" t="s">
        <v>34</v>
      </c>
      <c r="C79" s="8" t="s">
        <v>49</v>
      </c>
      <c r="D79" s="9" t="s">
        <v>250</v>
      </c>
      <c r="E79" s="9" t="s">
        <v>131</v>
      </c>
      <c r="F79" s="24">
        <v>44449.0</v>
      </c>
      <c r="G79" s="9">
        <v>1.0</v>
      </c>
      <c r="H79" s="9" t="s">
        <v>79</v>
      </c>
      <c r="I79" s="9" t="s">
        <v>39</v>
      </c>
      <c r="J79" s="9">
        <v>1.0</v>
      </c>
      <c r="K79" s="9">
        <v>475.0</v>
      </c>
      <c r="L79" s="9">
        <v>387.0</v>
      </c>
      <c r="M79" s="15">
        <f t="shared" si="2"/>
        <v>862</v>
      </c>
      <c r="N79" s="9">
        <v>14.0</v>
      </c>
      <c r="O79" s="9">
        <v>12.0</v>
      </c>
      <c r="P79" s="9" t="s">
        <v>609</v>
      </c>
      <c r="Q79" s="15"/>
      <c r="R79" s="22">
        <v>0.0</v>
      </c>
      <c r="S79" s="15" t="s">
        <v>611</v>
      </c>
      <c r="T79" s="15" t="s">
        <v>686</v>
      </c>
      <c r="U79" s="11"/>
      <c r="V79" s="15">
        <v>4.05</v>
      </c>
      <c r="W79" s="15">
        <v>2.6</v>
      </c>
      <c r="X79" s="15">
        <v>3.84</v>
      </c>
      <c r="Y79" s="15">
        <v>3.46</v>
      </c>
      <c r="Z79" s="15">
        <v>3.15</v>
      </c>
      <c r="AA79" s="15">
        <v>2.54</v>
      </c>
      <c r="AB79" s="15">
        <v>3.46</v>
      </c>
      <c r="AC79" s="15">
        <v>2.72</v>
      </c>
      <c r="AD79" s="15">
        <v>1.0</v>
      </c>
      <c r="AE79" s="111"/>
      <c r="AF79" s="111"/>
      <c r="AG79" s="111"/>
      <c r="AH79" s="12"/>
      <c r="AI79" s="12"/>
      <c r="AJ79" s="12"/>
      <c r="AK79" s="12"/>
      <c r="AL79" s="12"/>
      <c r="AM79" s="12"/>
      <c r="AN79" s="12"/>
      <c r="AO79" s="12"/>
      <c r="AP79" s="12"/>
      <c r="AQ79" s="12"/>
      <c r="AR79" s="12"/>
      <c r="AS79" s="12"/>
      <c r="AT79" s="12"/>
      <c r="AU79" s="12"/>
      <c r="AV79" s="12"/>
      <c r="AW79" s="12"/>
      <c r="AX79" s="12"/>
      <c r="AY79" s="12"/>
      <c r="AZ79" s="12"/>
    </row>
    <row r="80">
      <c r="A80" s="14">
        <v>0.0</v>
      </c>
      <c r="B80" s="15" t="s">
        <v>34</v>
      </c>
      <c r="C80" s="8" t="s">
        <v>49</v>
      </c>
      <c r="D80" s="9" t="s">
        <v>250</v>
      </c>
      <c r="E80" s="9" t="s">
        <v>131</v>
      </c>
      <c r="F80" s="24">
        <v>44449.0</v>
      </c>
      <c r="G80" s="15">
        <v>1.0</v>
      </c>
      <c r="H80" s="9" t="s">
        <v>79</v>
      </c>
      <c r="I80" s="9" t="s">
        <v>39</v>
      </c>
      <c r="J80" s="9">
        <v>1.0</v>
      </c>
      <c r="K80" s="9">
        <v>475.0</v>
      </c>
      <c r="L80" s="9">
        <v>387.0</v>
      </c>
      <c r="M80" s="15">
        <f t="shared" si="2"/>
        <v>862</v>
      </c>
      <c r="N80" s="9">
        <v>14.0</v>
      </c>
      <c r="O80" s="9">
        <v>12.0</v>
      </c>
      <c r="P80" s="9" t="s">
        <v>609</v>
      </c>
      <c r="Q80" s="125"/>
      <c r="R80" s="22">
        <v>0.0</v>
      </c>
      <c r="S80" s="22" t="s">
        <v>605</v>
      </c>
      <c r="T80" s="15" t="s">
        <v>687</v>
      </c>
      <c r="U80" s="12"/>
      <c r="V80" s="15">
        <v>5.27</v>
      </c>
      <c r="W80" s="15">
        <v>3.29</v>
      </c>
      <c r="X80" s="15">
        <v>5.1</v>
      </c>
      <c r="Y80" s="15">
        <v>3.24</v>
      </c>
      <c r="Z80" s="15">
        <v>4.39</v>
      </c>
      <c r="AA80" s="15">
        <v>3.32</v>
      </c>
      <c r="AB80" s="15">
        <v>4.67</v>
      </c>
      <c r="AC80" s="15">
        <v>3.37</v>
      </c>
      <c r="AD80" s="15">
        <v>1.0</v>
      </c>
      <c r="AE80" s="111"/>
      <c r="AF80" s="111"/>
      <c r="AG80" s="111"/>
      <c r="AH80" s="104"/>
      <c r="AI80" s="12"/>
      <c r="AJ80" s="12"/>
      <c r="AK80" s="12"/>
      <c r="AL80" s="12"/>
      <c r="AM80" s="12"/>
      <c r="AN80" s="12"/>
      <c r="AO80" s="12"/>
      <c r="AP80" s="12"/>
      <c r="AQ80" s="12"/>
      <c r="AR80" s="12"/>
      <c r="AS80" s="12"/>
      <c r="AT80" s="12"/>
      <c r="AU80" s="12"/>
      <c r="AV80" s="12"/>
      <c r="AW80" s="12"/>
      <c r="AX80" s="12"/>
      <c r="AY80" s="12"/>
      <c r="AZ80" s="12"/>
    </row>
    <row r="81">
      <c r="A81" s="14">
        <v>0.0</v>
      </c>
      <c r="B81" s="15" t="s">
        <v>34</v>
      </c>
      <c r="C81" s="8" t="s">
        <v>49</v>
      </c>
      <c r="D81" s="9" t="s">
        <v>250</v>
      </c>
      <c r="E81" s="9" t="s">
        <v>131</v>
      </c>
      <c r="F81" s="24">
        <v>44449.0</v>
      </c>
      <c r="G81" s="15">
        <v>1.0</v>
      </c>
      <c r="H81" s="9" t="s">
        <v>79</v>
      </c>
      <c r="I81" s="9" t="s">
        <v>39</v>
      </c>
      <c r="J81" s="9">
        <v>1.0</v>
      </c>
      <c r="K81" s="9">
        <v>475.0</v>
      </c>
      <c r="L81" s="9">
        <v>387.0</v>
      </c>
      <c r="M81" s="15">
        <f t="shared" si="2"/>
        <v>862</v>
      </c>
      <c r="N81" s="9">
        <v>14.0</v>
      </c>
      <c r="O81" s="9">
        <v>12.0</v>
      </c>
      <c r="P81" s="9" t="s">
        <v>609</v>
      </c>
      <c r="Q81" s="12"/>
      <c r="R81" s="22">
        <v>0.0</v>
      </c>
      <c r="S81" s="22" t="s">
        <v>605</v>
      </c>
      <c r="T81" s="15" t="s">
        <v>688</v>
      </c>
      <c r="U81" s="12"/>
      <c r="V81" s="15">
        <v>3.82</v>
      </c>
      <c r="W81" s="15">
        <v>3.37</v>
      </c>
      <c r="X81" s="15">
        <v>4.22</v>
      </c>
      <c r="Y81" s="15">
        <v>3.45</v>
      </c>
      <c r="Z81" s="15">
        <v>2.48</v>
      </c>
      <c r="AA81" s="15">
        <v>2.94</v>
      </c>
      <c r="AB81" s="15">
        <v>3.06</v>
      </c>
      <c r="AC81" s="15">
        <v>3.13</v>
      </c>
      <c r="AD81" s="15">
        <v>1.0</v>
      </c>
      <c r="AE81" s="111"/>
      <c r="AF81" s="111"/>
      <c r="AG81" s="111"/>
      <c r="AH81" s="104"/>
      <c r="AI81" s="12"/>
      <c r="AJ81" s="12"/>
      <c r="AK81" s="12"/>
      <c r="AL81" s="12"/>
      <c r="AM81" s="12"/>
      <c r="AN81" s="12"/>
      <c r="AO81" s="12"/>
      <c r="AP81" s="12"/>
      <c r="AQ81" s="12"/>
      <c r="AR81" s="12"/>
      <c r="AS81" s="12"/>
      <c r="AT81" s="12"/>
      <c r="AU81" s="12"/>
      <c r="AV81" s="12"/>
      <c r="AW81" s="12"/>
      <c r="AX81" s="12"/>
      <c r="AY81" s="12"/>
      <c r="AZ81" s="12"/>
    </row>
    <row r="82">
      <c r="A82" s="14">
        <v>0.0</v>
      </c>
      <c r="B82" s="15" t="s">
        <v>34</v>
      </c>
      <c r="C82" s="8" t="s">
        <v>49</v>
      </c>
      <c r="D82" s="9" t="s">
        <v>250</v>
      </c>
      <c r="E82" s="9" t="s">
        <v>131</v>
      </c>
      <c r="F82" s="24">
        <v>44449.0</v>
      </c>
      <c r="G82" s="15">
        <v>1.0</v>
      </c>
      <c r="H82" s="9" t="s">
        <v>79</v>
      </c>
      <c r="I82" s="9" t="s">
        <v>39</v>
      </c>
      <c r="J82" s="9">
        <v>1.0</v>
      </c>
      <c r="K82" s="9">
        <v>475.0</v>
      </c>
      <c r="L82" s="9">
        <v>387.0</v>
      </c>
      <c r="M82" s="15">
        <f t="shared" si="2"/>
        <v>862</v>
      </c>
      <c r="N82" s="9">
        <v>14.0</v>
      </c>
      <c r="O82" s="9">
        <v>12.0</v>
      </c>
      <c r="P82" s="9" t="s">
        <v>609</v>
      </c>
      <c r="Q82" s="12"/>
      <c r="R82" s="22">
        <v>0.0</v>
      </c>
      <c r="S82" s="22" t="s">
        <v>605</v>
      </c>
      <c r="T82" s="15" t="s">
        <v>689</v>
      </c>
      <c r="U82" s="12"/>
      <c r="V82" s="15">
        <v>5.76</v>
      </c>
      <c r="W82" s="15">
        <v>3.82</v>
      </c>
      <c r="X82" s="15">
        <v>5.95</v>
      </c>
      <c r="Y82" s="15">
        <v>3.92</v>
      </c>
      <c r="Z82" s="15">
        <v>4.33</v>
      </c>
      <c r="AA82" s="15">
        <v>3.56</v>
      </c>
      <c r="AB82" s="15">
        <v>5.15</v>
      </c>
      <c r="AC82" s="15">
        <v>3.71</v>
      </c>
      <c r="AD82" s="15">
        <v>1.0</v>
      </c>
      <c r="AE82" s="111"/>
      <c r="AF82" s="111"/>
      <c r="AG82" s="111"/>
      <c r="AH82" s="104"/>
      <c r="AI82" s="12"/>
      <c r="AJ82" s="12"/>
      <c r="AK82" s="12"/>
      <c r="AL82" s="12"/>
      <c r="AM82" s="12"/>
      <c r="AN82" s="12"/>
      <c r="AO82" s="12"/>
      <c r="AP82" s="12"/>
      <c r="AQ82" s="12"/>
      <c r="AR82" s="12"/>
      <c r="AS82" s="12"/>
      <c r="AT82" s="12"/>
      <c r="AU82" s="12"/>
      <c r="AV82" s="12"/>
      <c r="AW82" s="12"/>
      <c r="AX82" s="12"/>
      <c r="AY82" s="12"/>
      <c r="AZ82" s="12"/>
    </row>
    <row r="83">
      <c r="A83" s="14">
        <v>0.0</v>
      </c>
      <c r="B83" s="9" t="s">
        <v>49</v>
      </c>
      <c r="C83" s="126" t="s">
        <v>34</v>
      </c>
      <c r="D83" s="9" t="s">
        <v>250</v>
      </c>
      <c r="E83" s="9" t="s">
        <v>131</v>
      </c>
      <c r="F83" s="24">
        <v>44449.0</v>
      </c>
      <c r="G83" s="9">
        <v>1.0</v>
      </c>
      <c r="H83" s="9" t="s">
        <v>79</v>
      </c>
      <c r="I83" s="9" t="s">
        <v>39</v>
      </c>
      <c r="J83" s="9">
        <v>1.0</v>
      </c>
      <c r="K83" s="9">
        <v>457.0</v>
      </c>
      <c r="L83" s="9">
        <v>387.0</v>
      </c>
      <c r="M83" s="15">
        <f t="shared" si="2"/>
        <v>844</v>
      </c>
      <c r="N83" s="9">
        <v>14.0</v>
      </c>
      <c r="O83" s="9">
        <v>12.0</v>
      </c>
      <c r="P83" s="9" t="s">
        <v>609</v>
      </c>
      <c r="Q83" s="15"/>
      <c r="R83" s="22">
        <v>1.0</v>
      </c>
      <c r="S83" s="15" t="s">
        <v>611</v>
      </c>
      <c r="T83" s="15" t="s">
        <v>686</v>
      </c>
      <c r="U83" s="11"/>
      <c r="V83" s="15">
        <v>3.67</v>
      </c>
      <c r="W83" s="15">
        <v>2.35</v>
      </c>
      <c r="X83" s="15">
        <v>3.84</v>
      </c>
      <c r="Y83" s="22">
        <v>2.76</v>
      </c>
      <c r="Z83" s="15">
        <v>3.22</v>
      </c>
      <c r="AA83" s="15">
        <v>2.49</v>
      </c>
      <c r="AB83" s="15">
        <v>3.46</v>
      </c>
      <c r="AC83" s="15">
        <v>2.72</v>
      </c>
      <c r="AD83" s="15">
        <v>1.0</v>
      </c>
      <c r="AE83" s="111"/>
      <c r="AF83" s="111"/>
      <c r="AG83" s="111"/>
      <c r="AH83" s="12"/>
      <c r="AI83" s="12"/>
      <c r="AJ83" s="12"/>
      <c r="AK83" s="12"/>
      <c r="AL83" s="12"/>
      <c r="AM83" s="12"/>
      <c r="AN83" s="12"/>
      <c r="AO83" s="12"/>
      <c r="AP83" s="12"/>
      <c r="AQ83" s="12"/>
      <c r="AR83" s="12"/>
      <c r="AS83" s="12"/>
      <c r="AT83" s="12"/>
      <c r="AU83" s="12"/>
      <c r="AV83" s="12"/>
      <c r="AW83" s="12"/>
      <c r="AX83" s="12"/>
      <c r="AY83" s="12"/>
      <c r="AZ83" s="12"/>
    </row>
    <row r="84">
      <c r="A84" s="14">
        <v>0.0</v>
      </c>
      <c r="B84" s="9" t="s">
        <v>49</v>
      </c>
      <c r="C84" s="126" t="s">
        <v>34</v>
      </c>
      <c r="D84" s="9" t="s">
        <v>250</v>
      </c>
      <c r="E84" s="9" t="s">
        <v>131</v>
      </c>
      <c r="F84" s="24">
        <v>44449.0</v>
      </c>
      <c r="G84" s="15">
        <v>1.0</v>
      </c>
      <c r="H84" s="9" t="s">
        <v>79</v>
      </c>
      <c r="I84" s="9" t="s">
        <v>39</v>
      </c>
      <c r="J84" s="9">
        <v>1.0</v>
      </c>
      <c r="K84" s="9">
        <v>457.0</v>
      </c>
      <c r="L84" s="9">
        <v>387.0</v>
      </c>
      <c r="M84" s="15">
        <f t="shared" si="2"/>
        <v>844</v>
      </c>
      <c r="N84" s="9">
        <v>14.0</v>
      </c>
      <c r="O84" s="9">
        <v>12.0</v>
      </c>
      <c r="P84" s="9" t="s">
        <v>609</v>
      </c>
      <c r="Q84" s="12"/>
      <c r="R84" s="22">
        <v>1.0</v>
      </c>
      <c r="S84" s="22" t="s">
        <v>605</v>
      </c>
      <c r="T84" s="15" t="s">
        <v>687</v>
      </c>
      <c r="U84" s="12"/>
      <c r="V84" s="15">
        <v>5.07</v>
      </c>
      <c r="W84" s="15">
        <v>3.24</v>
      </c>
      <c r="X84" s="15">
        <v>5.1</v>
      </c>
      <c r="Y84" s="15">
        <v>3.24</v>
      </c>
      <c r="Z84" s="15">
        <v>5.02</v>
      </c>
      <c r="AA84" s="15">
        <v>3.4</v>
      </c>
      <c r="AB84" s="15">
        <v>4.67</v>
      </c>
      <c r="AC84" s="15">
        <v>3.37</v>
      </c>
      <c r="AD84" s="15">
        <v>1.0</v>
      </c>
      <c r="AE84" s="111"/>
      <c r="AF84" s="111"/>
      <c r="AG84" s="111"/>
      <c r="AH84" s="104"/>
      <c r="AI84" s="12"/>
      <c r="AJ84" s="12"/>
      <c r="AK84" s="12"/>
      <c r="AL84" s="12"/>
      <c r="AM84" s="12"/>
      <c r="AN84" s="12"/>
      <c r="AO84" s="12"/>
      <c r="AP84" s="12"/>
      <c r="AQ84" s="12"/>
      <c r="AR84" s="12"/>
      <c r="AS84" s="12"/>
      <c r="AT84" s="12"/>
      <c r="AU84" s="12"/>
      <c r="AV84" s="12"/>
      <c r="AW84" s="12"/>
      <c r="AX84" s="12"/>
      <c r="AY84" s="12"/>
      <c r="AZ84" s="12"/>
    </row>
    <row r="85">
      <c r="A85" s="14">
        <v>0.0</v>
      </c>
      <c r="B85" s="9" t="s">
        <v>49</v>
      </c>
      <c r="C85" s="126" t="s">
        <v>34</v>
      </c>
      <c r="D85" s="9" t="s">
        <v>250</v>
      </c>
      <c r="E85" s="9" t="s">
        <v>131</v>
      </c>
      <c r="F85" s="24">
        <v>44449.0</v>
      </c>
      <c r="G85" s="15">
        <v>1.0</v>
      </c>
      <c r="H85" s="9" t="s">
        <v>79</v>
      </c>
      <c r="I85" s="9" t="s">
        <v>39</v>
      </c>
      <c r="J85" s="9">
        <v>1.0</v>
      </c>
      <c r="K85" s="9">
        <v>457.0</v>
      </c>
      <c r="L85" s="9">
        <v>387.0</v>
      </c>
      <c r="M85" s="15">
        <f t="shared" si="2"/>
        <v>844</v>
      </c>
      <c r="N85" s="9">
        <v>14.0</v>
      </c>
      <c r="O85" s="9">
        <v>12.0</v>
      </c>
      <c r="P85" s="9" t="s">
        <v>609</v>
      </c>
      <c r="Q85" s="12"/>
      <c r="R85" s="22">
        <v>1.0</v>
      </c>
      <c r="S85" s="22" t="s">
        <v>605</v>
      </c>
      <c r="T85" s="15" t="s">
        <v>688</v>
      </c>
      <c r="U85" s="12"/>
      <c r="V85" s="15">
        <v>3.66</v>
      </c>
      <c r="W85" s="15">
        <v>3.13</v>
      </c>
      <c r="X85" s="15">
        <v>4.22</v>
      </c>
      <c r="Y85" s="15">
        <v>3.45</v>
      </c>
      <c r="Z85" s="15">
        <v>2.88</v>
      </c>
      <c r="AA85" s="15">
        <v>2.95</v>
      </c>
      <c r="AB85" s="15">
        <v>3.06</v>
      </c>
      <c r="AC85" s="15">
        <v>3.13</v>
      </c>
      <c r="AD85" s="15">
        <v>1.0</v>
      </c>
      <c r="AE85" s="111"/>
      <c r="AF85" s="111"/>
      <c r="AG85" s="111"/>
      <c r="AH85" s="104"/>
      <c r="AI85" s="12"/>
      <c r="AJ85" s="12"/>
      <c r="AK85" s="12"/>
      <c r="AL85" s="12"/>
      <c r="AM85" s="12"/>
      <c r="AN85" s="12"/>
      <c r="AO85" s="12"/>
      <c r="AP85" s="12"/>
      <c r="AQ85" s="12"/>
      <c r="AR85" s="12"/>
      <c r="AS85" s="12"/>
      <c r="AT85" s="12"/>
      <c r="AU85" s="12"/>
      <c r="AV85" s="12"/>
      <c r="AW85" s="12"/>
      <c r="AX85" s="12"/>
      <c r="AY85" s="12"/>
      <c r="AZ85" s="12"/>
    </row>
    <row r="86">
      <c r="A86" s="14">
        <v>0.0</v>
      </c>
      <c r="B86" s="9" t="s">
        <v>49</v>
      </c>
      <c r="C86" s="126" t="s">
        <v>34</v>
      </c>
      <c r="D86" s="9" t="s">
        <v>250</v>
      </c>
      <c r="E86" s="9" t="s">
        <v>131</v>
      </c>
      <c r="F86" s="24">
        <v>44449.0</v>
      </c>
      <c r="G86" s="15">
        <v>1.0</v>
      </c>
      <c r="H86" s="9" t="s">
        <v>79</v>
      </c>
      <c r="I86" s="9" t="s">
        <v>39</v>
      </c>
      <c r="J86" s="9">
        <v>1.0</v>
      </c>
      <c r="K86" s="9">
        <v>457.0</v>
      </c>
      <c r="L86" s="9">
        <v>387.0</v>
      </c>
      <c r="M86" s="15">
        <f t="shared" si="2"/>
        <v>844</v>
      </c>
      <c r="N86" s="9">
        <v>14.0</v>
      </c>
      <c r="O86" s="9">
        <v>12.0</v>
      </c>
      <c r="P86" s="9" t="s">
        <v>609</v>
      </c>
      <c r="Q86" s="12"/>
      <c r="R86" s="22">
        <v>1.0</v>
      </c>
      <c r="S86" s="22" t="s">
        <v>605</v>
      </c>
      <c r="T86" s="15" t="s">
        <v>689</v>
      </c>
      <c r="U86" s="12"/>
      <c r="V86" s="15">
        <v>5.63</v>
      </c>
      <c r="W86" s="15">
        <v>3.53</v>
      </c>
      <c r="X86" s="15">
        <v>5.95</v>
      </c>
      <c r="Y86" s="15">
        <v>3.92</v>
      </c>
      <c r="Z86" s="15">
        <v>5.16</v>
      </c>
      <c r="AA86" s="15">
        <v>3.62</v>
      </c>
      <c r="AB86" s="15">
        <v>5.15</v>
      </c>
      <c r="AC86" s="15">
        <v>3.71</v>
      </c>
      <c r="AD86" s="15">
        <v>1.0</v>
      </c>
      <c r="AE86" s="111"/>
      <c r="AF86" s="111"/>
      <c r="AG86" s="111"/>
      <c r="AH86" s="104"/>
      <c r="AI86" s="12"/>
      <c r="AJ86" s="12"/>
      <c r="AK86" s="12"/>
      <c r="AL86" s="12"/>
      <c r="AM86" s="12"/>
      <c r="AN86" s="12"/>
      <c r="AO86" s="12"/>
      <c r="AP86" s="12"/>
      <c r="AQ86" s="12"/>
      <c r="AR86" s="12"/>
      <c r="AS86" s="12"/>
      <c r="AT86" s="12"/>
      <c r="AU86" s="12"/>
      <c r="AV86" s="12"/>
      <c r="AW86" s="12"/>
      <c r="AX86" s="12"/>
      <c r="AY86" s="12"/>
      <c r="AZ86" s="12"/>
    </row>
    <row r="87">
      <c r="A87" s="98">
        <v>0.0</v>
      </c>
      <c r="B87" s="99" t="s">
        <v>49</v>
      </c>
      <c r="C87" s="22" t="s">
        <v>34</v>
      </c>
      <c r="D87" s="104" t="s">
        <v>258</v>
      </c>
      <c r="E87" s="104" t="s">
        <v>259</v>
      </c>
      <c r="F87" s="104" t="s">
        <v>260</v>
      </c>
      <c r="G87" s="107">
        <v>3.0</v>
      </c>
      <c r="H87" s="104" t="s">
        <v>52</v>
      </c>
      <c r="I87" s="104" t="s">
        <v>39</v>
      </c>
      <c r="J87" s="104">
        <v>1.0</v>
      </c>
      <c r="K87" s="104">
        <v>751.0</v>
      </c>
      <c r="L87" s="104">
        <v>749.0</v>
      </c>
      <c r="M87" s="22">
        <f t="shared" si="2"/>
        <v>1500</v>
      </c>
      <c r="N87" s="41">
        <v>8.0</v>
      </c>
      <c r="O87" s="41">
        <v>8.0</v>
      </c>
      <c r="P87" s="104" t="s">
        <v>609</v>
      </c>
      <c r="Q87" s="104"/>
      <c r="R87" s="22">
        <v>1.0</v>
      </c>
      <c r="S87" s="104" t="s">
        <v>611</v>
      </c>
      <c r="T87" s="107" t="s">
        <v>690</v>
      </c>
      <c r="U87" s="104"/>
      <c r="V87" s="104">
        <v>8.71</v>
      </c>
      <c r="W87" s="104">
        <v>8.68</v>
      </c>
      <c r="X87" s="104">
        <v>8.02</v>
      </c>
      <c r="Y87" s="104">
        <v>8.1</v>
      </c>
      <c r="Z87" s="104">
        <v>6.24</v>
      </c>
      <c r="AA87" s="104">
        <v>7.85</v>
      </c>
      <c r="AB87" s="104">
        <v>8.65</v>
      </c>
      <c r="AC87" s="104">
        <v>10.04</v>
      </c>
      <c r="AD87" s="104">
        <v>1.0</v>
      </c>
      <c r="AE87" s="12"/>
      <c r="AF87" s="12"/>
      <c r="AG87" s="12"/>
      <c r="AH87" s="104"/>
      <c r="AI87" s="12"/>
      <c r="AJ87" s="12"/>
      <c r="AK87" s="12"/>
      <c r="AL87" s="12"/>
      <c r="AM87" s="12"/>
      <c r="AN87" s="12"/>
      <c r="AO87" s="12"/>
      <c r="AP87" s="12"/>
      <c r="AQ87" s="12"/>
      <c r="AR87" s="12"/>
      <c r="AS87" s="12"/>
      <c r="AT87" s="12"/>
      <c r="AU87" s="12"/>
      <c r="AV87" s="12"/>
      <c r="AW87" s="12"/>
      <c r="AX87" s="12"/>
      <c r="AY87" s="12"/>
      <c r="AZ87" s="12"/>
    </row>
    <row r="88">
      <c r="A88" s="7">
        <v>0.0</v>
      </c>
      <c r="B88" s="8" t="s">
        <v>33</v>
      </c>
      <c r="C88" s="8" t="s">
        <v>49</v>
      </c>
      <c r="D88" s="8" t="s">
        <v>265</v>
      </c>
      <c r="E88" s="95" t="s">
        <v>266</v>
      </c>
      <c r="F88" s="109">
        <v>44084.0</v>
      </c>
      <c r="G88" s="95">
        <v>2.0</v>
      </c>
      <c r="H88" s="95" t="s">
        <v>38</v>
      </c>
      <c r="I88" s="95" t="s">
        <v>89</v>
      </c>
      <c r="J88" s="95">
        <v>0.0</v>
      </c>
      <c r="K88" s="22">
        <v>54.0</v>
      </c>
      <c r="L88" s="22">
        <v>63.0</v>
      </c>
      <c r="M88" s="22">
        <f t="shared" si="2"/>
        <v>117</v>
      </c>
      <c r="N88" s="22"/>
      <c r="O88" s="22"/>
      <c r="P88" s="22"/>
      <c r="Q88" s="22"/>
      <c r="R88" s="22">
        <v>0.0</v>
      </c>
      <c r="S88" s="22" t="s">
        <v>611</v>
      </c>
      <c r="T88" s="30" t="s">
        <v>619</v>
      </c>
      <c r="U88" s="22"/>
      <c r="V88" s="22">
        <v>17.6</v>
      </c>
      <c r="W88" s="22">
        <v>10.8</v>
      </c>
      <c r="X88" s="22">
        <v>16.7</v>
      </c>
      <c r="Y88" s="22">
        <v>7.3</v>
      </c>
      <c r="Z88" s="22">
        <v>9.4</v>
      </c>
      <c r="AA88" s="22">
        <v>10.8</v>
      </c>
      <c r="AB88" s="22">
        <v>12.7</v>
      </c>
      <c r="AC88" s="22">
        <v>7.3</v>
      </c>
      <c r="AD88" s="22">
        <v>1.0</v>
      </c>
      <c r="AE88" s="22"/>
      <c r="AF88" s="22">
        <v>0.45</v>
      </c>
      <c r="AG88" s="22" t="s">
        <v>419</v>
      </c>
      <c r="AH88" s="104" t="s">
        <v>123</v>
      </c>
      <c r="AI88" s="22" t="s">
        <v>691</v>
      </c>
      <c r="AJ88" s="12"/>
      <c r="AK88" s="12"/>
      <c r="AL88" s="12"/>
      <c r="AM88" s="12"/>
      <c r="AN88" s="12"/>
      <c r="AO88" s="12"/>
      <c r="AP88" s="12"/>
      <c r="AQ88" s="12"/>
      <c r="AR88" s="12"/>
      <c r="AS88" s="12"/>
      <c r="AT88" s="12"/>
      <c r="AU88" s="12"/>
      <c r="AV88" s="12"/>
      <c r="AW88" s="12"/>
      <c r="AX88" s="12"/>
      <c r="AY88" s="12"/>
      <c r="AZ88" s="12"/>
    </row>
    <row r="89">
      <c r="A89" s="14">
        <v>0.0</v>
      </c>
      <c r="B89" s="15" t="s">
        <v>34</v>
      </c>
      <c r="C89" s="15" t="s">
        <v>49</v>
      </c>
      <c r="D89" s="15" t="s">
        <v>273</v>
      </c>
      <c r="E89" s="15" t="s">
        <v>274</v>
      </c>
      <c r="F89" s="15">
        <v>13.91</v>
      </c>
      <c r="G89" s="15">
        <v>2.0</v>
      </c>
      <c r="H89" s="15" t="s">
        <v>111</v>
      </c>
      <c r="I89" s="15" t="s">
        <v>39</v>
      </c>
      <c r="J89" s="15">
        <v>1.0</v>
      </c>
      <c r="K89" s="15">
        <v>634.0</v>
      </c>
      <c r="L89" s="15">
        <v>707.0</v>
      </c>
      <c r="M89" s="22">
        <f t="shared" si="2"/>
        <v>1341</v>
      </c>
      <c r="N89" s="15">
        <v>4.0</v>
      </c>
      <c r="O89" s="15">
        <v>5.0</v>
      </c>
      <c r="P89" s="15" t="s">
        <v>609</v>
      </c>
      <c r="Q89" s="15"/>
      <c r="R89" s="22">
        <v>0.0</v>
      </c>
      <c r="S89" s="15" t="s">
        <v>611</v>
      </c>
      <c r="T89" s="15" t="s">
        <v>692</v>
      </c>
      <c r="U89" s="11"/>
      <c r="V89" s="15">
        <v>7.38</v>
      </c>
      <c r="W89" s="15">
        <v>5.62</v>
      </c>
      <c r="X89" s="15">
        <v>7.71</v>
      </c>
      <c r="Y89" s="15">
        <v>5.77</v>
      </c>
      <c r="Z89" s="15">
        <v>8.4</v>
      </c>
      <c r="AA89" s="15">
        <v>7.0</v>
      </c>
      <c r="AB89" s="15">
        <v>7.7</v>
      </c>
      <c r="AC89" s="15">
        <v>6.1</v>
      </c>
      <c r="AD89" s="15">
        <v>1.0</v>
      </c>
      <c r="AE89" s="12"/>
      <c r="AF89" s="12"/>
      <c r="AG89" s="12"/>
      <c r="AH89" s="12"/>
      <c r="AI89" s="12"/>
      <c r="AJ89" s="12"/>
      <c r="AK89" s="12"/>
      <c r="AL89" s="12"/>
      <c r="AM89" s="12"/>
      <c r="AN89" s="12"/>
      <c r="AO89" s="12"/>
      <c r="AP89" s="12"/>
      <c r="AQ89" s="12"/>
      <c r="AR89" s="12"/>
      <c r="AS89" s="12"/>
      <c r="AT89" s="12"/>
      <c r="AU89" s="12"/>
      <c r="AV89" s="12"/>
      <c r="AW89" s="12"/>
      <c r="AX89" s="12"/>
      <c r="AY89" s="12"/>
      <c r="AZ89" s="12"/>
    </row>
    <row r="90">
      <c r="A90" s="98">
        <v>0.0</v>
      </c>
      <c r="B90" s="95" t="s">
        <v>33</v>
      </c>
      <c r="C90" s="8" t="s">
        <v>49</v>
      </c>
      <c r="D90" s="95" t="s">
        <v>282</v>
      </c>
      <c r="E90" s="95" t="s">
        <v>283</v>
      </c>
      <c r="F90" s="109">
        <v>44180.0</v>
      </c>
      <c r="G90" s="95">
        <v>2.0</v>
      </c>
      <c r="H90" s="95" t="s">
        <v>285</v>
      </c>
      <c r="I90" s="95" t="s">
        <v>39</v>
      </c>
      <c r="J90" s="95">
        <v>1.0</v>
      </c>
      <c r="K90" s="22">
        <v>1120.0</v>
      </c>
      <c r="L90" s="22">
        <v>1054.0</v>
      </c>
      <c r="M90" s="22">
        <f t="shared" si="2"/>
        <v>2174</v>
      </c>
      <c r="N90" s="22">
        <v>25.0</v>
      </c>
      <c r="O90" s="22">
        <v>24.0</v>
      </c>
      <c r="P90" s="22" t="s">
        <v>609</v>
      </c>
      <c r="Q90" s="22" t="s">
        <v>693</v>
      </c>
      <c r="R90" s="22">
        <v>1.0</v>
      </c>
      <c r="S90" s="22" t="s">
        <v>611</v>
      </c>
      <c r="T90" s="22" t="s">
        <v>694</v>
      </c>
      <c r="U90" s="22"/>
      <c r="V90" s="22">
        <v>2.174</v>
      </c>
      <c r="W90" s="22">
        <v>4.024</v>
      </c>
      <c r="X90" s="22">
        <v>2.097</v>
      </c>
      <c r="Y90" s="22">
        <v>3.747</v>
      </c>
      <c r="Z90" s="22">
        <v>1.934</v>
      </c>
      <c r="AA90" s="22">
        <v>3.91</v>
      </c>
      <c r="AB90" s="22">
        <v>1.971</v>
      </c>
      <c r="AC90" s="22">
        <v>3.597</v>
      </c>
      <c r="AD90" s="22">
        <v>1.0</v>
      </c>
      <c r="AE90" s="22"/>
      <c r="AF90" s="22"/>
      <c r="AG90" s="22"/>
      <c r="AH90" s="50" t="s">
        <v>695</v>
      </c>
      <c r="AI90" s="12"/>
      <c r="AJ90" s="12"/>
      <c r="AK90" s="12"/>
      <c r="AL90" s="12"/>
      <c r="AM90" s="12"/>
      <c r="AN90" s="12"/>
      <c r="AO90" s="12"/>
      <c r="AP90" s="12"/>
      <c r="AQ90" s="12"/>
      <c r="AR90" s="12"/>
      <c r="AS90" s="12"/>
      <c r="AT90" s="12"/>
      <c r="AU90" s="12"/>
      <c r="AV90" s="12"/>
      <c r="AW90" s="12"/>
      <c r="AX90" s="12"/>
      <c r="AY90" s="12"/>
      <c r="AZ90" s="12"/>
    </row>
    <row r="91">
      <c r="A91" s="98">
        <v>2.0</v>
      </c>
      <c r="B91" s="95" t="s">
        <v>33</v>
      </c>
      <c r="C91" s="8" t="s">
        <v>49</v>
      </c>
      <c r="D91" s="95" t="s">
        <v>282</v>
      </c>
      <c r="E91" s="95" t="s">
        <v>283</v>
      </c>
      <c r="F91" s="109">
        <v>44180.0</v>
      </c>
      <c r="G91" s="95">
        <v>2.0</v>
      </c>
      <c r="H91" s="95" t="s">
        <v>285</v>
      </c>
      <c r="I91" s="95" t="s">
        <v>39</v>
      </c>
      <c r="J91" s="95">
        <v>1.0</v>
      </c>
      <c r="K91" s="22">
        <v>1157.0</v>
      </c>
      <c r="L91" s="22">
        <v>1101.0</v>
      </c>
      <c r="M91" s="22">
        <f t="shared" si="2"/>
        <v>2258</v>
      </c>
      <c r="N91" s="22">
        <v>25.0</v>
      </c>
      <c r="O91" s="22">
        <v>24.0</v>
      </c>
      <c r="P91" s="22" t="s">
        <v>609</v>
      </c>
      <c r="Q91" s="22" t="s">
        <v>693</v>
      </c>
      <c r="R91" s="127">
        <v>1.0</v>
      </c>
      <c r="S91" s="113" t="s">
        <v>616</v>
      </c>
      <c r="T91" s="108" t="s">
        <v>696</v>
      </c>
      <c r="U91" s="22"/>
      <c r="V91" s="22">
        <v>10.403</v>
      </c>
      <c r="W91" s="22">
        <v>5.442</v>
      </c>
      <c r="X91" s="22">
        <v>10.199</v>
      </c>
      <c r="Y91" s="22">
        <v>5.446</v>
      </c>
      <c r="Z91" s="22">
        <v>10.099</v>
      </c>
      <c r="AA91" s="22">
        <v>5.85</v>
      </c>
      <c r="AB91" s="22">
        <v>10.398</v>
      </c>
      <c r="AC91" s="22">
        <v>6.078</v>
      </c>
      <c r="AD91" s="22">
        <v>1.0</v>
      </c>
      <c r="AE91" s="22"/>
      <c r="AF91" s="22"/>
      <c r="AG91" s="22"/>
      <c r="AH91" s="50" t="s">
        <v>695</v>
      </c>
      <c r="AI91" s="12"/>
      <c r="AJ91" s="12"/>
      <c r="AK91" s="12"/>
      <c r="AL91" s="12"/>
      <c r="AM91" s="12"/>
      <c r="AN91" s="12"/>
      <c r="AO91" s="12"/>
      <c r="AP91" s="12"/>
      <c r="AQ91" s="12"/>
      <c r="AR91" s="12"/>
      <c r="AS91" s="12"/>
      <c r="AT91" s="12"/>
      <c r="AU91" s="12"/>
      <c r="AV91" s="12"/>
      <c r="AW91" s="12"/>
      <c r="AX91" s="12"/>
      <c r="AY91" s="12"/>
      <c r="AZ91" s="12"/>
    </row>
    <row r="92">
      <c r="A92" s="79">
        <v>1.0</v>
      </c>
      <c r="B92" s="80" t="s">
        <v>49</v>
      </c>
      <c r="C92" s="68"/>
      <c r="D92" s="81" t="s">
        <v>571</v>
      </c>
      <c r="E92" s="81" t="s">
        <v>572</v>
      </c>
      <c r="F92" s="81">
        <v>8.0</v>
      </c>
      <c r="G92" s="84">
        <v>44199.0</v>
      </c>
      <c r="H92" s="81" t="s">
        <v>38</v>
      </c>
      <c r="I92" s="80" t="s">
        <v>39</v>
      </c>
      <c r="J92" s="80">
        <v>1.0</v>
      </c>
      <c r="K92" s="80">
        <v>630.0</v>
      </c>
      <c r="L92" s="80">
        <v>554.0</v>
      </c>
      <c r="M92" s="22">
        <f t="shared" si="2"/>
        <v>1184</v>
      </c>
      <c r="N92" s="80">
        <v>9.0</v>
      </c>
      <c r="O92" s="80">
        <v>9.0</v>
      </c>
      <c r="P92" s="80" t="s">
        <v>609</v>
      </c>
      <c r="Q92" s="68"/>
      <c r="R92" s="80"/>
      <c r="S92" s="80" t="s">
        <v>611</v>
      </c>
      <c r="T92" s="80" t="s">
        <v>697</v>
      </c>
      <c r="U92" s="68"/>
      <c r="V92" s="68"/>
      <c r="W92" s="68"/>
      <c r="X92" s="68"/>
      <c r="Y92" s="68"/>
      <c r="Z92" s="68"/>
      <c r="AA92" s="68"/>
      <c r="AB92" s="68"/>
      <c r="AC92" s="68"/>
      <c r="AD92" s="68"/>
      <c r="AE92" s="68"/>
      <c r="AF92" s="68"/>
      <c r="AG92" s="68"/>
      <c r="AH92" s="128"/>
      <c r="AI92" s="68"/>
      <c r="AJ92" s="68"/>
      <c r="AK92" s="68"/>
      <c r="AL92" s="68"/>
      <c r="AM92" s="68"/>
      <c r="AN92" s="68"/>
      <c r="AO92" s="68"/>
      <c r="AP92" s="68"/>
      <c r="AQ92" s="68"/>
      <c r="AR92" s="68"/>
      <c r="AS92" s="68"/>
      <c r="AT92" s="68"/>
      <c r="AU92" s="68"/>
      <c r="AV92" s="68"/>
      <c r="AW92" s="68"/>
      <c r="AX92" s="68"/>
      <c r="AY92" s="68"/>
      <c r="AZ92" s="68"/>
    </row>
    <row r="93">
      <c r="A93" s="98">
        <v>1.0</v>
      </c>
      <c r="B93" s="99" t="s">
        <v>49</v>
      </c>
      <c r="C93" s="22" t="s">
        <v>34</v>
      </c>
      <c r="D93" s="15" t="s">
        <v>381</v>
      </c>
      <c r="E93" s="15" t="s">
        <v>382</v>
      </c>
      <c r="F93" s="26">
        <v>44388.0</v>
      </c>
      <c r="G93" s="22">
        <v>1.0</v>
      </c>
      <c r="H93" s="22" t="s">
        <v>79</v>
      </c>
      <c r="I93" s="22" t="s">
        <v>39</v>
      </c>
      <c r="J93" s="22">
        <v>1.0</v>
      </c>
      <c r="K93" s="22">
        <v>1578.0</v>
      </c>
      <c r="L93" s="22">
        <v>1636.0</v>
      </c>
      <c r="M93" s="22">
        <f t="shared" si="2"/>
        <v>3214</v>
      </c>
      <c r="N93" s="22">
        <v>11.0</v>
      </c>
      <c r="O93" s="22">
        <v>10.0</v>
      </c>
      <c r="P93" s="22" t="s">
        <v>698</v>
      </c>
      <c r="Q93" s="12"/>
      <c r="R93" s="113"/>
      <c r="S93" s="113" t="s">
        <v>616</v>
      </c>
      <c r="T93" s="108" t="s">
        <v>699</v>
      </c>
      <c r="U93" s="12"/>
      <c r="V93" s="22">
        <v>1.5</v>
      </c>
      <c r="W93" s="22">
        <v>2.1</v>
      </c>
      <c r="X93" s="22">
        <v>1.4</v>
      </c>
      <c r="Y93" s="22">
        <v>2.0</v>
      </c>
      <c r="Z93" s="22">
        <v>1.3</v>
      </c>
      <c r="AA93" s="22">
        <v>2.1</v>
      </c>
      <c r="AB93" s="22">
        <v>1.4</v>
      </c>
      <c r="AC93" s="22">
        <v>2.1</v>
      </c>
      <c r="AD93" s="22">
        <v>1.0</v>
      </c>
      <c r="AE93" s="12"/>
      <c r="AF93" s="12"/>
      <c r="AG93" s="12"/>
      <c r="AH93" s="104"/>
      <c r="AI93" s="12"/>
      <c r="AJ93" s="12"/>
      <c r="AK93" s="12"/>
      <c r="AL93" s="12"/>
      <c r="AM93" s="12"/>
      <c r="AN93" s="12"/>
      <c r="AO93" s="12"/>
      <c r="AP93" s="12"/>
      <c r="AQ93" s="12"/>
      <c r="AR93" s="12"/>
      <c r="AS93" s="12"/>
      <c r="AT93" s="12"/>
      <c r="AU93" s="12"/>
      <c r="AV93" s="12"/>
      <c r="AW93" s="12"/>
      <c r="AX93" s="12"/>
      <c r="AY93" s="12"/>
      <c r="AZ93" s="12"/>
    </row>
    <row r="94">
      <c r="A94" s="98">
        <v>1.0</v>
      </c>
      <c r="B94" s="99" t="s">
        <v>49</v>
      </c>
      <c r="C94" s="22" t="s">
        <v>34</v>
      </c>
      <c r="D94" s="15" t="s">
        <v>381</v>
      </c>
      <c r="E94" s="15" t="s">
        <v>382</v>
      </c>
      <c r="F94" s="26">
        <v>44388.0</v>
      </c>
      <c r="G94" s="22">
        <v>1.0</v>
      </c>
      <c r="H94" s="22" t="s">
        <v>79</v>
      </c>
      <c r="I94" s="22" t="s">
        <v>39</v>
      </c>
      <c r="J94" s="22">
        <v>1.0</v>
      </c>
      <c r="K94" s="22">
        <v>1578.0</v>
      </c>
      <c r="L94" s="22">
        <v>1636.0</v>
      </c>
      <c r="M94" s="22">
        <f t="shared" si="2"/>
        <v>3214</v>
      </c>
      <c r="N94" s="22">
        <v>11.0</v>
      </c>
      <c r="O94" s="22">
        <v>10.0</v>
      </c>
      <c r="P94" s="22" t="s">
        <v>698</v>
      </c>
      <c r="Q94" s="12"/>
      <c r="R94" s="113"/>
      <c r="S94" s="113" t="s">
        <v>616</v>
      </c>
      <c r="T94" s="108" t="s">
        <v>700</v>
      </c>
      <c r="U94" s="12"/>
      <c r="V94" s="22">
        <v>1.1</v>
      </c>
      <c r="W94" s="22">
        <v>1.7</v>
      </c>
      <c r="X94" s="22">
        <v>1.1</v>
      </c>
      <c r="Y94" s="22">
        <v>1.6</v>
      </c>
      <c r="Z94" s="22">
        <v>1.0</v>
      </c>
      <c r="AA94" s="22">
        <v>1.6</v>
      </c>
      <c r="AB94" s="22">
        <v>1.0</v>
      </c>
      <c r="AC94" s="22">
        <v>1.7</v>
      </c>
      <c r="AD94" s="22">
        <v>1.0</v>
      </c>
      <c r="AE94" s="12"/>
      <c r="AF94" s="12"/>
      <c r="AG94" s="12"/>
      <c r="AH94" s="104"/>
      <c r="AI94" s="12"/>
      <c r="AJ94" s="12"/>
      <c r="AK94" s="12"/>
      <c r="AL94" s="12"/>
      <c r="AM94" s="12"/>
      <c r="AN94" s="12"/>
      <c r="AO94" s="12"/>
      <c r="AP94" s="12"/>
      <c r="AQ94" s="12"/>
      <c r="AR94" s="12"/>
      <c r="AS94" s="12"/>
      <c r="AT94" s="12"/>
      <c r="AU94" s="12"/>
      <c r="AV94" s="12"/>
      <c r="AW94" s="12"/>
      <c r="AX94" s="12"/>
      <c r="AY94" s="12"/>
      <c r="AZ94" s="12"/>
    </row>
    <row r="95">
      <c r="A95" s="98">
        <v>1.0</v>
      </c>
      <c r="B95" s="99" t="s">
        <v>49</v>
      </c>
      <c r="C95" s="22" t="s">
        <v>34</v>
      </c>
      <c r="D95" s="15" t="s">
        <v>381</v>
      </c>
      <c r="E95" s="15" t="s">
        <v>382</v>
      </c>
      <c r="F95" s="26">
        <v>44388.0</v>
      </c>
      <c r="G95" s="22">
        <v>1.0</v>
      </c>
      <c r="H95" s="22" t="s">
        <v>79</v>
      </c>
      <c r="I95" s="22" t="s">
        <v>39</v>
      </c>
      <c r="J95" s="22">
        <v>1.0</v>
      </c>
      <c r="K95" s="22">
        <v>1578.0</v>
      </c>
      <c r="L95" s="22">
        <v>1636.0</v>
      </c>
      <c r="M95" s="22">
        <f t="shared" si="2"/>
        <v>3214</v>
      </c>
      <c r="N95" s="22">
        <v>11.0</v>
      </c>
      <c r="O95" s="22">
        <v>10.0</v>
      </c>
      <c r="P95" s="22" t="s">
        <v>698</v>
      </c>
      <c r="Q95" s="12"/>
      <c r="R95" s="113"/>
      <c r="S95" s="113" t="s">
        <v>616</v>
      </c>
      <c r="T95" s="108" t="s">
        <v>701</v>
      </c>
      <c r="U95" s="12"/>
      <c r="V95" s="22">
        <v>0.9</v>
      </c>
      <c r="W95" s="22">
        <v>1.7</v>
      </c>
      <c r="X95" s="22">
        <v>0.9</v>
      </c>
      <c r="Y95" s="22">
        <v>1.7</v>
      </c>
      <c r="Z95" s="22">
        <v>0.9</v>
      </c>
      <c r="AA95" s="22">
        <v>1.6</v>
      </c>
      <c r="AB95" s="22">
        <v>1.0</v>
      </c>
      <c r="AC95" s="22">
        <v>1.9</v>
      </c>
      <c r="AD95" s="22">
        <v>1.0</v>
      </c>
      <c r="AE95" s="12"/>
      <c r="AF95" s="12"/>
      <c r="AG95" s="12"/>
      <c r="AH95" s="104"/>
      <c r="AI95" s="12"/>
      <c r="AJ95" s="12"/>
      <c r="AK95" s="12"/>
      <c r="AL95" s="12"/>
      <c r="AM95" s="12"/>
      <c r="AN95" s="12"/>
      <c r="AO95" s="12"/>
      <c r="AP95" s="12"/>
      <c r="AQ95" s="12"/>
      <c r="AR95" s="12"/>
      <c r="AS95" s="12"/>
      <c r="AT95" s="12"/>
      <c r="AU95" s="12"/>
      <c r="AV95" s="12"/>
      <c r="AW95" s="12"/>
      <c r="AX95" s="12"/>
      <c r="AY95" s="12"/>
      <c r="AZ95" s="12"/>
    </row>
    <row r="96">
      <c r="A96" s="98">
        <v>1.0</v>
      </c>
      <c r="B96" s="99" t="s">
        <v>49</v>
      </c>
      <c r="C96" s="22" t="s">
        <v>34</v>
      </c>
      <c r="D96" s="15" t="s">
        <v>381</v>
      </c>
      <c r="E96" s="15" t="s">
        <v>382</v>
      </c>
      <c r="F96" s="26">
        <v>44388.0</v>
      </c>
      <c r="G96" s="22">
        <v>1.0</v>
      </c>
      <c r="H96" s="22" t="s">
        <v>79</v>
      </c>
      <c r="I96" s="22" t="s">
        <v>39</v>
      </c>
      <c r="J96" s="22">
        <v>1.0</v>
      </c>
      <c r="K96" s="22">
        <v>1578.0</v>
      </c>
      <c r="L96" s="22">
        <v>1636.0</v>
      </c>
      <c r="M96" s="22">
        <f t="shared" si="2"/>
        <v>3214</v>
      </c>
      <c r="N96" s="22">
        <v>11.0</v>
      </c>
      <c r="O96" s="22">
        <v>10.0</v>
      </c>
      <c r="P96" s="22" t="s">
        <v>698</v>
      </c>
      <c r="Q96" s="12"/>
      <c r="R96" s="113"/>
      <c r="S96" s="113" t="s">
        <v>616</v>
      </c>
      <c r="T96" s="108" t="s">
        <v>702</v>
      </c>
      <c r="U96" s="12"/>
      <c r="V96" s="22">
        <v>8.2</v>
      </c>
      <c r="W96" s="22">
        <v>2.3</v>
      </c>
      <c r="X96" s="22">
        <v>8.1</v>
      </c>
      <c r="Y96" s="22">
        <v>2.4</v>
      </c>
      <c r="Z96" s="22">
        <v>8.2</v>
      </c>
      <c r="AA96" s="22">
        <v>2.2</v>
      </c>
      <c r="AB96" s="22">
        <v>8.3</v>
      </c>
      <c r="AC96" s="22">
        <v>2.2</v>
      </c>
      <c r="AD96" s="22">
        <v>0.0</v>
      </c>
      <c r="AE96" s="12"/>
      <c r="AF96" s="12"/>
      <c r="AG96" s="12"/>
      <c r="AH96" s="104"/>
      <c r="AI96" s="12"/>
      <c r="AJ96" s="12"/>
      <c r="AK96" s="12"/>
      <c r="AL96" s="12"/>
      <c r="AM96" s="12"/>
      <c r="AN96" s="12"/>
      <c r="AO96" s="12"/>
      <c r="AP96" s="12"/>
      <c r="AQ96" s="12"/>
      <c r="AR96" s="12"/>
      <c r="AS96" s="12"/>
      <c r="AT96" s="12"/>
      <c r="AU96" s="12"/>
      <c r="AV96" s="12"/>
      <c r="AW96" s="12"/>
      <c r="AX96" s="12"/>
      <c r="AY96" s="12"/>
      <c r="AZ96" s="12"/>
    </row>
    <row r="97">
      <c r="A97" s="98">
        <v>1.0</v>
      </c>
      <c r="B97" s="99" t="s">
        <v>49</v>
      </c>
      <c r="C97" s="22" t="s">
        <v>34</v>
      </c>
      <c r="D97" s="15" t="s">
        <v>381</v>
      </c>
      <c r="E97" s="15" t="s">
        <v>382</v>
      </c>
      <c r="F97" s="26">
        <v>44388.0</v>
      </c>
      <c r="G97" s="22">
        <v>1.0</v>
      </c>
      <c r="H97" s="22" t="s">
        <v>79</v>
      </c>
      <c r="I97" s="22" t="s">
        <v>39</v>
      </c>
      <c r="J97" s="22">
        <v>1.0</v>
      </c>
      <c r="K97" s="22">
        <v>1578.0</v>
      </c>
      <c r="L97" s="22">
        <v>1636.0</v>
      </c>
      <c r="M97" s="22">
        <f t="shared" si="2"/>
        <v>3214</v>
      </c>
      <c r="N97" s="22">
        <v>11.0</v>
      </c>
      <c r="O97" s="22">
        <v>10.0</v>
      </c>
      <c r="P97" s="22" t="s">
        <v>698</v>
      </c>
      <c r="Q97" s="12"/>
      <c r="R97" s="113"/>
      <c r="S97" s="113" t="s">
        <v>616</v>
      </c>
      <c r="T97" s="108" t="s">
        <v>703</v>
      </c>
      <c r="U97" s="12"/>
      <c r="V97" s="22">
        <v>6.3</v>
      </c>
      <c r="W97" s="22">
        <v>6.2</v>
      </c>
      <c r="X97" s="22">
        <v>6.3</v>
      </c>
      <c r="Y97" s="22">
        <v>6.3</v>
      </c>
      <c r="Z97" s="22">
        <v>5.6</v>
      </c>
      <c r="AA97" s="22">
        <v>6.2</v>
      </c>
      <c r="AB97" s="22">
        <v>6.1</v>
      </c>
      <c r="AC97" s="22">
        <v>6.8</v>
      </c>
      <c r="AD97" s="22">
        <v>1.0</v>
      </c>
      <c r="AE97" s="12"/>
      <c r="AF97" s="12"/>
      <c r="AG97" s="12"/>
      <c r="AH97" s="104"/>
      <c r="AI97" s="12"/>
      <c r="AJ97" s="12"/>
      <c r="AK97" s="12"/>
      <c r="AL97" s="12"/>
      <c r="AM97" s="12"/>
      <c r="AN97" s="12"/>
      <c r="AO97" s="12"/>
      <c r="AP97" s="12"/>
      <c r="AQ97" s="12"/>
      <c r="AR97" s="12"/>
      <c r="AS97" s="12"/>
      <c r="AT97" s="12"/>
      <c r="AU97" s="12"/>
      <c r="AV97" s="12"/>
      <c r="AW97" s="12"/>
      <c r="AX97" s="12"/>
      <c r="AY97" s="12"/>
      <c r="AZ97" s="12"/>
    </row>
    <row r="98">
      <c r="A98" s="98">
        <v>1.0</v>
      </c>
      <c r="B98" s="99" t="s">
        <v>49</v>
      </c>
      <c r="C98" s="22" t="s">
        <v>34</v>
      </c>
      <c r="D98" s="129" t="s">
        <v>366</v>
      </c>
      <c r="E98" s="104" t="s">
        <v>131</v>
      </c>
      <c r="F98" s="104" t="s">
        <v>367</v>
      </c>
      <c r="G98" s="107">
        <v>1.0</v>
      </c>
      <c r="H98" s="42" t="s">
        <v>52</v>
      </c>
      <c r="I98" s="104" t="s">
        <v>89</v>
      </c>
      <c r="J98" s="104">
        <v>0.0</v>
      </c>
      <c r="K98" s="130">
        <v>87.0</v>
      </c>
      <c r="L98" s="130">
        <v>44.0</v>
      </c>
      <c r="M98" s="131">
        <f t="shared" si="2"/>
        <v>131</v>
      </c>
      <c r="N98" s="104"/>
      <c r="O98" s="104"/>
      <c r="P98" s="104"/>
      <c r="Q98" s="107" t="s">
        <v>704</v>
      </c>
      <c r="R98" s="104"/>
      <c r="S98" s="104" t="s">
        <v>605</v>
      </c>
      <c r="T98" s="107" t="s">
        <v>670</v>
      </c>
      <c r="U98" s="104"/>
      <c r="V98" s="104">
        <v>9.85</v>
      </c>
      <c r="W98" s="104">
        <v>5.56</v>
      </c>
      <c r="X98" s="104">
        <v>10.1</v>
      </c>
      <c r="Y98" s="104">
        <v>5.42</v>
      </c>
      <c r="Z98" s="104">
        <v>7.52</v>
      </c>
      <c r="AA98" s="104">
        <v>5.99</v>
      </c>
      <c r="AB98" s="104">
        <v>11.95</v>
      </c>
      <c r="AC98" s="104">
        <v>7.55</v>
      </c>
      <c r="AD98" s="104">
        <v>1.0</v>
      </c>
      <c r="AE98" s="12"/>
      <c r="AF98" s="12"/>
      <c r="AG98" s="12"/>
      <c r="AH98" s="104"/>
      <c r="AI98" s="12"/>
      <c r="AJ98" s="12"/>
      <c r="AK98" s="12"/>
      <c r="AL98" s="12"/>
      <c r="AM98" s="12"/>
      <c r="AN98" s="12"/>
      <c r="AO98" s="12"/>
      <c r="AP98" s="12"/>
      <c r="AQ98" s="12"/>
      <c r="AR98" s="12"/>
      <c r="AS98" s="12"/>
      <c r="AT98" s="12"/>
      <c r="AU98" s="12"/>
      <c r="AV98" s="12"/>
      <c r="AW98" s="12"/>
      <c r="AX98" s="12"/>
      <c r="AY98" s="12"/>
      <c r="AZ98" s="12"/>
    </row>
    <row r="99">
      <c r="A99" s="98">
        <v>1.0</v>
      </c>
      <c r="B99" s="99" t="s">
        <v>49</v>
      </c>
      <c r="C99" s="22" t="s">
        <v>34</v>
      </c>
      <c r="D99" s="129" t="s">
        <v>366</v>
      </c>
      <c r="E99" s="104" t="s">
        <v>131</v>
      </c>
      <c r="F99" s="104" t="s">
        <v>367</v>
      </c>
      <c r="G99" s="107">
        <v>1.0</v>
      </c>
      <c r="H99" s="42" t="s">
        <v>52</v>
      </c>
      <c r="I99" s="104" t="s">
        <v>89</v>
      </c>
      <c r="J99" s="104">
        <v>0.0</v>
      </c>
      <c r="K99" s="130">
        <v>87.0</v>
      </c>
      <c r="L99" s="130">
        <v>44.0</v>
      </c>
      <c r="M99" s="131">
        <f t="shared" si="2"/>
        <v>131</v>
      </c>
      <c r="N99" s="104"/>
      <c r="O99" s="104"/>
      <c r="P99" s="104"/>
      <c r="Q99" s="107" t="s">
        <v>704</v>
      </c>
      <c r="R99" s="104"/>
      <c r="S99" s="104" t="s">
        <v>611</v>
      </c>
      <c r="T99" s="107" t="s">
        <v>705</v>
      </c>
      <c r="U99" s="104"/>
      <c r="V99" s="104">
        <v>3.73</v>
      </c>
      <c r="W99" s="104">
        <v>2.12</v>
      </c>
      <c r="X99" s="104">
        <v>4.89</v>
      </c>
      <c r="Y99" s="104">
        <v>3.89</v>
      </c>
      <c r="Z99" s="104">
        <v>2.73</v>
      </c>
      <c r="AA99" s="104">
        <v>2.03</v>
      </c>
      <c r="AB99" s="104">
        <v>5.1</v>
      </c>
      <c r="AC99" s="104">
        <v>2.83</v>
      </c>
      <c r="AD99" s="104">
        <v>1.0</v>
      </c>
      <c r="AE99" s="12"/>
      <c r="AF99" s="12"/>
      <c r="AG99" s="12"/>
      <c r="AH99" s="104"/>
      <c r="AI99" s="12"/>
      <c r="AJ99" s="12"/>
      <c r="AK99" s="12"/>
      <c r="AL99" s="12"/>
      <c r="AM99" s="12"/>
      <c r="AN99" s="12"/>
      <c r="AO99" s="12"/>
      <c r="AP99" s="12"/>
      <c r="AQ99" s="12"/>
      <c r="AR99" s="12"/>
      <c r="AS99" s="12"/>
      <c r="AT99" s="12"/>
      <c r="AU99" s="12"/>
      <c r="AV99" s="12"/>
      <c r="AW99" s="12"/>
      <c r="AX99" s="12"/>
      <c r="AY99" s="12"/>
      <c r="AZ99" s="12"/>
    </row>
    <row r="100">
      <c r="A100" s="98">
        <v>1.0</v>
      </c>
      <c r="B100" s="99" t="s">
        <v>49</v>
      </c>
      <c r="C100" s="22" t="s">
        <v>34</v>
      </c>
      <c r="D100" s="129" t="s">
        <v>366</v>
      </c>
      <c r="E100" s="104" t="s">
        <v>131</v>
      </c>
      <c r="F100" s="104" t="s">
        <v>367</v>
      </c>
      <c r="G100" s="107">
        <v>1.0</v>
      </c>
      <c r="H100" s="42" t="s">
        <v>52</v>
      </c>
      <c r="I100" s="104" t="s">
        <v>89</v>
      </c>
      <c r="J100" s="104">
        <v>0.0</v>
      </c>
      <c r="K100" s="130">
        <v>87.0</v>
      </c>
      <c r="L100" s="130">
        <v>77.0</v>
      </c>
      <c r="M100" s="131">
        <f t="shared" si="2"/>
        <v>164</v>
      </c>
      <c r="N100" s="104"/>
      <c r="O100" s="104"/>
      <c r="P100" s="104"/>
      <c r="Q100" s="107" t="s">
        <v>704</v>
      </c>
      <c r="R100" s="104"/>
      <c r="S100" s="104" t="s">
        <v>611</v>
      </c>
      <c r="T100" s="107" t="s">
        <v>678</v>
      </c>
      <c r="U100" s="104"/>
      <c r="V100" s="104">
        <v>5.21</v>
      </c>
      <c r="W100" s="104">
        <v>4.03</v>
      </c>
      <c r="X100" s="104">
        <v>4.39</v>
      </c>
      <c r="Y100" s="104">
        <v>2.61</v>
      </c>
      <c r="Z100" s="104">
        <v>4.03</v>
      </c>
      <c r="AA100" s="104">
        <v>3.38</v>
      </c>
      <c r="AB100" s="104">
        <v>5.3</v>
      </c>
      <c r="AC100" s="104">
        <v>3.25</v>
      </c>
      <c r="AD100" s="104">
        <v>1.0</v>
      </c>
      <c r="AE100" s="12"/>
      <c r="AF100" s="12"/>
      <c r="AG100" s="12"/>
      <c r="AH100" s="104"/>
      <c r="AI100" s="12"/>
      <c r="AJ100" s="12"/>
      <c r="AK100" s="12"/>
      <c r="AL100" s="12"/>
      <c r="AM100" s="12"/>
      <c r="AN100" s="12"/>
      <c r="AO100" s="12"/>
      <c r="AP100" s="12"/>
      <c r="AQ100" s="12"/>
      <c r="AR100" s="12"/>
      <c r="AS100" s="12"/>
      <c r="AT100" s="12"/>
      <c r="AU100" s="12"/>
      <c r="AV100" s="12"/>
      <c r="AW100" s="12"/>
      <c r="AX100" s="12"/>
      <c r="AY100" s="12"/>
      <c r="AZ100" s="12"/>
    </row>
    <row r="101">
      <c r="A101" s="98">
        <v>1.0</v>
      </c>
      <c r="B101" s="99"/>
      <c r="C101" s="22" t="s">
        <v>34</v>
      </c>
      <c r="D101" s="129" t="s">
        <v>366</v>
      </c>
      <c r="E101" s="104" t="s">
        <v>131</v>
      </c>
      <c r="F101" s="104" t="s">
        <v>367</v>
      </c>
      <c r="G101" s="107">
        <v>3.0</v>
      </c>
      <c r="H101" s="42" t="s">
        <v>52</v>
      </c>
      <c r="I101" s="104" t="s">
        <v>89</v>
      </c>
      <c r="J101" s="104">
        <v>0.0</v>
      </c>
      <c r="K101" s="130">
        <v>79.0</v>
      </c>
      <c r="L101" s="130">
        <v>110.0</v>
      </c>
      <c r="M101" s="131">
        <f t="shared" si="2"/>
        <v>189</v>
      </c>
      <c r="N101" s="104"/>
      <c r="O101" s="104"/>
      <c r="P101" s="104"/>
      <c r="Q101" s="107" t="s">
        <v>244</v>
      </c>
      <c r="R101" s="104"/>
      <c r="S101" s="104"/>
      <c r="T101" s="107" t="s">
        <v>706</v>
      </c>
      <c r="U101" s="104"/>
      <c r="V101" s="107" t="s">
        <v>707</v>
      </c>
      <c r="W101" s="104"/>
      <c r="X101" s="104"/>
      <c r="Y101" s="104"/>
      <c r="Z101" s="104"/>
      <c r="AA101" s="104"/>
      <c r="AB101" s="104"/>
      <c r="AC101" s="104"/>
      <c r="AD101" s="104"/>
      <c r="AE101" s="12"/>
      <c r="AF101" s="12"/>
      <c r="AG101" s="12"/>
      <c r="AH101" s="104"/>
      <c r="AI101" s="12"/>
      <c r="AJ101" s="12"/>
      <c r="AK101" s="12"/>
      <c r="AL101" s="12"/>
      <c r="AM101" s="12"/>
      <c r="AN101" s="12"/>
      <c r="AO101" s="12"/>
      <c r="AP101" s="12"/>
      <c r="AQ101" s="12"/>
      <c r="AR101" s="12"/>
      <c r="AS101" s="12"/>
      <c r="AT101" s="12"/>
      <c r="AU101" s="12"/>
      <c r="AV101" s="12"/>
      <c r="AW101" s="12"/>
      <c r="AX101" s="12"/>
      <c r="AY101" s="12"/>
      <c r="AZ101" s="12"/>
    </row>
    <row r="102">
      <c r="A102" s="98">
        <v>1.0</v>
      </c>
      <c r="B102" s="99"/>
      <c r="C102" s="22" t="s">
        <v>34</v>
      </c>
      <c r="D102" s="129" t="s">
        <v>366</v>
      </c>
      <c r="E102" s="104" t="s">
        <v>131</v>
      </c>
      <c r="F102" s="104" t="s">
        <v>367</v>
      </c>
      <c r="G102" s="107">
        <v>3.0</v>
      </c>
      <c r="H102" s="42" t="s">
        <v>52</v>
      </c>
      <c r="I102" s="104" t="s">
        <v>89</v>
      </c>
      <c r="J102" s="104">
        <v>0.0</v>
      </c>
      <c r="K102" s="130">
        <v>79.0</v>
      </c>
      <c r="L102" s="130">
        <v>110.0</v>
      </c>
      <c r="M102" s="131">
        <f t="shared" si="2"/>
        <v>189</v>
      </c>
      <c r="N102" s="104"/>
      <c r="O102" s="104"/>
      <c r="P102" s="104"/>
      <c r="Q102" s="107" t="s">
        <v>244</v>
      </c>
      <c r="R102" s="104"/>
      <c r="S102" s="104"/>
      <c r="T102" s="107" t="s">
        <v>708</v>
      </c>
      <c r="U102" s="104"/>
      <c r="V102" s="104"/>
      <c r="W102" s="104"/>
      <c r="X102" s="104"/>
      <c r="Y102" s="104"/>
      <c r="Z102" s="104"/>
      <c r="AA102" s="104"/>
      <c r="AB102" s="104"/>
      <c r="AC102" s="104"/>
      <c r="AD102" s="104"/>
      <c r="AE102" s="12"/>
      <c r="AF102" s="12"/>
      <c r="AG102" s="12"/>
      <c r="AH102" s="104"/>
      <c r="AI102" s="12"/>
      <c r="AJ102" s="12"/>
      <c r="AK102" s="12"/>
      <c r="AL102" s="12"/>
      <c r="AM102" s="12"/>
      <c r="AN102" s="12"/>
      <c r="AO102" s="12"/>
      <c r="AP102" s="12"/>
      <c r="AQ102" s="12"/>
      <c r="AR102" s="12"/>
      <c r="AS102" s="12"/>
      <c r="AT102" s="12"/>
      <c r="AU102" s="12"/>
      <c r="AV102" s="12"/>
      <c r="AW102" s="12"/>
      <c r="AX102" s="12"/>
      <c r="AY102" s="12"/>
      <c r="AZ102" s="12"/>
    </row>
    <row r="103">
      <c r="A103" s="98">
        <v>1.0</v>
      </c>
      <c r="B103" s="99"/>
      <c r="C103" s="22" t="s">
        <v>34</v>
      </c>
      <c r="D103" s="129" t="s">
        <v>366</v>
      </c>
      <c r="E103" s="104" t="s">
        <v>131</v>
      </c>
      <c r="F103" s="104" t="s">
        <v>367</v>
      </c>
      <c r="G103" s="107">
        <v>3.0</v>
      </c>
      <c r="H103" s="42" t="s">
        <v>52</v>
      </c>
      <c r="I103" s="104" t="s">
        <v>89</v>
      </c>
      <c r="J103" s="104">
        <v>0.0</v>
      </c>
      <c r="K103" s="130">
        <v>79.0</v>
      </c>
      <c r="L103" s="130">
        <v>110.0</v>
      </c>
      <c r="M103" s="131">
        <f t="shared" si="2"/>
        <v>189</v>
      </c>
      <c r="N103" s="104"/>
      <c r="O103" s="104"/>
      <c r="P103" s="104"/>
      <c r="Q103" s="107" t="s">
        <v>244</v>
      </c>
      <c r="R103" s="104"/>
      <c r="S103" s="104"/>
      <c r="T103" s="107" t="s">
        <v>709</v>
      </c>
      <c r="U103" s="104"/>
      <c r="V103" s="104"/>
      <c r="W103" s="104"/>
      <c r="X103" s="104"/>
      <c r="Y103" s="104"/>
      <c r="Z103" s="104"/>
      <c r="AA103" s="104"/>
      <c r="AB103" s="104"/>
      <c r="AC103" s="104"/>
      <c r="AD103" s="104"/>
      <c r="AE103" s="12"/>
      <c r="AF103" s="12"/>
      <c r="AG103" s="12"/>
      <c r="AH103" s="104"/>
      <c r="AI103" s="12"/>
      <c r="AJ103" s="12"/>
      <c r="AK103" s="12"/>
      <c r="AL103" s="12"/>
      <c r="AM103" s="12"/>
      <c r="AN103" s="12"/>
      <c r="AO103" s="12"/>
      <c r="AP103" s="12"/>
      <c r="AQ103" s="12"/>
      <c r="AR103" s="12"/>
      <c r="AS103" s="12"/>
      <c r="AT103" s="12"/>
      <c r="AU103" s="12"/>
      <c r="AV103" s="12"/>
      <c r="AW103" s="12"/>
      <c r="AX103" s="12"/>
      <c r="AY103" s="12"/>
      <c r="AZ103" s="12"/>
    </row>
    <row r="104">
      <c r="A104" s="98">
        <v>1.0</v>
      </c>
      <c r="B104" s="99"/>
      <c r="C104" s="22" t="s">
        <v>34</v>
      </c>
      <c r="D104" s="129" t="s">
        <v>366</v>
      </c>
      <c r="E104" s="104" t="s">
        <v>131</v>
      </c>
      <c r="F104" s="104" t="s">
        <v>367</v>
      </c>
      <c r="G104" s="107">
        <v>3.0</v>
      </c>
      <c r="H104" s="42" t="s">
        <v>52</v>
      </c>
      <c r="I104" s="104" t="s">
        <v>89</v>
      </c>
      <c r="J104" s="104">
        <v>0.0</v>
      </c>
      <c r="K104" s="130">
        <v>79.0</v>
      </c>
      <c r="L104" s="130">
        <v>110.0</v>
      </c>
      <c r="M104" s="131">
        <f t="shared" si="2"/>
        <v>189</v>
      </c>
      <c r="N104" s="104"/>
      <c r="O104" s="104"/>
      <c r="P104" s="104"/>
      <c r="Q104" s="107" t="s">
        <v>244</v>
      </c>
      <c r="R104" s="104"/>
      <c r="S104" s="104"/>
      <c r="T104" s="107" t="s">
        <v>710</v>
      </c>
      <c r="U104" s="104"/>
      <c r="V104" s="104"/>
      <c r="W104" s="104"/>
      <c r="X104" s="104"/>
      <c r="Y104" s="104"/>
      <c r="Z104" s="104"/>
      <c r="AA104" s="104"/>
      <c r="AB104" s="104"/>
      <c r="AC104" s="104"/>
      <c r="AD104" s="104"/>
      <c r="AE104" s="12"/>
      <c r="AF104" s="12"/>
      <c r="AG104" s="12"/>
      <c r="AH104" s="104"/>
      <c r="AI104" s="12"/>
      <c r="AJ104" s="12"/>
      <c r="AK104" s="12"/>
      <c r="AL104" s="12"/>
      <c r="AM104" s="12"/>
      <c r="AN104" s="12"/>
      <c r="AO104" s="12"/>
      <c r="AP104" s="12"/>
      <c r="AQ104" s="12"/>
      <c r="AR104" s="12"/>
      <c r="AS104" s="12"/>
      <c r="AT104" s="12"/>
      <c r="AU104" s="12"/>
      <c r="AV104" s="12"/>
      <c r="AW104" s="12"/>
      <c r="AX104" s="12"/>
      <c r="AY104" s="12"/>
      <c r="AZ104" s="12"/>
    </row>
    <row r="105">
      <c r="A105" s="98">
        <v>1.0</v>
      </c>
      <c r="B105" s="95" t="s">
        <v>33</v>
      </c>
      <c r="C105" s="95"/>
      <c r="D105" s="95" t="s">
        <v>344</v>
      </c>
      <c r="E105" s="95" t="s">
        <v>345</v>
      </c>
      <c r="F105" s="95">
        <v>14.0</v>
      </c>
      <c r="G105" s="95">
        <v>2.0</v>
      </c>
      <c r="H105" s="95" t="s">
        <v>38</v>
      </c>
      <c r="I105" s="95" t="s">
        <v>89</v>
      </c>
      <c r="J105" s="95">
        <v>0.0</v>
      </c>
      <c r="K105" s="22">
        <v>93.0</v>
      </c>
      <c r="L105" s="22">
        <v>91.0</v>
      </c>
      <c r="M105" s="22">
        <f t="shared" si="2"/>
        <v>184</v>
      </c>
      <c r="N105" s="22"/>
      <c r="O105" s="22"/>
      <c r="P105" s="22"/>
      <c r="Q105" s="22"/>
      <c r="R105" s="22"/>
      <c r="S105" s="22" t="s">
        <v>616</v>
      </c>
      <c r="T105" s="22" t="s">
        <v>711</v>
      </c>
      <c r="U105" s="22"/>
      <c r="V105" s="22">
        <v>15.39</v>
      </c>
      <c r="W105" s="22">
        <v>7.65</v>
      </c>
      <c r="X105" s="22">
        <v>14.85</v>
      </c>
      <c r="Y105" s="22">
        <v>8.42</v>
      </c>
      <c r="Z105" s="22">
        <v>10.61</v>
      </c>
      <c r="AA105" s="22">
        <v>8.02</v>
      </c>
      <c r="AB105" s="22">
        <v>13.14</v>
      </c>
      <c r="AC105" s="22">
        <v>8.61</v>
      </c>
      <c r="AD105" s="22">
        <v>1.0</v>
      </c>
      <c r="AE105" s="22"/>
      <c r="AF105" s="22">
        <v>0.35</v>
      </c>
      <c r="AG105" s="22"/>
      <c r="AH105" s="104"/>
      <c r="AI105" s="12"/>
      <c r="AJ105" s="12"/>
      <c r="AK105" s="12"/>
      <c r="AL105" s="12"/>
      <c r="AM105" s="12"/>
      <c r="AN105" s="12"/>
      <c r="AO105" s="12"/>
      <c r="AP105" s="12"/>
      <c r="AQ105" s="12"/>
      <c r="AR105" s="12"/>
      <c r="AS105" s="12"/>
      <c r="AT105" s="12"/>
      <c r="AU105" s="12"/>
      <c r="AV105" s="12"/>
      <c r="AW105" s="12"/>
      <c r="AX105" s="12"/>
      <c r="AY105" s="12"/>
      <c r="AZ105" s="12"/>
    </row>
    <row r="106">
      <c r="A106" s="98">
        <v>1.0</v>
      </c>
      <c r="B106" s="95" t="s">
        <v>33</v>
      </c>
      <c r="C106" s="95"/>
      <c r="D106" s="95" t="s">
        <v>344</v>
      </c>
      <c r="E106" s="95" t="s">
        <v>345</v>
      </c>
      <c r="F106" s="95">
        <v>14.0</v>
      </c>
      <c r="G106" s="95">
        <v>2.0</v>
      </c>
      <c r="H106" s="95" t="s">
        <v>38</v>
      </c>
      <c r="I106" s="95" t="s">
        <v>89</v>
      </c>
      <c r="J106" s="95">
        <v>0.0</v>
      </c>
      <c r="K106" s="22">
        <v>93.0</v>
      </c>
      <c r="L106" s="22">
        <v>91.0</v>
      </c>
      <c r="M106" s="22">
        <f t="shared" si="2"/>
        <v>184</v>
      </c>
      <c r="N106" s="22"/>
      <c r="O106" s="22"/>
      <c r="P106" s="22"/>
      <c r="Q106" s="22"/>
      <c r="R106" s="22"/>
      <c r="S106" s="22" t="s">
        <v>616</v>
      </c>
      <c r="T106" s="22" t="s">
        <v>712</v>
      </c>
      <c r="U106" s="22"/>
      <c r="V106" s="22">
        <v>10.75</v>
      </c>
      <c r="W106" s="22">
        <v>7.58</v>
      </c>
      <c r="X106" s="22">
        <v>9.56</v>
      </c>
      <c r="Y106" s="22">
        <v>7.59</v>
      </c>
      <c r="Z106" s="22">
        <v>10.34</v>
      </c>
      <c r="AA106" s="22">
        <v>7.08</v>
      </c>
      <c r="AB106" s="22">
        <v>10.02</v>
      </c>
      <c r="AC106" s="22">
        <v>7.69</v>
      </c>
      <c r="AD106" s="22">
        <v>1.0</v>
      </c>
      <c r="AE106" s="22"/>
      <c r="AF106" s="22"/>
      <c r="AG106" s="22"/>
      <c r="AH106" s="104"/>
      <c r="AI106" s="12"/>
      <c r="AJ106" s="12"/>
      <c r="AK106" s="12"/>
      <c r="AL106" s="12"/>
      <c r="AM106" s="12"/>
      <c r="AN106" s="12"/>
      <c r="AO106" s="12"/>
      <c r="AP106" s="12"/>
      <c r="AQ106" s="12"/>
      <c r="AR106" s="12"/>
      <c r="AS106" s="12"/>
      <c r="AT106" s="12"/>
      <c r="AU106" s="12"/>
      <c r="AV106" s="12"/>
      <c r="AW106" s="12"/>
      <c r="AX106" s="12"/>
      <c r="AY106" s="12"/>
      <c r="AZ106" s="12"/>
    </row>
    <row r="107">
      <c r="A107" s="98">
        <v>1.0</v>
      </c>
      <c r="B107" s="95" t="s">
        <v>33</v>
      </c>
      <c r="C107" s="95"/>
      <c r="D107" s="95" t="s">
        <v>344</v>
      </c>
      <c r="E107" s="95" t="s">
        <v>345</v>
      </c>
      <c r="F107" s="95">
        <v>14.0</v>
      </c>
      <c r="G107" s="95">
        <v>2.0</v>
      </c>
      <c r="H107" s="95" t="s">
        <v>38</v>
      </c>
      <c r="I107" s="95" t="s">
        <v>89</v>
      </c>
      <c r="J107" s="95">
        <v>0.0</v>
      </c>
      <c r="K107" s="22">
        <v>93.0</v>
      </c>
      <c r="L107" s="22">
        <v>91.0</v>
      </c>
      <c r="M107" s="22">
        <f t="shared" si="2"/>
        <v>184</v>
      </c>
      <c r="N107" s="22"/>
      <c r="O107" s="22"/>
      <c r="P107" s="22"/>
      <c r="Q107" s="22"/>
      <c r="R107" s="22"/>
      <c r="S107" s="22" t="s">
        <v>616</v>
      </c>
      <c r="T107" s="22" t="s">
        <v>713</v>
      </c>
      <c r="U107" s="22"/>
      <c r="V107" s="22">
        <v>5.05</v>
      </c>
      <c r="W107" s="22">
        <v>5.77</v>
      </c>
      <c r="X107" s="22">
        <v>6.4</v>
      </c>
      <c r="Y107" s="22">
        <v>6.51</v>
      </c>
      <c r="Z107" s="22">
        <v>4.89</v>
      </c>
      <c r="AA107" s="22">
        <v>6.43</v>
      </c>
      <c r="AB107" s="22">
        <v>6.3</v>
      </c>
      <c r="AC107" s="22">
        <v>7.26</v>
      </c>
      <c r="AD107" s="22">
        <v>1.0</v>
      </c>
      <c r="AE107" s="22"/>
      <c r="AF107" s="22"/>
      <c r="AG107" s="22"/>
      <c r="AH107" s="104"/>
      <c r="AI107" s="12"/>
      <c r="AJ107" s="12"/>
      <c r="AK107" s="12"/>
      <c r="AL107" s="12"/>
      <c r="AM107" s="12"/>
      <c r="AN107" s="12"/>
      <c r="AO107" s="12"/>
      <c r="AP107" s="12"/>
      <c r="AQ107" s="12"/>
      <c r="AR107" s="12"/>
      <c r="AS107" s="12"/>
      <c r="AT107" s="12"/>
      <c r="AU107" s="12"/>
      <c r="AV107" s="12"/>
      <c r="AW107" s="12"/>
      <c r="AX107" s="12"/>
      <c r="AY107" s="12"/>
      <c r="AZ107" s="12"/>
    </row>
    <row r="108">
      <c r="A108" s="98">
        <v>1.0</v>
      </c>
      <c r="B108" s="99" t="s">
        <v>49</v>
      </c>
      <c r="C108" s="22" t="s">
        <v>34</v>
      </c>
      <c r="D108" s="15" t="s">
        <v>388</v>
      </c>
      <c r="E108" s="15" t="s">
        <v>389</v>
      </c>
      <c r="F108" s="26">
        <v>44292.0</v>
      </c>
      <c r="G108" s="15">
        <v>1.0</v>
      </c>
      <c r="H108" s="15" t="s">
        <v>79</v>
      </c>
      <c r="I108" s="15" t="s">
        <v>39</v>
      </c>
      <c r="J108" s="22">
        <v>1.0</v>
      </c>
      <c r="K108" s="132">
        <v>2509.0</v>
      </c>
      <c r="L108" s="132">
        <v>2168.0</v>
      </c>
      <c r="M108" s="132">
        <f t="shared" si="2"/>
        <v>4677</v>
      </c>
      <c r="N108" s="22">
        <v>29.0</v>
      </c>
      <c r="O108" s="22">
        <v>27.0</v>
      </c>
      <c r="P108" s="12"/>
      <c r="Q108" s="12"/>
      <c r="R108" s="113"/>
      <c r="S108" s="113" t="s">
        <v>616</v>
      </c>
      <c r="T108" s="108" t="s">
        <v>699</v>
      </c>
      <c r="U108" s="12"/>
      <c r="V108" s="22">
        <v>1.25</v>
      </c>
      <c r="W108" s="22">
        <v>1.95</v>
      </c>
      <c r="X108" s="22">
        <v>1.06</v>
      </c>
      <c r="Y108" s="22">
        <v>1.95</v>
      </c>
      <c r="Z108" s="22">
        <v>1.26</v>
      </c>
      <c r="AA108" s="22">
        <v>1.86</v>
      </c>
      <c r="AB108" s="22">
        <v>1.2</v>
      </c>
      <c r="AC108" s="22">
        <v>1.83</v>
      </c>
      <c r="AD108" s="22">
        <v>1.0</v>
      </c>
      <c r="AE108" s="12"/>
      <c r="AF108" s="12"/>
      <c r="AG108" s="12"/>
      <c r="AH108" s="104"/>
      <c r="AI108" s="12"/>
      <c r="AJ108" s="12"/>
      <c r="AK108" s="12"/>
      <c r="AL108" s="12"/>
      <c r="AM108" s="12"/>
      <c r="AN108" s="12"/>
      <c r="AO108" s="12"/>
      <c r="AP108" s="12"/>
      <c r="AQ108" s="12"/>
      <c r="AR108" s="12"/>
      <c r="AS108" s="12"/>
      <c r="AT108" s="12"/>
      <c r="AU108" s="12"/>
      <c r="AV108" s="12"/>
      <c r="AW108" s="12"/>
      <c r="AX108" s="12"/>
      <c r="AY108" s="12"/>
      <c r="AZ108" s="12"/>
    </row>
    <row r="109">
      <c r="A109" s="98">
        <v>1.0</v>
      </c>
      <c r="B109" s="99" t="s">
        <v>49</v>
      </c>
      <c r="C109" s="22" t="s">
        <v>34</v>
      </c>
      <c r="D109" s="15" t="s">
        <v>388</v>
      </c>
      <c r="E109" s="15" t="s">
        <v>389</v>
      </c>
      <c r="F109" s="26">
        <v>44292.0</v>
      </c>
      <c r="G109" s="15">
        <v>1.0</v>
      </c>
      <c r="H109" s="15" t="s">
        <v>79</v>
      </c>
      <c r="I109" s="15" t="s">
        <v>39</v>
      </c>
      <c r="J109" s="22">
        <v>1.0</v>
      </c>
      <c r="K109" s="132">
        <v>2509.0</v>
      </c>
      <c r="L109" s="132">
        <v>2168.0</v>
      </c>
      <c r="M109" s="132">
        <f t="shared" si="2"/>
        <v>4677</v>
      </c>
      <c r="N109" s="22">
        <v>29.0</v>
      </c>
      <c r="O109" s="22">
        <v>27.0</v>
      </c>
      <c r="P109" s="12"/>
      <c r="Q109" s="12"/>
      <c r="R109" s="113"/>
      <c r="S109" s="113" t="s">
        <v>616</v>
      </c>
      <c r="T109" s="108" t="s">
        <v>700</v>
      </c>
      <c r="U109" s="12"/>
      <c r="V109" s="22">
        <v>1.7</v>
      </c>
      <c r="W109" s="22">
        <v>1.82</v>
      </c>
      <c r="X109" s="22">
        <v>1.52</v>
      </c>
      <c r="Y109" s="22">
        <v>1.78</v>
      </c>
      <c r="Z109" s="22">
        <v>1.21</v>
      </c>
      <c r="AA109" s="22">
        <v>1.65</v>
      </c>
      <c r="AB109" s="22">
        <v>1.24</v>
      </c>
      <c r="AC109" s="22">
        <v>1.62</v>
      </c>
      <c r="AD109" s="22">
        <v>1.0</v>
      </c>
      <c r="AE109" s="12"/>
      <c r="AF109" s="12"/>
      <c r="AG109" s="12"/>
      <c r="AH109" s="104"/>
      <c r="AI109" s="12"/>
      <c r="AJ109" s="12"/>
      <c r="AK109" s="12"/>
      <c r="AL109" s="12"/>
      <c r="AM109" s="12"/>
      <c r="AN109" s="12"/>
      <c r="AO109" s="12"/>
      <c r="AP109" s="12"/>
      <c r="AQ109" s="12"/>
      <c r="AR109" s="12"/>
      <c r="AS109" s="12"/>
      <c r="AT109" s="12"/>
      <c r="AU109" s="12"/>
      <c r="AV109" s="12"/>
      <c r="AW109" s="12"/>
      <c r="AX109" s="12"/>
      <c r="AY109" s="12"/>
      <c r="AZ109" s="12"/>
    </row>
    <row r="110">
      <c r="A110" s="98">
        <v>1.0</v>
      </c>
      <c r="B110" s="99" t="s">
        <v>49</v>
      </c>
      <c r="C110" s="22" t="s">
        <v>34</v>
      </c>
      <c r="D110" s="15" t="s">
        <v>388</v>
      </c>
      <c r="E110" s="15" t="s">
        <v>389</v>
      </c>
      <c r="F110" s="26">
        <v>44292.0</v>
      </c>
      <c r="G110" s="15">
        <v>1.0</v>
      </c>
      <c r="H110" s="15" t="s">
        <v>79</v>
      </c>
      <c r="I110" s="15" t="s">
        <v>39</v>
      </c>
      <c r="J110" s="22">
        <v>1.0</v>
      </c>
      <c r="K110" s="132">
        <v>2509.0</v>
      </c>
      <c r="L110" s="132">
        <v>2168.0</v>
      </c>
      <c r="M110" s="132">
        <f t="shared" si="2"/>
        <v>4677</v>
      </c>
      <c r="N110" s="22">
        <v>29.0</v>
      </c>
      <c r="O110" s="22">
        <v>27.0</v>
      </c>
      <c r="P110" s="12"/>
      <c r="Q110" s="12"/>
      <c r="R110" s="113"/>
      <c r="S110" s="113" t="s">
        <v>616</v>
      </c>
      <c r="T110" s="108" t="s">
        <v>701</v>
      </c>
      <c r="U110" s="12"/>
      <c r="V110" s="22">
        <v>0.99</v>
      </c>
      <c r="W110" s="22">
        <v>1.62</v>
      </c>
      <c r="X110" s="22">
        <v>0.89</v>
      </c>
      <c r="Y110" s="22">
        <v>1.51</v>
      </c>
      <c r="Z110" s="22">
        <v>1.14</v>
      </c>
      <c r="AA110" s="22">
        <v>1.92</v>
      </c>
      <c r="AB110" s="22">
        <v>1.04</v>
      </c>
      <c r="AC110" s="22">
        <v>1.8</v>
      </c>
      <c r="AD110" s="22">
        <v>1.0</v>
      </c>
      <c r="AE110" s="12"/>
      <c r="AF110" s="12"/>
      <c r="AG110" s="12"/>
      <c r="AH110" s="104"/>
      <c r="AI110" s="12"/>
      <c r="AJ110" s="12"/>
      <c r="AK110" s="12"/>
      <c r="AL110" s="12"/>
      <c r="AM110" s="12"/>
      <c r="AN110" s="12"/>
      <c r="AO110" s="12"/>
      <c r="AP110" s="12"/>
      <c r="AQ110" s="12"/>
      <c r="AR110" s="12"/>
      <c r="AS110" s="12"/>
      <c r="AT110" s="12"/>
      <c r="AU110" s="12"/>
      <c r="AV110" s="12"/>
      <c r="AW110" s="12"/>
      <c r="AX110" s="12"/>
      <c r="AY110" s="12"/>
      <c r="AZ110" s="12"/>
    </row>
    <row r="111">
      <c r="A111" s="114">
        <v>1.0</v>
      </c>
      <c r="B111" s="99" t="s">
        <v>49</v>
      </c>
      <c r="C111" s="22" t="s">
        <v>34</v>
      </c>
      <c r="D111" s="15" t="s">
        <v>388</v>
      </c>
      <c r="E111" s="15" t="s">
        <v>389</v>
      </c>
      <c r="F111" s="26">
        <v>44292.0</v>
      </c>
      <c r="G111" s="15">
        <v>1.0</v>
      </c>
      <c r="H111" s="15" t="s">
        <v>79</v>
      </c>
      <c r="I111" s="15" t="s">
        <v>39</v>
      </c>
      <c r="J111" s="22">
        <v>1.0</v>
      </c>
      <c r="K111" s="132">
        <v>2509.0</v>
      </c>
      <c r="L111" s="132">
        <v>2168.0</v>
      </c>
      <c r="M111" s="132">
        <f t="shared" si="2"/>
        <v>4677</v>
      </c>
      <c r="N111" s="22">
        <v>29.0</v>
      </c>
      <c r="O111" s="22">
        <v>27.0</v>
      </c>
      <c r="P111" s="12"/>
      <c r="Q111" s="12"/>
      <c r="R111" s="113"/>
      <c r="S111" s="113" t="s">
        <v>616</v>
      </c>
      <c r="T111" s="108" t="s">
        <v>702</v>
      </c>
      <c r="U111" s="12"/>
      <c r="V111" s="22">
        <v>6.6</v>
      </c>
      <c r="W111" s="22">
        <v>2.7</v>
      </c>
      <c r="X111" s="22">
        <v>6.86</v>
      </c>
      <c r="Y111" s="22">
        <v>2.64</v>
      </c>
      <c r="Z111" s="22">
        <v>7.78</v>
      </c>
      <c r="AA111" s="22">
        <v>2.38</v>
      </c>
      <c r="AB111" s="22">
        <v>7.56</v>
      </c>
      <c r="AC111" s="22">
        <v>2.49</v>
      </c>
      <c r="AD111" s="12"/>
      <c r="AE111" s="12"/>
      <c r="AF111" s="12"/>
      <c r="AG111" s="12"/>
      <c r="AH111" s="104"/>
      <c r="AI111" s="12"/>
      <c r="AJ111" s="12"/>
      <c r="AK111" s="12"/>
      <c r="AL111" s="12"/>
      <c r="AM111" s="12"/>
      <c r="AN111" s="12"/>
      <c r="AO111" s="12"/>
      <c r="AP111" s="12"/>
      <c r="AQ111" s="12"/>
      <c r="AR111" s="12"/>
      <c r="AS111" s="12"/>
      <c r="AT111" s="12"/>
      <c r="AU111" s="12"/>
      <c r="AV111" s="12"/>
      <c r="AW111" s="12"/>
      <c r="AX111" s="12"/>
      <c r="AY111" s="12"/>
      <c r="AZ111" s="12"/>
    </row>
    <row r="112">
      <c r="A112" s="133">
        <v>1.0</v>
      </c>
      <c r="B112" s="99" t="s">
        <v>49</v>
      </c>
      <c r="C112" s="12"/>
      <c r="D112" s="104" t="s">
        <v>458</v>
      </c>
      <c r="E112" s="104"/>
      <c r="F112" s="104"/>
      <c r="G112" s="104"/>
      <c r="H112" s="104"/>
      <c r="I112" s="104"/>
      <c r="J112" s="104"/>
      <c r="K112" s="104"/>
      <c r="L112" s="104"/>
      <c r="M112" s="80">
        <f t="shared" si="2"/>
        <v>0</v>
      </c>
      <c r="N112" s="104"/>
      <c r="O112" s="104"/>
      <c r="P112" s="104"/>
      <c r="Q112" s="104"/>
      <c r="R112" s="104"/>
      <c r="S112" s="104"/>
      <c r="T112" s="104"/>
      <c r="U112" s="104"/>
      <c r="V112" s="104"/>
      <c r="W112" s="104"/>
      <c r="X112" s="104"/>
      <c r="Y112" s="104"/>
      <c r="Z112" s="104"/>
      <c r="AA112" s="104"/>
      <c r="AB112" s="104"/>
      <c r="AC112" s="104"/>
      <c r="AD112" s="104"/>
      <c r="AE112" s="104"/>
      <c r="AF112" s="12"/>
      <c r="AG112" s="12"/>
      <c r="AH112" s="104"/>
      <c r="AI112" s="12"/>
      <c r="AJ112" s="12"/>
      <c r="AK112" s="12"/>
      <c r="AL112" s="12"/>
      <c r="AM112" s="12"/>
      <c r="AN112" s="12"/>
      <c r="AO112" s="12"/>
      <c r="AP112" s="12"/>
      <c r="AQ112" s="12"/>
      <c r="AR112" s="12"/>
      <c r="AS112" s="12"/>
      <c r="AT112" s="12"/>
      <c r="AU112" s="12"/>
      <c r="AV112" s="12"/>
      <c r="AW112" s="12"/>
      <c r="AX112" s="12"/>
      <c r="AY112" s="12"/>
      <c r="AZ112" s="12"/>
    </row>
    <row r="113">
      <c r="A113" s="98">
        <v>1.0</v>
      </c>
      <c r="B113" s="95" t="s">
        <v>33</v>
      </c>
      <c r="C113" s="95"/>
      <c r="D113" s="95" t="s">
        <v>424</v>
      </c>
      <c r="E113" s="95" t="s">
        <v>425</v>
      </c>
      <c r="F113" s="109">
        <v>44182.0</v>
      </c>
      <c r="G113" s="95">
        <v>2.0</v>
      </c>
      <c r="H113" s="95" t="s">
        <v>52</v>
      </c>
      <c r="I113" s="95" t="s">
        <v>426</v>
      </c>
      <c r="J113" s="95">
        <v>1.0</v>
      </c>
      <c r="K113" s="22">
        <v>94.0</v>
      </c>
      <c r="L113" s="22">
        <v>90.0</v>
      </c>
      <c r="M113" s="80">
        <f t="shared" si="2"/>
        <v>184</v>
      </c>
      <c r="N113" s="22">
        <v>5.0</v>
      </c>
      <c r="O113" s="22">
        <v>5.0</v>
      </c>
      <c r="P113" s="22" t="s">
        <v>604</v>
      </c>
      <c r="Q113" s="22" t="s">
        <v>714</v>
      </c>
      <c r="R113" s="22"/>
      <c r="S113" s="22" t="s">
        <v>715</v>
      </c>
      <c r="T113" s="22" t="s">
        <v>716</v>
      </c>
      <c r="U113" s="22"/>
      <c r="V113" s="22"/>
      <c r="W113" s="22"/>
      <c r="X113" s="22"/>
      <c r="Y113" s="22"/>
      <c r="Z113" s="22"/>
      <c r="AA113" s="22"/>
      <c r="AB113" s="22"/>
      <c r="AC113" s="22"/>
      <c r="AD113" s="22">
        <v>1.0</v>
      </c>
      <c r="AE113" s="22"/>
      <c r="AF113" s="22" t="s">
        <v>717</v>
      </c>
      <c r="AG113" s="22" t="s">
        <v>717</v>
      </c>
      <c r="AH113" s="104" t="s">
        <v>161</v>
      </c>
      <c r="AI113" s="30" t="s">
        <v>718</v>
      </c>
      <c r="AJ113" s="12"/>
      <c r="AK113" s="12"/>
      <c r="AL113" s="12"/>
      <c r="AM113" s="12"/>
      <c r="AN113" s="12"/>
      <c r="AO113" s="12"/>
      <c r="AP113" s="12"/>
      <c r="AQ113" s="12"/>
      <c r="AR113" s="12"/>
      <c r="AS113" s="12"/>
      <c r="AT113" s="12"/>
      <c r="AU113" s="12"/>
      <c r="AV113" s="12"/>
      <c r="AW113" s="12"/>
      <c r="AX113" s="12"/>
      <c r="AY113" s="12"/>
      <c r="AZ113" s="12"/>
    </row>
    <row r="114">
      <c r="A114" s="98">
        <v>1.0</v>
      </c>
      <c r="B114" s="95" t="s">
        <v>33</v>
      </c>
      <c r="C114" s="95"/>
      <c r="D114" s="95" t="s">
        <v>424</v>
      </c>
      <c r="E114" s="95" t="s">
        <v>425</v>
      </c>
      <c r="F114" s="109">
        <v>44182.0</v>
      </c>
      <c r="G114" s="95">
        <v>2.0</v>
      </c>
      <c r="H114" s="95" t="s">
        <v>52</v>
      </c>
      <c r="I114" s="95" t="s">
        <v>426</v>
      </c>
      <c r="J114" s="95">
        <v>1.0</v>
      </c>
      <c r="K114" s="22">
        <v>94.0</v>
      </c>
      <c r="L114" s="22">
        <v>90.0</v>
      </c>
      <c r="M114" s="80">
        <f t="shared" si="2"/>
        <v>184</v>
      </c>
      <c r="N114" s="22">
        <v>5.0</v>
      </c>
      <c r="O114" s="22">
        <v>5.0</v>
      </c>
      <c r="P114" s="22" t="s">
        <v>604</v>
      </c>
      <c r="Q114" s="22" t="s">
        <v>714</v>
      </c>
      <c r="R114" s="22"/>
      <c r="S114" s="22" t="s">
        <v>611</v>
      </c>
      <c r="T114" s="22" t="s">
        <v>719</v>
      </c>
      <c r="U114" s="22"/>
      <c r="V114" s="22"/>
      <c r="W114" s="22"/>
      <c r="X114" s="22"/>
      <c r="Y114" s="22"/>
      <c r="Z114" s="22"/>
      <c r="AA114" s="22"/>
      <c r="AB114" s="22"/>
      <c r="AC114" s="22"/>
      <c r="AD114" s="22"/>
      <c r="AE114" s="22"/>
      <c r="AF114" s="22"/>
      <c r="AG114" s="22"/>
      <c r="AH114" s="50"/>
      <c r="AI114" s="30" t="s">
        <v>718</v>
      </c>
      <c r="AJ114" s="12"/>
      <c r="AK114" s="12"/>
      <c r="AL114" s="12"/>
      <c r="AM114" s="12"/>
      <c r="AN114" s="12"/>
      <c r="AO114" s="12"/>
      <c r="AP114" s="12"/>
      <c r="AQ114" s="12"/>
      <c r="AR114" s="12"/>
      <c r="AS114" s="12"/>
      <c r="AT114" s="12"/>
      <c r="AU114" s="12"/>
      <c r="AV114" s="12"/>
      <c r="AW114" s="12"/>
      <c r="AX114" s="12"/>
      <c r="AY114" s="12"/>
      <c r="AZ114" s="12"/>
    </row>
    <row r="115">
      <c r="A115" s="98">
        <v>1.0</v>
      </c>
      <c r="B115" s="95" t="s">
        <v>33</v>
      </c>
      <c r="C115" s="95"/>
      <c r="D115" s="95" t="s">
        <v>424</v>
      </c>
      <c r="E115" s="95" t="s">
        <v>425</v>
      </c>
      <c r="F115" s="109">
        <v>44182.0</v>
      </c>
      <c r="G115" s="95">
        <v>2.0</v>
      </c>
      <c r="H115" s="95" t="s">
        <v>52</v>
      </c>
      <c r="I115" s="95" t="s">
        <v>426</v>
      </c>
      <c r="J115" s="95">
        <v>1.0</v>
      </c>
      <c r="K115" s="22">
        <v>94.0</v>
      </c>
      <c r="L115" s="22">
        <v>90.0</v>
      </c>
      <c r="M115" s="80">
        <f t="shared" si="2"/>
        <v>184</v>
      </c>
      <c r="N115" s="22">
        <v>5.0</v>
      </c>
      <c r="O115" s="22">
        <v>5.0</v>
      </c>
      <c r="P115" s="22" t="s">
        <v>604</v>
      </c>
      <c r="Q115" s="22" t="s">
        <v>714</v>
      </c>
      <c r="R115" s="22"/>
      <c r="S115" s="22" t="s">
        <v>605</v>
      </c>
      <c r="T115" s="22" t="s">
        <v>720</v>
      </c>
      <c r="U115" s="22"/>
      <c r="V115" s="22"/>
      <c r="W115" s="22"/>
      <c r="X115" s="22"/>
      <c r="Y115" s="22"/>
      <c r="Z115" s="22"/>
      <c r="AA115" s="22"/>
      <c r="AB115" s="22"/>
      <c r="AC115" s="22"/>
      <c r="AD115" s="22"/>
      <c r="AE115" s="22"/>
      <c r="AF115" s="22"/>
      <c r="AG115" s="22"/>
      <c r="AH115" s="50"/>
      <c r="AI115" s="30" t="s">
        <v>718</v>
      </c>
      <c r="AJ115" s="12"/>
      <c r="AK115" s="12"/>
      <c r="AL115" s="12"/>
      <c r="AM115" s="12"/>
      <c r="AN115" s="12"/>
      <c r="AO115" s="12"/>
      <c r="AP115" s="12"/>
      <c r="AQ115" s="12"/>
      <c r="AR115" s="12"/>
      <c r="AS115" s="12"/>
      <c r="AT115" s="12"/>
      <c r="AU115" s="12"/>
      <c r="AV115" s="12"/>
      <c r="AW115" s="12"/>
      <c r="AX115" s="12"/>
      <c r="AY115" s="12"/>
      <c r="AZ115" s="12"/>
    </row>
    <row r="116">
      <c r="A116" s="98">
        <v>1.0</v>
      </c>
      <c r="B116" s="95" t="s">
        <v>33</v>
      </c>
      <c r="C116" s="95"/>
      <c r="D116" s="95" t="s">
        <v>424</v>
      </c>
      <c r="E116" s="95" t="s">
        <v>425</v>
      </c>
      <c r="F116" s="109">
        <v>44182.0</v>
      </c>
      <c r="G116" s="95">
        <v>2.0</v>
      </c>
      <c r="H116" s="95" t="s">
        <v>52</v>
      </c>
      <c r="I116" s="95" t="s">
        <v>426</v>
      </c>
      <c r="J116" s="95">
        <v>1.0</v>
      </c>
      <c r="K116" s="22">
        <v>94.0</v>
      </c>
      <c r="L116" s="22">
        <v>90.0</v>
      </c>
      <c r="M116" s="80">
        <f t="shared" si="2"/>
        <v>184</v>
      </c>
      <c r="N116" s="22">
        <v>5.0</v>
      </c>
      <c r="O116" s="22">
        <v>5.0</v>
      </c>
      <c r="P116" s="22" t="s">
        <v>604</v>
      </c>
      <c r="Q116" s="22" t="s">
        <v>714</v>
      </c>
      <c r="R116" s="22"/>
      <c r="S116" s="22" t="s">
        <v>635</v>
      </c>
      <c r="T116" s="22" t="s">
        <v>721</v>
      </c>
      <c r="U116" s="22"/>
      <c r="V116" s="22"/>
      <c r="W116" s="22"/>
      <c r="X116" s="22"/>
      <c r="Y116" s="22"/>
      <c r="Z116" s="22"/>
      <c r="AA116" s="22"/>
      <c r="AB116" s="22"/>
      <c r="AC116" s="22"/>
      <c r="AD116" s="22"/>
      <c r="AE116" s="22"/>
      <c r="AF116" s="22"/>
      <c r="AG116" s="22"/>
      <c r="AH116" s="50"/>
      <c r="AI116" s="30" t="s">
        <v>718</v>
      </c>
      <c r="AJ116" s="12"/>
      <c r="AK116" s="12"/>
      <c r="AL116" s="12"/>
      <c r="AM116" s="12"/>
      <c r="AN116" s="12"/>
      <c r="AO116" s="12"/>
      <c r="AP116" s="12"/>
      <c r="AQ116" s="12"/>
      <c r="AR116" s="12"/>
      <c r="AS116" s="12"/>
      <c r="AT116" s="12"/>
      <c r="AU116" s="12"/>
      <c r="AV116" s="12"/>
      <c r="AW116" s="12"/>
      <c r="AX116" s="12"/>
      <c r="AY116" s="12"/>
      <c r="AZ116" s="12"/>
    </row>
    <row r="117">
      <c r="A117" s="98">
        <v>1.0</v>
      </c>
      <c r="B117" s="95" t="s">
        <v>33</v>
      </c>
      <c r="C117" s="95"/>
      <c r="D117" s="95" t="s">
        <v>424</v>
      </c>
      <c r="E117" s="95" t="s">
        <v>425</v>
      </c>
      <c r="F117" s="109">
        <v>44182.0</v>
      </c>
      <c r="G117" s="95">
        <v>2.0</v>
      </c>
      <c r="H117" s="95" t="s">
        <v>52</v>
      </c>
      <c r="I117" s="95" t="s">
        <v>426</v>
      </c>
      <c r="J117" s="95">
        <v>1.0</v>
      </c>
      <c r="K117" s="22">
        <v>72.0</v>
      </c>
      <c r="L117" s="22">
        <v>54.0</v>
      </c>
      <c r="M117" s="80">
        <f t="shared" si="2"/>
        <v>126</v>
      </c>
      <c r="N117" s="22">
        <v>3.0</v>
      </c>
      <c r="O117" s="22">
        <v>2.0</v>
      </c>
      <c r="P117" s="22" t="s">
        <v>604</v>
      </c>
      <c r="Q117" s="22" t="s">
        <v>722</v>
      </c>
      <c r="R117" s="22"/>
      <c r="S117" s="22" t="s">
        <v>715</v>
      </c>
      <c r="T117" s="22" t="s">
        <v>716</v>
      </c>
      <c r="U117" s="22"/>
      <c r="V117" s="22"/>
      <c r="W117" s="22"/>
      <c r="X117" s="22"/>
      <c r="Y117" s="22"/>
      <c r="Z117" s="22"/>
      <c r="AA117" s="22"/>
      <c r="AB117" s="22"/>
      <c r="AC117" s="22"/>
      <c r="AD117" s="22"/>
      <c r="AE117" s="22"/>
      <c r="AF117" s="22"/>
      <c r="AG117" s="22"/>
      <c r="AH117" s="50"/>
      <c r="AI117" s="30" t="s">
        <v>718</v>
      </c>
      <c r="AJ117" s="12"/>
      <c r="AK117" s="12"/>
      <c r="AL117" s="12"/>
      <c r="AM117" s="12"/>
      <c r="AN117" s="12"/>
      <c r="AO117" s="12"/>
      <c r="AP117" s="12"/>
      <c r="AQ117" s="12"/>
      <c r="AR117" s="12"/>
      <c r="AS117" s="12"/>
      <c r="AT117" s="12"/>
      <c r="AU117" s="12"/>
      <c r="AV117" s="12"/>
      <c r="AW117" s="12"/>
      <c r="AX117" s="12"/>
      <c r="AY117" s="12"/>
      <c r="AZ117" s="12"/>
    </row>
    <row r="118">
      <c r="A118" s="98">
        <v>1.0</v>
      </c>
      <c r="B118" s="95" t="s">
        <v>33</v>
      </c>
      <c r="C118" s="95"/>
      <c r="D118" s="95" t="s">
        <v>424</v>
      </c>
      <c r="E118" s="95" t="s">
        <v>425</v>
      </c>
      <c r="F118" s="109">
        <v>44182.0</v>
      </c>
      <c r="G118" s="95">
        <v>2.0</v>
      </c>
      <c r="H118" s="95" t="s">
        <v>52</v>
      </c>
      <c r="I118" s="95" t="s">
        <v>426</v>
      </c>
      <c r="J118" s="95">
        <v>1.0</v>
      </c>
      <c r="K118" s="22">
        <v>72.0</v>
      </c>
      <c r="L118" s="22">
        <v>54.0</v>
      </c>
      <c r="M118" s="80">
        <f t="shared" si="2"/>
        <v>126</v>
      </c>
      <c r="N118" s="22">
        <v>3.0</v>
      </c>
      <c r="O118" s="22">
        <v>2.0</v>
      </c>
      <c r="P118" s="22" t="s">
        <v>604</v>
      </c>
      <c r="Q118" s="22" t="s">
        <v>722</v>
      </c>
      <c r="R118" s="22"/>
      <c r="S118" s="22" t="s">
        <v>611</v>
      </c>
      <c r="T118" s="22" t="s">
        <v>719</v>
      </c>
      <c r="U118" s="22"/>
      <c r="V118" s="22"/>
      <c r="W118" s="22"/>
      <c r="X118" s="22"/>
      <c r="Y118" s="22"/>
      <c r="Z118" s="22"/>
      <c r="AA118" s="22"/>
      <c r="AB118" s="22"/>
      <c r="AC118" s="22"/>
      <c r="AD118" s="22"/>
      <c r="AE118" s="22"/>
      <c r="AF118" s="22"/>
      <c r="AG118" s="22"/>
      <c r="AH118" s="50"/>
      <c r="AI118" s="30" t="s">
        <v>718</v>
      </c>
      <c r="AJ118" s="12"/>
      <c r="AK118" s="12"/>
      <c r="AL118" s="12"/>
      <c r="AM118" s="12"/>
      <c r="AN118" s="12"/>
      <c r="AO118" s="12"/>
      <c r="AP118" s="12"/>
      <c r="AQ118" s="12"/>
      <c r="AR118" s="12"/>
      <c r="AS118" s="12"/>
      <c r="AT118" s="12"/>
      <c r="AU118" s="12"/>
      <c r="AV118" s="12"/>
      <c r="AW118" s="12"/>
      <c r="AX118" s="12"/>
      <c r="AY118" s="12"/>
      <c r="AZ118" s="12"/>
    </row>
    <row r="119">
      <c r="A119" s="98">
        <v>1.0</v>
      </c>
      <c r="B119" s="95" t="s">
        <v>33</v>
      </c>
      <c r="C119" s="95"/>
      <c r="D119" s="95" t="s">
        <v>424</v>
      </c>
      <c r="E119" s="95" t="s">
        <v>425</v>
      </c>
      <c r="F119" s="109">
        <v>44182.0</v>
      </c>
      <c r="G119" s="95">
        <v>2.0</v>
      </c>
      <c r="H119" s="95" t="s">
        <v>52</v>
      </c>
      <c r="I119" s="95" t="s">
        <v>426</v>
      </c>
      <c r="J119" s="95">
        <v>1.0</v>
      </c>
      <c r="K119" s="22">
        <v>72.0</v>
      </c>
      <c r="L119" s="22">
        <v>54.0</v>
      </c>
      <c r="M119" s="80">
        <f t="shared" si="2"/>
        <v>126</v>
      </c>
      <c r="N119" s="22">
        <v>3.0</v>
      </c>
      <c r="O119" s="22">
        <v>2.0</v>
      </c>
      <c r="P119" s="22" t="s">
        <v>604</v>
      </c>
      <c r="Q119" s="22" t="s">
        <v>722</v>
      </c>
      <c r="R119" s="22"/>
      <c r="S119" s="22" t="s">
        <v>605</v>
      </c>
      <c r="T119" s="22" t="s">
        <v>720</v>
      </c>
      <c r="U119" s="22"/>
      <c r="V119" s="22"/>
      <c r="W119" s="22"/>
      <c r="X119" s="22"/>
      <c r="Y119" s="22"/>
      <c r="Z119" s="22"/>
      <c r="AA119" s="22"/>
      <c r="AB119" s="22"/>
      <c r="AC119" s="22"/>
      <c r="AD119" s="22"/>
      <c r="AE119" s="22"/>
      <c r="AF119" s="22"/>
      <c r="AG119" s="22"/>
      <c r="AH119" s="50"/>
      <c r="AI119" s="30" t="s">
        <v>718</v>
      </c>
      <c r="AJ119" s="12"/>
      <c r="AK119" s="12"/>
      <c r="AL119" s="12"/>
      <c r="AM119" s="12"/>
      <c r="AN119" s="12"/>
      <c r="AO119" s="12"/>
      <c r="AP119" s="12"/>
      <c r="AQ119" s="12"/>
      <c r="AR119" s="12"/>
      <c r="AS119" s="12"/>
      <c r="AT119" s="12"/>
      <c r="AU119" s="12"/>
      <c r="AV119" s="12"/>
      <c r="AW119" s="12"/>
      <c r="AX119" s="12"/>
      <c r="AY119" s="12"/>
      <c r="AZ119" s="12"/>
    </row>
    <row r="120">
      <c r="A120" s="98">
        <v>1.0</v>
      </c>
      <c r="B120" s="95" t="s">
        <v>33</v>
      </c>
      <c r="C120" s="95"/>
      <c r="D120" s="95" t="s">
        <v>424</v>
      </c>
      <c r="E120" s="95" t="s">
        <v>425</v>
      </c>
      <c r="F120" s="109">
        <v>44182.0</v>
      </c>
      <c r="G120" s="95">
        <v>2.0</v>
      </c>
      <c r="H120" s="95" t="s">
        <v>52</v>
      </c>
      <c r="I120" s="95" t="s">
        <v>426</v>
      </c>
      <c r="J120" s="95">
        <v>1.0</v>
      </c>
      <c r="K120" s="22">
        <v>72.0</v>
      </c>
      <c r="L120" s="22">
        <v>54.0</v>
      </c>
      <c r="M120" s="80">
        <f t="shared" si="2"/>
        <v>126</v>
      </c>
      <c r="N120" s="22">
        <v>3.0</v>
      </c>
      <c r="O120" s="22">
        <v>2.0</v>
      </c>
      <c r="P120" s="22" t="s">
        <v>604</v>
      </c>
      <c r="Q120" s="22" t="s">
        <v>722</v>
      </c>
      <c r="R120" s="22"/>
      <c r="S120" s="22" t="s">
        <v>635</v>
      </c>
      <c r="T120" s="22" t="s">
        <v>721</v>
      </c>
      <c r="U120" s="22"/>
      <c r="V120" s="22"/>
      <c r="W120" s="22"/>
      <c r="X120" s="22"/>
      <c r="Y120" s="22"/>
      <c r="Z120" s="22"/>
      <c r="AA120" s="22"/>
      <c r="AB120" s="22"/>
      <c r="AC120" s="22"/>
      <c r="AD120" s="22"/>
      <c r="AE120" s="22"/>
      <c r="AF120" s="22"/>
      <c r="AG120" s="22"/>
      <c r="AH120" s="50"/>
      <c r="AI120" s="30" t="s">
        <v>718</v>
      </c>
      <c r="AJ120" s="12"/>
      <c r="AK120" s="12"/>
      <c r="AL120" s="12"/>
      <c r="AM120" s="12"/>
      <c r="AN120" s="12"/>
      <c r="AO120" s="12"/>
      <c r="AP120" s="12"/>
      <c r="AQ120" s="12"/>
      <c r="AR120" s="12"/>
      <c r="AS120" s="12"/>
      <c r="AT120" s="12"/>
      <c r="AU120" s="12"/>
      <c r="AV120" s="12"/>
      <c r="AW120" s="12"/>
      <c r="AX120" s="12"/>
      <c r="AY120" s="12"/>
      <c r="AZ120" s="12"/>
    </row>
    <row r="121">
      <c r="A121" s="98">
        <v>1.0</v>
      </c>
      <c r="B121" s="95" t="s">
        <v>33</v>
      </c>
      <c r="C121" s="95"/>
      <c r="D121" s="95" t="s">
        <v>424</v>
      </c>
      <c r="E121" s="95" t="s">
        <v>425</v>
      </c>
      <c r="F121" s="109">
        <v>44182.0</v>
      </c>
      <c r="G121" s="95">
        <v>2.0</v>
      </c>
      <c r="H121" s="95" t="s">
        <v>52</v>
      </c>
      <c r="I121" s="95" t="s">
        <v>426</v>
      </c>
      <c r="J121" s="95">
        <v>1.0</v>
      </c>
      <c r="K121" s="22">
        <v>8.0</v>
      </c>
      <c r="L121" s="22">
        <v>5.0</v>
      </c>
      <c r="M121" s="80">
        <f t="shared" si="2"/>
        <v>13</v>
      </c>
      <c r="N121" s="22">
        <v>4.0</v>
      </c>
      <c r="O121" s="22">
        <v>3.0</v>
      </c>
      <c r="P121" s="22" t="s">
        <v>604</v>
      </c>
      <c r="Q121" s="22" t="s">
        <v>723</v>
      </c>
      <c r="R121" s="22"/>
      <c r="S121" s="22" t="s">
        <v>715</v>
      </c>
      <c r="T121" s="22" t="s">
        <v>716</v>
      </c>
      <c r="U121" s="22"/>
      <c r="V121" s="22"/>
      <c r="W121" s="22"/>
      <c r="X121" s="22"/>
      <c r="Y121" s="22"/>
      <c r="Z121" s="22"/>
      <c r="AA121" s="22"/>
      <c r="AB121" s="22"/>
      <c r="AC121" s="22"/>
      <c r="AD121" s="22"/>
      <c r="AE121" s="22"/>
      <c r="AF121" s="22"/>
      <c r="AG121" s="22"/>
      <c r="AH121" s="50"/>
      <c r="AI121" s="22" t="s">
        <v>724</v>
      </c>
      <c r="AJ121" s="12"/>
      <c r="AK121" s="12"/>
      <c r="AL121" s="12"/>
      <c r="AM121" s="12"/>
      <c r="AN121" s="12"/>
      <c r="AO121" s="12"/>
      <c r="AP121" s="12"/>
      <c r="AQ121" s="12"/>
      <c r="AR121" s="12"/>
      <c r="AS121" s="12"/>
      <c r="AT121" s="12"/>
      <c r="AU121" s="12"/>
      <c r="AV121" s="12"/>
      <c r="AW121" s="12"/>
      <c r="AX121" s="12"/>
      <c r="AY121" s="12"/>
      <c r="AZ121" s="12"/>
    </row>
    <row r="122">
      <c r="A122" s="98">
        <v>1.0</v>
      </c>
      <c r="B122" s="95" t="s">
        <v>33</v>
      </c>
      <c r="C122" s="95"/>
      <c r="D122" s="95" t="s">
        <v>424</v>
      </c>
      <c r="E122" s="95" t="s">
        <v>425</v>
      </c>
      <c r="F122" s="109">
        <v>44182.0</v>
      </c>
      <c r="G122" s="95">
        <v>2.0</v>
      </c>
      <c r="H122" s="95" t="s">
        <v>52</v>
      </c>
      <c r="I122" s="95" t="s">
        <v>426</v>
      </c>
      <c r="J122" s="95">
        <v>1.0</v>
      </c>
      <c r="K122" s="22">
        <v>8.0</v>
      </c>
      <c r="L122" s="22">
        <v>5.0</v>
      </c>
      <c r="M122" s="80">
        <f t="shared" si="2"/>
        <v>13</v>
      </c>
      <c r="N122" s="22">
        <v>4.0</v>
      </c>
      <c r="O122" s="22">
        <v>3.0</v>
      </c>
      <c r="P122" s="22" t="s">
        <v>604</v>
      </c>
      <c r="Q122" s="22" t="s">
        <v>723</v>
      </c>
      <c r="R122" s="22"/>
      <c r="S122" s="22" t="s">
        <v>611</v>
      </c>
      <c r="T122" s="22" t="s">
        <v>719</v>
      </c>
      <c r="U122" s="22"/>
      <c r="V122" s="22"/>
      <c r="W122" s="22"/>
      <c r="X122" s="22"/>
      <c r="Y122" s="22"/>
      <c r="Z122" s="22"/>
      <c r="AA122" s="22"/>
      <c r="AB122" s="22"/>
      <c r="AC122" s="22"/>
      <c r="AD122" s="22"/>
      <c r="AE122" s="22"/>
      <c r="AF122" s="22"/>
      <c r="AG122" s="22"/>
      <c r="AH122" s="50"/>
      <c r="AI122" s="22" t="s">
        <v>724</v>
      </c>
      <c r="AJ122" s="12"/>
      <c r="AK122" s="12"/>
      <c r="AL122" s="12"/>
      <c r="AM122" s="12"/>
      <c r="AN122" s="12"/>
      <c r="AO122" s="12"/>
      <c r="AP122" s="12"/>
      <c r="AQ122" s="12"/>
      <c r="AR122" s="12"/>
      <c r="AS122" s="12"/>
      <c r="AT122" s="12"/>
      <c r="AU122" s="12"/>
      <c r="AV122" s="12"/>
      <c r="AW122" s="12"/>
      <c r="AX122" s="12"/>
      <c r="AY122" s="12"/>
      <c r="AZ122" s="12"/>
    </row>
    <row r="123">
      <c r="A123" s="98">
        <v>1.0</v>
      </c>
      <c r="B123" s="95" t="s">
        <v>33</v>
      </c>
      <c r="C123" s="95"/>
      <c r="D123" s="95" t="s">
        <v>424</v>
      </c>
      <c r="E123" s="95" t="s">
        <v>425</v>
      </c>
      <c r="F123" s="109">
        <v>44182.0</v>
      </c>
      <c r="G123" s="95">
        <v>2.0</v>
      </c>
      <c r="H123" s="95" t="s">
        <v>52</v>
      </c>
      <c r="I123" s="95" t="s">
        <v>426</v>
      </c>
      <c r="J123" s="95">
        <v>1.0</v>
      </c>
      <c r="K123" s="22">
        <v>8.0</v>
      </c>
      <c r="L123" s="22">
        <v>5.0</v>
      </c>
      <c r="M123" s="80">
        <f t="shared" si="2"/>
        <v>13</v>
      </c>
      <c r="N123" s="22">
        <v>4.0</v>
      </c>
      <c r="O123" s="22">
        <v>3.0</v>
      </c>
      <c r="P123" s="22" t="s">
        <v>604</v>
      </c>
      <c r="Q123" s="22" t="s">
        <v>723</v>
      </c>
      <c r="R123" s="22"/>
      <c r="S123" s="22" t="s">
        <v>605</v>
      </c>
      <c r="T123" s="22" t="s">
        <v>720</v>
      </c>
      <c r="U123" s="22"/>
      <c r="V123" s="22"/>
      <c r="W123" s="22"/>
      <c r="X123" s="22"/>
      <c r="Y123" s="22"/>
      <c r="Z123" s="22"/>
      <c r="AA123" s="22"/>
      <c r="AB123" s="22"/>
      <c r="AC123" s="22"/>
      <c r="AD123" s="22"/>
      <c r="AE123" s="22"/>
      <c r="AF123" s="22"/>
      <c r="AG123" s="22"/>
      <c r="AH123" s="50"/>
      <c r="AI123" s="22" t="s">
        <v>724</v>
      </c>
      <c r="AJ123" s="12"/>
      <c r="AK123" s="12"/>
      <c r="AL123" s="12"/>
      <c r="AM123" s="12"/>
      <c r="AN123" s="12"/>
      <c r="AO123" s="12"/>
      <c r="AP123" s="12"/>
      <c r="AQ123" s="12"/>
      <c r="AR123" s="12"/>
      <c r="AS123" s="12"/>
      <c r="AT123" s="12"/>
      <c r="AU123" s="12"/>
      <c r="AV123" s="12"/>
      <c r="AW123" s="12"/>
      <c r="AX123" s="12"/>
      <c r="AY123" s="12"/>
      <c r="AZ123" s="12"/>
    </row>
    <row r="124">
      <c r="A124" s="98">
        <v>1.0</v>
      </c>
      <c r="B124" s="95" t="s">
        <v>33</v>
      </c>
      <c r="C124" s="95"/>
      <c r="D124" s="95" t="s">
        <v>424</v>
      </c>
      <c r="E124" s="95" t="s">
        <v>425</v>
      </c>
      <c r="F124" s="109">
        <v>44182.0</v>
      </c>
      <c r="G124" s="95">
        <v>2.0</v>
      </c>
      <c r="H124" s="95" t="s">
        <v>52</v>
      </c>
      <c r="I124" s="95" t="s">
        <v>426</v>
      </c>
      <c r="J124" s="95">
        <v>1.0</v>
      </c>
      <c r="K124" s="22">
        <v>8.0</v>
      </c>
      <c r="L124" s="22">
        <v>5.0</v>
      </c>
      <c r="M124" s="80">
        <f t="shared" si="2"/>
        <v>13</v>
      </c>
      <c r="N124" s="22">
        <v>4.0</v>
      </c>
      <c r="O124" s="22">
        <v>3.0</v>
      </c>
      <c r="P124" s="22" t="s">
        <v>604</v>
      </c>
      <c r="Q124" s="22" t="s">
        <v>723</v>
      </c>
      <c r="R124" s="22"/>
      <c r="S124" s="22" t="s">
        <v>635</v>
      </c>
      <c r="T124" s="22" t="s">
        <v>721</v>
      </c>
      <c r="U124" s="22"/>
      <c r="V124" s="22"/>
      <c r="W124" s="22"/>
      <c r="X124" s="22"/>
      <c r="Y124" s="22"/>
      <c r="Z124" s="22"/>
      <c r="AA124" s="22"/>
      <c r="AB124" s="22"/>
      <c r="AC124" s="22"/>
      <c r="AD124" s="22"/>
      <c r="AE124" s="22"/>
      <c r="AF124" s="22"/>
      <c r="AG124" s="22"/>
      <c r="AH124" s="50"/>
      <c r="AI124" s="22" t="s">
        <v>724</v>
      </c>
      <c r="AJ124" s="12"/>
      <c r="AK124" s="12"/>
      <c r="AL124" s="12"/>
      <c r="AM124" s="12"/>
      <c r="AN124" s="12"/>
      <c r="AO124" s="12"/>
      <c r="AP124" s="12"/>
      <c r="AQ124" s="12"/>
      <c r="AR124" s="12"/>
      <c r="AS124" s="12"/>
      <c r="AT124" s="12"/>
      <c r="AU124" s="12"/>
      <c r="AV124" s="12"/>
      <c r="AW124" s="12"/>
      <c r="AX124" s="12"/>
      <c r="AY124" s="12"/>
      <c r="AZ124" s="12"/>
    </row>
    <row r="125">
      <c r="A125" s="98">
        <v>1.0</v>
      </c>
      <c r="B125" s="95" t="s">
        <v>33</v>
      </c>
      <c r="C125" s="95"/>
      <c r="D125" s="95" t="s">
        <v>424</v>
      </c>
      <c r="E125" s="95" t="s">
        <v>425</v>
      </c>
      <c r="F125" s="109">
        <v>44182.0</v>
      </c>
      <c r="G125" s="95">
        <v>2.0</v>
      </c>
      <c r="H125" s="95" t="s">
        <v>52</v>
      </c>
      <c r="I125" s="95" t="s">
        <v>426</v>
      </c>
      <c r="J125" s="95">
        <v>1.0</v>
      </c>
      <c r="K125" s="22">
        <v>1.0</v>
      </c>
      <c r="L125" s="22">
        <v>12.0</v>
      </c>
      <c r="M125" s="80">
        <f t="shared" si="2"/>
        <v>13</v>
      </c>
      <c r="N125" s="22">
        <v>3.0</v>
      </c>
      <c r="O125" s="22">
        <v>3.0</v>
      </c>
      <c r="P125" s="22" t="s">
        <v>604</v>
      </c>
      <c r="Q125" s="22" t="s">
        <v>725</v>
      </c>
      <c r="R125" s="22"/>
      <c r="S125" s="22" t="s">
        <v>715</v>
      </c>
      <c r="T125" s="22" t="s">
        <v>716</v>
      </c>
      <c r="U125" s="22"/>
      <c r="V125" s="22"/>
      <c r="W125" s="22"/>
      <c r="X125" s="22"/>
      <c r="Y125" s="22"/>
      <c r="Z125" s="22"/>
      <c r="AA125" s="22"/>
      <c r="AB125" s="22"/>
      <c r="AC125" s="22"/>
      <c r="AD125" s="22"/>
      <c r="AE125" s="22"/>
      <c r="AF125" s="22"/>
      <c r="AG125" s="22"/>
      <c r="AH125" s="50"/>
      <c r="AI125" s="22" t="s">
        <v>724</v>
      </c>
      <c r="AJ125" s="12"/>
      <c r="AK125" s="12"/>
      <c r="AL125" s="12"/>
      <c r="AM125" s="12"/>
      <c r="AN125" s="12"/>
      <c r="AO125" s="12"/>
      <c r="AP125" s="12"/>
      <c r="AQ125" s="12"/>
      <c r="AR125" s="12"/>
      <c r="AS125" s="12"/>
      <c r="AT125" s="12"/>
      <c r="AU125" s="12"/>
      <c r="AV125" s="12"/>
      <c r="AW125" s="12"/>
      <c r="AX125" s="12"/>
      <c r="AY125" s="12"/>
      <c r="AZ125" s="12"/>
    </row>
    <row r="126">
      <c r="A126" s="98">
        <v>1.0</v>
      </c>
      <c r="B126" s="95" t="s">
        <v>33</v>
      </c>
      <c r="C126" s="95"/>
      <c r="D126" s="95" t="s">
        <v>424</v>
      </c>
      <c r="E126" s="95" t="s">
        <v>425</v>
      </c>
      <c r="F126" s="109">
        <v>44182.0</v>
      </c>
      <c r="G126" s="95">
        <v>2.0</v>
      </c>
      <c r="H126" s="95" t="s">
        <v>52</v>
      </c>
      <c r="I126" s="95" t="s">
        <v>426</v>
      </c>
      <c r="J126" s="95">
        <v>1.0</v>
      </c>
      <c r="K126" s="22">
        <v>1.0</v>
      </c>
      <c r="L126" s="22">
        <v>12.0</v>
      </c>
      <c r="M126" s="80">
        <f t="shared" si="2"/>
        <v>13</v>
      </c>
      <c r="N126" s="22">
        <v>3.0</v>
      </c>
      <c r="O126" s="22">
        <v>3.0</v>
      </c>
      <c r="P126" s="22" t="s">
        <v>604</v>
      </c>
      <c r="Q126" s="22" t="s">
        <v>725</v>
      </c>
      <c r="R126" s="22"/>
      <c r="S126" s="22" t="s">
        <v>611</v>
      </c>
      <c r="T126" s="22" t="s">
        <v>719</v>
      </c>
      <c r="U126" s="22"/>
      <c r="V126" s="22"/>
      <c r="W126" s="22"/>
      <c r="X126" s="22"/>
      <c r="Y126" s="22"/>
      <c r="Z126" s="22"/>
      <c r="AA126" s="22"/>
      <c r="AB126" s="22"/>
      <c r="AC126" s="22"/>
      <c r="AD126" s="22"/>
      <c r="AE126" s="22"/>
      <c r="AF126" s="22"/>
      <c r="AG126" s="22"/>
      <c r="AH126" s="50"/>
      <c r="AI126" s="22" t="s">
        <v>724</v>
      </c>
      <c r="AJ126" s="12"/>
      <c r="AK126" s="12"/>
      <c r="AL126" s="12"/>
      <c r="AM126" s="12"/>
      <c r="AN126" s="12"/>
      <c r="AO126" s="12"/>
      <c r="AP126" s="12"/>
      <c r="AQ126" s="12"/>
      <c r="AR126" s="12"/>
      <c r="AS126" s="12"/>
      <c r="AT126" s="12"/>
      <c r="AU126" s="12"/>
      <c r="AV126" s="12"/>
      <c r="AW126" s="12"/>
      <c r="AX126" s="12"/>
      <c r="AY126" s="12"/>
      <c r="AZ126" s="12"/>
    </row>
    <row r="127">
      <c r="A127" s="98">
        <v>1.0</v>
      </c>
      <c r="B127" s="95" t="s">
        <v>33</v>
      </c>
      <c r="C127" s="95"/>
      <c r="D127" s="95" t="s">
        <v>424</v>
      </c>
      <c r="E127" s="95" t="s">
        <v>425</v>
      </c>
      <c r="F127" s="109">
        <v>44182.0</v>
      </c>
      <c r="G127" s="95">
        <v>2.0</v>
      </c>
      <c r="H127" s="95" t="s">
        <v>52</v>
      </c>
      <c r="I127" s="95" t="s">
        <v>426</v>
      </c>
      <c r="J127" s="95">
        <v>1.0</v>
      </c>
      <c r="K127" s="22">
        <v>1.0</v>
      </c>
      <c r="L127" s="22">
        <v>12.0</v>
      </c>
      <c r="M127" s="80">
        <f t="shared" si="2"/>
        <v>13</v>
      </c>
      <c r="N127" s="22">
        <v>3.0</v>
      </c>
      <c r="O127" s="22">
        <v>3.0</v>
      </c>
      <c r="P127" s="22" t="s">
        <v>604</v>
      </c>
      <c r="Q127" s="22" t="s">
        <v>725</v>
      </c>
      <c r="R127" s="22"/>
      <c r="S127" s="22" t="s">
        <v>605</v>
      </c>
      <c r="T127" s="22" t="s">
        <v>720</v>
      </c>
      <c r="U127" s="22"/>
      <c r="V127" s="22"/>
      <c r="W127" s="22"/>
      <c r="X127" s="22"/>
      <c r="Y127" s="22"/>
      <c r="Z127" s="22"/>
      <c r="AA127" s="22"/>
      <c r="AB127" s="22"/>
      <c r="AC127" s="22"/>
      <c r="AD127" s="22"/>
      <c r="AE127" s="22"/>
      <c r="AF127" s="22"/>
      <c r="AG127" s="22"/>
      <c r="AH127" s="50"/>
      <c r="AI127" s="22" t="s">
        <v>724</v>
      </c>
      <c r="AJ127" s="12"/>
      <c r="AK127" s="12"/>
      <c r="AL127" s="12"/>
      <c r="AM127" s="12"/>
      <c r="AN127" s="12"/>
      <c r="AO127" s="12"/>
      <c r="AP127" s="12"/>
      <c r="AQ127" s="12"/>
      <c r="AR127" s="12"/>
      <c r="AS127" s="12"/>
      <c r="AT127" s="12"/>
      <c r="AU127" s="12"/>
      <c r="AV127" s="12"/>
      <c r="AW127" s="12"/>
      <c r="AX127" s="12"/>
      <c r="AY127" s="12"/>
      <c r="AZ127" s="12"/>
    </row>
    <row r="128">
      <c r="A128" s="98">
        <v>1.0</v>
      </c>
      <c r="B128" s="95" t="s">
        <v>33</v>
      </c>
      <c r="C128" s="95"/>
      <c r="D128" s="95" t="s">
        <v>424</v>
      </c>
      <c r="E128" s="95" t="s">
        <v>425</v>
      </c>
      <c r="F128" s="109">
        <v>44182.0</v>
      </c>
      <c r="G128" s="95">
        <v>2.0</v>
      </c>
      <c r="H128" s="95" t="s">
        <v>52</v>
      </c>
      <c r="I128" s="95" t="s">
        <v>426</v>
      </c>
      <c r="J128" s="95">
        <v>1.0</v>
      </c>
      <c r="K128" s="22">
        <v>1.0</v>
      </c>
      <c r="L128" s="22">
        <v>12.0</v>
      </c>
      <c r="M128" s="80">
        <f t="shared" si="2"/>
        <v>13</v>
      </c>
      <c r="N128" s="22">
        <v>3.0</v>
      </c>
      <c r="O128" s="22">
        <v>3.0</v>
      </c>
      <c r="P128" s="22" t="s">
        <v>604</v>
      </c>
      <c r="Q128" s="22" t="s">
        <v>725</v>
      </c>
      <c r="R128" s="22"/>
      <c r="S128" s="22" t="s">
        <v>635</v>
      </c>
      <c r="T128" s="22" t="s">
        <v>721</v>
      </c>
      <c r="U128" s="22"/>
      <c r="V128" s="22"/>
      <c r="W128" s="22"/>
      <c r="X128" s="22"/>
      <c r="Y128" s="22"/>
      <c r="Z128" s="22"/>
      <c r="AA128" s="22"/>
      <c r="AB128" s="22"/>
      <c r="AC128" s="22"/>
      <c r="AD128" s="22"/>
      <c r="AE128" s="22"/>
      <c r="AF128" s="22"/>
      <c r="AG128" s="22"/>
      <c r="AH128" s="50"/>
      <c r="AI128" s="22" t="s">
        <v>724</v>
      </c>
      <c r="AJ128" s="12"/>
      <c r="AK128" s="12"/>
      <c r="AL128" s="12"/>
      <c r="AM128" s="12"/>
      <c r="AN128" s="12"/>
      <c r="AO128" s="12"/>
      <c r="AP128" s="12"/>
      <c r="AQ128" s="12"/>
      <c r="AR128" s="12"/>
      <c r="AS128" s="12"/>
      <c r="AT128" s="12"/>
      <c r="AU128" s="12"/>
      <c r="AV128" s="12"/>
      <c r="AW128" s="12"/>
      <c r="AX128" s="12"/>
      <c r="AY128" s="12"/>
      <c r="AZ128" s="12"/>
    </row>
    <row r="129">
      <c r="A129" s="98">
        <v>1.0</v>
      </c>
      <c r="B129" s="95" t="s">
        <v>33</v>
      </c>
      <c r="C129" s="9" t="s">
        <v>49</v>
      </c>
      <c r="D129" s="95" t="s">
        <v>334</v>
      </c>
      <c r="E129" s="95" t="s">
        <v>335</v>
      </c>
      <c r="F129" s="95" t="s">
        <v>309</v>
      </c>
      <c r="G129" s="95">
        <v>3.0</v>
      </c>
      <c r="H129" s="95" t="s">
        <v>52</v>
      </c>
      <c r="I129" s="95" t="s">
        <v>39</v>
      </c>
      <c r="J129" s="95">
        <v>1.0</v>
      </c>
      <c r="K129" s="134">
        <v>24.0</v>
      </c>
      <c r="L129" s="134">
        <v>22.0</v>
      </c>
      <c r="M129" s="22">
        <f t="shared" si="2"/>
        <v>46</v>
      </c>
      <c r="N129" s="22">
        <v>8.0</v>
      </c>
      <c r="O129" s="22">
        <v>8.0</v>
      </c>
      <c r="P129" s="22" t="s">
        <v>726</v>
      </c>
      <c r="Q129" s="22" t="s">
        <v>727</v>
      </c>
      <c r="R129" s="22"/>
      <c r="S129" s="22" t="s">
        <v>611</v>
      </c>
      <c r="T129" s="22" t="s">
        <v>719</v>
      </c>
      <c r="U129" s="22"/>
      <c r="V129" s="22">
        <v>25.83</v>
      </c>
      <c r="W129" s="22">
        <v>8.46</v>
      </c>
      <c r="X129" s="22">
        <v>24.3</v>
      </c>
      <c r="Y129" s="22">
        <v>7.72</v>
      </c>
      <c r="Z129" s="22">
        <v>20.17</v>
      </c>
      <c r="AA129" s="22">
        <v>9.73</v>
      </c>
      <c r="AB129" s="22">
        <v>23.0</v>
      </c>
      <c r="AC129" s="22">
        <v>11.69</v>
      </c>
      <c r="AD129" s="22">
        <v>1.0</v>
      </c>
      <c r="AE129" s="22"/>
      <c r="AF129" s="22">
        <v>0.74</v>
      </c>
      <c r="AG129" s="22">
        <v>0.57</v>
      </c>
      <c r="AH129" s="104"/>
      <c r="AI129" s="22" t="s">
        <v>728</v>
      </c>
      <c r="AJ129" s="12"/>
      <c r="AK129" s="12"/>
      <c r="AL129" s="12"/>
      <c r="AM129" s="12"/>
      <c r="AN129" s="12"/>
      <c r="AO129" s="12"/>
      <c r="AP129" s="12"/>
      <c r="AQ129" s="12"/>
      <c r="AR129" s="12"/>
      <c r="AS129" s="12"/>
      <c r="AT129" s="12"/>
      <c r="AU129" s="12"/>
      <c r="AV129" s="12"/>
      <c r="AW129" s="12"/>
      <c r="AX129" s="12"/>
      <c r="AY129" s="12"/>
      <c r="AZ129" s="12"/>
    </row>
    <row r="130">
      <c r="A130" s="98">
        <v>1.0</v>
      </c>
      <c r="B130" s="95" t="s">
        <v>33</v>
      </c>
      <c r="C130" s="9" t="s">
        <v>49</v>
      </c>
      <c r="D130" s="95" t="s">
        <v>334</v>
      </c>
      <c r="E130" s="95" t="s">
        <v>335</v>
      </c>
      <c r="F130" s="95" t="s">
        <v>309</v>
      </c>
      <c r="G130" s="95">
        <v>3.0</v>
      </c>
      <c r="H130" s="95" t="s">
        <v>52</v>
      </c>
      <c r="I130" s="95" t="s">
        <v>39</v>
      </c>
      <c r="J130" s="95">
        <v>1.0</v>
      </c>
      <c r="K130" s="134">
        <v>24.0</v>
      </c>
      <c r="L130" s="134">
        <v>22.0</v>
      </c>
      <c r="M130" s="22">
        <f t="shared" si="2"/>
        <v>46</v>
      </c>
      <c r="N130" s="22">
        <v>8.0</v>
      </c>
      <c r="O130" s="22">
        <v>8.0</v>
      </c>
      <c r="P130" s="22" t="s">
        <v>726</v>
      </c>
      <c r="Q130" s="22" t="s">
        <v>727</v>
      </c>
      <c r="R130" s="22"/>
      <c r="S130" s="22" t="s">
        <v>605</v>
      </c>
      <c r="T130" s="22" t="s">
        <v>720</v>
      </c>
      <c r="U130" s="22"/>
      <c r="V130" s="22">
        <v>21.04</v>
      </c>
      <c r="W130" s="22">
        <v>8.93</v>
      </c>
      <c r="X130" s="22">
        <v>20.58</v>
      </c>
      <c r="Y130" s="22">
        <v>7.69</v>
      </c>
      <c r="Z130" s="22">
        <v>19.0</v>
      </c>
      <c r="AA130" s="22">
        <v>9.55</v>
      </c>
      <c r="AB130" s="22">
        <v>18.64</v>
      </c>
      <c r="AC130" s="22">
        <v>11.32</v>
      </c>
      <c r="AD130" s="22">
        <v>1.0</v>
      </c>
      <c r="AE130" s="22"/>
      <c r="AF130" s="22"/>
      <c r="AG130" s="22"/>
      <c r="AH130" s="50"/>
      <c r="AI130" s="22" t="s">
        <v>728</v>
      </c>
      <c r="AJ130" s="12"/>
      <c r="AK130" s="12"/>
      <c r="AL130" s="12"/>
      <c r="AM130" s="12"/>
      <c r="AN130" s="12"/>
      <c r="AO130" s="12"/>
      <c r="AP130" s="12"/>
      <c r="AQ130" s="12"/>
      <c r="AR130" s="12"/>
      <c r="AS130" s="12"/>
      <c r="AT130" s="12"/>
      <c r="AU130" s="12"/>
      <c r="AV130" s="12"/>
      <c r="AW130" s="12"/>
      <c r="AX130" s="12"/>
      <c r="AY130" s="12"/>
      <c r="AZ130" s="12"/>
    </row>
    <row r="131">
      <c r="A131" s="98">
        <v>1.0</v>
      </c>
      <c r="B131" s="95" t="s">
        <v>33</v>
      </c>
      <c r="C131" s="95"/>
      <c r="D131" s="95" t="s">
        <v>334</v>
      </c>
      <c r="E131" s="95" t="s">
        <v>335</v>
      </c>
      <c r="F131" s="95" t="s">
        <v>309</v>
      </c>
      <c r="G131" s="95">
        <v>3.0</v>
      </c>
      <c r="H131" s="95" t="s">
        <v>52</v>
      </c>
      <c r="I131" s="95" t="s">
        <v>39</v>
      </c>
      <c r="J131" s="95">
        <v>1.0</v>
      </c>
      <c r="K131" s="22">
        <v>24.0</v>
      </c>
      <c r="L131" s="22">
        <v>22.0</v>
      </c>
      <c r="M131" s="80">
        <f t="shared" si="2"/>
        <v>46</v>
      </c>
      <c r="N131" s="22">
        <v>8.0</v>
      </c>
      <c r="O131" s="22">
        <v>8.0</v>
      </c>
      <c r="P131" s="22" t="s">
        <v>726</v>
      </c>
      <c r="Q131" s="22" t="s">
        <v>727</v>
      </c>
      <c r="R131" s="22"/>
      <c r="S131" s="22" t="s">
        <v>635</v>
      </c>
      <c r="T131" s="22" t="s">
        <v>721</v>
      </c>
      <c r="U131" s="22"/>
      <c r="V131" s="22">
        <v>27.0</v>
      </c>
      <c r="W131" s="22">
        <v>6.7</v>
      </c>
      <c r="X131" s="22">
        <v>24.79</v>
      </c>
      <c r="Y131" s="22">
        <v>6.08</v>
      </c>
      <c r="Z131" s="22">
        <v>20.67</v>
      </c>
      <c r="AA131" s="22">
        <v>8.38</v>
      </c>
      <c r="AB131" s="22">
        <v>23.24</v>
      </c>
      <c r="AC131" s="22">
        <v>9.33</v>
      </c>
      <c r="AD131" s="22">
        <v>1.0</v>
      </c>
      <c r="AE131" s="22"/>
      <c r="AF131" s="22"/>
      <c r="AG131" s="22"/>
      <c r="AH131" s="50"/>
      <c r="AI131" s="22" t="s">
        <v>728</v>
      </c>
      <c r="AJ131" s="12"/>
      <c r="AK131" s="12"/>
      <c r="AL131" s="12"/>
      <c r="AM131" s="12"/>
      <c r="AN131" s="12"/>
      <c r="AO131" s="12"/>
      <c r="AP131" s="12"/>
      <c r="AQ131" s="12"/>
      <c r="AR131" s="12"/>
      <c r="AS131" s="12"/>
      <c r="AT131" s="12"/>
      <c r="AU131" s="12"/>
      <c r="AV131" s="12"/>
      <c r="AW131" s="12"/>
      <c r="AX131" s="12"/>
      <c r="AY131" s="12"/>
      <c r="AZ131" s="12"/>
    </row>
    <row r="132">
      <c r="A132" s="98">
        <v>1.0</v>
      </c>
      <c r="B132" s="15" t="s">
        <v>34</v>
      </c>
      <c r="C132" s="11"/>
      <c r="D132" s="15" t="s">
        <v>500</v>
      </c>
      <c r="E132" s="15" t="s">
        <v>501</v>
      </c>
      <c r="F132" s="11"/>
      <c r="G132" s="15">
        <v>1.0</v>
      </c>
      <c r="H132" s="15" t="s">
        <v>493</v>
      </c>
      <c r="I132" s="15" t="s">
        <v>89</v>
      </c>
      <c r="J132" s="15">
        <v>0.0</v>
      </c>
      <c r="K132" s="15">
        <v>177.0</v>
      </c>
      <c r="L132" s="15">
        <v>134.0</v>
      </c>
      <c r="M132" s="22">
        <f t="shared" si="2"/>
        <v>311</v>
      </c>
      <c r="N132" s="15"/>
      <c r="O132" s="15"/>
      <c r="P132" s="15"/>
      <c r="Q132" s="15"/>
      <c r="R132" s="15"/>
      <c r="S132" s="15" t="s">
        <v>505</v>
      </c>
      <c r="T132" s="11"/>
      <c r="U132" s="11"/>
      <c r="V132" s="11"/>
      <c r="W132" s="11"/>
      <c r="X132" s="15"/>
      <c r="Y132" s="15"/>
      <c r="Z132" s="11"/>
      <c r="AA132" s="12"/>
      <c r="AB132" s="12"/>
      <c r="AC132" s="12"/>
      <c r="AD132" s="12"/>
      <c r="AE132" s="12"/>
      <c r="AF132" s="12"/>
      <c r="AG132" s="12"/>
      <c r="AH132" s="12"/>
      <c r="AI132" s="22" t="s">
        <v>506</v>
      </c>
      <c r="AJ132" s="12"/>
      <c r="AK132" s="12"/>
      <c r="AL132" s="12"/>
      <c r="AM132" s="12"/>
      <c r="AN132" s="12"/>
      <c r="AO132" s="12"/>
      <c r="AP132" s="12"/>
      <c r="AQ132" s="12"/>
      <c r="AR132" s="12"/>
      <c r="AS132" s="12"/>
      <c r="AT132" s="12"/>
      <c r="AU132" s="12"/>
      <c r="AV132" s="12"/>
      <c r="AW132" s="12"/>
      <c r="AX132" s="12"/>
      <c r="AY132" s="12"/>
      <c r="AZ132" s="12"/>
    </row>
    <row r="133">
      <c r="A133" s="98">
        <v>1.0</v>
      </c>
      <c r="B133" s="22" t="s">
        <v>49</v>
      </c>
      <c r="C133" s="12"/>
      <c r="D133" s="30" t="s">
        <v>528</v>
      </c>
      <c r="E133" s="15" t="s">
        <v>529</v>
      </c>
      <c r="F133" s="15" t="s">
        <v>396</v>
      </c>
      <c r="G133" s="15">
        <v>1.0</v>
      </c>
      <c r="H133" s="15" t="s">
        <v>154</v>
      </c>
      <c r="I133" s="15" t="s">
        <v>39</v>
      </c>
      <c r="J133" s="22">
        <v>1.0</v>
      </c>
      <c r="K133" s="12"/>
      <c r="L133" s="12"/>
      <c r="M133" s="22">
        <f t="shared" si="2"/>
        <v>0</v>
      </c>
      <c r="N133" s="12"/>
      <c r="O133" s="12"/>
      <c r="P133" s="12"/>
      <c r="Q133" s="12"/>
      <c r="R133" s="22"/>
      <c r="S133" s="22" t="s">
        <v>605</v>
      </c>
      <c r="T133" s="22" t="s">
        <v>685</v>
      </c>
      <c r="U133" s="12"/>
      <c r="V133" s="12"/>
      <c r="W133" s="12"/>
      <c r="X133" s="12"/>
      <c r="Y133" s="12"/>
      <c r="Z133" s="12"/>
      <c r="AA133" s="12"/>
      <c r="AB133" s="12"/>
      <c r="AC133" s="12"/>
      <c r="AD133" s="22">
        <v>1.0</v>
      </c>
      <c r="AE133" s="12"/>
      <c r="AF133" s="12"/>
      <c r="AG133" s="12"/>
      <c r="AH133" s="104"/>
      <c r="AI133" s="12"/>
      <c r="AJ133" s="12"/>
      <c r="AK133" s="12"/>
      <c r="AL133" s="12"/>
      <c r="AM133" s="12"/>
      <c r="AN133" s="12"/>
      <c r="AO133" s="12"/>
      <c r="AP133" s="12"/>
      <c r="AQ133" s="12"/>
      <c r="AR133" s="12"/>
      <c r="AS133" s="12"/>
      <c r="AT133" s="12"/>
      <c r="AU133" s="12"/>
      <c r="AV133" s="12"/>
      <c r="AW133" s="12"/>
      <c r="AX133" s="12"/>
      <c r="AY133" s="12"/>
      <c r="AZ133" s="12"/>
    </row>
    <row r="134">
      <c r="A134" s="98">
        <v>1.0</v>
      </c>
      <c r="B134" s="22" t="s">
        <v>34</v>
      </c>
      <c r="C134" s="15" t="s">
        <v>49</v>
      </c>
      <c r="D134" s="15" t="s">
        <v>403</v>
      </c>
      <c r="E134" s="15" t="s">
        <v>404</v>
      </c>
      <c r="F134" s="26">
        <v>44385.0</v>
      </c>
      <c r="G134" s="15">
        <v>1.0</v>
      </c>
      <c r="H134" s="15" t="s">
        <v>310</v>
      </c>
      <c r="I134" s="15" t="s">
        <v>39</v>
      </c>
      <c r="J134" s="22">
        <v>1.0</v>
      </c>
      <c r="K134" s="22">
        <v>267.0</v>
      </c>
      <c r="L134" s="22">
        <v>212.0</v>
      </c>
      <c r="M134" s="22">
        <f t="shared" si="2"/>
        <v>479</v>
      </c>
      <c r="N134" s="22">
        <v>15.0</v>
      </c>
      <c r="O134" s="22">
        <v>13.0</v>
      </c>
      <c r="P134" s="22" t="s">
        <v>609</v>
      </c>
      <c r="Q134" s="12"/>
      <c r="R134" s="113"/>
      <c r="S134" s="113" t="s">
        <v>616</v>
      </c>
      <c r="T134" s="22" t="s">
        <v>729</v>
      </c>
      <c r="U134" s="12"/>
      <c r="V134" s="22">
        <v>2.42</v>
      </c>
      <c r="W134" s="22">
        <v>2.5</v>
      </c>
      <c r="X134" s="22">
        <v>1.89</v>
      </c>
      <c r="Y134" s="22">
        <v>2.0</v>
      </c>
      <c r="Z134" s="22">
        <v>1.68</v>
      </c>
      <c r="AA134" s="22">
        <v>1.9</v>
      </c>
      <c r="AB134" s="22">
        <v>1.52</v>
      </c>
      <c r="AC134" s="22">
        <v>1.5</v>
      </c>
      <c r="AD134" s="22">
        <v>1.0</v>
      </c>
      <c r="AE134" s="12"/>
      <c r="AF134" s="12"/>
      <c r="AG134" s="12"/>
      <c r="AH134" s="104"/>
      <c r="AI134" s="12"/>
      <c r="AJ134" s="12"/>
      <c r="AK134" s="12"/>
      <c r="AL134" s="12"/>
      <c r="AM134" s="12"/>
      <c r="AN134" s="12"/>
      <c r="AO134" s="12"/>
      <c r="AP134" s="12"/>
      <c r="AQ134" s="12"/>
      <c r="AR134" s="12"/>
      <c r="AS134" s="12"/>
      <c r="AT134" s="12"/>
      <c r="AU134" s="12"/>
      <c r="AV134" s="12"/>
      <c r="AW134" s="12"/>
      <c r="AX134" s="12"/>
      <c r="AY134" s="12"/>
      <c r="AZ134" s="12"/>
    </row>
    <row r="135">
      <c r="A135" s="98">
        <v>1.0</v>
      </c>
      <c r="B135" s="15" t="s">
        <v>34</v>
      </c>
      <c r="C135" s="11"/>
      <c r="D135" s="15" t="s">
        <v>307</v>
      </c>
      <c r="E135" s="15" t="s">
        <v>308</v>
      </c>
      <c r="F135" s="15" t="s">
        <v>309</v>
      </c>
      <c r="G135" s="15">
        <v>3.0</v>
      </c>
      <c r="H135" s="15" t="s">
        <v>310</v>
      </c>
      <c r="I135" s="15" t="s">
        <v>39</v>
      </c>
      <c r="J135" s="15">
        <v>1.0</v>
      </c>
      <c r="K135" s="15">
        <v>330.0</v>
      </c>
      <c r="L135" s="15">
        <v>345.0</v>
      </c>
      <c r="M135" s="22">
        <f t="shared" si="2"/>
        <v>675</v>
      </c>
      <c r="N135" s="15">
        <v>17.0</v>
      </c>
      <c r="O135" s="15">
        <v>15.0</v>
      </c>
      <c r="P135" s="15" t="s">
        <v>609</v>
      </c>
      <c r="Q135" s="11"/>
      <c r="R135" s="15"/>
      <c r="S135" s="15" t="s">
        <v>611</v>
      </c>
      <c r="T135" s="15" t="s">
        <v>730</v>
      </c>
      <c r="U135" s="11"/>
      <c r="V135" s="22">
        <v>10.4</v>
      </c>
      <c r="W135" s="22">
        <v>9.7</v>
      </c>
      <c r="X135" s="22">
        <v>13.7</v>
      </c>
      <c r="Y135" s="22">
        <v>10.8</v>
      </c>
      <c r="Z135" s="22">
        <v>9.7</v>
      </c>
      <c r="AA135" s="22">
        <v>9.1</v>
      </c>
      <c r="AB135" s="22">
        <v>12.9</v>
      </c>
      <c r="AC135" s="22">
        <v>10.2</v>
      </c>
      <c r="AD135" s="22">
        <v>1.0</v>
      </c>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row>
    <row r="136">
      <c r="A136" s="98">
        <v>1.0</v>
      </c>
      <c r="B136" s="15" t="s">
        <v>34</v>
      </c>
      <c r="C136" s="11"/>
      <c r="D136" s="15" t="s">
        <v>307</v>
      </c>
      <c r="E136" s="15" t="s">
        <v>308</v>
      </c>
      <c r="F136" s="15" t="s">
        <v>309</v>
      </c>
      <c r="G136" s="22">
        <v>3.0</v>
      </c>
      <c r="H136" s="15" t="s">
        <v>310</v>
      </c>
      <c r="I136" s="15" t="s">
        <v>39</v>
      </c>
      <c r="J136" s="15">
        <v>1.0</v>
      </c>
      <c r="K136" s="15">
        <v>330.0</v>
      </c>
      <c r="L136" s="15">
        <v>345.0</v>
      </c>
      <c r="M136" s="22">
        <f t="shared" si="2"/>
        <v>675</v>
      </c>
      <c r="N136" s="15">
        <v>17.0</v>
      </c>
      <c r="O136" s="15">
        <v>15.0</v>
      </c>
      <c r="P136" s="15" t="s">
        <v>609</v>
      </c>
      <c r="Q136" s="12"/>
      <c r="R136" s="22"/>
      <c r="S136" s="22" t="s">
        <v>605</v>
      </c>
      <c r="T136" s="15" t="s">
        <v>730</v>
      </c>
      <c r="U136" s="12"/>
      <c r="V136" s="22">
        <v>11.5</v>
      </c>
      <c r="W136" s="22">
        <v>9.5</v>
      </c>
      <c r="X136" s="22">
        <v>13.8</v>
      </c>
      <c r="Y136" s="22">
        <v>10.2</v>
      </c>
      <c r="Z136" s="22">
        <v>10.5</v>
      </c>
      <c r="AA136" s="22">
        <v>9.1</v>
      </c>
      <c r="AB136" s="22">
        <v>13.1</v>
      </c>
      <c r="AC136" s="22">
        <v>10.1</v>
      </c>
      <c r="AD136" s="22">
        <v>1.0</v>
      </c>
      <c r="AE136" s="12"/>
      <c r="AF136" s="12"/>
      <c r="AG136" s="12"/>
      <c r="AH136" s="104"/>
      <c r="AI136" s="12"/>
      <c r="AJ136" s="12"/>
      <c r="AK136" s="12"/>
      <c r="AL136" s="12"/>
      <c r="AM136" s="12"/>
      <c r="AN136" s="12"/>
      <c r="AO136" s="12"/>
      <c r="AP136" s="12"/>
      <c r="AQ136" s="12"/>
      <c r="AR136" s="12"/>
      <c r="AS136" s="12"/>
      <c r="AT136" s="12"/>
      <c r="AU136" s="12"/>
      <c r="AV136" s="12"/>
      <c r="AW136" s="12"/>
      <c r="AX136" s="12"/>
      <c r="AY136" s="12"/>
      <c r="AZ136" s="12"/>
    </row>
    <row r="137">
      <c r="A137" s="98">
        <v>1.0</v>
      </c>
      <c r="B137" s="15" t="s">
        <v>34</v>
      </c>
      <c r="C137" s="11"/>
      <c r="D137" s="15" t="s">
        <v>307</v>
      </c>
      <c r="E137" s="15" t="s">
        <v>308</v>
      </c>
      <c r="F137" s="15" t="s">
        <v>309</v>
      </c>
      <c r="G137" s="22">
        <v>3.0</v>
      </c>
      <c r="H137" s="15" t="s">
        <v>310</v>
      </c>
      <c r="I137" s="15" t="s">
        <v>39</v>
      </c>
      <c r="J137" s="15">
        <v>1.0</v>
      </c>
      <c r="K137" s="15">
        <v>330.0</v>
      </c>
      <c r="L137" s="15">
        <v>345.0</v>
      </c>
      <c r="M137" s="22">
        <f t="shared" si="2"/>
        <v>675</v>
      </c>
      <c r="N137" s="15">
        <v>17.0</v>
      </c>
      <c r="O137" s="15">
        <v>15.0</v>
      </c>
      <c r="P137" s="15" t="s">
        <v>609</v>
      </c>
      <c r="Q137" s="12"/>
      <c r="R137" s="22"/>
      <c r="S137" s="22" t="s">
        <v>731</v>
      </c>
      <c r="T137" s="15" t="s">
        <v>730</v>
      </c>
      <c r="U137" s="12"/>
      <c r="V137" s="22">
        <v>13.3</v>
      </c>
      <c r="W137" s="22">
        <v>9.3</v>
      </c>
      <c r="X137" s="22">
        <v>15.8</v>
      </c>
      <c r="Y137" s="22">
        <v>9.6</v>
      </c>
      <c r="Z137" s="22">
        <v>12.8</v>
      </c>
      <c r="AA137" s="22">
        <v>8.5</v>
      </c>
      <c r="AB137" s="22">
        <v>15.8</v>
      </c>
      <c r="AC137" s="22">
        <v>9.6</v>
      </c>
      <c r="AD137" s="22">
        <v>1.0</v>
      </c>
      <c r="AE137" s="12"/>
      <c r="AF137" s="12"/>
      <c r="AG137" s="12"/>
      <c r="AH137" s="104"/>
      <c r="AI137" s="12"/>
      <c r="AJ137" s="12"/>
      <c r="AK137" s="12"/>
      <c r="AL137" s="12"/>
      <c r="AM137" s="12"/>
      <c r="AN137" s="12"/>
      <c r="AO137" s="12"/>
      <c r="AP137" s="12"/>
      <c r="AQ137" s="12"/>
      <c r="AR137" s="12"/>
      <c r="AS137" s="12"/>
      <c r="AT137" s="12"/>
      <c r="AU137" s="12"/>
      <c r="AV137" s="12"/>
      <c r="AW137" s="12"/>
      <c r="AX137" s="12"/>
      <c r="AY137" s="12"/>
      <c r="AZ137" s="12"/>
    </row>
    <row r="138">
      <c r="A138" s="98">
        <v>1.0</v>
      </c>
      <c r="B138" s="15" t="s">
        <v>34</v>
      </c>
      <c r="C138" s="11"/>
      <c r="D138" s="15" t="s">
        <v>307</v>
      </c>
      <c r="E138" s="15" t="s">
        <v>308</v>
      </c>
      <c r="F138" s="15" t="s">
        <v>309</v>
      </c>
      <c r="G138" s="22">
        <v>3.0</v>
      </c>
      <c r="H138" s="15" t="s">
        <v>310</v>
      </c>
      <c r="I138" s="15" t="s">
        <v>39</v>
      </c>
      <c r="J138" s="15">
        <v>1.0</v>
      </c>
      <c r="K138" s="15">
        <v>330.0</v>
      </c>
      <c r="L138" s="15">
        <v>345.0</v>
      </c>
      <c r="M138" s="22">
        <f t="shared" si="2"/>
        <v>675</v>
      </c>
      <c r="N138" s="15">
        <v>17.0</v>
      </c>
      <c r="O138" s="15">
        <v>15.0</v>
      </c>
      <c r="P138" s="15" t="s">
        <v>609</v>
      </c>
      <c r="Q138" s="12"/>
      <c r="R138" s="22"/>
      <c r="S138" s="22" t="s">
        <v>732</v>
      </c>
      <c r="T138" s="22" t="s">
        <v>733</v>
      </c>
      <c r="U138" s="12"/>
      <c r="V138" s="22">
        <v>48.6</v>
      </c>
      <c r="W138" s="22">
        <v>10.7</v>
      </c>
      <c r="X138" s="22">
        <v>45.8</v>
      </c>
      <c r="Y138" s="22">
        <v>12.3</v>
      </c>
      <c r="Z138" s="22">
        <v>49.1</v>
      </c>
      <c r="AA138" s="22">
        <v>10.0</v>
      </c>
      <c r="AB138" s="22">
        <v>47.7</v>
      </c>
      <c r="AC138" s="22">
        <v>11.0</v>
      </c>
      <c r="AD138" s="22">
        <v>0.0</v>
      </c>
      <c r="AE138" s="12"/>
      <c r="AF138" s="12"/>
      <c r="AG138" s="12"/>
      <c r="AH138" s="104"/>
      <c r="AI138" s="12"/>
      <c r="AJ138" s="12"/>
      <c r="AK138" s="12"/>
      <c r="AL138" s="12"/>
      <c r="AM138" s="12"/>
      <c r="AN138" s="12"/>
      <c r="AO138" s="12"/>
      <c r="AP138" s="12"/>
      <c r="AQ138" s="12"/>
      <c r="AR138" s="12"/>
      <c r="AS138" s="12"/>
      <c r="AT138" s="12"/>
      <c r="AU138" s="12"/>
      <c r="AV138" s="12"/>
      <c r="AW138" s="12"/>
      <c r="AX138" s="12"/>
      <c r="AY138" s="12"/>
      <c r="AZ138" s="12"/>
    </row>
    <row r="139">
      <c r="A139" s="133">
        <v>1.0</v>
      </c>
      <c r="B139" s="99" t="s">
        <v>49</v>
      </c>
      <c r="C139" s="135"/>
      <c r="D139" s="101" t="s">
        <v>449</v>
      </c>
      <c r="E139" s="101" t="s">
        <v>450</v>
      </c>
      <c r="F139" s="101" t="s">
        <v>451</v>
      </c>
      <c r="G139" s="101">
        <v>2.0</v>
      </c>
      <c r="H139" s="101" t="s">
        <v>52</v>
      </c>
      <c r="I139" s="101" t="s">
        <v>39</v>
      </c>
      <c r="J139" s="101">
        <v>1.0</v>
      </c>
      <c r="K139" s="104">
        <v>1909.0</v>
      </c>
      <c r="L139" s="104">
        <v>1206.0</v>
      </c>
      <c r="M139" s="80">
        <f t="shared" si="2"/>
        <v>3115</v>
      </c>
      <c r="N139" s="104">
        <v>10.0</v>
      </c>
      <c r="O139" s="104">
        <v>12.0</v>
      </c>
      <c r="P139" s="104" t="s">
        <v>609</v>
      </c>
      <c r="Q139" s="104"/>
      <c r="R139" s="113"/>
      <c r="S139" s="113" t="s">
        <v>616</v>
      </c>
      <c r="T139" s="104" t="s">
        <v>734</v>
      </c>
      <c r="U139" s="104"/>
      <c r="V139" s="104">
        <v>6.0</v>
      </c>
      <c r="W139" s="104">
        <v>3.7</v>
      </c>
      <c r="X139" s="104">
        <v>5.4</v>
      </c>
      <c r="Y139" s="104">
        <v>3.5</v>
      </c>
      <c r="Z139" s="104">
        <v>6.88</v>
      </c>
      <c r="AA139" s="104">
        <v>3.98</v>
      </c>
      <c r="AB139" s="104">
        <v>6.74</v>
      </c>
      <c r="AC139" s="104">
        <v>3.83</v>
      </c>
      <c r="AD139" s="104">
        <v>1.0</v>
      </c>
      <c r="AE139" s="12"/>
      <c r="AF139" s="12"/>
      <c r="AG139" s="12"/>
      <c r="AH139" s="104"/>
      <c r="AI139" s="12"/>
      <c r="AJ139" s="12"/>
      <c r="AK139" s="12"/>
      <c r="AL139" s="12"/>
      <c r="AM139" s="12"/>
      <c r="AN139" s="12"/>
      <c r="AO139" s="12"/>
      <c r="AP139" s="12"/>
      <c r="AQ139" s="12"/>
      <c r="AR139" s="12"/>
      <c r="AS139" s="12"/>
      <c r="AT139" s="12"/>
      <c r="AU139" s="12"/>
      <c r="AV139" s="12"/>
      <c r="AW139" s="12"/>
      <c r="AX139" s="12"/>
      <c r="AY139" s="12"/>
      <c r="AZ139" s="12"/>
    </row>
    <row r="140">
      <c r="A140" s="133">
        <v>1.0</v>
      </c>
      <c r="B140" s="99" t="s">
        <v>49</v>
      </c>
      <c r="C140" s="135"/>
      <c r="D140" s="101" t="s">
        <v>449</v>
      </c>
      <c r="E140" s="101" t="s">
        <v>450</v>
      </c>
      <c r="F140" s="101" t="s">
        <v>451</v>
      </c>
      <c r="G140" s="101">
        <v>2.0</v>
      </c>
      <c r="H140" s="101" t="s">
        <v>52</v>
      </c>
      <c r="I140" s="101" t="s">
        <v>39</v>
      </c>
      <c r="J140" s="101">
        <v>1.0</v>
      </c>
      <c r="K140" s="104">
        <v>1909.0</v>
      </c>
      <c r="L140" s="104">
        <v>1206.0</v>
      </c>
      <c r="M140" s="80">
        <f t="shared" si="2"/>
        <v>3115</v>
      </c>
      <c r="N140" s="104">
        <v>10.0</v>
      </c>
      <c r="O140" s="104">
        <v>12.0</v>
      </c>
      <c r="P140" s="104" t="s">
        <v>609</v>
      </c>
      <c r="Q140" s="104"/>
      <c r="R140" s="118"/>
      <c r="S140" s="118" t="s">
        <v>666</v>
      </c>
      <c r="T140" s="52" t="s">
        <v>735</v>
      </c>
      <c r="U140" s="104"/>
      <c r="V140" s="104">
        <v>7.5</v>
      </c>
      <c r="W140" s="104">
        <v>4.0</v>
      </c>
      <c r="X140" s="104">
        <v>6.9</v>
      </c>
      <c r="Y140" s="104">
        <v>3.9</v>
      </c>
      <c r="Z140" s="104">
        <v>7.16</v>
      </c>
      <c r="AA140" s="104">
        <v>3.91</v>
      </c>
      <c r="AB140" s="104">
        <v>6.84</v>
      </c>
      <c r="AC140" s="104">
        <v>3.68</v>
      </c>
      <c r="AD140" s="104">
        <v>1.0</v>
      </c>
      <c r="AE140" s="12"/>
      <c r="AF140" s="12"/>
      <c r="AG140" s="12"/>
      <c r="AH140" s="104"/>
      <c r="AI140" s="12"/>
      <c r="AJ140" s="12"/>
      <c r="AK140" s="12"/>
      <c r="AL140" s="12"/>
      <c r="AM140" s="12"/>
      <c r="AN140" s="12"/>
      <c r="AO140" s="12"/>
      <c r="AP140" s="12"/>
      <c r="AQ140" s="12"/>
      <c r="AR140" s="12"/>
      <c r="AS140" s="12"/>
      <c r="AT140" s="12"/>
      <c r="AU140" s="12"/>
      <c r="AV140" s="12"/>
      <c r="AW140" s="12"/>
      <c r="AX140" s="12"/>
      <c r="AY140" s="12"/>
      <c r="AZ140" s="12"/>
    </row>
    <row r="141">
      <c r="A141" s="133">
        <v>1.0</v>
      </c>
      <c r="B141" s="99" t="s">
        <v>49</v>
      </c>
      <c r="C141" s="136"/>
      <c r="D141" s="101" t="s">
        <v>449</v>
      </c>
      <c r="E141" s="101" t="s">
        <v>450</v>
      </c>
      <c r="F141" s="101" t="s">
        <v>451</v>
      </c>
      <c r="G141" s="101">
        <v>2.0</v>
      </c>
      <c r="H141" s="101" t="s">
        <v>52</v>
      </c>
      <c r="I141" s="101" t="s">
        <v>39</v>
      </c>
      <c r="J141" s="101">
        <v>1.0</v>
      </c>
      <c r="K141" s="104">
        <v>1909.0</v>
      </c>
      <c r="L141" s="104">
        <v>1206.0</v>
      </c>
      <c r="M141" s="80">
        <f t="shared" si="2"/>
        <v>3115</v>
      </c>
      <c r="N141" s="104">
        <v>10.0</v>
      </c>
      <c r="O141" s="104">
        <v>12.0</v>
      </c>
      <c r="P141" s="104" t="s">
        <v>609</v>
      </c>
      <c r="Q141" s="104"/>
      <c r="R141" s="104"/>
      <c r="S141" s="104" t="s">
        <v>731</v>
      </c>
      <c r="T141" s="52" t="s">
        <v>736</v>
      </c>
      <c r="U141" s="104"/>
      <c r="V141" s="104">
        <v>7.2</v>
      </c>
      <c r="W141" s="104">
        <v>2.0</v>
      </c>
      <c r="X141" s="104">
        <v>7.3</v>
      </c>
      <c r="Y141" s="104">
        <v>1.9</v>
      </c>
      <c r="Z141" s="104">
        <v>6.89</v>
      </c>
      <c r="AA141" s="104">
        <v>2.1</v>
      </c>
      <c r="AB141" s="104">
        <v>6.99</v>
      </c>
      <c r="AC141" s="104">
        <v>2.03</v>
      </c>
      <c r="AD141" s="104">
        <v>0.0</v>
      </c>
      <c r="AE141" s="12"/>
      <c r="AF141" s="12"/>
      <c r="AG141" s="12"/>
      <c r="AH141" s="104"/>
      <c r="AI141" s="12"/>
      <c r="AJ141" s="12"/>
      <c r="AK141" s="12"/>
      <c r="AL141" s="12"/>
      <c r="AM141" s="12"/>
      <c r="AN141" s="12"/>
      <c r="AO141" s="12"/>
      <c r="AP141" s="12"/>
      <c r="AQ141" s="12"/>
      <c r="AR141" s="12"/>
      <c r="AS141" s="12"/>
      <c r="AT141" s="12"/>
      <c r="AU141" s="12"/>
      <c r="AV141" s="12"/>
      <c r="AW141" s="12"/>
      <c r="AX141" s="12"/>
      <c r="AY141" s="12"/>
      <c r="AZ141" s="12"/>
    </row>
    <row r="142">
      <c r="A142" s="98">
        <v>1.0</v>
      </c>
      <c r="B142" s="99" t="s">
        <v>49</v>
      </c>
      <c r="C142" s="22" t="s">
        <v>34</v>
      </c>
      <c r="D142" s="107" t="s">
        <v>737</v>
      </c>
      <c r="E142" s="42" t="s">
        <v>738</v>
      </c>
      <c r="F142" s="95" t="s">
        <v>299</v>
      </c>
      <c r="G142" s="42">
        <v>3.0</v>
      </c>
      <c r="H142" s="42" t="s">
        <v>38</v>
      </c>
      <c r="I142" s="42" t="s">
        <v>89</v>
      </c>
      <c r="J142" s="42">
        <v>0.0</v>
      </c>
      <c r="K142" s="104">
        <v>103.0</v>
      </c>
      <c r="L142" s="104">
        <v>121.0</v>
      </c>
      <c r="M142" s="22">
        <f t="shared" si="2"/>
        <v>224</v>
      </c>
      <c r="N142" s="104"/>
      <c r="O142" s="104"/>
      <c r="P142" s="104"/>
      <c r="Q142" s="104"/>
      <c r="R142" s="104"/>
      <c r="S142" s="104" t="s">
        <v>611</v>
      </c>
      <c r="T142" s="104" t="s">
        <v>739</v>
      </c>
      <c r="U142" s="104"/>
      <c r="V142" s="104">
        <v>2.65</v>
      </c>
      <c r="W142" s="104">
        <v>0.97</v>
      </c>
      <c r="X142" s="104">
        <v>2.65</v>
      </c>
      <c r="Y142" s="104">
        <v>1.02</v>
      </c>
      <c r="Z142" s="137">
        <v>2.0</v>
      </c>
      <c r="AA142" s="137">
        <v>0.97</v>
      </c>
      <c r="AB142" s="137">
        <v>2.3</v>
      </c>
      <c r="AC142" s="137">
        <v>1.02</v>
      </c>
      <c r="AD142" s="104">
        <v>1.0</v>
      </c>
      <c r="AE142" s="104"/>
      <c r="AF142" s="12"/>
      <c r="AG142" s="12"/>
      <c r="AH142" s="104"/>
      <c r="AI142" s="12"/>
      <c r="AJ142" s="12"/>
      <c r="AK142" s="12"/>
      <c r="AL142" s="12"/>
      <c r="AM142" s="12"/>
      <c r="AN142" s="12"/>
      <c r="AO142" s="12"/>
      <c r="AP142" s="12"/>
      <c r="AQ142" s="12"/>
      <c r="AR142" s="12"/>
      <c r="AS142" s="12"/>
      <c r="AT142" s="12"/>
      <c r="AU142" s="12"/>
      <c r="AV142" s="12"/>
      <c r="AW142" s="12"/>
      <c r="AX142" s="12"/>
      <c r="AY142" s="12"/>
      <c r="AZ142" s="12"/>
    </row>
    <row r="143">
      <c r="A143" s="114">
        <v>1.0</v>
      </c>
      <c r="B143" s="99" t="s">
        <v>49</v>
      </c>
      <c r="C143" s="12"/>
      <c r="D143" s="15" t="s">
        <v>485</v>
      </c>
      <c r="E143" s="19" t="s">
        <v>131</v>
      </c>
      <c r="F143" s="26">
        <v>44451.0</v>
      </c>
      <c r="G143" s="11"/>
      <c r="H143" s="15" t="s">
        <v>486</v>
      </c>
      <c r="I143" s="15" t="s">
        <v>39</v>
      </c>
      <c r="J143" s="22">
        <v>1.0</v>
      </c>
      <c r="K143" s="22">
        <v>302.0</v>
      </c>
      <c r="L143" s="22">
        <v>336.0</v>
      </c>
      <c r="M143" s="22">
        <f t="shared" si="2"/>
        <v>638</v>
      </c>
      <c r="N143" s="12"/>
      <c r="O143" s="12"/>
      <c r="P143" s="12"/>
      <c r="Q143" s="12"/>
      <c r="R143" s="104"/>
      <c r="S143" s="104" t="s">
        <v>605</v>
      </c>
      <c r="T143" s="104" t="s">
        <v>610</v>
      </c>
      <c r="U143" s="12"/>
      <c r="V143" s="12"/>
      <c r="W143" s="12"/>
      <c r="X143" s="12"/>
      <c r="Y143" s="12"/>
      <c r="Z143" s="12"/>
      <c r="AA143" s="12"/>
      <c r="AB143" s="12"/>
      <c r="AC143" s="12"/>
      <c r="AD143" s="12"/>
      <c r="AE143" s="12"/>
      <c r="AF143" s="12"/>
      <c r="AG143" s="12"/>
      <c r="AH143" s="104"/>
      <c r="AI143" s="12"/>
      <c r="AJ143" s="12"/>
      <c r="AK143" s="12"/>
      <c r="AL143" s="12"/>
      <c r="AM143" s="12"/>
      <c r="AN143" s="12"/>
      <c r="AO143" s="12"/>
      <c r="AP143" s="12"/>
      <c r="AQ143" s="12"/>
      <c r="AR143" s="12"/>
      <c r="AS143" s="12"/>
      <c r="AT143" s="12"/>
      <c r="AU143" s="12"/>
      <c r="AV143" s="12"/>
      <c r="AW143" s="12"/>
      <c r="AX143" s="12"/>
      <c r="AY143" s="12"/>
      <c r="AZ143" s="12"/>
    </row>
    <row r="144">
      <c r="A144" s="114">
        <v>1.0</v>
      </c>
      <c r="B144" s="99" t="s">
        <v>49</v>
      </c>
      <c r="C144" s="12"/>
      <c r="D144" s="15" t="s">
        <v>485</v>
      </c>
      <c r="E144" s="19" t="s">
        <v>131</v>
      </c>
      <c r="F144" s="26">
        <v>44451.0</v>
      </c>
      <c r="G144" s="11"/>
      <c r="H144" s="15" t="s">
        <v>486</v>
      </c>
      <c r="I144" s="15" t="s">
        <v>39</v>
      </c>
      <c r="J144" s="22">
        <v>1.0</v>
      </c>
      <c r="K144" s="22">
        <v>302.0</v>
      </c>
      <c r="L144" s="22">
        <v>336.0</v>
      </c>
      <c r="M144" s="22">
        <f t="shared" si="2"/>
        <v>638</v>
      </c>
      <c r="N144" s="12"/>
      <c r="O144" s="12"/>
      <c r="P144" s="12"/>
      <c r="Q144" s="12"/>
      <c r="R144" s="22"/>
      <c r="S144" s="22" t="s">
        <v>715</v>
      </c>
      <c r="T144" s="30" t="s">
        <v>740</v>
      </c>
      <c r="U144" s="12"/>
      <c r="V144" s="12"/>
      <c r="W144" s="12"/>
      <c r="X144" s="12"/>
      <c r="Y144" s="12"/>
      <c r="Z144" s="12"/>
      <c r="AA144" s="12"/>
      <c r="AB144" s="12"/>
      <c r="AC144" s="12"/>
      <c r="AD144" s="12"/>
      <c r="AE144" s="12"/>
      <c r="AF144" s="12"/>
      <c r="AG144" s="12"/>
      <c r="AH144" s="104"/>
      <c r="AI144" s="12"/>
      <c r="AJ144" s="12"/>
      <c r="AK144" s="12"/>
      <c r="AL144" s="12"/>
      <c r="AM144" s="12"/>
      <c r="AN144" s="12"/>
      <c r="AO144" s="12"/>
      <c r="AP144" s="12"/>
      <c r="AQ144" s="12"/>
      <c r="AR144" s="12"/>
      <c r="AS144" s="12"/>
      <c r="AT144" s="12"/>
      <c r="AU144" s="12"/>
      <c r="AV144" s="12"/>
      <c r="AW144" s="12"/>
      <c r="AX144" s="12"/>
      <c r="AY144" s="12"/>
      <c r="AZ144" s="12"/>
    </row>
    <row r="145">
      <c r="A145" s="114">
        <v>1.0</v>
      </c>
      <c r="B145" s="99" t="s">
        <v>49</v>
      </c>
      <c r="C145" s="12"/>
      <c r="D145" s="15" t="s">
        <v>485</v>
      </c>
      <c r="E145" s="19" t="s">
        <v>131</v>
      </c>
      <c r="F145" s="26">
        <v>44451.0</v>
      </c>
      <c r="G145" s="11"/>
      <c r="H145" s="15" t="s">
        <v>486</v>
      </c>
      <c r="I145" s="15" t="s">
        <v>39</v>
      </c>
      <c r="J145" s="22">
        <v>1.0</v>
      </c>
      <c r="K145" s="22">
        <v>302.0</v>
      </c>
      <c r="L145" s="22">
        <v>336.0</v>
      </c>
      <c r="M145" s="22">
        <f t="shared" si="2"/>
        <v>638</v>
      </c>
      <c r="N145" s="12"/>
      <c r="O145" s="12"/>
      <c r="P145" s="12"/>
      <c r="Q145" s="12"/>
      <c r="R145" s="22"/>
      <c r="S145" s="22" t="s">
        <v>731</v>
      </c>
      <c r="T145" s="22" t="s">
        <v>741</v>
      </c>
      <c r="U145" s="12"/>
      <c r="V145" s="12"/>
      <c r="W145" s="12"/>
      <c r="X145" s="12"/>
      <c r="Y145" s="12"/>
      <c r="Z145" s="12"/>
      <c r="AA145" s="12"/>
      <c r="AB145" s="12"/>
      <c r="AC145" s="12"/>
      <c r="AD145" s="12"/>
      <c r="AE145" s="12"/>
      <c r="AF145" s="12"/>
      <c r="AG145" s="12"/>
      <c r="AH145" s="104"/>
      <c r="AI145" s="12"/>
      <c r="AJ145" s="12"/>
      <c r="AK145" s="12"/>
      <c r="AL145" s="12"/>
      <c r="AM145" s="12"/>
      <c r="AN145" s="12"/>
      <c r="AO145" s="12"/>
      <c r="AP145" s="12"/>
      <c r="AQ145" s="12"/>
      <c r="AR145" s="12"/>
      <c r="AS145" s="12"/>
      <c r="AT145" s="12"/>
      <c r="AU145" s="12"/>
      <c r="AV145" s="12"/>
      <c r="AW145" s="12"/>
      <c r="AX145" s="12"/>
      <c r="AY145" s="12"/>
      <c r="AZ145" s="12"/>
    </row>
    <row r="146">
      <c r="A146" s="133">
        <v>1.0</v>
      </c>
      <c r="B146" s="99" t="s">
        <v>49</v>
      </c>
      <c r="C146" s="12"/>
      <c r="D146" s="104" t="s">
        <v>466</v>
      </c>
      <c r="E146" s="104" t="s">
        <v>467</v>
      </c>
      <c r="F146" s="104" t="s">
        <v>137</v>
      </c>
      <c r="G146" s="104">
        <v>2.0</v>
      </c>
      <c r="H146" s="42" t="s">
        <v>38</v>
      </c>
      <c r="I146" s="104" t="s">
        <v>89</v>
      </c>
      <c r="J146" s="104">
        <v>0.0</v>
      </c>
      <c r="K146" s="104">
        <v>79.0</v>
      </c>
      <c r="L146" s="104">
        <v>66.0</v>
      </c>
      <c r="M146" s="80">
        <f t="shared" si="2"/>
        <v>145</v>
      </c>
      <c r="N146" s="104"/>
      <c r="O146" s="104"/>
      <c r="P146" s="104"/>
      <c r="Q146" s="104"/>
      <c r="R146" s="113"/>
      <c r="S146" s="113" t="s">
        <v>616</v>
      </c>
      <c r="T146" s="104" t="s">
        <v>742</v>
      </c>
      <c r="U146" s="104"/>
      <c r="V146" s="104">
        <v>66.96</v>
      </c>
      <c r="W146" s="104">
        <v>9.07</v>
      </c>
      <c r="X146" s="104">
        <v>67.58</v>
      </c>
      <c r="Y146" s="104">
        <v>10.45</v>
      </c>
      <c r="Z146" s="104">
        <v>62.6</v>
      </c>
      <c r="AA146" s="104">
        <v>17.31</v>
      </c>
      <c r="AB146" s="104">
        <v>68.0</v>
      </c>
      <c r="AC146" s="104">
        <v>15.12</v>
      </c>
      <c r="AD146" s="104">
        <v>1.0</v>
      </c>
      <c r="AE146" s="104"/>
      <c r="AF146" s="12"/>
      <c r="AG146" s="12"/>
      <c r="AH146" s="104"/>
      <c r="AI146" s="12"/>
      <c r="AJ146" s="12"/>
      <c r="AK146" s="12"/>
      <c r="AL146" s="12"/>
      <c r="AM146" s="12"/>
      <c r="AN146" s="12"/>
      <c r="AO146" s="12"/>
      <c r="AP146" s="12"/>
      <c r="AQ146" s="12"/>
      <c r="AR146" s="12"/>
      <c r="AS146" s="12"/>
      <c r="AT146" s="12"/>
      <c r="AU146" s="12"/>
      <c r="AV146" s="12"/>
      <c r="AW146" s="12"/>
      <c r="AX146" s="12"/>
      <c r="AY146" s="12"/>
      <c r="AZ146" s="12"/>
    </row>
    <row r="147">
      <c r="A147" s="138">
        <v>1.0</v>
      </c>
      <c r="B147" s="99" t="s">
        <v>49</v>
      </c>
      <c r="C147" s="12"/>
      <c r="D147" s="104" t="s">
        <v>466</v>
      </c>
      <c r="E147" s="104" t="s">
        <v>467</v>
      </c>
      <c r="F147" s="104" t="s">
        <v>137</v>
      </c>
      <c r="G147" s="104">
        <v>2.0</v>
      </c>
      <c r="H147" s="42" t="s">
        <v>38</v>
      </c>
      <c r="I147" s="104" t="s">
        <v>89</v>
      </c>
      <c r="J147" s="104">
        <v>0.0</v>
      </c>
      <c r="K147" s="104">
        <v>79.0</v>
      </c>
      <c r="L147" s="104">
        <v>66.0</v>
      </c>
      <c r="M147" s="80">
        <f t="shared" si="2"/>
        <v>145</v>
      </c>
      <c r="N147" s="104"/>
      <c r="O147" s="104"/>
      <c r="P147" s="104"/>
      <c r="Q147" s="104"/>
      <c r="R147" s="104"/>
      <c r="S147" s="104" t="s">
        <v>635</v>
      </c>
      <c r="T147" s="104" t="s">
        <v>743</v>
      </c>
      <c r="U147" s="104"/>
      <c r="V147" s="104">
        <v>2.39</v>
      </c>
      <c r="W147" s="104">
        <v>0.55</v>
      </c>
      <c r="X147" s="104">
        <v>2.29</v>
      </c>
      <c r="Y147" s="104">
        <v>0.55</v>
      </c>
      <c r="Z147" s="104">
        <v>1.94</v>
      </c>
      <c r="AA147" s="104">
        <v>0.56</v>
      </c>
      <c r="AB147" s="104">
        <v>2.18</v>
      </c>
      <c r="AC147" s="104">
        <v>0.64</v>
      </c>
      <c r="AD147" s="104">
        <v>1.0</v>
      </c>
      <c r="AE147" s="104"/>
      <c r="AF147" s="12"/>
      <c r="AG147" s="12"/>
      <c r="AH147" s="104"/>
      <c r="AI147" s="12"/>
      <c r="AJ147" s="12"/>
      <c r="AK147" s="12"/>
      <c r="AL147" s="12"/>
      <c r="AM147" s="12"/>
      <c r="AN147" s="12"/>
      <c r="AO147" s="12"/>
      <c r="AP147" s="12"/>
      <c r="AQ147" s="12"/>
      <c r="AR147" s="12"/>
      <c r="AS147" s="12"/>
      <c r="AT147" s="12"/>
      <c r="AU147" s="12"/>
      <c r="AV147" s="12"/>
      <c r="AW147" s="12"/>
      <c r="AX147" s="12"/>
      <c r="AY147" s="12"/>
      <c r="AZ147" s="12"/>
    </row>
    <row r="148">
      <c r="A148" s="138">
        <v>1.0</v>
      </c>
      <c r="B148" s="99" t="s">
        <v>49</v>
      </c>
      <c r="C148" s="12"/>
      <c r="D148" s="104" t="s">
        <v>466</v>
      </c>
      <c r="E148" s="104" t="s">
        <v>467</v>
      </c>
      <c r="F148" s="104" t="s">
        <v>137</v>
      </c>
      <c r="G148" s="104">
        <v>2.0</v>
      </c>
      <c r="H148" s="42" t="s">
        <v>38</v>
      </c>
      <c r="I148" s="104" t="s">
        <v>89</v>
      </c>
      <c r="J148" s="104">
        <v>0.0</v>
      </c>
      <c r="K148" s="104">
        <v>79.0</v>
      </c>
      <c r="L148" s="104">
        <v>66.0</v>
      </c>
      <c r="M148" s="80">
        <f t="shared" si="2"/>
        <v>145</v>
      </c>
      <c r="N148" s="104"/>
      <c r="O148" s="104"/>
      <c r="P148" s="104"/>
      <c r="Q148" s="104"/>
      <c r="R148" s="113"/>
      <c r="S148" s="113" t="s">
        <v>666</v>
      </c>
      <c r="T148" s="104" t="s">
        <v>744</v>
      </c>
      <c r="U148" s="104"/>
      <c r="V148" s="104">
        <v>55.22</v>
      </c>
      <c r="W148" s="104">
        <v>9.33</v>
      </c>
      <c r="X148" s="104">
        <v>59.67</v>
      </c>
      <c r="Y148" s="104">
        <v>14.37</v>
      </c>
      <c r="Z148" s="104">
        <v>52.53</v>
      </c>
      <c r="AA148" s="104">
        <v>10.04</v>
      </c>
      <c r="AB148" s="104">
        <v>57.34</v>
      </c>
      <c r="AC148" s="104">
        <v>13.33</v>
      </c>
      <c r="AD148" s="104">
        <v>1.0</v>
      </c>
      <c r="AE148" s="104"/>
      <c r="AF148" s="12"/>
      <c r="AG148" s="12"/>
      <c r="AH148" s="104"/>
      <c r="AI148" s="12"/>
      <c r="AJ148" s="12"/>
      <c r="AK148" s="12"/>
      <c r="AL148" s="12"/>
      <c r="AM148" s="12"/>
      <c r="AN148" s="12"/>
      <c r="AO148" s="12"/>
      <c r="AP148" s="12"/>
      <c r="AQ148" s="12"/>
      <c r="AR148" s="12"/>
      <c r="AS148" s="12"/>
      <c r="AT148" s="12"/>
      <c r="AU148" s="12"/>
      <c r="AV148" s="12"/>
      <c r="AW148" s="12"/>
      <c r="AX148" s="12"/>
      <c r="AY148" s="12"/>
      <c r="AZ148" s="12"/>
    </row>
    <row r="149">
      <c r="A149" s="114">
        <v>1.0</v>
      </c>
      <c r="B149" s="95" t="s">
        <v>33</v>
      </c>
      <c r="C149" s="9" t="s">
        <v>49</v>
      </c>
      <c r="D149" s="22" t="s">
        <v>351</v>
      </c>
      <c r="E149" s="22" t="s">
        <v>352</v>
      </c>
      <c r="F149" s="22">
        <v>15.0</v>
      </c>
      <c r="G149" s="22">
        <v>2.0</v>
      </c>
      <c r="H149" s="22" t="s">
        <v>353</v>
      </c>
      <c r="I149" s="22" t="s">
        <v>39</v>
      </c>
      <c r="J149" s="22">
        <v>1.0</v>
      </c>
      <c r="K149" s="22">
        <v>79.0</v>
      </c>
      <c r="L149" s="22">
        <v>57.0</v>
      </c>
      <c r="M149" s="22">
        <f t="shared" si="2"/>
        <v>136</v>
      </c>
      <c r="N149" s="22">
        <v>3.0</v>
      </c>
      <c r="O149" s="22">
        <v>2.0</v>
      </c>
      <c r="P149" s="22" t="s">
        <v>604</v>
      </c>
      <c r="Q149" s="12"/>
      <c r="R149" s="22"/>
      <c r="S149" s="22" t="s">
        <v>715</v>
      </c>
      <c r="T149" s="22" t="s">
        <v>745</v>
      </c>
      <c r="U149" s="12"/>
      <c r="V149" s="22">
        <v>26.39</v>
      </c>
      <c r="W149" s="22">
        <v>15.65</v>
      </c>
      <c r="X149" s="22">
        <v>28.57</v>
      </c>
      <c r="Y149" s="22">
        <v>13.61</v>
      </c>
      <c r="Z149" s="22">
        <v>23.58</v>
      </c>
      <c r="AA149" s="22">
        <v>14.7</v>
      </c>
      <c r="AB149" s="22">
        <v>26.58</v>
      </c>
      <c r="AC149" s="22">
        <v>13.71</v>
      </c>
      <c r="AD149" s="22">
        <v>1.0</v>
      </c>
      <c r="AE149" s="12"/>
      <c r="AF149" s="12"/>
      <c r="AG149" s="12"/>
      <c r="AH149" s="104"/>
      <c r="AI149" s="12"/>
      <c r="AJ149" s="12"/>
      <c r="AK149" s="12"/>
      <c r="AL149" s="12"/>
      <c r="AM149" s="12"/>
      <c r="AN149" s="12"/>
      <c r="AO149" s="12"/>
      <c r="AP149" s="12"/>
      <c r="AQ149" s="12"/>
      <c r="AR149" s="12"/>
      <c r="AS149" s="12"/>
      <c r="AT149" s="12"/>
      <c r="AU149" s="12"/>
      <c r="AV149" s="12"/>
      <c r="AW149" s="12"/>
      <c r="AX149" s="12"/>
      <c r="AY149" s="12"/>
      <c r="AZ149" s="12"/>
    </row>
    <row r="150">
      <c r="A150" s="114">
        <v>1.0</v>
      </c>
      <c r="B150" s="95" t="s">
        <v>33</v>
      </c>
      <c r="C150" s="9" t="s">
        <v>49</v>
      </c>
      <c r="D150" s="22" t="s">
        <v>351</v>
      </c>
      <c r="E150" s="22" t="s">
        <v>352</v>
      </c>
      <c r="F150" s="22">
        <v>15.0</v>
      </c>
      <c r="G150" s="22">
        <v>2.0</v>
      </c>
      <c r="H150" s="22" t="s">
        <v>353</v>
      </c>
      <c r="I150" s="22" t="s">
        <v>39</v>
      </c>
      <c r="J150" s="22">
        <v>1.0</v>
      </c>
      <c r="K150" s="22">
        <v>79.0</v>
      </c>
      <c r="L150" s="22">
        <v>57.0</v>
      </c>
      <c r="M150" s="22">
        <f t="shared" si="2"/>
        <v>136</v>
      </c>
      <c r="N150" s="22">
        <v>3.0</v>
      </c>
      <c r="O150" s="22">
        <v>2.0</v>
      </c>
      <c r="P150" s="22" t="s">
        <v>604</v>
      </c>
      <c r="Q150" s="12"/>
      <c r="R150" s="22"/>
      <c r="S150" s="22" t="s">
        <v>611</v>
      </c>
      <c r="T150" s="22" t="s">
        <v>746</v>
      </c>
      <c r="U150" s="12"/>
      <c r="V150" s="22">
        <v>8.63</v>
      </c>
      <c r="W150" s="22">
        <v>5.34</v>
      </c>
      <c r="X150" s="22">
        <v>9.0</v>
      </c>
      <c r="Y150" s="22">
        <v>5.51</v>
      </c>
      <c r="Z150" s="22">
        <v>8.19</v>
      </c>
      <c r="AA150" s="22">
        <v>6.04</v>
      </c>
      <c r="AB150" s="22">
        <v>9.04</v>
      </c>
      <c r="AC150" s="22">
        <v>5.44</v>
      </c>
      <c r="AD150" s="22">
        <v>1.0</v>
      </c>
      <c r="AE150" s="12"/>
      <c r="AF150" s="12"/>
      <c r="AG150" s="12"/>
      <c r="AH150" s="104"/>
      <c r="AI150" s="12"/>
      <c r="AJ150" s="12"/>
      <c r="AK150" s="12"/>
      <c r="AL150" s="12"/>
      <c r="AM150" s="12"/>
      <c r="AN150" s="12"/>
      <c r="AO150" s="12"/>
      <c r="AP150" s="12"/>
      <c r="AQ150" s="12"/>
      <c r="AR150" s="12"/>
      <c r="AS150" s="12"/>
      <c r="AT150" s="12"/>
      <c r="AU150" s="12"/>
      <c r="AV150" s="12"/>
      <c r="AW150" s="12"/>
      <c r="AX150" s="12"/>
      <c r="AY150" s="12"/>
      <c r="AZ150" s="12"/>
    </row>
    <row r="151">
      <c r="A151" s="114">
        <v>1.0</v>
      </c>
      <c r="B151" s="95" t="s">
        <v>33</v>
      </c>
      <c r="C151" s="9" t="s">
        <v>49</v>
      </c>
      <c r="D151" s="22" t="s">
        <v>351</v>
      </c>
      <c r="E151" s="22" t="s">
        <v>352</v>
      </c>
      <c r="F151" s="22">
        <v>15.0</v>
      </c>
      <c r="G151" s="22">
        <v>2.0</v>
      </c>
      <c r="H151" s="22" t="s">
        <v>353</v>
      </c>
      <c r="I151" s="22" t="s">
        <v>39</v>
      </c>
      <c r="J151" s="22">
        <v>1.0</v>
      </c>
      <c r="K151" s="22">
        <v>79.0</v>
      </c>
      <c r="L151" s="22">
        <v>57.0</v>
      </c>
      <c r="M151" s="22">
        <f t="shared" si="2"/>
        <v>136</v>
      </c>
      <c r="N151" s="22">
        <v>3.0</v>
      </c>
      <c r="O151" s="22">
        <v>2.0</v>
      </c>
      <c r="P151" s="22" t="s">
        <v>604</v>
      </c>
      <c r="Q151" s="12"/>
      <c r="R151" s="22"/>
      <c r="S151" s="22" t="s">
        <v>605</v>
      </c>
      <c r="T151" s="22" t="s">
        <v>747</v>
      </c>
      <c r="U151" s="12"/>
      <c r="V151" s="22">
        <v>7.61</v>
      </c>
      <c r="W151" s="22">
        <v>7.1</v>
      </c>
      <c r="X151" s="22">
        <v>8.0</v>
      </c>
      <c r="Y151" s="22">
        <v>6.16</v>
      </c>
      <c r="Z151" s="22">
        <v>6.22</v>
      </c>
      <c r="AA151" s="22">
        <v>7.09</v>
      </c>
      <c r="AB151" s="22">
        <v>6.88</v>
      </c>
      <c r="AC151" s="22">
        <v>6.14</v>
      </c>
      <c r="AD151" s="22">
        <v>1.0</v>
      </c>
      <c r="AE151" s="12"/>
      <c r="AF151" s="12"/>
      <c r="AG151" s="12"/>
      <c r="AH151" s="104"/>
      <c r="AI151" s="12"/>
      <c r="AJ151" s="12"/>
      <c r="AK151" s="12"/>
      <c r="AL151" s="12"/>
      <c r="AM151" s="12"/>
      <c r="AN151" s="12"/>
      <c r="AO151" s="12"/>
      <c r="AP151" s="12"/>
      <c r="AQ151" s="12"/>
      <c r="AR151" s="12"/>
      <c r="AS151" s="12"/>
      <c r="AT151" s="12"/>
      <c r="AU151" s="12"/>
      <c r="AV151" s="12"/>
      <c r="AW151" s="12"/>
      <c r="AX151" s="12"/>
      <c r="AY151" s="12"/>
      <c r="AZ151" s="12"/>
    </row>
    <row r="152">
      <c r="A152" s="114">
        <v>1.0</v>
      </c>
      <c r="B152" s="99" t="s">
        <v>49</v>
      </c>
      <c r="C152" s="12"/>
      <c r="D152" s="15" t="s">
        <v>481</v>
      </c>
      <c r="E152" s="15" t="s">
        <v>68</v>
      </c>
      <c r="F152" s="11"/>
      <c r="G152" s="15">
        <v>2.0</v>
      </c>
      <c r="H152" s="15" t="s">
        <v>38</v>
      </c>
      <c r="I152" s="15" t="s">
        <v>39</v>
      </c>
      <c r="J152" s="22">
        <v>1.0</v>
      </c>
      <c r="K152" s="22">
        <v>232.0</v>
      </c>
      <c r="L152" s="22">
        <v>234.0</v>
      </c>
      <c r="M152" s="22">
        <f t="shared" si="2"/>
        <v>466</v>
      </c>
      <c r="N152" s="12"/>
      <c r="O152" s="12"/>
      <c r="P152" s="12"/>
      <c r="Q152" s="12"/>
      <c r="R152" s="104"/>
      <c r="S152" s="104" t="s">
        <v>611</v>
      </c>
      <c r="T152" s="139" t="s">
        <v>748</v>
      </c>
      <c r="U152" s="12"/>
      <c r="V152" s="12"/>
      <c r="W152" s="12"/>
      <c r="X152" s="12"/>
      <c r="Y152" s="12"/>
      <c r="Z152" s="12"/>
      <c r="AA152" s="12"/>
      <c r="AB152" s="12"/>
      <c r="AC152" s="12"/>
      <c r="AD152" s="12"/>
      <c r="AE152" s="12"/>
      <c r="AF152" s="12"/>
      <c r="AG152" s="12"/>
      <c r="AH152" s="104"/>
      <c r="AI152" s="12"/>
      <c r="AJ152" s="12"/>
      <c r="AK152" s="12"/>
      <c r="AL152" s="12"/>
      <c r="AM152" s="12"/>
      <c r="AN152" s="12"/>
      <c r="AO152" s="12"/>
      <c r="AP152" s="12"/>
      <c r="AQ152" s="12"/>
      <c r="AR152" s="12"/>
      <c r="AS152" s="12"/>
      <c r="AT152" s="12"/>
      <c r="AU152" s="12"/>
      <c r="AV152" s="12"/>
      <c r="AW152" s="12"/>
      <c r="AX152" s="12"/>
      <c r="AY152" s="12"/>
      <c r="AZ152" s="12"/>
    </row>
    <row r="153">
      <c r="A153" s="114">
        <v>1.0</v>
      </c>
      <c r="B153" s="95" t="s">
        <v>33</v>
      </c>
      <c r="C153" s="95"/>
      <c r="D153" s="22" t="s">
        <v>438</v>
      </c>
      <c r="E153" s="22" t="s">
        <v>439</v>
      </c>
      <c r="F153" s="140">
        <v>44421.0</v>
      </c>
      <c r="G153" s="22">
        <v>1.0</v>
      </c>
      <c r="H153" s="30" t="s">
        <v>52</v>
      </c>
      <c r="I153" s="22" t="s">
        <v>39</v>
      </c>
      <c r="J153" s="22">
        <v>1.0</v>
      </c>
      <c r="K153" s="22">
        <v>154.0</v>
      </c>
      <c r="L153" s="22">
        <v>17.0</v>
      </c>
      <c r="M153" s="80">
        <f t="shared" si="2"/>
        <v>171</v>
      </c>
      <c r="N153" s="22">
        <v>2.0</v>
      </c>
      <c r="O153" s="22">
        <v>1.0</v>
      </c>
      <c r="P153" s="22" t="s">
        <v>609</v>
      </c>
      <c r="Q153" s="12"/>
      <c r="R153" s="22"/>
      <c r="S153" s="22" t="s">
        <v>715</v>
      </c>
      <c r="T153" s="30" t="s">
        <v>740</v>
      </c>
      <c r="U153" s="12"/>
      <c r="V153" s="12"/>
      <c r="W153" s="12"/>
      <c r="X153" s="12"/>
      <c r="Y153" s="12"/>
      <c r="Z153" s="12"/>
      <c r="AA153" s="12"/>
      <c r="AB153" s="12"/>
      <c r="AC153" s="12"/>
      <c r="AD153" s="12"/>
      <c r="AE153" s="12"/>
      <c r="AF153" s="12"/>
      <c r="AG153" s="12"/>
      <c r="AH153" s="104"/>
      <c r="AI153" s="12"/>
      <c r="AJ153" s="12"/>
      <c r="AK153" s="12"/>
      <c r="AL153" s="12"/>
      <c r="AM153" s="12"/>
      <c r="AN153" s="12"/>
      <c r="AO153" s="12"/>
      <c r="AP153" s="12"/>
      <c r="AQ153" s="12"/>
      <c r="AR153" s="12"/>
      <c r="AS153" s="12"/>
      <c r="AT153" s="12"/>
      <c r="AU153" s="12"/>
      <c r="AV153" s="12"/>
      <c r="AW153" s="12"/>
      <c r="AX153" s="12"/>
      <c r="AY153" s="12"/>
      <c r="AZ153" s="12"/>
    </row>
    <row r="154">
      <c r="A154" s="114">
        <v>1.0</v>
      </c>
      <c r="B154" s="95" t="s">
        <v>33</v>
      </c>
      <c r="C154" s="95"/>
      <c r="D154" s="22" t="s">
        <v>438</v>
      </c>
      <c r="E154" s="22" t="s">
        <v>439</v>
      </c>
      <c r="F154" s="140">
        <v>44421.0</v>
      </c>
      <c r="G154" s="22">
        <v>1.0</v>
      </c>
      <c r="H154" s="30" t="s">
        <v>52</v>
      </c>
      <c r="I154" s="22" t="s">
        <v>39</v>
      </c>
      <c r="J154" s="22">
        <v>1.0</v>
      </c>
      <c r="K154" s="22">
        <v>154.0</v>
      </c>
      <c r="L154" s="22">
        <v>17.0</v>
      </c>
      <c r="M154" s="80">
        <f t="shared" si="2"/>
        <v>171</v>
      </c>
      <c r="N154" s="22">
        <v>2.0</v>
      </c>
      <c r="O154" s="22">
        <v>1.0</v>
      </c>
      <c r="P154" s="22" t="s">
        <v>609</v>
      </c>
      <c r="Q154" s="12"/>
      <c r="R154" s="22"/>
      <c r="S154" s="22" t="s">
        <v>611</v>
      </c>
      <c r="T154" s="22" t="s">
        <v>749</v>
      </c>
      <c r="U154" s="12"/>
      <c r="V154" s="12"/>
      <c r="W154" s="12"/>
      <c r="X154" s="12"/>
      <c r="Y154" s="12"/>
      <c r="Z154" s="12"/>
      <c r="AA154" s="12"/>
      <c r="AB154" s="12"/>
      <c r="AC154" s="12"/>
      <c r="AD154" s="12"/>
      <c r="AE154" s="12"/>
      <c r="AF154" s="12"/>
      <c r="AG154" s="12"/>
      <c r="AH154" s="104"/>
      <c r="AI154" s="12"/>
      <c r="AJ154" s="12"/>
      <c r="AK154" s="12"/>
      <c r="AL154" s="12"/>
      <c r="AM154" s="12"/>
      <c r="AN154" s="12"/>
      <c r="AO154" s="12"/>
      <c r="AP154" s="12"/>
      <c r="AQ154" s="12"/>
      <c r="AR154" s="12"/>
      <c r="AS154" s="12"/>
      <c r="AT154" s="12"/>
      <c r="AU154" s="12"/>
      <c r="AV154" s="12"/>
      <c r="AW154" s="12"/>
      <c r="AX154" s="12"/>
      <c r="AY154" s="12"/>
      <c r="AZ154" s="12"/>
    </row>
    <row r="155">
      <c r="A155" s="114">
        <v>1.0</v>
      </c>
      <c r="B155" s="95" t="s">
        <v>33</v>
      </c>
      <c r="C155" s="95"/>
      <c r="D155" s="22" t="s">
        <v>438</v>
      </c>
      <c r="E155" s="22" t="s">
        <v>446</v>
      </c>
      <c r="F155" s="140">
        <v>44421.0</v>
      </c>
      <c r="G155" s="22">
        <v>1.0</v>
      </c>
      <c r="H155" s="30" t="s">
        <v>52</v>
      </c>
      <c r="I155" s="22" t="s">
        <v>39</v>
      </c>
      <c r="J155" s="22">
        <v>1.0</v>
      </c>
      <c r="K155" s="22">
        <v>61.0</v>
      </c>
      <c r="L155" s="22">
        <v>17.0</v>
      </c>
      <c r="M155" s="80">
        <f t="shared" si="2"/>
        <v>78</v>
      </c>
      <c r="N155" s="22">
        <v>2.0</v>
      </c>
      <c r="O155" s="22">
        <v>1.0</v>
      </c>
      <c r="P155" s="22" t="s">
        <v>609</v>
      </c>
      <c r="Q155" s="12"/>
      <c r="R155" s="22"/>
      <c r="S155" s="22" t="s">
        <v>715</v>
      </c>
      <c r="T155" s="30" t="s">
        <v>740</v>
      </c>
      <c r="U155" s="12"/>
      <c r="V155" s="12"/>
      <c r="W155" s="12"/>
      <c r="X155" s="12"/>
      <c r="Y155" s="12"/>
      <c r="Z155" s="12"/>
      <c r="AA155" s="12"/>
      <c r="AB155" s="12"/>
      <c r="AC155" s="12"/>
      <c r="AD155" s="12"/>
      <c r="AE155" s="12"/>
      <c r="AF155" s="12"/>
      <c r="AG155" s="12"/>
      <c r="AH155" s="104"/>
      <c r="AI155" s="12"/>
      <c r="AJ155" s="12"/>
      <c r="AK155" s="12"/>
      <c r="AL155" s="12"/>
      <c r="AM155" s="12"/>
      <c r="AN155" s="12"/>
      <c r="AO155" s="12"/>
      <c r="AP155" s="12"/>
      <c r="AQ155" s="12"/>
      <c r="AR155" s="12"/>
      <c r="AS155" s="12"/>
      <c r="AT155" s="12"/>
      <c r="AU155" s="12"/>
      <c r="AV155" s="12"/>
      <c r="AW155" s="12"/>
      <c r="AX155" s="12"/>
      <c r="AY155" s="12"/>
      <c r="AZ155" s="12"/>
    </row>
    <row r="156">
      <c r="A156" s="98">
        <v>1.0</v>
      </c>
      <c r="B156" s="95" t="s">
        <v>33</v>
      </c>
      <c r="C156" s="95"/>
      <c r="D156" s="22" t="s">
        <v>438</v>
      </c>
      <c r="E156" s="22" t="s">
        <v>446</v>
      </c>
      <c r="F156" s="140">
        <v>44421.0</v>
      </c>
      <c r="G156" s="22">
        <v>1.0</v>
      </c>
      <c r="H156" s="30" t="s">
        <v>52</v>
      </c>
      <c r="I156" s="22" t="s">
        <v>39</v>
      </c>
      <c r="J156" s="22">
        <v>1.0</v>
      </c>
      <c r="K156" s="22">
        <v>61.0</v>
      </c>
      <c r="L156" s="22">
        <v>17.0</v>
      </c>
      <c r="M156" s="80">
        <f t="shared" si="2"/>
        <v>78</v>
      </c>
      <c r="N156" s="22">
        <v>2.0</v>
      </c>
      <c r="O156" s="22">
        <v>1.0</v>
      </c>
      <c r="P156" s="22" t="s">
        <v>609</v>
      </c>
      <c r="Q156" s="12"/>
      <c r="R156" s="22"/>
      <c r="S156" s="22" t="s">
        <v>611</v>
      </c>
      <c r="T156" s="22" t="s">
        <v>749</v>
      </c>
      <c r="U156" s="12"/>
      <c r="V156" s="12"/>
      <c r="W156" s="12"/>
      <c r="X156" s="12"/>
      <c r="Y156" s="12"/>
      <c r="Z156" s="12"/>
      <c r="AA156" s="12"/>
      <c r="AB156" s="12"/>
      <c r="AC156" s="12"/>
      <c r="AD156" s="12"/>
      <c r="AE156" s="12"/>
      <c r="AF156" s="12"/>
      <c r="AG156" s="12"/>
      <c r="AH156" s="104"/>
      <c r="AI156" s="12"/>
      <c r="AJ156" s="12"/>
      <c r="AK156" s="12"/>
      <c r="AL156" s="12"/>
      <c r="AM156" s="12"/>
      <c r="AN156" s="12"/>
      <c r="AO156" s="12"/>
      <c r="AP156" s="12"/>
      <c r="AQ156" s="12"/>
      <c r="AR156" s="12"/>
      <c r="AS156" s="12"/>
      <c r="AT156" s="12"/>
      <c r="AU156" s="12"/>
      <c r="AV156" s="12"/>
      <c r="AW156" s="12"/>
      <c r="AX156" s="12"/>
      <c r="AY156" s="12"/>
      <c r="AZ156" s="12"/>
    </row>
    <row r="157">
      <c r="A157" s="141">
        <v>1.0</v>
      </c>
      <c r="B157" s="99" t="s">
        <v>49</v>
      </c>
      <c r="C157" s="8" t="s">
        <v>34</v>
      </c>
      <c r="D157" s="37" t="s">
        <v>359</v>
      </c>
      <c r="E157" s="101" t="s">
        <v>750</v>
      </c>
      <c r="F157" s="101" t="s">
        <v>326</v>
      </c>
      <c r="G157" s="107">
        <v>3.0</v>
      </c>
      <c r="H157" s="103" t="s">
        <v>52</v>
      </c>
      <c r="I157" s="101" t="s">
        <v>89</v>
      </c>
      <c r="J157" s="101">
        <v>0.0</v>
      </c>
      <c r="K157" s="104">
        <v>41.0</v>
      </c>
      <c r="L157" s="104">
        <v>41.0</v>
      </c>
      <c r="M157" s="22">
        <f t="shared" si="2"/>
        <v>82</v>
      </c>
      <c r="N157" s="107">
        <v>10.0</v>
      </c>
      <c r="O157" s="107">
        <v>7.0</v>
      </c>
      <c r="P157" s="107" t="s">
        <v>609</v>
      </c>
      <c r="Q157" s="107" t="s">
        <v>751</v>
      </c>
      <c r="R157" s="104"/>
      <c r="S157" s="104" t="s">
        <v>611</v>
      </c>
      <c r="T157" s="52" t="s">
        <v>752</v>
      </c>
      <c r="U157" s="104"/>
      <c r="V157" s="104">
        <v>20.9</v>
      </c>
      <c r="W157" s="104">
        <v>8.1</v>
      </c>
      <c r="X157" s="104">
        <v>22.3</v>
      </c>
      <c r="Y157" s="104">
        <v>7.2</v>
      </c>
      <c r="Z157" s="104">
        <v>17.9</v>
      </c>
      <c r="AA157" s="104">
        <v>7.6</v>
      </c>
      <c r="AB157" s="104">
        <v>22.2</v>
      </c>
      <c r="AC157" s="104">
        <v>7.9</v>
      </c>
      <c r="AD157" s="104">
        <v>1.0</v>
      </c>
      <c r="AE157" s="12"/>
      <c r="AF157" s="12"/>
      <c r="AG157" s="12"/>
      <c r="AH157" s="104"/>
      <c r="AI157" s="12"/>
      <c r="AJ157" s="12"/>
      <c r="AK157" s="12"/>
      <c r="AL157" s="12"/>
      <c r="AM157" s="12"/>
      <c r="AN157" s="12"/>
      <c r="AO157" s="12"/>
      <c r="AP157" s="12"/>
      <c r="AQ157" s="12"/>
      <c r="AR157" s="12"/>
      <c r="AS157" s="12"/>
      <c r="AT157" s="12"/>
      <c r="AU157" s="12"/>
      <c r="AV157" s="12"/>
      <c r="AW157" s="12"/>
      <c r="AX157" s="12"/>
      <c r="AY157" s="12"/>
      <c r="AZ157" s="12"/>
    </row>
    <row r="158">
      <c r="A158" s="141">
        <v>1.0</v>
      </c>
      <c r="B158" s="99" t="s">
        <v>49</v>
      </c>
      <c r="C158" s="8" t="s">
        <v>34</v>
      </c>
      <c r="D158" s="37" t="s">
        <v>359</v>
      </c>
      <c r="E158" s="101" t="s">
        <v>750</v>
      </c>
      <c r="F158" s="101" t="s">
        <v>326</v>
      </c>
      <c r="G158" s="107">
        <v>3.0</v>
      </c>
      <c r="H158" s="103" t="s">
        <v>52</v>
      </c>
      <c r="I158" s="101" t="s">
        <v>89</v>
      </c>
      <c r="J158" s="101">
        <v>0.0</v>
      </c>
      <c r="K158" s="104">
        <v>41.0</v>
      </c>
      <c r="L158" s="104">
        <v>41.0</v>
      </c>
      <c r="M158" s="22">
        <f t="shared" si="2"/>
        <v>82</v>
      </c>
      <c r="N158" s="107">
        <v>10.0</v>
      </c>
      <c r="O158" s="107">
        <v>7.0</v>
      </c>
      <c r="P158" s="107" t="s">
        <v>609</v>
      </c>
      <c r="Q158" s="107" t="s">
        <v>751</v>
      </c>
      <c r="R158" s="104"/>
      <c r="S158" s="104" t="s">
        <v>605</v>
      </c>
      <c r="T158" s="104" t="s">
        <v>753</v>
      </c>
      <c r="U158" s="104"/>
      <c r="V158" s="104">
        <v>14.3</v>
      </c>
      <c r="W158" s="104">
        <v>9.3</v>
      </c>
      <c r="X158" s="104">
        <v>15.2</v>
      </c>
      <c r="Y158" s="104">
        <v>8.2</v>
      </c>
      <c r="Z158" s="104">
        <v>11.8</v>
      </c>
      <c r="AA158" s="104">
        <v>8.9</v>
      </c>
      <c r="AB158" s="104">
        <v>16.3</v>
      </c>
      <c r="AC158" s="104">
        <v>8.1</v>
      </c>
      <c r="AD158" s="104">
        <v>1.0</v>
      </c>
      <c r="AE158" s="12"/>
      <c r="AF158" s="12"/>
      <c r="AG158" s="12"/>
      <c r="AH158" s="104"/>
      <c r="AI158" s="12"/>
      <c r="AJ158" s="12"/>
      <c r="AK158" s="12"/>
      <c r="AL158" s="12"/>
      <c r="AM158" s="12"/>
      <c r="AN158" s="12"/>
      <c r="AO158" s="12"/>
      <c r="AP158" s="12"/>
      <c r="AQ158" s="12"/>
      <c r="AR158" s="12"/>
      <c r="AS158" s="12"/>
      <c r="AT158" s="12"/>
      <c r="AU158" s="12"/>
      <c r="AV158" s="12"/>
      <c r="AW158" s="12"/>
      <c r="AX158" s="12"/>
      <c r="AY158" s="12"/>
      <c r="AZ158" s="12"/>
    </row>
    <row r="159">
      <c r="A159" s="141">
        <v>1.0</v>
      </c>
      <c r="B159" s="99" t="s">
        <v>49</v>
      </c>
      <c r="C159" s="8" t="s">
        <v>34</v>
      </c>
      <c r="D159" s="37" t="s">
        <v>359</v>
      </c>
      <c r="E159" s="101" t="s">
        <v>750</v>
      </c>
      <c r="F159" s="101" t="s">
        <v>326</v>
      </c>
      <c r="G159" s="107">
        <v>3.0</v>
      </c>
      <c r="H159" s="103" t="s">
        <v>52</v>
      </c>
      <c r="I159" s="101" t="s">
        <v>89</v>
      </c>
      <c r="J159" s="101">
        <v>0.0</v>
      </c>
      <c r="K159" s="104">
        <v>41.0</v>
      </c>
      <c r="L159" s="104">
        <v>41.0</v>
      </c>
      <c r="M159" s="22">
        <f t="shared" si="2"/>
        <v>82</v>
      </c>
      <c r="N159" s="107">
        <v>10.0</v>
      </c>
      <c r="O159" s="107">
        <v>7.0</v>
      </c>
      <c r="P159" s="107" t="s">
        <v>609</v>
      </c>
      <c r="Q159" s="107" t="s">
        <v>751</v>
      </c>
      <c r="R159" s="104"/>
      <c r="S159" s="104" t="s">
        <v>605</v>
      </c>
      <c r="T159" s="52" t="s">
        <v>754</v>
      </c>
      <c r="U159" s="104"/>
      <c r="V159" s="104">
        <v>11.2</v>
      </c>
      <c r="W159" s="104">
        <v>9.0</v>
      </c>
      <c r="X159" s="104">
        <v>9.9</v>
      </c>
      <c r="Y159" s="104">
        <v>6.6</v>
      </c>
      <c r="Z159" s="104">
        <v>9.1</v>
      </c>
      <c r="AA159" s="104">
        <v>8.0</v>
      </c>
      <c r="AB159" s="104">
        <v>12.5</v>
      </c>
      <c r="AC159" s="104">
        <v>7.8</v>
      </c>
      <c r="AD159" s="104">
        <v>1.0</v>
      </c>
      <c r="AE159" s="12"/>
      <c r="AF159" s="12"/>
      <c r="AG159" s="12"/>
      <c r="AH159" s="104"/>
      <c r="AI159" s="12"/>
      <c r="AJ159" s="12"/>
      <c r="AK159" s="12"/>
      <c r="AL159" s="12"/>
      <c r="AM159" s="12"/>
      <c r="AN159" s="12"/>
      <c r="AO159" s="12"/>
      <c r="AP159" s="12"/>
      <c r="AQ159" s="12"/>
      <c r="AR159" s="12"/>
      <c r="AS159" s="12"/>
      <c r="AT159" s="12"/>
      <c r="AU159" s="12"/>
      <c r="AV159" s="12"/>
      <c r="AW159" s="12"/>
      <c r="AX159" s="12"/>
      <c r="AY159" s="12"/>
      <c r="AZ159" s="12"/>
    </row>
    <row r="160">
      <c r="A160" s="114">
        <v>1.0</v>
      </c>
      <c r="B160" s="99" t="s">
        <v>49</v>
      </c>
      <c r="C160" s="22" t="s">
        <v>34</v>
      </c>
      <c r="D160" s="15" t="s">
        <v>394</v>
      </c>
      <c r="E160" s="15" t="s">
        <v>395</v>
      </c>
      <c r="F160" s="15" t="s">
        <v>396</v>
      </c>
      <c r="G160" s="15">
        <v>2.0</v>
      </c>
      <c r="H160" s="15" t="s">
        <v>397</v>
      </c>
      <c r="I160" s="15" t="s">
        <v>39</v>
      </c>
      <c r="J160" s="22">
        <v>1.0</v>
      </c>
      <c r="K160" s="22">
        <v>44.0</v>
      </c>
      <c r="L160" s="22">
        <v>36.0</v>
      </c>
      <c r="M160" s="22">
        <f t="shared" si="2"/>
        <v>80</v>
      </c>
      <c r="N160" s="22">
        <v>2.0</v>
      </c>
      <c r="O160" s="22">
        <v>2.0</v>
      </c>
      <c r="P160" s="22" t="s">
        <v>642</v>
      </c>
      <c r="Q160" s="12"/>
      <c r="R160" s="22"/>
      <c r="S160" s="22" t="s">
        <v>605</v>
      </c>
      <c r="T160" s="22" t="s">
        <v>755</v>
      </c>
      <c r="U160" s="12"/>
      <c r="V160" s="22">
        <v>32.38</v>
      </c>
      <c r="W160" s="22">
        <v>7.92</v>
      </c>
      <c r="X160" s="22">
        <v>35.44</v>
      </c>
      <c r="Y160" s="22">
        <v>10.35</v>
      </c>
      <c r="Z160" s="22">
        <v>30.06</v>
      </c>
      <c r="AA160" s="22">
        <v>8.02</v>
      </c>
      <c r="AB160" s="22">
        <v>35.25</v>
      </c>
      <c r="AC160" s="22">
        <v>8.28</v>
      </c>
      <c r="AD160" s="12"/>
      <c r="AE160" s="12"/>
      <c r="AF160" s="12"/>
      <c r="AG160" s="12"/>
      <c r="AH160" s="104"/>
      <c r="AI160" s="12"/>
      <c r="AJ160" s="12"/>
      <c r="AK160" s="12"/>
      <c r="AL160" s="12"/>
      <c r="AM160" s="12"/>
      <c r="AN160" s="12"/>
      <c r="AO160" s="12"/>
      <c r="AP160" s="12"/>
      <c r="AQ160" s="12"/>
      <c r="AR160" s="12"/>
      <c r="AS160" s="12"/>
      <c r="AT160" s="12"/>
      <c r="AU160" s="12"/>
      <c r="AV160" s="12"/>
      <c r="AW160" s="12"/>
      <c r="AX160" s="12"/>
      <c r="AY160" s="12"/>
      <c r="AZ160" s="12"/>
    </row>
    <row r="161">
      <c r="A161" s="114">
        <v>1.0</v>
      </c>
      <c r="B161" s="99" t="s">
        <v>49</v>
      </c>
      <c r="C161" s="22" t="s">
        <v>34</v>
      </c>
      <c r="D161" s="15" t="s">
        <v>394</v>
      </c>
      <c r="E161" s="15" t="s">
        <v>395</v>
      </c>
      <c r="F161" s="15" t="s">
        <v>396</v>
      </c>
      <c r="G161" s="15">
        <v>2.0</v>
      </c>
      <c r="H161" s="15" t="s">
        <v>397</v>
      </c>
      <c r="I161" s="15" t="s">
        <v>39</v>
      </c>
      <c r="J161" s="22">
        <v>1.0</v>
      </c>
      <c r="K161" s="22">
        <v>44.0</v>
      </c>
      <c r="L161" s="22">
        <v>36.0</v>
      </c>
      <c r="M161" s="22">
        <f t="shared" si="2"/>
        <v>80</v>
      </c>
      <c r="N161" s="22">
        <v>2.0</v>
      </c>
      <c r="O161" s="22">
        <v>2.0</v>
      </c>
      <c r="P161" s="22" t="s">
        <v>642</v>
      </c>
      <c r="Q161" s="12"/>
      <c r="R161" s="113"/>
      <c r="S161" s="113" t="s">
        <v>616</v>
      </c>
      <c r="T161" s="108" t="s">
        <v>699</v>
      </c>
      <c r="U161" s="12"/>
      <c r="V161" s="22">
        <v>16.74</v>
      </c>
      <c r="W161" s="22">
        <v>5.29</v>
      </c>
      <c r="X161" s="22">
        <v>18.12</v>
      </c>
      <c r="Y161" s="22">
        <v>6.39</v>
      </c>
      <c r="Z161" s="22">
        <v>15.76</v>
      </c>
      <c r="AA161" s="22">
        <v>5.27</v>
      </c>
      <c r="AB161" s="22">
        <v>18.31</v>
      </c>
      <c r="AC161" s="22">
        <v>5.44</v>
      </c>
      <c r="AD161" s="12"/>
      <c r="AE161" s="12"/>
      <c r="AF161" s="12"/>
      <c r="AG161" s="12"/>
      <c r="AH161" s="104"/>
      <c r="AI161" s="12"/>
      <c r="AJ161" s="12"/>
      <c r="AK161" s="12"/>
      <c r="AL161" s="12"/>
      <c r="AM161" s="12"/>
      <c r="AN161" s="12"/>
      <c r="AO161" s="12"/>
      <c r="AP161" s="12"/>
      <c r="AQ161" s="12"/>
      <c r="AR161" s="12"/>
      <c r="AS161" s="12"/>
      <c r="AT161" s="12"/>
      <c r="AU161" s="12"/>
      <c r="AV161" s="12"/>
      <c r="AW161" s="12"/>
      <c r="AX161" s="12"/>
      <c r="AY161" s="12"/>
      <c r="AZ161" s="12"/>
    </row>
    <row r="162">
      <c r="A162" s="98">
        <v>1.0</v>
      </c>
      <c r="B162" s="22" t="s">
        <v>34</v>
      </c>
      <c r="C162" s="12"/>
      <c r="D162" s="22" t="s">
        <v>108</v>
      </c>
      <c r="E162" s="22" t="s">
        <v>109</v>
      </c>
      <c r="F162" s="12"/>
      <c r="G162" s="22">
        <v>1.0</v>
      </c>
      <c r="H162" s="22" t="s">
        <v>111</v>
      </c>
      <c r="I162" s="22" t="s">
        <v>39</v>
      </c>
      <c r="J162" s="22">
        <v>1.0</v>
      </c>
      <c r="K162" s="22">
        <v>732.0</v>
      </c>
      <c r="L162" s="22">
        <v>652.0</v>
      </c>
      <c r="M162" s="22">
        <f t="shared" si="2"/>
        <v>1384</v>
      </c>
      <c r="N162" s="22">
        <v>25.0</v>
      </c>
      <c r="O162" s="22">
        <v>24.0</v>
      </c>
      <c r="P162" s="22" t="s">
        <v>609</v>
      </c>
      <c r="Q162" s="12"/>
      <c r="R162" s="22"/>
      <c r="S162" s="22" t="s">
        <v>756</v>
      </c>
      <c r="T162" s="22" t="s">
        <v>757</v>
      </c>
      <c r="U162" s="12"/>
      <c r="V162" s="22">
        <v>58.1</v>
      </c>
      <c r="W162" s="22">
        <v>13.89</v>
      </c>
      <c r="X162" s="22">
        <v>58.83</v>
      </c>
      <c r="Y162" s="22">
        <v>14.08</v>
      </c>
      <c r="Z162" s="22">
        <v>54.91</v>
      </c>
      <c r="AA162" s="22">
        <v>13.67</v>
      </c>
      <c r="AB162" s="22">
        <v>56.24</v>
      </c>
      <c r="AC162" s="22">
        <v>14.12</v>
      </c>
      <c r="AD162" s="22">
        <v>0.0</v>
      </c>
      <c r="AE162" s="12"/>
      <c r="AF162" s="12"/>
      <c r="AG162" s="12"/>
      <c r="AH162" s="104"/>
      <c r="AI162" s="12"/>
      <c r="AJ162" s="12"/>
      <c r="AK162" s="12"/>
      <c r="AL162" s="12"/>
      <c r="AM162" s="12"/>
      <c r="AN162" s="12"/>
      <c r="AO162" s="12"/>
      <c r="AP162" s="12"/>
      <c r="AQ162" s="12"/>
      <c r="AR162" s="12"/>
      <c r="AS162" s="12"/>
      <c r="AT162" s="12"/>
      <c r="AU162" s="12"/>
      <c r="AV162" s="12"/>
      <c r="AW162" s="12"/>
      <c r="AX162" s="12"/>
      <c r="AY162" s="12"/>
      <c r="AZ162" s="12"/>
    </row>
    <row r="163">
      <c r="A163" s="98">
        <v>1.0</v>
      </c>
      <c r="B163" s="22" t="s">
        <v>34</v>
      </c>
      <c r="C163" s="12"/>
      <c r="D163" s="22" t="s">
        <v>108</v>
      </c>
      <c r="E163" s="22" t="s">
        <v>109</v>
      </c>
      <c r="F163" s="12"/>
      <c r="G163" s="22">
        <v>1.0</v>
      </c>
      <c r="H163" s="22" t="s">
        <v>111</v>
      </c>
      <c r="I163" s="22" t="s">
        <v>39</v>
      </c>
      <c r="J163" s="22">
        <v>1.0</v>
      </c>
      <c r="K163" s="22">
        <v>732.0</v>
      </c>
      <c r="L163" s="22">
        <v>652.0</v>
      </c>
      <c r="M163" s="22">
        <f t="shared" si="2"/>
        <v>1384</v>
      </c>
      <c r="N163" s="22">
        <v>25.0</v>
      </c>
      <c r="O163" s="22">
        <v>24.0</v>
      </c>
      <c r="P163" s="22" t="s">
        <v>609</v>
      </c>
      <c r="Q163" s="12"/>
      <c r="R163" s="22"/>
      <c r="S163" s="22" t="s">
        <v>758</v>
      </c>
      <c r="T163" s="22" t="s">
        <v>757</v>
      </c>
      <c r="U163" s="12"/>
      <c r="V163" s="22">
        <v>32.19</v>
      </c>
      <c r="W163" s="22">
        <v>4.89</v>
      </c>
      <c r="X163" s="22">
        <v>32.29</v>
      </c>
      <c r="Y163" s="22">
        <v>4.67</v>
      </c>
      <c r="Z163" s="22">
        <v>32.27</v>
      </c>
      <c r="AA163" s="22">
        <v>4.53</v>
      </c>
      <c r="AB163" s="22">
        <v>32.94</v>
      </c>
      <c r="AC163" s="22">
        <v>4.59</v>
      </c>
      <c r="AD163" s="22">
        <v>0.0</v>
      </c>
      <c r="AE163" s="12"/>
      <c r="AF163" s="12"/>
      <c r="AG163" s="12"/>
      <c r="AH163" s="104"/>
      <c r="AI163" s="12"/>
      <c r="AJ163" s="12"/>
      <c r="AK163" s="12"/>
      <c r="AL163" s="12"/>
      <c r="AM163" s="12"/>
      <c r="AN163" s="12"/>
      <c r="AO163" s="12"/>
      <c r="AP163" s="12"/>
      <c r="AQ163" s="12"/>
      <c r="AR163" s="12"/>
      <c r="AS163" s="12"/>
      <c r="AT163" s="12"/>
      <c r="AU163" s="12"/>
      <c r="AV163" s="12"/>
      <c r="AW163" s="12"/>
      <c r="AX163" s="12"/>
      <c r="AY163" s="12"/>
      <c r="AZ163" s="12"/>
    </row>
    <row r="164">
      <c r="A164" s="98">
        <v>1.0</v>
      </c>
      <c r="B164" s="22" t="s">
        <v>34</v>
      </c>
      <c r="C164" s="12"/>
      <c r="D164" s="22" t="s">
        <v>108</v>
      </c>
      <c r="E164" s="22" t="s">
        <v>109</v>
      </c>
      <c r="F164" s="12"/>
      <c r="G164" s="22">
        <v>1.0</v>
      </c>
      <c r="H164" s="22" t="s">
        <v>111</v>
      </c>
      <c r="I164" s="22" t="s">
        <v>39</v>
      </c>
      <c r="J164" s="22">
        <v>1.0</v>
      </c>
      <c r="K164" s="22"/>
      <c r="L164" s="22"/>
      <c r="M164" s="22">
        <f t="shared" si="2"/>
        <v>0</v>
      </c>
      <c r="N164" s="22">
        <v>25.0</v>
      </c>
      <c r="O164" s="22">
        <v>24.0</v>
      </c>
      <c r="P164" s="22" t="s">
        <v>609</v>
      </c>
      <c r="Q164" s="22" t="s">
        <v>759</v>
      </c>
      <c r="R164" s="22"/>
      <c r="S164" s="22" t="s">
        <v>760</v>
      </c>
      <c r="T164" s="22" t="s">
        <v>757</v>
      </c>
      <c r="U164" s="12"/>
      <c r="V164" s="22">
        <v>15.94</v>
      </c>
      <c r="W164" s="22">
        <v>2.17</v>
      </c>
      <c r="X164" s="22">
        <v>16.02</v>
      </c>
      <c r="Y164" s="22">
        <v>2.23</v>
      </c>
      <c r="Z164" s="22">
        <v>16.51</v>
      </c>
      <c r="AA164" s="22">
        <v>2.44</v>
      </c>
      <c r="AB164" s="22">
        <v>16.17</v>
      </c>
      <c r="AC164" s="22">
        <v>2.33</v>
      </c>
      <c r="AD164" s="22">
        <v>0.0</v>
      </c>
      <c r="AE164" s="12"/>
      <c r="AF164" s="12"/>
      <c r="AG164" s="12"/>
      <c r="AH164" s="104"/>
      <c r="AI164" s="12"/>
      <c r="AJ164" s="12"/>
      <c r="AK164" s="12"/>
      <c r="AL164" s="12"/>
      <c r="AM164" s="12"/>
      <c r="AN164" s="12"/>
      <c r="AO164" s="12"/>
      <c r="AP164" s="12"/>
      <c r="AQ164" s="12"/>
      <c r="AR164" s="12"/>
      <c r="AS164" s="12"/>
      <c r="AT164" s="12"/>
      <c r="AU164" s="12"/>
      <c r="AV164" s="12"/>
      <c r="AW164" s="12"/>
      <c r="AX164" s="12"/>
      <c r="AY164" s="12"/>
      <c r="AZ164" s="12"/>
    </row>
    <row r="165">
      <c r="A165" s="98">
        <v>1.0</v>
      </c>
      <c r="B165" s="22" t="s">
        <v>34</v>
      </c>
      <c r="C165" s="12"/>
      <c r="D165" s="22" t="s">
        <v>108</v>
      </c>
      <c r="E165" s="22" t="s">
        <v>109</v>
      </c>
      <c r="F165" s="12"/>
      <c r="G165" s="22">
        <v>1.0</v>
      </c>
      <c r="H165" s="22" t="s">
        <v>111</v>
      </c>
      <c r="I165" s="22" t="s">
        <v>39</v>
      </c>
      <c r="J165" s="22">
        <v>1.0</v>
      </c>
      <c r="K165" s="22"/>
      <c r="L165" s="22"/>
      <c r="M165" s="22">
        <f t="shared" si="2"/>
        <v>0</v>
      </c>
      <c r="N165" s="22">
        <v>25.0</v>
      </c>
      <c r="O165" s="22">
        <v>24.0</v>
      </c>
      <c r="P165" s="22" t="s">
        <v>609</v>
      </c>
      <c r="Q165" s="22" t="s">
        <v>761</v>
      </c>
      <c r="R165" s="22"/>
      <c r="S165" s="22" t="s">
        <v>760</v>
      </c>
      <c r="T165" s="22" t="s">
        <v>757</v>
      </c>
      <c r="U165" s="12"/>
      <c r="V165" s="22">
        <v>15.79</v>
      </c>
      <c r="W165" s="22">
        <v>2.08</v>
      </c>
      <c r="X165" s="22">
        <v>16.12</v>
      </c>
      <c r="Y165" s="22">
        <v>1.85</v>
      </c>
      <c r="Z165" s="22">
        <v>17.13</v>
      </c>
      <c r="AA165" s="22">
        <v>2.25</v>
      </c>
      <c r="AB165" s="22">
        <v>15.49</v>
      </c>
      <c r="AC165" s="22">
        <v>2.25</v>
      </c>
      <c r="AD165" s="22">
        <v>0.0</v>
      </c>
      <c r="AE165" s="22"/>
      <c r="AF165" s="12"/>
      <c r="AG165" s="12"/>
      <c r="AH165" s="104"/>
      <c r="AI165" s="12"/>
      <c r="AJ165" s="12"/>
      <c r="AK165" s="12"/>
      <c r="AL165" s="12"/>
      <c r="AM165" s="12"/>
      <c r="AN165" s="12"/>
      <c r="AO165" s="12"/>
      <c r="AP165" s="12"/>
      <c r="AQ165" s="12"/>
      <c r="AR165" s="12"/>
      <c r="AS165" s="12"/>
      <c r="AT165" s="12"/>
      <c r="AU165" s="12"/>
      <c r="AV165" s="12"/>
      <c r="AW165" s="12"/>
      <c r="AX165" s="12"/>
      <c r="AY165" s="12"/>
      <c r="AZ165" s="12"/>
    </row>
    <row r="166">
      <c r="A166" s="98">
        <v>1.0</v>
      </c>
      <c r="B166" s="22" t="s">
        <v>34</v>
      </c>
      <c r="C166" s="12"/>
      <c r="D166" s="22" t="s">
        <v>108</v>
      </c>
      <c r="E166" s="22" t="s">
        <v>109</v>
      </c>
      <c r="F166" s="12"/>
      <c r="G166" s="22">
        <v>1.0</v>
      </c>
      <c r="H166" s="22" t="s">
        <v>111</v>
      </c>
      <c r="I166" s="22" t="s">
        <v>39</v>
      </c>
      <c r="J166" s="22">
        <v>1.0</v>
      </c>
      <c r="K166" s="22">
        <v>732.0</v>
      </c>
      <c r="L166" s="22">
        <v>652.0</v>
      </c>
      <c r="M166" s="22">
        <f t="shared" si="2"/>
        <v>1384</v>
      </c>
      <c r="N166" s="22">
        <v>25.0</v>
      </c>
      <c r="O166" s="22">
        <v>24.0</v>
      </c>
      <c r="P166" s="22" t="s">
        <v>609</v>
      </c>
      <c r="Q166" s="12"/>
      <c r="R166" s="22"/>
      <c r="S166" s="22" t="s">
        <v>762</v>
      </c>
      <c r="T166" s="22" t="s">
        <v>757</v>
      </c>
      <c r="U166" s="12"/>
      <c r="V166" s="22">
        <v>8.82</v>
      </c>
      <c r="W166" s="22">
        <v>1.12</v>
      </c>
      <c r="X166" s="22">
        <v>8.75</v>
      </c>
      <c r="Y166" s="22">
        <v>1.2</v>
      </c>
      <c r="Z166" s="22">
        <v>8.88</v>
      </c>
      <c r="AA166" s="22">
        <v>1.35</v>
      </c>
      <c r="AB166" s="22">
        <v>8.86</v>
      </c>
      <c r="AC166" s="22">
        <v>1.31</v>
      </c>
      <c r="AD166" s="22">
        <v>0.0</v>
      </c>
      <c r="AE166" s="12"/>
      <c r="AF166" s="12"/>
      <c r="AG166" s="12"/>
      <c r="AH166" s="104"/>
      <c r="AI166" s="12"/>
      <c r="AJ166" s="12"/>
      <c r="AK166" s="12"/>
      <c r="AL166" s="12"/>
      <c r="AM166" s="12"/>
      <c r="AN166" s="12"/>
      <c r="AO166" s="12"/>
      <c r="AP166" s="12"/>
      <c r="AQ166" s="12"/>
      <c r="AR166" s="12"/>
      <c r="AS166" s="12"/>
      <c r="AT166" s="12"/>
      <c r="AU166" s="12"/>
      <c r="AV166" s="12"/>
      <c r="AW166" s="12"/>
      <c r="AX166" s="12"/>
      <c r="AY166" s="12"/>
      <c r="AZ166" s="12"/>
    </row>
    <row r="167">
      <c r="A167" s="142">
        <v>1.0</v>
      </c>
      <c r="B167" s="99" t="s">
        <v>49</v>
      </c>
      <c r="C167" s="12"/>
      <c r="D167" s="42" t="s">
        <v>474</v>
      </c>
      <c r="E167" s="42" t="s">
        <v>475</v>
      </c>
      <c r="F167" s="42">
        <v>11.5</v>
      </c>
      <c r="G167" s="42">
        <v>1.0</v>
      </c>
      <c r="H167" s="104" t="s">
        <v>38</v>
      </c>
      <c r="I167" s="42" t="s">
        <v>39</v>
      </c>
      <c r="J167" s="42">
        <v>1.0</v>
      </c>
      <c r="K167" s="104"/>
      <c r="L167" s="104"/>
      <c r="M167" s="80">
        <f t="shared" si="2"/>
        <v>0</v>
      </c>
      <c r="N167" s="104"/>
      <c r="O167" s="104"/>
      <c r="P167" s="104"/>
      <c r="Q167" s="104"/>
      <c r="R167" s="52"/>
      <c r="S167" s="52" t="s">
        <v>656</v>
      </c>
      <c r="T167" s="113" t="s">
        <v>763</v>
      </c>
      <c r="U167" s="104"/>
      <c r="V167" s="104"/>
      <c r="W167" s="104"/>
      <c r="X167" s="104"/>
      <c r="Y167" s="104"/>
      <c r="Z167" s="104"/>
      <c r="AA167" s="104"/>
      <c r="AB167" s="104"/>
      <c r="AC167" s="104"/>
      <c r="AD167" s="104"/>
      <c r="AE167" s="104">
        <v>0.35</v>
      </c>
      <c r="AF167" s="12"/>
      <c r="AG167" s="12"/>
      <c r="AH167" s="104"/>
      <c r="AI167" s="12"/>
      <c r="AJ167" s="12"/>
      <c r="AK167" s="12"/>
      <c r="AL167" s="12"/>
      <c r="AM167" s="12"/>
      <c r="AN167" s="12"/>
      <c r="AO167" s="12"/>
      <c r="AP167" s="12"/>
      <c r="AQ167" s="12"/>
      <c r="AR167" s="12"/>
      <c r="AS167" s="12"/>
      <c r="AT167" s="12"/>
      <c r="AU167" s="12"/>
      <c r="AV167" s="12"/>
      <c r="AW167" s="12"/>
      <c r="AX167" s="12"/>
      <c r="AY167" s="12"/>
      <c r="AZ167" s="12"/>
    </row>
    <row r="168">
      <c r="A168" s="142">
        <v>1.0</v>
      </c>
      <c r="B168" s="99" t="s">
        <v>49</v>
      </c>
      <c r="C168" s="12"/>
      <c r="D168" s="42" t="s">
        <v>474</v>
      </c>
      <c r="E168" s="42" t="s">
        <v>475</v>
      </c>
      <c r="F168" s="42">
        <v>11.5</v>
      </c>
      <c r="G168" s="42">
        <v>1.0</v>
      </c>
      <c r="H168" s="104" t="s">
        <v>38</v>
      </c>
      <c r="I168" s="42" t="s">
        <v>39</v>
      </c>
      <c r="J168" s="42">
        <v>1.0</v>
      </c>
      <c r="K168" s="104"/>
      <c r="L168" s="104"/>
      <c r="M168" s="80">
        <f t="shared" si="2"/>
        <v>0</v>
      </c>
      <c r="N168" s="104"/>
      <c r="O168" s="104"/>
      <c r="P168" s="104"/>
      <c r="Q168" s="104"/>
      <c r="R168" s="52"/>
      <c r="S168" s="52" t="s">
        <v>656</v>
      </c>
      <c r="T168" s="104" t="s">
        <v>764</v>
      </c>
      <c r="U168" s="104"/>
      <c r="V168" s="104"/>
      <c r="W168" s="104"/>
      <c r="X168" s="104"/>
      <c r="Y168" s="104"/>
      <c r="Z168" s="104"/>
      <c r="AA168" s="104"/>
      <c r="AB168" s="104"/>
      <c r="AC168" s="104"/>
      <c r="AD168" s="104"/>
      <c r="AE168" s="104">
        <v>-0.16</v>
      </c>
      <c r="AF168" s="12"/>
      <c r="AG168" s="12"/>
      <c r="AH168" s="104"/>
      <c r="AI168" s="12"/>
      <c r="AJ168" s="12"/>
      <c r="AK168" s="12"/>
      <c r="AL168" s="12"/>
      <c r="AM168" s="12"/>
      <c r="AN168" s="12"/>
      <c r="AO168" s="12"/>
      <c r="AP168" s="12"/>
      <c r="AQ168" s="12"/>
      <c r="AR168" s="12"/>
      <c r="AS168" s="12"/>
      <c r="AT168" s="12"/>
      <c r="AU168" s="12"/>
      <c r="AV168" s="12"/>
      <c r="AW168" s="12"/>
      <c r="AX168" s="12"/>
      <c r="AY168" s="12"/>
      <c r="AZ168" s="12"/>
    </row>
    <row r="169">
      <c r="A169" s="142">
        <v>1.0</v>
      </c>
      <c r="B169" s="99" t="s">
        <v>49</v>
      </c>
      <c r="C169" s="12"/>
      <c r="D169" s="42" t="s">
        <v>474</v>
      </c>
      <c r="E169" s="42" t="s">
        <v>475</v>
      </c>
      <c r="F169" s="42">
        <v>11.5</v>
      </c>
      <c r="G169" s="42">
        <v>1.0</v>
      </c>
      <c r="H169" s="104" t="s">
        <v>38</v>
      </c>
      <c r="I169" s="42" t="s">
        <v>39</v>
      </c>
      <c r="J169" s="42">
        <v>1.0</v>
      </c>
      <c r="K169" s="104"/>
      <c r="L169" s="104"/>
      <c r="M169" s="80">
        <f t="shared" si="2"/>
        <v>0</v>
      </c>
      <c r="N169" s="104"/>
      <c r="O169" s="104"/>
      <c r="P169" s="104"/>
      <c r="Q169" s="104"/>
      <c r="R169" s="104"/>
      <c r="S169" s="104" t="s">
        <v>765</v>
      </c>
      <c r="T169" s="104" t="s">
        <v>766</v>
      </c>
      <c r="U169" s="104"/>
      <c r="V169" s="104"/>
      <c r="W169" s="104"/>
      <c r="X169" s="104"/>
      <c r="Y169" s="104"/>
      <c r="Z169" s="104"/>
      <c r="AA169" s="104"/>
      <c r="AB169" s="104"/>
      <c r="AC169" s="104"/>
      <c r="AD169" s="104"/>
      <c r="AE169" s="104"/>
      <c r="AF169" s="12"/>
      <c r="AG169" s="12"/>
      <c r="AH169" s="104"/>
      <c r="AI169" s="12"/>
      <c r="AJ169" s="12"/>
      <c r="AK169" s="12"/>
      <c r="AL169" s="12"/>
      <c r="AM169" s="12"/>
      <c r="AN169" s="12"/>
      <c r="AO169" s="12"/>
      <c r="AP169" s="12"/>
      <c r="AQ169" s="12"/>
      <c r="AR169" s="12"/>
      <c r="AS169" s="12"/>
      <c r="AT169" s="12"/>
      <c r="AU169" s="12"/>
      <c r="AV169" s="12"/>
      <c r="AW169" s="12"/>
      <c r="AX169" s="12"/>
      <c r="AY169" s="12"/>
      <c r="AZ169" s="12"/>
    </row>
    <row r="170">
      <c r="A170" s="23">
        <v>1.0</v>
      </c>
      <c r="B170" s="9" t="s">
        <v>34</v>
      </c>
      <c r="C170" s="9"/>
      <c r="D170" s="30" t="s">
        <v>408</v>
      </c>
      <c r="E170" s="15" t="s">
        <v>409</v>
      </c>
      <c r="F170" s="11"/>
      <c r="G170" s="15">
        <v>1.0</v>
      </c>
      <c r="H170" s="15" t="s">
        <v>38</v>
      </c>
      <c r="I170" s="9" t="s">
        <v>39</v>
      </c>
      <c r="J170" s="9">
        <v>1.0</v>
      </c>
      <c r="K170" s="9">
        <v>3583.0</v>
      </c>
      <c r="L170" s="9">
        <v>3496.0</v>
      </c>
      <c r="M170" s="22">
        <f t="shared" si="2"/>
        <v>7079</v>
      </c>
      <c r="N170" s="9">
        <v>31.0</v>
      </c>
      <c r="O170" s="9">
        <v>30.0</v>
      </c>
      <c r="P170" s="9" t="s">
        <v>609</v>
      </c>
      <c r="Q170" s="15"/>
      <c r="R170" s="113"/>
      <c r="S170" s="113" t="s">
        <v>616</v>
      </c>
      <c r="T170" s="15" t="s">
        <v>767</v>
      </c>
      <c r="U170" s="11"/>
      <c r="V170" s="15">
        <v>1.09</v>
      </c>
      <c r="W170" s="15">
        <v>1.61</v>
      </c>
      <c r="X170" s="15">
        <v>1.03</v>
      </c>
      <c r="Y170" s="15">
        <v>1.63</v>
      </c>
      <c r="Z170" s="15">
        <v>1.1</v>
      </c>
      <c r="AA170" s="22">
        <v>1.62</v>
      </c>
      <c r="AB170" s="22">
        <v>1.19</v>
      </c>
      <c r="AC170" s="22">
        <v>1.66</v>
      </c>
      <c r="AD170" s="22">
        <v>1.0</v>
      </c>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row>
    <row r="171">
      <c r="A171" s="98">
        <v>1.0</v>
      </c>
      <c r="B171" s="95" t="s">
        <v>33</v>
      </c>
      <c r="C171" s="95"/>
      <c r="D171" s="95" t="s">
        <v>434</v>
      </c>
      <c r="E171" s="95" t="s">
        <v>425</v>
      </c>
      <c r="F171" s="109">
        <v>44183.0</v>
      </c>
      <c r="G171" s="95">
        <v>2.0</v>
      </c>
      <c r="H171" s="95" t="s">
        <v>52</v>
      </c>
      <c r="I171" s="95" t="s">
        <v>426</v>
      </c>
      <c r="J171" s="95">
        <v>1.0</v>
      </c>
      <c r="K171" s="22">
        <v>59.0</v>
      </c>
      <c r="L171" s="22">
        <v>80.0</v>
      </c>
      <c r="M171" s="80">
        <f t="shared" si="2"/>
        <v>139</v>
      </c>
      <c r="N171" s="22"/>
      <c r="O171" s="22"/>
      <c r="P171" s="22"/>
      <c r="Q171" s="22"/>
      <c r="R171" s="22"/>
      <c r="S171" s="22" t="s">
        <v>611</v>
      </c>
      <c r="T171" s="22" t="s">
        <v>719</v>
      </c>
      <c r="U171" s="22"/>
      <c r="V171" s="22">
        <v>9.39</v>
      </c>
      <c r="W171" s="22">
        <v>8.26</v>
      </c>
      <c r="X171" s="22">
        <v>8.6</v>
      </c>
      <c r="Y171" s="22">
        <v>8.73</v>
      </c>
      <c r="Z171" s="22">
        <v>6.68</v>
      </c>
      <c r="AA171" s="22">
        <v>7.72</v>
      </c>
      <c r="AB171" s="22">
        <v>8.28</v>
      </c>
      <c r="AC171" s="22">
        <v>8.48</v>
      </c>
      <c r="AD171" s="22">
        <v>1.0</v>
      </c>
      <c r="AE171" s="22"/>
      <c r="AF171" s="22"/>
      <c r="AG171" s="22"/>
      <c r="AH171" s="50" t="s">
        <v>768</v>
      </c>
      <c r="AI171" s="12"/>
      <c r="AJ171" s="12"/>
      <c r="AK171" s="12"/>
      <c r="AL171" s="12"/>
      <c r="AM171" s="12"/>
      <c r="AN171" s="12"/>
      <c r="AO171" s="12"/>
      <c r="AP171" s="12"/>
      <c r="AQ171" s="12"/>
      <c r="AR171" s="12"/>
      <c r="AS171" s="12"/>
      <c r="AT171" s="12"/>
      <c r="AU171" s="12"/>
      <c r="AV171" s="12"/>
      <c r="AW171" s="12"/>
      <c r="AX171" s="12"/>
      <c r="AY171" s="12"/>
      <c r="AZ171" s="12"/>
    </row>
    <row r="172">
      <c r="A172" s="143">
        <v>1.0</v>
      </c>
      <c r="B172" s="95" t="s">
        <v>33</v>
      </c>
      <c r="C172" s="95"/>
      <c r="D172" s="95" t="s">
        <v>434</v>
      </c>
      <c r="E172" s="95" t="s">
        <v>425</v>
      </c>
      <c r="F172" s="109">
        <v>44183.0</v>
      </c>
      <c r="G172" s="95">
        <v>2.0</v>
      </c>
      <c r="H172" s="95" t="s">
        <v>52</v>
      </c>
      <c r="I172" s="95" t="s">
        <v>426</v>
      </c>
      <c r="J172" s="95">
        <v>1.0</v>
      </c>
      <c r="K172" s="22">
        <v>53.0</v>
      </c>
      <c r="L172" s="22">
        <v>86.0</v>
      </c>
      <c r="M172" s="80">
        <f t="shared" si="2"/>
        <v>139</v>
      </c>
      <c r="N172" s="22"/>
      <c r="O172" s="22"/>
      <c r="P172" s="22"/>
      <c r="Q172" s="22"/>
      <c r="R172" s="22"/>
      <c r="S172" s="22" t="s">
        <v>605</v>
      </c>
      <c r="T172" s="22" t="s">
        <v>720</v>
      </c>
      <c r="U172" s="22"/>
      <c r="V172" s="22">
        <v>7.17</v>
      </c>
      <c r="W172" s="22">
        <v>6.91</v>
      </c>
      <c r="X172" s="22">
        <v>5.98</v>
      </c>
      <c r="Y172" s="22">
        <v>7.31</v>
      </c>
      <c r="Z172" s="22">
        <v>6.38</v>
      </c>
      <c r="AA172" s="22">
        <v>7.26</v>
      </c>
      <c r="AB172" s="22">
        <v>6.86</v>
      </c>
      <c r="AC172" s="22">
        <v>8.61</v>
      </c>
      <c r="AD172" s="22">
        <v>1.0</v>
      </c>
      <c r="AE172" s="22"/>
      <c r="AF172" s="22"/>
      <c r="AG172" s="22"/>
      <c r="AH172" s="104"/>
      <c r="AI172" s="12"/>
      <c r="AJ172" s="12"/>
      <c r="AK172" s="12"/>
      <c r="AL172" s="12"/>
      <c r="AM172" s="12"/>
      <c r="AN172" s="12"/>
      <c r="AO172" s="12"/>
      <c r="AP172" s="12"/>
      <c r="AQ172" s="12"/>
      <c r="AR172" s="12"/>
      <c r="AS172" s="12"/>
      <c r="AT172" s="12"/>
      <c r="AU172" s="12"/>
      <c r="AV172" s="12"/>
      <c r="AW172" s="12"/>
      <c r="AX172" s="12"/>
      <c r="AY172" s="12"/>
      <c r="AZ172" s="12"/>
    </row>
    <row r="173">
      <c r="A173" s="143">
        <v>1.0</v>
      </c>
      <c r="B173" s="95" t="s">
        <v>33</v>
      </c>
      <c r="C173" s="95"/>
      <c r="D173" s="95" t="s">
        <v>434</v>
      </c>
      <c r="E173" s="95" t="s">
        <v>425</v>
      </c>
      <c r="F173" s="109">
        <v>44183.0</v>
      </c>
      <c r="G173" s="95">
        <v>2.0</v>
      </c>
      <c r="H173" s="95" t="s">
        <v>52</v>
      </c>
      <c r="I173" s="95" t="s">
        <v>426</v>
      </c>
      <c r="J173" s="95">
        <v>1.0</v>
      </c>
      <c r="K173" s="22">
        <v>53.0</v>
      </c>
      <c r="L173" s="22">
        <v>86.0</v>
      </c>
      <c r="M173" s="80">
        <f t="shared" si="2"/>
        <v>139</v>
      </c>
      <c r="N173" s="22"/>
      <c r="O173" s="22"/>
      <c r="P173" s="22"/>
      <c r="Q173" s="22"/>
      <c r="R173" s="22"/>
      <c r="S173" s="22" t="s">
        <v>635</v>
      </c>
      <c r="T173" s="22" t="s">
        <v>721</v>
      </c>
      <c r="U173" s="22"/>
      <c r="V173" s="22">
        <v>11.66</v>
      </c>
      <c r="W173" s="22">
        <v>7.35</v>
      </c>
      <c r="X173" s="22">
        <v>9.88</v>
      </c>
      <c r="Y173" s="22">
        <v>8.17</v>
      </c>
      <c r="Z173" s="22">
        <v>10.08</v>
      </c>
      <c r="AA173" s="22">
        <v>8.1</v>
      </c>
      <c r="AB173" s="22">
        <v>9.35</v>
      </c>
      <c r="AC173" s="22">
        <v>8.69</v>
      </c>
      <c r="AD173" s="22">
        <v>1.0</v>
      </c>
      <c r="AE173" s="22"/>
      <c r="AF173" s="22"/>
      <c r="AG173" s="22"/>
      <c r="AH173" s="104"/>
      <c r="AI173" s="12"/>
      <c r="AJ173" s="12"/>
      <c r="AK173" s="12"/>
      <c r="AL173" s="12"/>
      <c r="AM173" s="12"/>
      <c r="AN173" s="12"/>
      <c r="AO173" s="12"/>
      <c r="AP173" s="12"/>
      <c r="AQ173" s="12"/>
      <c r="AR173" s="12"/>
      <c r="AS173" s="12"/>
      <c r="AT173" s="12"/>
      <c r="AU173" s="12"/>
      <c r="AV173" s="12"/>
      <c r="AW173" s="12"/>
      <c r="AX173" s="12"/>
      <c r="AY173" s="12"/>
      <c r="AZ173" s="12"/>
    </row>
    <row r="174">
      <c r="A174" s="143">
        <v>1.0</v>
      </c>
      <c r="B174" s="95" t="s">
        <v>33</v>
      </c>
      <c r="C174" s="95"/>
      <c r="D174" s="95" t="s">
        <v>434</v>
      </c>
      <c r="E174" s="95" t="s">
        <v>425</v>
      </c>
      <c r="F174" s="109">
        <v>44183.0</v>
      </c>
      <c r="G174" s="95">
        <v>2.0</v>
      </c>
      <c r="H174" s="95" t="s">
        <v>52</v>
      </c>
      <c r="I174" s="95" t="s">
        <v>426</v>
      </c>
      <c r="J174" s="95">
        <v>1.0</v>
      </c>
      <c r="K174" s="22">
        <v>58.0</v>
      </c>
      <c r="L174" s="22">
        <v>87.0</v>
      </c>
      <c r="M174" s="80">
        <f t="shared" si="2"/>
        <v>145</v>
      </c>
      <c r="N174" s="22"/>
      <c r="O174" s="22"/>
      <c r="P174" s="22"/>
      <c r="Q174" s="22"/>
      <c r="R174" s="22"/>
      <c r="S174" s="22" t="s">
        <v>715</v>
      </c>
      <c r="T174" s="22" t="s">
        <v>769</v>
      </c>
      <c r="U174" s="22" t="s">
        <v>770</v>
      </c>
      <c r="V174" s="22">
        <v>24.12</v>
      </c>
      <c r="W174" s="22">
        <v>5.16</v>
      </c>
      <c r="X174" s="22">
        <v>25.17</v>
      </c>
      <c r="Y174" s="22">
        <v>4.87</v>
      </c>
      <c r="Z174" s="22">
        <v>25.78</v>
      </c>
      <c r="AA174" s="22">
        <v>5.35</v>
      </c>
      <c r="AB174" s="22">
        <v>25.75</v>
      </c>
      <c r="AC174" s="22">
        <v>5.43</v>
      </c>
      <c r="AD174" s="22">
        <v>0.0</v>
      </c>
      <c r="AE174" s="22"/>
      <c r="AF174" s="22"/>
      <c r="AG174" s="22"/>
      <c r="AH174" s="104"/>
      <c r="AI174" s="12"/>
      <c r="AJ174" s="12"/>
      <c r="AK174" s="12"/>
      <c r="AL174" s="12"/>
      <c r="AM174" s="12"/>
      <c r="AN174" s="12"/>
      <c r="AO174" s="12"/>
      <c r="AP174" s="12"/>
      <c r="AQ174" s="12"/>
      <c r="AR174" s="12"/>
      <c r="AS174" s="12"/>
      <c r="AT174" s="12"/>
      <c r="AU174" s="12"/>
      <c r="AV174" s="12"/>
      <c r="AW174" s="12"/>
      <c r="AX174" s="12"/>
      <c r="AY174" s="12"/>
      <c r="AZ174" s="12"/>
    </row>
    <row r="175">
      <c r="A175" s="98">
        <v>1.0</v>
      </c>
      <c r="B175" s="99" t="s">
        <v>49</v>
      </c>
      <c r="C175" s="22"/>
      <c r="D175" s="104" t="s">
        <v>372</v>
      </c>
      <c r="E175" s="104" t="s">
        <v>373</v>
      </c>
      <c r="F175" s="104" t="s">
        <v>374</v>
      </c>
      <c r="G175" s="104">
        <v>2.0</v>
      </c>
      <c r="H175" s="42" t="s">
        <v>38</v>
      </c>
      <c r="I175" s="104" t="s">
        <v>89</v>
      </c>
      <c r="J175" s="104">
        <v>0.0</v>
      </c>
      <c r="K175" s="104">
        <v>34.0</v>
      </c>
      <c r="L175" s="104">
        <v>29.0</v>
      </c>
      <c r="M175" s="22">
        <f t="shared" si="2"/>
        <v>63</v>
      </c>
      <c r="N175" s="104"/>
      <c r="O175" s="104"/>
      <c r="P175" s="104"/>
      <c r="Q175" s="104"/>
      <c r="R175" s="104"/>
      <c r="S175" s="104" t="s">
        <v>611</v>
      </c>
      <c r="T175" s="104" t="s">
        <v>771</v>
      </c>
      <c r="U175" s="104"/>
      <c r="V175" s="104">
        <v>18.9</v>
      </c>
      <c r="W175" s="104">
        <v>5.9</v>
      </c>
      <c r="X175" s="104">
        <v>18.3</v>
      </c>
      <c r="Y175" s="104">
        <v>5.0</v>
      </c>
      <c r="Z175" s="104">
        <v>8.7</v>
      </c>
      <c r="AA175" s="104">
        <v>8.0</v>
      </c>
      <c r="AB175" s="104">
        <v>12.8</v>
      </c>
      <c r="AC175" s="104">
        <v>8.4</v>
      </c>
      <c r="AD175" s="104">
        <v>1.0</v>
      </c>
      <c r="AE175" s="104"/>
      <c r="AF175" s="12"/>
      <c r="AG175" s="12"/>
      <c r="AH175" s="104"/>
      <c r="AI175" s="12"/>
      <c r="AJ175" s="12"/>
      <c r="AK175" s="12"/>
      <c r="AL175" s="12"/>
      <c r="AM175" s="12"/>
      <c r="AN175" s="12"/>
      <c r="AO175" s="12"/>
      <c r="AP175" s="12"/>
      <c r="AQ175" s="12"/>
      <c r="AR175" s="12"/>
      <c r="AS175" s="12"/>
      <c r="AT175" s="12"/>
      <c r="AU175" s="12"/>
      <c r="AV175" s="12"/>
      <c r="AW175" s="12"/>
      <c r="AX175" s="12"/>
      <c r="AY175" s="12"/>
      <c r="AZ175" s="12"/>
    </row>
    <row r="176">
      <c r="A176" s="98">
        <v>1.0</v>
      </c>
      <c r="B176" s="99" t="s">
        <v>49</v>
      </c>
      <c r="C176" s="22"/>
      <c r="D176" s="104" t="s">
        <v>372</v>
      </c>
      <c r="E176" s="104" t="s">
        <v>373</v>
      </c>
      <c r="F176" s="104" t="s">
        <v>374</v>
      </c>
      <c r="G176" s="104">
        <v>2.0</v>
      </c>
      <c r="H176" s="42" t="s">
        <v>38</v>
      </c>
      <c r="I176" s="104" t="s">
        <v>89</v>
      </c>
      <c r="J176" s="104">
        <v>0.0</v>
      </c>
      <c r="K176" s="104">
        <v>34.0</v>
      </c>
      <c r="L176" s="104">
        <v>29.0</v>
      </c>
      <c r="M176" s="22">
        <f t="shared" si="2"/>
        <v>63</v>
      </c>
      <c r="N176" s="104"/>
      <c r="O176" s="104"/>
      <c r="P176" s="104"/>
      <c r="Q176" s="104"/>
      <c r="R176" s="104"/>
      <c r="S176" s="104" t="s">
        <v>611</v>
      </c>
      <c r="T176" s="104" t="s">
        <v>772</v>
      </c>
      <c r="U176" s="104"/>
      <c r="V176" s="104">
        <v>20.8</v>
      </c>
      <c r="W176" s="104">
        <v>8.7</v>
      </c>
      <c r="X176" s="104">
        <v>21.8</v>
      </c>
      <c r="Y176" s="104">
        <v>8.5</v>
      </c>
      <c r="Z176" s="104">
        <v>8.4</v>
      </c>
      <c r="AA176" s="104">
        <v>11.0</v>
      </c>
      <c r="AB176" s="104">
        <v>12.3</v>
      </c>
      <c r="AC176" s="104">
        <v>9.7</v>
      </c>
      <c r="AD176" s="104">
        <v>1.0</v>
      </c>
      <c r="AE176" s="104"/>
      <c r="AF176" s="12"/>
      <c r="AG176" s="12"/>
      <c r="AH176" s="104"/>
      <c r="AI176" s="12"/>
      <c r="AJ176" s="12"/>
      <c r="AK176" s="12"/>
      <c r="AL176" s="12"/>
      <c r="AM176" s="12"/>
      <c r="AN176" s="12"/>
      <c r="AO176" s="12"/>
      <c r="AP176" s="12"/>
      <c r="AQ176" s="12"/>
      <c r="AR176" s="12"/>
      <c r="AS176" s="12"/>
      <c r="AT176" s="12"/>
      <c r="AU176" s="12"/>
      <c r="AV176" s="12"/>
      <c r="AW176" s="12"/>
      <c r="AX176" s="12"/>
      <c r="AY176" s="12"/>
      <c r="AZ176" s="12"/>
    </row>
    <row r="177">
      <c r="A177" s="98">
        <v>1.0</v>
      </c>
      <c r="B177" s="99" t="s">
        <v>49</v>
      </c>
      <c r="C177" s="22"/>
      <c r="D177" s="104" t="s">
        <v>372</v>
      </c>
      <c r="E177" s="104" t="s">
        <v>373</v>
      </c>
      <c r="F177" s="104" t="s">
        <v>374</v>
      </c>
      <c r="G177" s="104">
        <v>2.0</v>
      </c>
      <c r="H177" s="42" t="s">
        <v>38</v>
      </c>
      <c r="I177" s="104" t="s">
        <v>89</v>
      </c>
      <c r="J177" s="104">
        <v>0.0</v>
      </c>
      <c r="K177" s="104">
        <v>34.0</v>
      </c>
      <c r="L177" s="104">
        <v>29.0</v>
      </c>
      <c r="M177" s="22">
        <f t="shared" si="2"/>
        <v>63</v>
      </c>
      <c r="N177" s="104"/>
      <c r="O177" s="104"/>
      <c r="P177" s="104"/>
      <c r="Q177" s="104"/>
      <c r="R177" s="104"/>
      <c r="S177" s="104" t="s">
        <v>731</v>
      </c>
      <c r="T177" s="104" t="s">
        <v>773</v>
      </c>
      <c r="U177" s="104"/>
      <c r="V177" s="104">
        <v>2.87</v>
      </c>
      <c r="W177" s="104">
        <v>0.49</v>
      </c>
      <c r="X177" s="104">
        <v>2.77</v>
      </c>
      <c r="Y177" s="104">
        <v>0.52</v>
      </c>
      <c r="Z177" s="104">
        <v>2.23</v>
      </c>
      <c r="AA177" s="104">
        <v>0.66</v>
      </c>
      <c r="AB177" s="104">
        <v>2.59</v>
      </c>
      <c r="AC177" s="104">
        <v>0.67</v>
      </c>
      <c r="AD177" s="104">
        <v>1.0</v>
      </c>
      <c r="AE177" s="104"/>
      <c r="AF177" s="12"/>
      <c r="AG177" s="12"/>
      <c r="AH177" s="104"/>
      <c r="AI177" s="12"/>
      <c r="AJ177" s="12"/>
      <c r="AK177" s="12"/>
      <c r="AL177" s="12"/>
      <c r="AM177" s="12"/>
      <c r="AN177" s="12"/>
      <c r="AO177" s="12"/>
      <c r="AP177" s="12"/>
      <c r="AQ177" s="12"/>
      <c r="AR177" s="12"/>
      <c r="AS177" s="12"/>
      <c r="AT177" s="12"/>
      <c r="AU177" s="12"/>
      <c r="AV177" s="12"/>
      <c r="AW177" s="12"/>
      <c r="AX177" s="12"/>
      <c r="AY177" s="12"/>
      <c r="AZ177" s="12"/>
    </row>
    <row r="178">
      <c r="A178" s="7">
        <v>1.0</v>
      </c>
      <c r="B178" s="8" t="s">
        <v>33</v>
      </c>
      <c r="C178" s="8" t="s">
        <v>34</v>
      </c>
      <c r="D178" s="10" t="s">
        <v>324</v>
      </c>
      <c r="E178" s="95" t="s">
        <v>325</v>
      </c>
      <c r="F178" s="95" t="s">
        <v>326</v>
      </c>
      <c r="G178" s="95">
        <v>2.0</v>
      </c>
      <c r="H178" s="95" t="s">
        <v>52</v>
      </c>
      <c r="I178" s="95" t="s">
        <v>39</v>
      </c>
      <c r="J178" s="95">
        <v>1.0</v>
      </c>
      <c r="K178" s="22">
        <v>160.0</v>
      </c>
      <c r="L178" s="22">
        <v>158.0</v>
      </c>
      <c r="M178" s="22">
        <f t="shared" si="2"/>
        <v>318</v>
      </c>
      <c r="N178" s="22">
        <v>5.0</v>
      </c>
      <c r="O178" s="22">
        <v>5.0</v>
      </c>
      <c r="P178" s="22" t="s">
        <v>609</v>
      </c>
      <c r="Q178" s="22"/>
      <c r="R178" s="22"/>
      <c r="S178" s="22" t="s">
        <v>715</v>
      </c>
      <c r="T178" s="22" t="s">
        <v>774</v>
      </c>
      <c r="U178" s="22" t="s">
        <v>775</v>
      </c>
      <c r="V178" s="22">
        <v>24.9</v>
      </c>
      <c r="W178" s="22">
        <v>20.77</v>
      </c>
      <c r="X178" s="22">
        <v>22.08</v>
      </c>
      <c r="Y178" s="22">
        <v>20.38</v>
      </c>
      <c r="Z178" s="22">
        <v>23.09</v>
      </c>
      <c r="AA178" s="22">
        <v>20.07</v>
      </c>
      <c r="AB178" s="22">
        <v>20.8</v>
      </c>
      <c r="AC178" s="22">
        <v>20.97</v>
      </c>
      <c r="AD178" s="22">
        <v>1.0</v>
      </c>
      <c r="AE178" s="22"/>
      <c r="AF178" s="22"/>
      <c r="AG178" s="22"/>
      <c r="AH178" s="50"/>
      <c r="AI178" s="22" t="s">
        <v>776</v>
      </c>
      <c r="AJ178" s="12"/>
      <c r="AK178" s="12"/>
      <c r="AL178" s="12"/>
      <c r="AM178" s="12"/>
      <c r="AN178" s="12"/>
      <c r="AO178" s="12"/>
      <c r="AP178" s="12"/>
      <c r="AQ178" s="12"/>
      <c r="AR178" s="12"/>
      <c r="AS178" s="12"/>
      <c r="AT178" s="12"/>
      <c r="AU178" s="12"/>
      <c r="AV178" s="12"/>
      <c r="AW178" s="12"/>
      <c r="AX178" s="12"/>
      <c r="AY178" s="12"/>
      <c r="AZ178" s="12"/>
    </row>
    <row r="179">
      <c r="A179" s="7">
        <v>1.0</v>
      </c>
      <c r="B179" s="8" t="s">
        <v>33</v>
      </c>
      <c r="C179" s="8" t="s">
        <v>34</v>
      </c>
      <c r="D179" s="8" t="s">
        <v>324</v>
      </c>
      <c r="E179" s="95" t="s">
        <v>325</v>
      </c>
      <c r="F179" s="95" t="s">
        <v>326</v>
      </c>
      <c r="G179" s="95">
        <v>2.0</v>
      </c>
      <c r="H179" s="95" t="s">
        <v>52</v>
      </c>
      <c r="I179" s="95" t="s">
        <v>39</v>
      </c>
      <c r="J179" s="95">
        <v>1.0</v>
      </c>
      <c r="K179" s="22">
        <v>160.0</v>
      </c>
      <c r="L179" s="22">
        <v>159.0</v>
      </c>
      <c r="M179" s="22">
        <f t="shared" si="2"/>
        <v>319</v>
      </c>
      <c r="N179" s="22">
        <v>5.0</v>
      </c>
      <c r="O179" s="22">
        <v>5.0</v>
      </c>
      <c r="P179" s="22" t="s">
        <v>609</v>
      </c>
      <c r="Q179" s="22"/>
      <c r="R179" s="22"/>
      <c r="S179" s="22" t="s">
        <v>611</v>
      </c>
      <c r="T179" s="22" t="s">
        <v>777</v>
      </c>
      <c r="U179" s="22" t="s">
        <v>778</v>
      </c>
      <c r="V179" s="22">
        <v>1.36</v>
      </c>
      <c r="W179" s="22">
        <v>2.36</v>
      </c>
      <c r="X179" s="22">
        <v>1.04</v>
      </c>
      <c r="Y179" s="22">
        <v>1.98</v>
      </c>
      <c r="Z179" s="22">
        <v>1.35</v>
      </c>
      <c r="AA179" s="22">
        <v>2.63</v>
      </c>
      <c r="AB179" s="22">
        <v>0.96</v>
      </c>
      <c r="AC179" s="22">
        <v>2.03</v>
      </c>
      <c r="AD179" s="22">
        <v>1.0</v>
      </c>
      <c r="AE179" s="22"/>
      <c r="AF179" s="22"/>
      <c r="AG179" s="22"/>
      <c r="AH179" s="50"/>
      <c r="AI179" s="22" t="s">
        <v>779</v>
      </c>
      <c r="AJ179" s="12"/>
      <c r="AK179" s="12"/>
      <c r="AL179" s="12"/>
      <c r="AM179" s="12"/>
      <c r="AN179" s="12"/>
      <c r="AO179" s="12"/>
      <c r="AP179" s="12"/>
      <c r="AQ179" s="12"/>
      <c r="AR179" s="12"/>
      <c r="AS179" s="12"/>
      <c r="AT179" s="12"/>
      <c r="AU179" s="12"/>
      <c r="AV179" s="12"/>
      <c r="AW179" s="12"/>
      <c r="AX179" s="12"/>
      <c r="AY179" s="12"/>
      <c r="AZ179" s="12"/>
    </row>
    <row r="180">
      <c r="A180" s="7">
        <v>1.0</v>
      </c>
      <c r="B180" s="8" t="s">
        <v>33</v>
      </c>
      <c r="C180" s="8"/>
      <c r="D180" s="8" t="s">
        <v>324</v>
      </c>
      <c r="E180" s="95" t="s">
        <v>325</v>
      </c>
      <c r="F180" s="95" t="s">
        <v>326</v>
      </c>
      <c r="G180" s="95">
        <v>2.0</v>
      </c>
      <c r="H180" s="95" t="s">
        <v>52</v>
      </c>
      <c r="I180" s="95" t="s">
        <v>39</v>
      </c>
      <c r="J180" s="95">
        <v>1.0</v>
      </c>
      <c r="K180" s="22">
        <v>153.0</v>
      </c>
      <c r="L180" s="22">
        <v>134.0</v>
      </c>
      <c r="M180" s="80">
        <f t="shared" si="2"/>
        <v>287</v>
      </c>
      <c r="N180" s="22">
        <v>5.0</v>
      </c>
      <c r="O180" s="22">
        <v>5.0</v>
      </c>
      <c r="P180" s="22" t="s">
        <v>609</v>
      </c>
      <c r="Q180" s="22"/>
      <c r="R180" s="22"/>
      <c r="S180" s="22" t="s">
        <v>611</v>
      </c>
      <c r="T180" s="22" t="s">
        <v>780</v>
      </c>
      <c r="U180" s="22" t="s">
        <v>781</v>
      </c>
      <c r="V180" s="22">
        <v>11.34</v>
      </c>
      <c r="W180" s="22">
        <v>3.02</v>
      </c>
      <c r="X180" s="22">
        <v>10.87</v>
      </c>
      <c r="Y180" s="22">
        <v>3.43</v>
      </c>
      <c r="Z180" s="22">
        <v>14.76</v>
      </c>
      <c r="AA180" s="22">
        <v>3.84</v>
      </c>
      <c r="AB180" s="22">
        <v>12.07</v>
      </c>
      <c r="AC180" s="22">
        <v>3.54</v>
      </c>
      <c r="AD180" s="22">
        <v>0.0</v>
      </c>
      <c r="AE180" s="22"/>
      <c r="AF180" s="22">
        <v>0.35</v>
      </c>
      <c r="AG180" s="22">
        <v>0.35</v>
      </c>
      <c r="AH180" s="118" t="s">
        <v>782</v>
      </c>
      <c r="AI180" s="22" t="s">
        <v>779</v>
      </c>
      <c r="AJ180" s="12"/>
      <c r="AK180" s="12"/>
      <c r="AL180" s="12"/>
      <c r="AM180" s="12"/>
      <c r="AN180" s="12"/>
      <c r="AO180" s="12"/>
      <c r="AP180" s="12"/>
      <c r="AQ180" s="12"/>
      <c r="AR180" s="12"/>
      <c r="AS180" s="12"/>
      <c r="AT180" s="12"/>
      <c r="AU180" s="12"/>
      <c r="AV180" s="12"/>
      <c r="AW180" s="12"/>
      <c r="AX180" s="12"/>
      <c r="AY180" s="12"/>
      <c r="AZ180" s="12"/>
    </row>
    <row r="181">
      <c r="A181" s="7">
        <v>1.0</v>
      </c>
      <c r="B181" s="8" t="s">
        <v>33</v>
      </c>
      <c r="C181" s="8"/>
      <c r="D181" s="8" t="s">
        <v>324</v>
      </c>
      <c r="E181" s="95" t="s">
        <v>325</v>
      </c>
      <c r="F181" s="95" t="s">
        <v>326</v>
      </c>
      <c r="G181" s="95">
        <v>2.0</v>
      </c>
      <c r="H181" s="95" t="s">
        <v>52</v>
      </c>
      <c r="I181" s="95" t="s">
        <v>39</v>
      </c>
      <c r="J181" s="95">
        <v>1.0</v>
      </c>
      <c r="K181" s="22">
        <v>157.0</v>
      </c>
      <c r="L181" s="22">
        <v>155.0</v>
      </c>
      <c r="M181" s="80">
        <f t="shared" si="2"/>
        <v>312</v>
      </c>
      <c r="N181" s="22">
        <v>5.0</v>
      </c>
      <c r="O181" s="22">
        <v>5.0</v>
      </c>
      <c r="P181" s="22" t="s">
        <v>609</v>
      </c>
      <c r="Q181" s="22"/>
      <c r="R181" s="22"/>
      <c r="S181" s="22" t="s">
        <v>611</v>
      </c>
      <c r="T181" s="22" t="s">
        <v>783</v>
      </c>
      <c r="U181" s="22" t="s">
        <v>784</v>
      </c>
      <c r="V181" s="22">
        <v>10.9</v>
      </c>
      <c r="W181" s="22">
        <v>5.12</v>
      </c>
      <c r="X181" s="22">
        <v>11.95</v>
      </c>
      <c r="Y181" s="22">
        <v>5.78</v>
      </c>
      <c r="Z181" s="22">
        <v>9.8</v>
      </c>
      <c r="AA181" s="22">
        <v>5.69</v>
      </c>
      <c r="AB181" s="22">
        <v>11.79</v>
      </c>
      <c r="AC181" s="22">
        <v>5.68</v>
      </c>
      <c r="AD181" s="22">
        <v>1.0</v>
      </c>
      <c r="AE181" s="22"/>
      <c r="AF181" s="22"/>
      <c r="AG181" s="22"/>
      <c r="AH181" s="50"/>
      <c r="AI181" s="22" t="s">
        <v>779</v>
      </c>
      <c r="AJ181" s="12"/>
      <c r="AK181" s="12"/>
      <c r="AL181" s="12"/>
      <c r="AM181" s="12"/>
      <c r="AN181" s="12"/>
      <c r="AO181" s="12"/>
      <c r="AP181" s="12"/>
      <c r="AQ181" s="12"/>
      <c r="AR181" s="12"/>
      <c r="AS181" s="12"/>
      <c r="AT181" s="12"/>
      <c r="AU181" s="12"/>
      <c r="AV181" s="12"/>
      <c r="AW181" s="12"/>
      <c r="AX181" s="12"/>
      <c r="AY181" s="12"/>
      <c r="AZ181" s="12"/>
    </row>
    <row r="182">
      <c r="A182" s="7">
        <v>1.0</v>
      </c>
      <c r="B182" s="8" t="s">
        <v>33</v>
      </c>
      <c r="C182" s="8"/>
      <c r="D182" s="8" t="s">
        <v>324</v>
      </c>
      <c r="E182" s="95" t="s">
        <v>325</v>
      </c>
      <c r="F182" s="95" t="s">
        <v>326</v>
      </c>
      <c r="G182" s="95">
        <v>2.0</v>
      </c>
      <c r="H182" s="95" t="s">
        <v>52</v>
      </c>
      <c r="I182" s="95" t="s">
        <v>39</v>
      </c>
      <c r="J182" s="95">
        <v>1.0</v>
      </c>
      <c r="K182" s="22">
        <v>159.0</v>
      </c>
      <c r="L182" s="22">
        <v>153.0</v>
      </c>
      <c r="M182" s="80">
        <f t="shared" si="2"/>
        <v>312</v>
      </c>
      <c r="N182" s="22">
        <v>5.0</v>
      </c>
      <c r="O182" s="22">
        <v>5.0</v>
      </c>
      <c r="P182" s="22" t="s">
        <v>609</v>
      </c>
      <c r="Q182" s="22"/>
      <c r="R182" s="22"/>
      <c r="S182" s="22" t="s">
        <v>611</v>
      </c>
      <c r="T182" s="22" t="s">
        <v>785</v>
      </c>
      <c r="U182" s="22" t="s">
        <v>786</v>
      </c>
      <c r="V182" s="22">
        <v>56.55</v>
      </c>
      <c r="W182" s="22">
        <v>11.09</v>
      </c>
      <c r="X182" s="22">
        <v>55.74</v>
      </c>
      <c r="Y182" s="22">
        <v>12.5</v>
      </c>
      <c r="Z182" s="22">
        <v>56.76</v>
      </c>
      <c r="AA182" s="22">
        <v>12.42</v>
      </c>
      <c r="AB182" s="22">
        <v>56.17</v>
      </c>
      <c r="AC182" s="22">
        <v>12.5</v>
      </c>
      <c r="AD182" s="22">
        <v>0.0</v>
      </c>
      <c r="AE182" s="22"/>
      <c r="AF182" s="22"/>
      <c r="AG182" s="22"/>
      <c r="AH182" s="50"/>
      <c r="AI182" s="22" t="s">
        <v>779</v>
      </c>
      <c r="AJ182" s="12"/>
      <c r="AK182" s="12"/>
      <c r="AL182" s="12"/>
      <c r="AM182" s="12"/>
      <c r="AN182" s="12"/>
      <c r="AO182" s="12"/>
      <c r="AP182" s="12"/>
      <c r="AQ182" s="12"/>
      <c r="AR182" s="12"/>
      <c r="AS182" s="12"/>
      <c r="AT182" s="12"/>
      <c r="AU182" s="12"/>
      <c r="AV182" s="12"/>
      <c r="AW182" s="12"/>
      <c r="AX182" s="12"/>
      <c r="AY182" s="12"/>
      <c r="AZ182" s="12"/>
    </row>
    <row r="183">
      <c r="A183" s="23">
        <v>1.0</v>
      </c>
      <c r="B183" s="9" t="s">
        <v>34</v>
      </c>
      <c r="C183" s="22" t="s">
        <v>49</v>
      </c>
      <c r="D183" s="30" t="s">
        <v>316</v>
      </c>
      <c r="E183" s="15" t="s">
        <v>317</v>
      </c>
      <c r="F183" s="26">
        <v>44262.0</v>
      </c>
      <c r="G183" s="15">
        <v>1.0</v>
      </c>
      <c r="H183" s="15" t="s">
        <v>38</v>
      </c>
      <c r="I183" s="9" t="s">
        <v>89</v>
      </c>
      <c r="J183" s="9">
        <v>0.0</v>
      </c>
      <c r="K183" s="9">
        <v>84.0</v>
      </c>
      <c r="L183" s="9">
        <v>70.0</v>
      </c>
      <c r="M183" s="22">
        <f t="shared" si="2"/>
        <v>154</v>
      </c>
      <c r="N183" s="9">
        <v>7.0</v>
      </c>
      <c r="O183" s="9">
        <v>7.0</v>
      </c>
      <c r="P183" s="9" t="s">
        <v>609</v>
      </c>
      <c r="Q183" s="15"/>
      <c r="R183" s="113"/>
      <c r="S183" s="113" t="s">
        <v>616</v>
      </c>
      <c r="T183" s="15" t="s">
        <v>665</v>
      </c>
      <c r="U183" s="11"/>
      <c r="V183" s="15">
        <v>51.94</v>
      </c>
      <c r="W183" s="15">
        <v>8.65</v>
      </c>
      <c r="X183" s="15">
        <v>51.84</v>
      </c>
      <c r="Y183" s="15">
        <v>10.48</v>
      </c>
      <c r="Z183" s="15">
        <v>50.33</v>
      </c>
      <c r="AA183" s="22">
        <v>10.73</v>
      </c>
      <c r="AB183" s="22">
        <v>51.57</v>
      </c>
      <c r="AC183" s="22">
        <v>10.13</v>
      </c>
      <c r="AD183" s="22">
        <v>1.0</v>
      </c>
      <c r="AE183" s="12"/>
      <c r="AF183" s="12"/>
      <c r="AG183" s="12"/>
      <c r="AH183" s="12"/>
      <c r="AI183" s="22" t="s">
        <v>787</v>
      </c>
      <c r="AJ183" s="12"/>
      <c r="AK183" s="12"/>
      <c r="AL183" s="12"/>
      <c r="AM183" s="12"/>
      <c r="AN183" s="12"/>
      <c r="AO183" s="12"/>
      <c r="AP183" s="12"/>
      <c r="AQ183" s="12"/>
      <c r="AR183" s="12"/>
      <c r="AS183" s="12"/>
      <c r="AT183" s="12"/>
      <c r="AU183" s="12"/>
      <c r="AV183" s="12"/>
      <c r="AW183" s="12"/>
      <c r="AX183" s="12"/>
      <c r="AY183" s="12"/>
      <c r="AZ183" s="12"/>
    </row>
    <row r="184">
      <c r="A184" s="23">
        <v>1.0</v>
      </c>
      <c r="B184" s="9" t="s">
        <v>34</v>
      </c>
      <c r="C184" s="22" t="s">
        <v>49</v>
      </c>
      <c r="D184" s="30" t="s">
        <v>316</v>
      </c>
      <c r="E184" s="15" t="s">
        <v>317</v>
      </c>
      <c r="F184" s="26">
        <v>44262.0</v>
      </c>
      <c r="G184" s="15">
        <v>1.0</v>
      </c>
      <c r="H184" s="15" t="s">
        <v>38</v>
      </c>
      <c r="I184" s="9" t="s">
        <v>89</v>
      </c>
      <c r="J184" s="9">
        <v>0.0</v>
      </c>
      <c r="K184" s="9">
        <v>84.0</v>
      </c>
      <c r="L184" s="9">
        <v>70.0</v>
      </c>
      <c r="M184" s="22">
        <f t="shared" si="2"/>
        <v>154</v>
      </c>
      <c r="N184" s="9">
        <v>7.0</v>
      </c>
      <c r="O184" s="9">
        <v>7.0</v>
      </c>
      <c r="P184" s="9" t="s">
        <v>609</v>
      </c>
      <c r="Q184" s="15"/>
      <c r="R184" s="118"/>
      <c r="S184" s="118" t="s">
        <v>666</v>
      </c>
      <c r="T184" s="15" t="s">
        <v>665</v>
      </c>
      <c r="U184" s="11"/>
      <c r="V184" s="15">
        <v>53.49</v>
      </c>
      <c r="W184" s="15">
        <v>8.08</v>
      </c>
      <c r="X184" s="15">
        <v>55.04</v>
      </c>
      <c r="Y184" s="15">
        <v>9.98</v>
      </c>
      <c r="Z184" s="15">
        <v>51.98</v>
      </c>
      <c r="AA184" s="22">
        <v>10.26</v>
      </c>
      <c r="AB184" s="22">
        <v>53.84</v>
      </c>
      <c r="AC184" s="22">
        <v>9.72</v>
      </c>
      <c r="AD184" s="22">
        <v>1.0</v>
      </c>
      <c r="AE184" s="12"/>
      <c r="AF184" s="12"/>
      <c r="AG184" s="12"/>
      <c r="AH184" s="12"/>
      <c r="AI184" s="22" t="s">
        <v>787</v>
      </c>
      <c r="AJ184" s="12"/>
      <c r="AK184" s="12"/>
      <c r="AL184" s="12"/>
      <c r="AM184" s="12"/>
      <c r="AN184" s="12"/>
      <c r="AO184" s="12"/>
      <c r="AP184" s="12"/>
      <c r="AQ184" s="12"/>
      <c r="AR184" s="12"/>
      <c r="AS184" s="12"/>
      <c r="AT184" s="12"/>
      <c r="AU184" s="12"/>
      <c r="AV184" s="12"/>
      <c r="AW184" s="12"/>
      <c r="AX184" s="12"/>
      <c r="AY184" s="12"/>
      <c r="AZ184" s="12"/>
    </row>
    <row r="185">
      <c r="A185" s="23">
        <v>1.0</v>
      </c>
      <c r="B185" s="9" t="s">
        <v>34</v>
      </c>
      <c r="C185" s="22" t="s">
        <v>49</v>
      </c>
      <c r="D185" s="30" t="s">
        <v>316</v>
      </c>
      <c r="E185" s="15" t="s">
        <v>317</v>
      </c>
      <c r="F185" s="26">
        <v>44262.0</v>
      </c>
      <c r="G185" s="15">
        <v>1.0</v>
      </c>
      <c r="H185" s="15" t="s">
        <v>38</v>
      </c>
      <c r="I185" s="9" t="s">
        <v>89</v>
      </c>
      <c r="J185" s="9">
        <v>0.0</v>
      </c>
      <c r="K185" s="9">
        <v>84.0</v>
      </c>
      <c r="L185" s="9">
        <v>70.0</v>
      </c>
      <c r="M185" s="22">
        <f t="shared" si="2"/>
        <v>154</v>
      </c>
      <c r="N185" s="9">
        <v>7.0</v>
      </c>
      <c r="O185" s="9">
        <v>7.0</v>
      </c>
      <c r="P185" s="9" t="s">
        <v>609</v>
      </c>
      <c r="Q185" s="15"/>
      <c r="R185" s="118"/>
      <c r="S185" s="118" t="s">
        <v>666</v>
      </c>
      <c r="T185" s="15" t="s">
        <v>788</v>
      </c>
      <c r="U185" s="11"/>
      <c r="V185" s="15">
        <v>53.15</v>
      </c>
      <c r="W185" s="15">
        <v>10.91</v>
      </c>
      <c r="X185" s="15">
        <v>52.86</v>
      </c>
      <c r="Y185" s="15">
        <v>11.15</v>
      </c>
      <c r="Z185" s="15">
        <v>51.67</v>
      </c>
      <c r="AA185" s="22">
        <v>12.39</v>
      </c>
      <c r="AB185" s="22">
        <v>53.21</v>
      </c>
      <c r="AC185" s="22">
        <v>10.15</v>
      </c>
      <c r="AD185" s="22">
        <v>1.0</v>
      </c>
      <c r="AE185" s="12"/>
      <c r="AF185" s="12"/>
      <c r="AG185" s="12"/>
      <c r="AH185" s="12"/>
      <c r="AI185" s="22" t="s">
        <v>787</v>
      </c>
      <c r="AJ185" s="12"/>
      <c r="AK185" s="12"/>
      <c r="AL185" s="12"/>
      <c r="AM185" s="12"/>
      <c r="AN185" s="12"/>
      <c r="AO185" s="12"/>
      <c r="AP185" s="12"/>
      <c r="AQ185" s="12"/>
      <c r="AR185" s="12"/>
      <c r="AS185" s="12"/>
      <c r="AT185" s="12"/>
      <c r="AU185" s="12"/>
      <c r="AV185" s="12"/>
      <c r="AW185" s="12"/>
      <c r="AX185" s="12"/>
      <c r="AY185" s="12"/>
      <c r="AZ185" s="12"/>
    </row>
    <row r="186">
      <c r="A186" s="23">
        <v>1.0</v>
      </c>
      <c r="B186" s="9" t="s">
        <v>34</v>
      </c>
      <c r="C186" s="9"/>
      <c r="D186" s="30" t="s">
        <v>316</v>
      </c>
      <c r="E186" s="15" t="s">
        <v>317</v>
      </c>
      <c r="F186" s="26">
        <v>44262.0</v>
      </c>
      <c r="G186" s="15">
        <v>1.0</v>
      </c>
      <c r="H186" s="15" t="s">
        <v>38</v>
      </c>
      <c r="I186" s="9" t="s">
        <v>89</v>
      </c>
      <c r="J186" s="9">
        <v>0.0</v>
      </c>
      <c r="K186" s="9">
        <v>84.0</v>
      </c>
      <c r="L186" s="9">
        <v>70.0</v>
      </c>
      <c r="M186" s="22">
        <f t="shared" si="2"/>
        <v>154</v>
      </c>
      <c r="N186" s="9">
        <v>7.0</v>
      </c>
      <c r="O186" s="9">
        <v>7.0</v>
      </c>
      <c r="P186" s="9" t="s">
        <v>609</v>
      </c>
      <c r="Q186" s="12"/>
      <c r="R186" s="113"/>
      <c r="S186" s="113" t="s">
        <v>616</v>
      </c>
      <c r="T186" s="15" t="s">
        <v>665</v>
      </c>
      <c r="U186" s="12"/>
      <c r="V186" s="134">
        <v>51.94</v>
      </c>
      <c r="W186" s="134">
        <v>8.65</v>
      </c>
      <c r="X186" s="134">
        <v>51.84</v>
      </c>
      <c r="Y186" s="134">
        <v>10.48</v>
      </c>
      <c r="Z186" s="134">
        <v>50.94</v>
      </c>
      <c r="AA186" s="134">
        <v>11.07</v>
      </c>
      <c r="AB186" s="134">
        <v>52.16</v>
      </c>
      <c r="AC186" s="134">
        <v>10.91</v>
      </c>
      <c r="AD186" s="134">
        <v>1.0</v>
      </c>
      <c r="AE186" s="12"/>
      <c r="AF186" s="12"/>
      <c r="AG186" s="12"/>
      <c r="AH186" s="104"/>
      <c r="AI186" s="22" t="s">
        <v>789</v>
      </c>
      <c r="AJ186" s="12"/>
      <c r="AK186" s="12"/>
      <c r="AL186" s="12"/>
      <c r="AM186" s="12"/>
      <c r="AN186" s="12"/>
      <c r="AO186" s="12"/>
      <c r="AP186" s="12"/>
      <c r="AQ186" s="12"/>
      <c r="AR186" s="12"/>
      <c r="AS186" s="12"/>
      <c r="AT186" s="12"/>
      <c r="AU186" s="12"/>
      <c r="AV186" s="12"/>
      <c r="AW186" s="12"/>
      <c r="AX186" s="12"/>
      <c r="AY186" s="12"/>
      <c r="AZ186" s="12"/>
    </row>
    <row r="187">
      <c r="A187" s="23">
        <v>1.0</v>
      </c>
      <c r="B187" s="9" t="s">
        <v>34</v>
      </c>
      <c r="C187" s="9"/>
      <c r="D187" s="30" t="s">
        <v>316</v>
      </c>
      <c r="E187" s="15" t="s">
        <v>317</v>
      </c>
      <c r="F187" s="26">
        <v>44262.0</v>
      </c>
      <c r="G187" s="15">
        <v>1.0</v>
      </c>
      <c r="H187" s="15" t="s">
        <v>38</v>
      </c>
      <c r="I187" s="9" t="s">
        <v>89</v>
      </c>
      <c r="J187" s="9">
        <v>0.0</v>
      </c>
      <c r="K187" s="9">
        <v>84.0</v>
      </c>
      <c r="L187" s="9">
        <v>70.0</v>
      </c>
      <c r="M187" s="22">
        <f t="shared" si="2"/>
        <v>154</v>
      </c>
      <c r="N187" s="9">
        <v>7.0</v>
      </c>
      <c r="O187" s="9">
        <v>7.0</v>
      </c>
      <c r="P187" s="9" t="s">
        <v>609</v>
      </c>
      <c r="Q187" s="12"/>
      <c r="R187" s="118"/>
      <c r="S187" s="118" t="s">
        <v>666</v>
      </c>
      <c r="T187" s="15" t="s">
        <v>665</v>
      </c>
      <c r="U187" s="12"/>
      <c r="V187" s="134">
        <v>53.94</v>
      </c>
      <c r="W187" s="134">
        <v>8.08</v>
      </c>
      <c r="X187" s="134">
        <v>55.04</v>
      </c>
      <c r="Y187" s="134">
        <v>9.98</v>
      </c>
      <c r="Z187" s="134">
        <v>51.48</v>
      </c>
      <c r="AA187" s="134">
        <v>10.25</v>
      </c>
      <c r="AB187" s="134">
        <v>52.81</v>
      </c>
      <c r="AC187" s="134">
        <v>9.94</v>
      </c>
      <c r="AD187" s="134">
        <v>1.0</v>
      </c>
      <c r="AE187" s="12"/>
      <c r="AF187" s="12"/>
      <c r="AG187" s="12"/>
      <c r="AH187" s="104"/>
      <c r="AI187" s="22" t="s">
        <v>789</v>
      </c>
      <c r="AJ187" s="12"/>
      <c r="AK187" s="12"/>
      <c r="AL187" s="12"/>
      <c r="AM187" s="12"/>
      <c r="AN187" s="12"/>
      <c r="AO187" s="12"/>
      <c r="AP187" s="12"/>
      <c r="AQ187" s="12"/>
      <c r="AR187" s="12"/>
      <c r="AS187" s="12"/>
      <c r="AT187" s="12"/>
      <c r="AU187" s="12"/>
      <c r="AV187" s="12"/>
      <c r="AW187" s="12"/>
      <c r="AX187" s="12"/>
      <c r="AY187" s="12"/>
      <c r="AZ187" s="12"/>
    </row>
    <row r="188">
      <c r="A188" s="23">
        <v>1.0</v>
      </c>
      <c r="B188" s="9" t="s">
        <v>34</v>
      </c>
      <c r="C188" s="9"/>
      <c r="D188" s="30" t="s">
        <v>316</v>
      </c>
      <c r="E188" s="15" t="s">
        <v>317</v>
      </c>
      <c r="F188" s="26">
        <v>44262.0</v>
      </c>
      <c r="G188" s="15">
        <v>1.0</v>
      </c>
      <c r="H188" s="15" t="s">
        <v>38</v>
      </c>
      <c r="I188" s="9" t="s">
        <v>89</v>
      </c>
      <c r="J188" s="9">
        <v>0.0</v>
      </c>
      <c r="K188" s="9">
        <v>84.0</v>
      </c>
      <c r="L188" s="9">
        <v>70.0</v>
      </c>
      <c r="M188" s="22">
        <f t="shared" si="2"/>
        <v>154</v>
      </c>
      <c r="N188" s="9">
        <v>7.0</v>
      </c>
      <c r="O188" s="9">
        <v>7.0</v>
      </c>
      <c r="P188" s="9" t="s">
        <v>609</v>
      </c>
      <c r="Q188" s="12"/>
      <c r="R188" s="118"/>
      <c r="S188" s="118" t="s">
        <v>666</v>
      </c>
      <c r="T188" s="15" t="s">
        <v>788</v>
      </c>
      <c r="U188" s="12"/>
      <c r="V188" s="134">
        <v>53.15</v>
      </c>
      <c r="W188" s="134">
        <v>10.91</v>
      </c>
      <c r="X188" s="134">
        <v>52.86</v>
      </c>
      <c r="Y188" s="134">
        <v>11.15</v>
      </c>
      <c r="Z188" s="134">
        <v>50.11</v>
      </c>
      <c r="AA188" s="134">
        <v>10.91</v>
      </c>
      <c r="AB188" s="134">
        <v>53.68</v>
      </c>
      <c r="AC188" s="134">
        <v>11.65</v>
      </c>
      <c r="AD188" s="134">
        <v>1.0</v>
      </c>
      <c r="AE188" s="12"/>
      <c r="AF188" s="12"/>
      <c r="AG188" s="12"/>
      <c r="AH188" s="104"/>
      <c r="AI188" s="22" t="s">
        <v>789</v>
      </c>
      <c r="AJ188" s="12"/>
      <c r="AK188" s="12"/>
      <c r="AL188" s="12"/>
      <c r="AM188" s="12"/>
      <c r="AN188" s="12"/>
      <c r="AO188" s="12"/>
      <c r="AP188" s="12"/>
      <c r="AQ188" s="12"/>
      <c r="AR188" s="12"/>
      <c r="AS188" s="12"/>
      <c r="AT188" s="12"/>
      <c r="AU188" s="12"/>
      <c r="AV188" s="12"/>
      <c r="AW188" s="12"/>
      <c r="AX188" s="12"/>
      <c r="AY188" s="12"/>
      <c r="AZ188" s="12"/>
    </row>
    <row r="189">
      <c r="A189" s="98">
        <v>1.0</v>
      </c>
      <c r="B189" s="95" t="s">
        <v>33</v>
      </c>
      <c r="C189" s="95"/>
      <c r="D189" s="95" t="s">
        <v>415</v>
      </c>
      <c r="E189" s="95" t="s">
        <v>416</v>
      </c>
      <c r="F189" s="109">
        <v>44180.0</v>
      </c>
      <c r="G189" s="95">
        <v>2.0</v>
      </c>
      <c r="H189" s="95" t="s">
        <v>52</v>
      </c>
      <c r="I189" s="95" t="s">
        <v>39</v>
      </c>
      <c r="J189" s="95">
        <v>1.0</v>
      </c>
      <c r="K189" s="22">
        <v>1106.0</v>
      </c>
      <c r="L189" s="22">
        <v>1179.0</v>
      </c>
      <c r="M189" s="80">
        <f t="shared" si="2"/>
        <v>2285</v>
      </c>
      <c r="N189" s="22"/>
      <c r="O189" s="22"/>
      <c r="P189" s="22" t="s">
        <v>609</v>
      </c>
      <c r="Q189" s="22"/>
      <c r="R189" s="22"/>
      <c r="S189" s="22" t="s">
        <v>611</v>
      </c>
      <c r="T189" s="22" t="s">
        <v>790</v>
      </c>
      <c r="U189" s="22" t="s">
        <v>791</v>
      </c>
      <c r="V189" s="22"/>
      <c r="W189" s="22"/>
      <c r="X189" s="22"/>
      <c r="Y189" s="22"/>
      <c r="Z189" s="22"/>
      <c r="AA189" s="22"/>
      <c r="AB189" s="22"/>
      <c r="AC189" s="22"/>
      <c r="AD189" s="22"/>
      <c r="AE189" s="22"/>
      <c r="AF189" s="22"/>
      <c r="AG189" s="22"/>
      <c r="AH189" s="104" t="s">
        <v>161</v>
      </c>
      <c r="AI189" s="22" t="s">
        <v>792</v>
      </c>
      <c r="AJ189" s="12"/>
      <c r="AK189" s="12"/>
      <c r="AL189" s="12"/>
      <c r="AM189" s="12"/>
      <c r="AN189" s="12"/>
      <c r="AO189" s="12"/>
      <c r="AP189" s="12"/>
      <c r="AQ189" s="12"/>
      <c r="AR189" s="12"/>
      <c r="AS189" s="12"/>
      <c r="AT189" s="12"/>
      <c r="AU189" s="12"/>
      <c r="AV189" s="12"/>
      <c r="AW189" s="12"/>
      <c r="AX189" s="12"/>
      <c r="AY189" s="12"/>
      <c r="AZ189" s="12"/>
    </row>
    <row r="190">
      <c r="A190" s="14">
        <v>1.0</v>
      </c>
      <c r="B190" s="15" t="s">
        <v>34</v>
      </c>
      <c r="C190" s="8" t="s">
        <v>49</v>
      </c>
      <c r="D190" s="110" t="s">
        <v>250</v>
      </c>
      <c r="E190" s="9" t="s">
        <v>131</v>
      </c>
      <c r="F190" s="24">
        <v>44449.0</v>
      </c>
      <c r="G190" s="15">
        <v>1.0</v>
      </c>
      <c r="H190" s="9" t="s">
        <v>79</v>
      </c>
      <c r="I190" s="9" t="s">
        <v>39</v>
      </c>
      <c r="J190" s="9">
        <v>1.0</v>
      </c>
      <c r="K190" s="9">
        <v>457.0</v>
      </c>
      <c r="L190" s="9">
        <v>387.0</v>
      </c>
      <c r="M190" s="22">
        <f t="shared" si="2"/>
        <v>844</v>
      </c>
      <c r="N190" s="12"/>
      <c r="O190" s="12"/>
      <c r="P190" s="12"/>
      <c r="Q190" s="12"/>
      <c r="R190" s="22"/>
      <c r="S190" s="22" t="s">
        <v>793</v>
      </c>
      <c r="T190" s="22" t="s">
        <v>794</v>
      </c>
      <c r="U190" s="12"/>
      <c r="V190" s="22">
        <v>10.98</v>
      </c>
      <c r="W190" s="22">
        <v>8.22</v>
      </c>
      <c r="X190" s="22">
        <v>10.43</v>
      </c>
      <c r="Y190" s="22">
        <v>8.21</v>
      </c>
      <c r="Z190" s="22">
        <v>9.57</v>
      </c>
      <c r="AA190" s="22">
        <v>8.22</v>
      </c>
      <c r="AB190" s="22">
        <v>9.02</v>
      </c>
      <c r="AC190" s="22">
        <v>8.53</v>
      </c>
      <c r="AD190" s="22">
        <v>1.0</v>
      </c>
      <c r="AE190" s="12"/>
      <c r="AF190" s="12"/>
      <c r="AG190" s="12"/>
      <c r="AH190" s="104"/>
      <c r="AI190" s="12"/>
      <c r="AJ190" s="12"/>
      <c r="AK190" s="12"/>
      <c r="AL190" s="12"/>
      <c r="AM190" s="12"/>
      <c r="AN190" s="12"/>
      <c r="AO190" s="12"/>
      <c r="AP190" s="12"/>
      <c r="AQ190" s="12"/>
      <c r="AR190" s="12"/>
      <c r="AS190" s="12"/>
      <c r="AT190" s="12"/>
      <c r="AU190" s="12"/>
      <c r="AV190" s="12"/>
      <c r="AW190" s="12"/>
      <c r="AX190" s="12"/>
      <c r="AY190" s="12"/>
      <c r="AZ190" s="12"/>
    </row>
    <row r="191">
      <c r="A191" s="144"/>
    </row>
    <row r="192">
      <c r="A192" s="144"/>
    </row>
    <row r="193">
      <c r="A193" s="86"/>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04"/>
      <c r="AI193" s="12"/>
      <c r="AJ193" s="12"/>
      <c r="AK193" s="12"/>
      <c r="AL193" s="12"/>
      <c r="AM193" s="12"/>
      <c r="AN193" s="12"/>
      <c r="AO193" s="12"/>
      <c r="AP193" s="12"/>
      <c r="AQ193" s="12"/>
      <c r="AR193" s="12"/>
      <c r="AS193" s="12"/>
      <c r="AT193" s="12"/>
      <c r="AU193" s="12"/>
      <c r="AV193" s="12"/>
      <c r="AW193" s="12"/>
      <c r="AX193" s="12"/>
      <c r="AY193" s="12"/>
      <c r="AZ193" s="12"/>
    </row>
    <row r="194">
      <c r="A194" s="86"/>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04"/>
      <c r="AI194" s="12"/>
      <c r="AJ194" s="12"/>
      <c r="AK194" s="12"/>
      <c r="AL194" s="12"/>
      <c r="AM194" s="12"/>
      <c r="AN194" s="12"/>
      <c r="AO194" s="12"/>
      <c r="AP194" s="12"/>
      <c r="AQ194" s="12"/>
      <c r="AR194" s="12"/>
      <c r="AS194" s="12"/>
      <c r="AT194" s="12"/>
      <c r="AU194" s="12"/>
      <c r="AV194" s="12"/>
      <c r="AW194" s="12"/>
      <c r="AX194" s="12"/>
      <c r="AY194" s="12"/>
      <c r="AZ194" s="12"/>
    </row>
    <row r="195">
      <c r="A195" s="86"/>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04"/>
      <c r="AI195" s="12"/>
      <c r="AJ195" s="12"/>
      <c r="AK195" s="12"/>
      <c r="AL195" s="12"/>
      <c r="AM195" s="12"/>
      <c r="AN195" s="12"/>
      <c r="AO195" s="12"/>
      <c r="AP195" s="12"/>
      <c r="AQ195" s="12"/>
      <c r="AR195" s="12"/>
      <c r="AS195" s="12"/>
      <c r="AT195" s="12"/>
      <c r="AU195" s="12"/>
      <c r="AV195" s="12"/>
      <c r="AW195" s="12"/>
      <c r="AX195" s="12"/>
      <c r="AY195" s="12"/>
      <c r="AZ195" s="12"/>
    </row>
    <row r="196">
      <c r="A196" s="86"/>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04"/>
      <c r="AI196" s="12"/>
      <c r="AJ196" s="12"/>
      <c r="AK196" s="12"/>
      <c r="AL196" s="12"/>
      <c r="AM196" s="12"/>
      <c r="AN196" s="12"/>
      <c r="AO196" s="12"/>
      <c r="AP196" s="12"/>
      <c r="AQ196" s="12"/>
      <c r="AR196" s="12"/>
      <c r="AS196" s="12"/>
      <c r="AT196" s="12"/>
      <c r="AU196" s="12"/>
      <c r="AV196" s="12"/>
      <c r="AW196" s="12"/>
      <c r="AX196" s="12"/>
      <c r="AY196" s="12"/>
      <c r="AZ196" s="12"/>
    </row>
    <row r="197">
      <c r="A197" s="86"/>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04"/>
      <c r="AI197" s="12"/>
      <c r="AJ197" s="12"/>
      <c r="AK197" s="12"/>
      <c r="AL197" s="12"/>
      <c r="AM197" s="12"/>
      <c r="AN197" s="12"/>
      <c r="AO197" s="12"/>
      <c r="AP197" s="12"/>
      <c r="AQ197" s="12"/>
      <c r="AR197" s="12"/>
      <c r="AS197" s="12"/>
      <c r="AT197" s="12"/>
      <c r="AU197" s="12"/>
      <c r="AV197" s="12"/>
      <c r="AW197" s="12"/>
      <c r="AX197" s="12"/>
      <c r="AY197" s="12"/>
      <c r="AZ197" s="12"/>
    </row>
    <row r="198">
      <c r="A198" s="86"/>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04"/>
      <c r="AI198" s="12"/>
      <c r="AJ198" s="12"/>
      <c r="AK198" s="12"/>
      <c r="AL198" s="12"/>
      <c r="AM198" s="12"/>
      <c r="AN198" s="12"/>
      <c r="AO198" s="12"/>
      <c r="AP198" s="12"/>
      <c r="AQ198" s="12"/>
      <c r="AR198" s="12"/>
      <c r="AS198" s="12"/>
      <c r="AT198" s="12"/>
      <c r="AU198" s="12"/>
      <c r="AV198" s="12"/>
      <c r="AW198" s="12"/>
      <c r="AX198" s="12"/>
      <c r="AY198" s="12"/>
      <c r="AZ198" s="12"/>
    </row>
    <row r="199">
      <c r="A199" s="86"/>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04"/>
      <c r="AI199" s="12"/>
      <c r="AJ199" s="12"/>
      <c r="AK199" s="12"/>
      <c r="AL199" s="12"/>
      <c r="AM199" s="12"/>
      <c r="AN199" s="12"/>
      <c r="AO199" s="12"/>
      <c r="AP199" s="12"/>
      <c r="AQ199" s="12"/>
      <c r="AR199" s="12"/>
      <c r="AS199" s="12"/>
      <c r="AT199" s="12"/>
      <c r="AU199" s="12"/>
      <c r="AV199" s="12"/>
      <c r="AW199" s="12"/>
      <c r="AX199" s="12"/>
      <c r="AY199" s="12"/>
      <c r="AZ199" s="12"/>
    </row>
    <row r="200">
      <c r="A200" s="86"/>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04"/>
      <c r="AI200" s="12"/>
      <c r="AJ200" s="12"/>
      <c r="AK200" s="12"/>
      <c r="AL200" s="12"/>
      <c r="AM200" s="12"/>
      <c r="AN200" s="12"/>
      <c r="AO200" s="12"/>
      <c r="AP200" s="12"/>
      <c r="AQ200" s="12"/>
      <c r="AR200" s="12"/>
      <c r="AS200" s="12"/>
      <c r="AT200" s="12"/>
      <c r="AU200" s="12"/>
      <c r="AV200" s="12"/>
      <c r="AW200" s="12"/>
      <c r="AX200" s="12"/>
      <c r="AY200" s="12"/>
      <c r="AZ200" s="12"/>
    </row>
    <row r="201">
      <c r="A201" s="86"/>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04"/>
      <c r="AI201" s="12"/>
      <c r="AJ201" s="12"/>
      <c r="AK201" s="12"/>
      <c r="AL201" s="12"/>
      <c r="AM201" s="12"/>
      <c r="AN201" s="12"/>
      <c r="AO201" s="12"/>
      <c r="AP201" s="12"/>
      <c r="AQ201" s="12"/>
      <c r="AR201" s="12"/>
      <c r="AS201" s="12"/>
      <c r="AT201" s="12"/>
      <c r="AU201" s="12"/>
      <c r="AV201" s="12"/>
      <c r="AW201" s="12"/>
      <c r="AX201" s="12"/>
      <c r="AY201" s="12"/>
      <c r="AZ201" s="12"/>
    </row>
    <row r="202">
      <c r="A202" s="86"/>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04"/>
      <c r="AI202" s="12"/>
      <c r="AJ202" s="12"/>
      <c r="AK202" s="12"/>
      <c r="AL202" s="12"/>
      <c r="AM202" s="12"/>
      <c r="AN202" s="12"/>
      <c r="AO202" s="12"/>
      <c r="AP202" s="12"/>
      <c r="AQ202" s="12"/>
      <c r="AR202" s="12"/>
      <c r="AS202" s="12"/>
      <c r="AT202" s="12"/>
      <c r="AU202" s="12"/>
      <c r="AV202" s="12"/>
      <c r="AW202" s="12"/>
      <c r="AX202" s="12"/>
      <c r="AY202" s="12"/>
      <c r="AZ202" s="12"/>
    </row>
    <row r="203">
      <c r="A203" s="86"/>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04"/>
      <c r="AI203" s="12"/>
      <c r="AJ203" s="12"/>
      <c r="AK203" s="12"/>
      <c r="AL203" s="12"/>
      <c r="AM203" s="12"/>
      <c r="AN203" s="12"/>
      <c r="AO203" s="12"/>
      <c r="AP203" s="12"/>
      <c r="AQ203" s="12"/>
      <c r="AR203" s="12"/>
      <c r="AS203" s="12"/>
      <c r="AT203" s="12"/>
      <c r="AU203" s="12"/>
      <c r="AV203" s="12"/>
      <c r="AW203" s="12"/>
      <c r="AX203" s="12"/>
      <c r="AY203" s="12"/>
      <c r="AZ203" s="12"/>
    </row>
    <row r="204">
      <c r="A204" s="86"/>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04"/>
      <c r="AI204" s="12"/>
      <c r="AJ204" s="12"/>
      <c r="AK204" s="12"/>
      <c r="AL204" s="12"/>
      <c r="AM204" s="12"/>
      <c r="AN204" s="12"/>
      <c r="AO204" s="12"/>
      <c r="AP204" s="12"/>
      <c r="AQ204" s="12"/>
      <c r="AR204" s="12"/>
      <c r="AS204" s="12"/>
      <c r="AT204" s="12"/>
      <c r="AU204" s="12"/>
      <c r="AV204" s="12"/>
      <c r="AW204" s="12"/>
      <c r="AX204" s="12"/>
      <c r="AY204" s="12"/>
      <c r="AZ204" s="12"/>
    </row>
    <row r="205">
      <c r="A205" s="86"/>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04"/>
      <c r="AI205" s="12"/>
      <c r="AJ205" s="12"/>
      <c r="AK205" s="12"/>
      <c r="AL205" s="12"/>
      <c r="AM205" s="12"/>
      <c r="AN205" s="12"/>
      <c r="AO205" s="12"/>
      <c r="AP205" s="12"/>
      <c r="AQ205" s="12"/>
      <c r="AR205" s="12"/>
      <c r="AS205" s="12"/>
      <c r="AT205" s="12"/>
      <c r="AU205" s="12"/>
      <c r="AV205" s="12"/>
      <c r="AW205" s="12"/>
      <c r="AX205" s="12"/>
      <c r="AY205" s="12"/>
      <c r="AZ205" s="12"/>
    </row>
    <row r="206">
      <c r="A206" s="86"/>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04"/>
      <c r="AI206" s="12"/>
      <c r="AJ206" s="12"/>
      <c r="AK206" s="12"/>
      <c r="AL206" s="12"/>
      <c r="AM206" s="12"/>
      <c r="AN206" s="12"/>
      <c r="AO206" s="12"/>
      <c r="AP206" s="12"/>
      <c r="AQ206" s="12"/>
      <c r="AR206" s="12"/>
      <c r="AS206" s="12"/>
      <c r="AT206" s="12"/>
      <c r="AU206" s="12"/>
      <c r="AV206" s="12"/>
      <c r="AW206" s="12"/>
      <c r="AX206" s="12"/>
      <c r="AY206" s="12"/>
      <c r="AZ206" s="12"/>
    </row>
    <row r="207">
      <c r="A207" s="86"/>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04"/>
      <c r="AI207" s="12"/>
      <c r="AJ207" s="12"/>
      <c r="AK207" s="12"/>
      <c r="AL207" s="12"/>
      <c r="AM207" s="12"/>
      <c r="AN207" s="12"/>
      <c r="AO207" s="12"/>
      <c r="AP207" s="12"/>
      <c r="AQ207" s="12"/>
      <c r="AR207" s="12"/>
      <c r="AS207" s="12"/>
      <c r="AT207" s="12"/>
      <c r="AU207" s="12"/>
      <c r="AV207" s="12"/>
      <c r="AW207" s="12"/>
      <c r="AX207" s="12"/>
      <c r="AY207" s="12"/>
      <c r="AZ207" s="12"/>
    </row>
    <row r="208">
      <c r="A208" s="86"/>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04"/>
      <c r="AI208" s="12"/>
      <c r="AJ208" s="12"/>
      <c r="AK208" s="12"/>
      <c r="AL208" s="12"/>
      <c r="AM208" s="12"/>
      <c r="AN208" s="12"/>
      <c r="AO208" s="12"/>
      <c r="AP208" s="12"/>
      <c r="AQ208" s="12"/>
      <c r="AR208" s="12"/>
      <c r="AS208" s="12"/>
      <c r="AT208" s="12"/>
      <c r="AU208" s="12"/>
      <c r="AV208" s="12"/>
      <c r="AW208" s="12"/>
      <c r="AX208" s="12"/>
      <c r="AY208" s="12"/>
      <c r="AZ208" s="12"/>
    </row>
    <row r="209">
      <c r="A209" s="86"/>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04"/>
      <c r="AI209" s="12"/>
      <c r="AJ209" s="12"/>
      <c r="AK209" s="12"/>
      <c r="AL209" s="12"/>
      <c r="AM209" s="12"/>
      <c r="AN209" s="12"/>
      <c r="AO209" s="12"/>
      <c r="AP209" s="12"/>
      <c r="AQ209" s="12"/>
      <c r="AR209" s="12"/>
      <c r="AS209" s="12"/>
      <c r="AT209" s="12"/>
      <c r="AU209" s="12"/>
      <c r="AV209" s="12"/>
      <c r="AW209" s="12"/>
      <c r="AX209" s="12"/>
      <c r="AY209" s="12"/>
      <c r="AZ209" s="12"/>
    </row>
    <row r="210">
      <c r="A210" s="86"/>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04"/>
      <c r="AI210" s="12"/>
      <c r="AJ210" s="12"/>
      <c r="AK210" s="12"/>
      <c r="AL210" s="12"/>
      <c r="AM210" s="12"/>
      <c r="AN210" s="12"/>
      <c r="AO210" s="12"/>
      <c r="AP210" s="12"/>
      <c r="AQ210" s="12"/>
      <c r="AR210" s="12"/>
      <c r="AS210" s="12"/>
      <c r="AT210" s="12"/>
      <c r="AU210" s="12"/>
      <c r="AV210" s="12"/>
      <c r="AW210" s="12"/>
      <c r="AX210" s="12"/>
      <c r="AY210" s="12"/>
      <c r="AZ210" s="12"/>
    </row>
    <row r="211">
      <c r="A211" s="86"/>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04"/>
      <c r="AI211" s="12"/>
      <c r="AJ211" s="12"/>
      <c r="AK211" s="12"/>
      <c r="AL211" s="12"/>
      <c r="AM211" s="12"/>
      <c r="AN211" s="12"/>
      <c r="AO211" s="12"/>
      <c r="AP211" s="12"/>
      <c r="AQ211" s="12"/>
      <c r="AR211" s="12"/>
      <c r="AS211" s="12"/>
      <c r="AT211" s="12"/>
      <c r="AU211" s="12"/>
      <c r="AV211" s="12"/>
      <c r="AW211" s="12"/>
      <c r="AX211" s="12"/>
      <c r="AY211" s="12"/>
      <c r="AZ211" s="12"/>
    </row>
    <row r="212">
      <c r="A212" s="86"/>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04"/>
      <c r="AI212" s="12"/>
      <c r="AJ212" s="12"/>
      <c r="AK212" s="12"/>
      <c r="AL212" s="12"/>
      <c r="AM212" s="12"/>
      <c r="AN212" s="12"/>
      <c r="AO212" s="12"/>
      <c r="AP212" s="12"/>
      <c r="AQ212" s="12"/>
      <c r="AR212" s="12"/>
      <c r="AS212" s="12"/>
      <c r="AT212" s="12"/>
      <c r="AU212" s="12"/>
      <c r="AV212" s="12"/>
      <c r="AW212" s="12"/>
      <c r="AX212" s="12"/>
      <c r="AY212" s="12"/>
      <c r="AZ212" s="12"/>
    </row>
    <row r="213">
      <c r="A213" s="86"/>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04"/>
      <c r="AI213" s="12"/>
      <c r="AJ213" s="12"/>
      <c r="AK213" s="12"/>
      <c r="AL213" s="12"/>
      <c r="AM213" s="12"/>
      <c r="AN213" s="12"/>
      <c r="AO213" s="12"/>
      <c r="AP213" s="12"/>
      <c r="AQ213" s="12"/>
      <c r="AR213" s="12"/>
      <c r="AS213" s="12"/>
      <c r="AT213" s="12"/>
      <c r="AU213" s="12"/>
      <c r="AV213" s="12"/>
      <c r="AW213" s="12"/>
      <c r="AX213" s="12"/>
      <c r="AY213" s="12"/>
      <c r="AZ213" s="12"/>
    </row>
    <row r="214">
      <c r="A214" s="86"/>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04"/>
      <c r="AI214" s="12"/>
      <c r="AJ214" s="12"/>
      <c r="AK214" s="12"/>
      <c r="AL214" s="12"/>
      <c r="AM214" s="12"/>
      <c r="AN214" s="12"/>
      <c r="AO214" s="12"/>
      <c r="AP214" s="12"/>
      <c r="AQ214" s="12"/>
      <c r="AR214" s="12"/>
      <c r="AS214" s="12"/>
      <c r="AT214" s="12"/>
      <c r="AU214" s="12"/>
      <c r="AV214" s="12"/>
      <c r="AW214" s="12"/>
      <c r="AX214" s="12"/>
      <c r="AY214" s="12"/>
      <c r="AZ214" s="12"/>
    </row>
    <row r="215">
      <c r="A215" s="86"/>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04"/>
      <c r="AI215" s="12"/>
      <c r="AJ215" s="12"/>
      <c r="AK215" s="12"/>
      <c r="AL215" s="12"/>
      <c r="AM215" s="12"/>
      <c r="AN215" s="12"/>
      <c r="AO215" s="12"/>
      <c r="AP215" s="12"/>
      <c r="AQ215" s="12"/>
      <c r="AR215" s="12"/>
      <c r="AS215" s="12"/>
      <c r="AT215" s="12"/>
      <c r="AU215" s="12"/>
      <c r="AV215" s="12"/>
      <c r="AW215" s="12"/>
      <c r="AX215" s="12"/>
      <c r="AY215" s="12"/>
      <c r="AZ215" s="12"/>
    </row>
    <row r="216">
      <c r="A216" s="86"/>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04"/>
      <c r="AI216" s="12"/>
      <c r="AJ216" s="12"/>
      <c r="AK216" s="12"/>
      <c r="AL216" s="12"/>
      <c r="AM216" s="12"/>
      <c r="AN216" s="12"/>
      <c r="AO216" s="12"/>
      <c r="AP216" s="12"/>
      <c r="AQ216" s="12"/>
      <c r="AR216" s="12"/>
      <c r="AS216" s="12"/>
      <c r="AT216" s="12"/>
      <c r="AU216" s="12"/>
      <c r="AV216" s="12"/>
      <c r="AW216" s="12"/>
      <c r="AX216" s="12"/>
      <c r="AY216" s="12"/>
      <c r="AZ216" s="12"/>
    </row>
    <row r="217">
      <c r="A217" s="86"/>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04"/>
      <c r="AI217" s="12"/>
      <c r="AJ217" s="12"/>
      <c r="AK217" s="12"/>
      <c r="AL217" s="12"/>
      <c r="AM217" s="12"/>
      <c r="AN217" s="12"/>
      <c r="AO217" s="12"/>
      <c r="AP217" s="12"/>
      <c r="AQ217" s="12"/>
      <c r="AR217" s="12"/>
      <c r="AS217" s="12"/>
      <c r="AT217" s="12"/>
      <c r="AU217" s="12"/>
      <c r="AV217" s="12"/>
      <c r="AW217" s="12"/>
      <c r="AX217" s="12"/>
      <c r="AY217" s="12"/>
      <c r="AZ217" s="12"/>
    </row>
    <row r="218">
      <c r="A218" s="86"/>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04"/>
      <c r="AI218" s="12"/>
      <c r="AJ218" s="12"/>
      <c r="AK218" s="12"/>
      <c r="AL218" s="12"/>
      <c r="AM218" s="12"/>
      <c r="AN218" s="12"/>
      <c r="AO218" s="12"/>
      <c r="AP218" s="12"/>
      <c r="AQ218" s="12"/>
      <c r="AR218" s="12"/>
      <c r="AS218" s="12"/>
      <c r="AT218" s="12"/>
      <c r="AU218" s="12"/>
      <c r="AV218" s="12"/>
      <c r="AW218" s="12"/>
      <c r="AX218" s="12"/>
      <c r="AY218" s="12"/>
      <c r="AZ218" s="12"/>
    </row>
    <row r="219">
      <c r="A219" s="86"/>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04"/>
      <c r="AI219" s="12"/>
      <c r="AJ219" s="12"/>
      <c r="AK219" s="12"/>
      <c r="AL219" s="12"/>
      <c r="AM219" s="12"/>
      <c r="AN219" s="12"/>
      <c r="AO219" s="12"/>
      <c r="AP219" s="12"/>
      <c r="AQ219" s="12"/>
      <c r="AR219" s="12"/>
      <c r="AS219" s="12"/>
      <c r="AT219" s="12"/>
      <c r="AU219" s="12"/>
      <c r="AV219" s="12"/>
      <c r="AW219" s="12"/>
      <c r="AX219" s="12"/>
      <c r="AY219" s="12"/>
      <c r="AZ219" s="12"/>
    </row>
    <row r="220">
      <c r="A220" s="86"/>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04"/>
      <c r="AI220" s="12"/>
      <c r="AJ220" s="12"/>
      <c r="AK220" s="12"/>
      <c r="AL220" s="12"/>
      <c r="AM220" s="12"/>
      <c r="AN220" s="12"/>
      <c r="AO220" s="12"/>
      <c r="AP220" s="12"/>
      <c r="AQ220" s="12"/>
      <c r="AR220" s="12"/>
      <c r="AS220" s="12"/>
      <c r="AT220" s="12"/>
      <c r="AU220" s="12"/>
      <c r="AV220" s="12"/>
      <c r="AW220" s="12"/>
      <c r="AX220" s="12"/>
      <c r="AY220" s="12"/>
      <c r="AZ220" s="12"/>
    </row>
    <row r="221">
      <c r="A221" s="86"/>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04"/>
      <c r="AI221" s="12"/>
      <c r="AJ221" s="12"/>
      <c r="AK221" s="12"/>
      <c r="AL221" s="12"/>
      <c r="AM221" s="12"/>
      <c r="AN221" s="12"/>
      <c r="AO221" s="12"/>
      <c r="AP221" s="12"/>
      <c r="AQ221" s="12"/>
      <c r="AR221" s="12"/>
      <c r="AS221" s="12"/>
      <c r="AT221" s="12"/>
      <c r="AU221" s="12"/>
      <c r="AV221" s="12"/>
      <c r="AW221" s="12"/>
      <c r="AX221" s="12"/>
      <c r="AY221" s="12"/>
      <c r="AZ221" s="12"/>
    </row>
    <row r="222">
      <c r="A222" s="86"/>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04"/>
      <c r="AI222" s="12"/>
      <c r="AJ222" s="12"/>
      <c r="AK222" s="12"/>
      <c r="AL222" s="12"/>
      <c r="AM222" s="12"/>
      <c r="AN222" s="12"/>
      <c r="AO222" s="12"/>
      <c r="AP222" s="12"/>
      <c r="AQ222" s="12"/>
      <c r="AR222" s="12"/>
      <c r="AS222" s="12"/>
      <c r="AT222" s="12"/>
      <c r="AU222" s="12"/>
      <c r="AV222" s="12"/>
      <c r="AW222" s="12"/>
      <c r="AX222" s="12"/>
      <c r="AY222" s="12"/>
      <c r="AZ222" s="12"/>
    </row>
    <row r="223">
      <c r="A223" s="86"/>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04"/>
      <c r="AI223" s="12"/>
      <c r="AJ223" s="12"/>
      <c r="AK223" s="12"/>
      <c r="AL223" s="12"/>
      <c r="AM223" s="12"/>
      <c r="AN223" s="12"/>
      <c r="AO223" s="12"/>
      <c r="AP223" s="12"/>
      <c r="AQ223" s="12"/>
      <c r="AR223" s="12"/>
      <c r="AS223" s="12"/>
      <c r="AT223" s="12"/>
      <c r="AU223" s="12"/>
      <c r="AV223" s="12"/>
      <c r="AW223" s="12"/>
      <c r="AX223" s="12"/>
      <c r="AY223" s="12"/>
      <c r="AZ223" s="12"/>
    </row>
    <row r="224">
      <c r="A224" s="86"/>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04"/>
      <c r="AI224" s="12"/>
      <c r="AJ224" s="12"/>
      <c r="AK224" s="12"/>
      <c r="AL224" s="12"/>
      <c r="AM224" s="12"/>
      <c r="AN224" s="12"/>
      <c r="AO224" s="12"/>
      <c r="AP224" s="12"/>
      <c r="AQ224" s="12"/>
      <c r="AR224" s="12"/>
      <c r="AS224" s="12"/>
      <c r="AT224" s="12"/>
      <c r="AU224" s="12"/>
      <c r="AV224" s="12"/>
      <c r="AW224" s="12"/>
      <c r="AX224" s="12"/>
      <c r="AY224" s="12"/>
      <c r="AZ224" s="12"/>
    </row>
    <row r="225">
      <c r="A225" s="86"/>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04"/>
      <c r="AI225" s="12"/>
      <c r="AJ225" s="12"/>
      <c r="AK225" s="12"/>
      <c r="AL225" s="12"/>
      <c r="AM225" s="12"/>
      <c r="AN225" s="12"/>
      <c r="AO225" s="12"/>
      <c r="AP225" s="12"/>
      <c r="AQ225" s="12"/>
      <c r="AR225" s="12"/>
      <c r="AS225" s="12"/>
      <c r="AT225" s="12"/>
      <c r="AU225" s="12"/>
      <c r="AV225" s="12"/>
      <c r="AW225" s="12"/>
      <c r="AX225" s="12"/>
      <c r="AY225" s="12"/>
      <c r="AZ225" s="12"/>
    </row>
    <row r="226">
      <c r="A226" s="86"/>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04"/>
      <c r="AI226" s="12"/>
      <c r="AJ226" s="12"/>
      <c r="AK226" s="12"/>
      <c r="AL226" s="12"/>
      <c r="AM226" s="12"/>
      <c r="AN226" s="12"/>
      <c r="AO226" s="12"/>
      <c r="AP226" s="12"/>
      <c r="AQ226" s="12"/>
      <c r="AR226" s="12"/>
      <c r="AS226" s="12"/>
      <c r="AT226" s="12"/>
      <c r="AU226" s="12"/>
      <c r="AV226" s="12"/>
      <c r="AW226" s="12"/>
      <c r="AX226" s="12"/>
      <c r="AY226" s="12"/>
      <c r="AZ226" s="12"/>
    </row>
    <row r="227">
      <c r="A227" s="86"/>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04"/>
      <c r="AI227" s="12"/>
      <c r="AJ227" s="12"/>
      <c r="AK227" s="12"/>
      <c r="AL227" s="12"/>
      <c r="AM227" s="12"/>
      <c r="AN227" s="12"/>
      <c r="AO227" s="12"/>
      <c r="AP227" s="12"/>
      <c r="AQ227" s="12"/>
      <c r="AR227" s="12"/>
      <c r="AS227" s="12"/>
      <c r="AT227" s="12"/>
      <c r="AU227" s="12"/>
      <c r="AV227" s="12"/>
      <c r="AW227" s="12"/>
      <c r="AX227" s="12"/>
      <c r="AY227" s="12"/>
      <c r="AZ227" s="12"/>
    </row>
    <row r="228">
      <c r="A228" s="86"/>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04"/>
      <c r="AI228" s="12"/>
      <c r="AJ228" s="12"/>
      <c r="AK228" s="12"/>
      <c r="AL228" s="12"/>
      <c r="AM228" s="12"/>
      <c r="AN228" s="12"/>
      <c r="AO228" s="12"/>
      <c r="AP228" s="12"/>
      <c r="AQ228" s="12"/>
      <c r="AR228" s="12"/>
      <c r="AS228" s="12"/>
      <c r="AT228" s="12"/>
      <c r="AU228" s="12"/>
      <c r="AV228" s="12"/>
      <c r="AW228" s="12"/>
      <c r="AX228" s="12"/>
      <c r="AY228" s="12"/>
      <c r="AZ228" s="12"/>
    </row>
    <row r="229">
      <c r="A229" s="86"/>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04"/>
      <c r="AI229" s="12"/>
      <c r="AJ229" s="12"/>
      <c r="AK229" s="12"/>
      <c r="AL229" s="12"/>
      <c r="AM229" s="12"/>
      <c r="AN229" s="12"/>
      <c r="AO229" s="12"/>
      <c r="AP229" s="12"/>
      <c r="AQ229" s="12"/>
      <c r="AR229" s="12"/>
      <c r="AS229" s="12"/>
      <c r="AT229" s="12"/>
      <c r="AU229" s="12"/>
      <c r="AV229" s="12"/>
      <c r="AW229" s="12"/>
      <c r="AX229" s="12"/>
      <c r="AY229" s="12"/>
      <c r="AZ229" s="12"/>
    </row>
    <row r="230">
      <c r="A230" s="86"/>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04"/>
      <c r="AI230" s="12"/>
      <c r="AJ230" s="12"/>
      <c r="AK230" s="12"/>
      <c r="AL230" s="12"/>
      <c r="AM230" s="12"/>
      <c r="AN230" s="12"/>
      <c r="AO230" s="12"/>
      <c r="AP230" s="12"/>
      <c r="AQ230" s="12"/>
      <c r="AR230" s="12"/>
      <c r="AS230" s="12"/>
      <c r="AT230" s="12"/>
      <c r="AU230" s="12"/>
      <c r="AV230" s="12"/>
      <c r="AW230" s="12"/>
      <c r="AX230" s="12"/>
      <c r="AY230" s="12"/>
      <c r="AZ230" s="12"/>
    </row>
    <row r="231">
      <c r="A231" s="86"/>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04"/>
      <c r="AI231" s="12"/>
      <c r="AJ231" s="12"/>
      <c r="AK231" s="12"/>
      <c r="AL231" s="12"/>
      <c r="AM231" s="12"/>
      <c r="AN231" s="12"/>
      <c r="AO231" s="12"/>
      <c r="AP231" s="12"/>
      <c r="AQ231" s="12"/>
      <c r="AR231" s="12"/>
      <c r="AS231" s="12"/>
      <c r="AT231" s="12"/>
      <c r="AU231" s="12"/>
      <c r="AV231" s="12"/>
      <c r="AW231" s="12"/>
      <c r="AX231" s="12"/>
      <c r="AY231" s="12"/>
      <c r="AZ231" s="12"/>
    </row>
    <row r="232">
      <c r="A232" s="86"/>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04"/>
      <c r="AI232" s="12"/>
      <c r="AJ232" s="12"/>
      <c r="AK232" s="12"/>
      <c r="AL232" s="12"/>
      <c r="AM232" s="12"/>
      <c r="AN232" s="12"/>
      <c r="AO232" s="12"/>
      <c r="AP232" s="12"/>
      <c r="AQ232" s="12"/>
      <c r="AR232" s="12"/>
      <c r="AS232" s="12"/>
      <c r="AT232" s="12"/>
      <c r="AU232" s="12"/>
      <c r="AV232" s="12"/>
      <c r="AW232" s="12"/>
      <c r="AX232" s="12"/>
      <c r="AY232" s="12"/>
      <c r="AZ232" s="12"/>
    </row>
    <row r="233">
      <c r="A233" s="86"/>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04"/>
      <c r="AI233" s="12"/>
      <c r="AJ233" s="12"/>
      <c r="AK233" s="12"/>
      <c r="AL233" s="12"/>
      <c r="AM233" s="12"/>
      <c r="AN233" s="12"/>
      <c r="AO233" s="12"/>
      <c r="AP233" s="12"/>
      <c r="AQ233" s="12"/>
      <c r="AR233" s="12"/>
      <c r="AS233" s="12"/>
      <c r="AT233" s="12"/>
      <c r="AU233" s="12"/>
      <c r="AV233" s="12"/>
      <c r="AW233" s="12"/>
      <c r="AX233" s="12"/>
      <c r="AY233" s="12"/>
      <c r="AZ233" s="12"/>
    </row>
    <row r="234">
      <c r="A234" s="86"/>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04"/>
      <c r="AI234" s="12"/>
      <c r="AJ234" s="12"/>
      <c r="AK234" s="12"/>
      <c r="AL234" s="12"/>
      <c r="AM234" s="12"/>
      <c r="AN234" s="12"/>
      <c r="AO234" s="12"/>
      <c r="AP234" s="12"/>
      <c r="AQ234" s="12"/>
      <c r="AR234" s="12"/>
      <c r="AS234" s="12"/>
      <c r="AT234" s="12"/>
      <c r="AU234" s="12"/>
      <c r="AV234" s="12"/>
      <c r="AW234" s="12"/>
      <c r="AX234" s="12"/>
      <c r="AY234" s="12"/>
      <c r="AZ234" s="12"/>
    </row>
    <row r="235">
      <c r="A235" s="86"/>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04"/>
      <c r="AI235" s="12"/>
      <c r="AJ235" s="12"/>
      <c r="AK235" s="12"/>
      <c r="AL235" s="12"/>
      <c r="AM235" s="12"/>
      <c r="AN235" s="12"/>
      <c r="AO235" s="12"/>
      <c r="AP235" s="12"/>
      <c r="AQ235" s="12"/>
      <c r="AR235" s="12"/>
      <c r="AS235" s="12"/>
      <c r="AT235" s="12"/>
      <c r="AU235" s="12"/>
      <c r="AV235" s="12"/>
      <c r="AW235" s="12"/>
      <c r="AX235" s="12"/>
      <c r="AY235" s="12"/>
      <c r="AZ235" s="12"/>
    </row>
    <row r="236">
      <c r="A236" s="86"/>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04"/>
      <c r="AI236" s="12"/>
      <c r="AJ236" s="12"/>
      <c r="AK236" s="12"/>
      <c r="AL236" s="12"/>
      <c r="AM236" s="12"/>
      <c r="AN236" s="12"/>
      <c r="AO236" s="12"/>
      <c r="AP236" s="12"/>
      <c r="AQ236" s="12"/>
      <c r="AR236" s="12"/>
      <c r="AS236" s="12"/>
      <c r="AT236" s="12"/>
      <c r="AU236" s="12"/>
      <c r="AV236" s="12"/>
      <c r="AW236" s="12"/>
      <c r="AX236" s="12"/>
      <c r="AY236" s="12"/>
      <c r="AZ236" s="12"/>
    </row>
    <row r="237">
      <c r="A237" s="86"/>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04"/>
      <c r="AI237" s="12"/>
      <c r="AJ237" s="12"/>
      <c r="AK237" s="12"/>
      <c r="AL237" s="12"/>
      <c r="AM237" s="12"/>
      <c r="AN237" s="12"/>
      <c r="AO237" s="12"/>
      <c r="AP237" s="12"/>
      <c r="AQ237" s="12"/>
      <c r="AR237" s="12"/>
      <c r="AS237" s="12"/>
      <c r="AT237" s="12"/>
      <c r="AU237" s="12"/>
      <c r="AV237" s="12"/>
      <c r="AW237" s="12"/>
      <c r="AX237" s="12"/>
      <c r="AY237" s="12"/>
      <c r="AZ237" s="12"/>
    </row>
    <row r="238">
      <c r="A238" s="86"/>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04"/>
      <c r="AI238" s="12"/>
      <c r="AJ238" s="12"/>
      <c r="AK238" s="12"/>
      <c r="AL238" s="12"/>
      <c r="AM238" s="12"/>
      <c r="AN238" s="12"/>
      <c r="AO238" s="12"/>
      <c r="AP238" s="12"/>
      <c r="AQ238" s="12"/>
      <c r="AR238" s="12"/>
      <c r="AS238" s="12"/>
      <c r="AT238" s="12"/>
      <c r="AU238" s="12"/>
      <c r="AV238" s="12"/>
      <c r="AW238" s="12"/>
      <c r="AX238" s="12"/>
      <c r="AY238" s="12"/>
      <c r="AZ238" s="12"/>
    </row>
    <row r="239">
      <c r="A239" s="86"/>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04"/>
      <c r="AI239" s="12"/>
      <c r="AJ239" s="12"/>
      <c r="AK239" s="12"/>
      <c r="AL239" s="12"/>
      <c r="AM239" s="12"/>
      <c r="AN239" s="12"/>
      <c r="AO239" s="12"/>
      <c r="AP239" s="12"/>
      <c r="AQ239" s="12"/>
      <c r="AR239" s="12"/>
      <c r="AS239" s="12"/>
      <c r="AT239" s="12"/>
      <c r="AU239" s="12"/>
      <c r="AV239" s="12"/>
      <c r="AW239" s="12"/>
      <c r="AX239" s="12"/>
      <c r="AY239" s="12"/>
      <c r="AZ239" s="12"/>
    </row>
    <row r="240">
      <c r="A240" s="86"/>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04"/>
      <c r="AI240" s="12"/>
      <c r="AJ240" s="12"/>
      <c r="AK240" s="12"/>
      <c r="AL240" s="12"/>
      <c r="AM240" s="12"/>
      <c r="AN240" s="12"/>
      <c r="AO240" s="12"/>
      <c r="AP240" s="12"/>
      <c r="AQ240" s="12"/>
      <c r="AR240" s="12"/>
      <c r="AS240" s="12"/>
      <c r="AT240" s="12"/>
      <c r="AU240" s="12"/>
      <c r="AV240" s="12"/>
      <c r="AW240" s="12"/>
      <c r="AX240" s="12"/>
      <c r="AY240" s="12"/>
      <c r="AZ240" s="12"/>
    </row>
    <row r="241">
      <c r="A241" s="86"/>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04"/>
      <c r="AI241" s="12"/>
      <c r="AJ241" s="12"/>
      <c r="AK241" s="12"/>
      <c r="AL241" s="12"/>
      <c r="AM241" s="12"/>
      <c r="AN241" s="12"/>
      <c r="AO241" s="12"/>
      <c r="AP241" s="12"/>
      <c r="AQ241" s="12"/>
      <c r="AR241" s="12"/>
      <c r="AS241" s="12"/>
      <c r="AT241" s="12"/>
      <c r="AU241" s="12"/>
      <c r="AV241" s="12"/>
      <c r="AW241" s="12"/>
      <c r="AX241" s="12"/>
      <c r="AY241" s="12"/>
      <c r="AZ241" s="12"/>
    </row>
    <row r="242">
      <c r="A242" s="86"/>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04"/>
      <c r="AI242" s="12"/>
      <c r="AJ242" s="12"/>
      <c r="AK242" s="12"/>
      <c r="AL242" s="12"/>
      <c r="AM242" s="12"/>
      <c r="AN242" s="12"/>
      <c r="AO242" s="12"/>
      <c r="AP242" s="12"/>
      <c r="AQ242" s="12"/>
      <c r="AR242" s="12"/>
      <c r="AS242" s="12"/>
      <c r="AT242" s="12"/>
      <c r="AU242" s="12"/>
      <c r="AV242" s="12"/>
      <c r="AW242" s="12"/>
      <c r="AX242" s="12"/>
      <c r="AY242" s="12"/>
      <c r="AZ242" s="12"/>
    </row>
    <row r="243">
      <c r="A243" s="86"/>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04"/>
      <c r="AI243" s="12"/>
      <c r="AJ243" s="12"/>
      <c r="AK243" s="12"/>
      <c r="AL243" s="12"/>
      <c r="AM243" s="12"/>
      <c r="AN243" s="12"/>
      <c r="AO243" s="12"/>
      <c r="AP243" s="12"/>
      <c r="AQ243" s="12"/>
      <c r="AR243" s="12"/>
      <c r="AS243" s="12"/>
      <c r="AT243" s="12"/>
      <c r="AU243" s="12"/>
      <c r="AV243" s="12"/>
      <c r="AW243" s="12"/>
      <c r="AX243" s="12"/>
      <c r="AY243" s="12"/>
      <c r="AZ243" s="12"/>
    </row>
    <row r="244">
      <c r="A244" s="86"/>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04"/>
      <c r="AI244" s="12"/>
      <c r="AJ244" s="12"/>
      <c r="AK244" s="12"/>
      <c r="AL244" s="12"/>
      <c r="AM244" s="12"/>
      <c r="AN244" s="12"/>
      <c r="AO244" s="12"/>
      <c r="AP244" s="12"/>
      <c r="AQ244" s="12"/>
      <c r="AR244" s="12"/>
      <c r="AS244" s="12"/>
      <c r="AT244" s="12"/>
      <c r="AU244" s="12"/>
      <c r="AV244" s="12"/>
      <c r="AW244" s="12"/>
      <c r="AX244" s="12"/>
      <c r="AY244" s="12"/>
      <c r="AZ244" s="12"/>
    </row>
    <row r="245">
      <c r="A245" s="86"/>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04"/>
      <c r="AI245" s="12"/>
      <c r="AJ245" s="12"/>
      <c r="AK245" s="12"/>
      <c r="AL245" s="12"/>
      <c r="AM245" s="12"/>
      <c r="AN245" s="12"/>
      <c r="AO245" s="12"/>
      <c r="AP245" s="12"/>
      <c r="AQ245" s="12"/>
      <c r="AR245" s="12"/>
      <c r="AS245" s="12"/>
      <c r="AT245" s="12"/>
      <c r="AU245" s="12"/>
      <c r="AV245" s="12"/>
      <c r="AW245" s="12"/>
      <c r="AX245" s="12"/>
      <c r="AY245" s="12"/>
      <c r="AZ245" s="12"/>
    </row>
    <row r="246">
      <c r="A246" s="86"/>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04"/>
      <c r="AI246" s="12"/>
      <c r="AJ246" s="12"/>
      <c r="AK246" s="12"/>
      <c r="AL246" s="12"/>
      <c r="AM246" s="12"/>
      <c r="AN246" s="12"/>
      <c r="AO246" s="12"/>
      <c r="AP246" s="12"/>
      <c r="AQ246" s="12"/>
      <c r="AR246" s="12"/>
      <c r="AS246" s="12"/>
      <c r="AT246" s="12"/>
      <c r="AU246" s="12"/>
      <c r="AV246" s="12"/>
      <c r="AW246" s="12"/>
      <c r="AX246" s="12"/>
      <c r="AY246" s="12"/>
      <c r="AZ246" s="12"/>
    </row>
    <row r="247">
      <c r="A247" s="86"/>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04"/>
      <c r="AI247" s="12"/>
      <c r="AJ247" s="12"/>
      <c r="AK247" s="12"/>
      <c r="AL247" s="12"/>
      <c r="AM247" s="12"/>
      <c r="AN247" s="12"/>
      <c r="AO247" s="12"/>
      <c r="AP247" s="12"/>
      <c r="AQ247" s="12"/>
      <c r="AR247" s="12"/>
      <c r="AS247" s="12"/>
      <c r="AT247" s="12"/>
      <c r="AU247" s="12"/>
      <c r="AV247" s="12"/>
      <c r="AW247" s="12"/>
      <c r="AX247" s="12"/>
      <c r="AY247" s="12"/>
      <c r="AZ247" s="12"/>
    </row>
    <row r="248">
      <c r="A248" s="86"/>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04"/>
      <c r="AI248" s="12"/>
      <c r="AJ248" s="12"/>
      <c r="AK248" s="12"/>
      <c r="AL248" s="12"/>
      <c r="AM248" s="12"/>
      <c r="AN248" s="12"/>
      <c r="AO248" s="12"/>
      <c r="AP248" s="12"/>
      <c r="AQ248" s="12"/>
      <c r="AR248" s="12"/>
      <c r="AS248" s="12"/>
      <c r="AT248" s="12"/>
      <c r="AU248" s="12"/>
      <c r="AV248" s="12"/>
      <c r="AW248" s="12"/>
      <c r="AX248" s="12"/>
      <c r="AY248" s="12"/>
      <c r="AZ248" s="12"/>
    </row>
    <row r="249">
      <c r="A249" s="86"/>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04"/>
      <c r="AI249" s="12"/>
      <c r="AJ249" s="12"/>
      <c r="AK249" s="12"/>
      <c r="AL249" s="12"/>
      <c r="AM249" s="12"/>
      <c r="AN249" s="12"/>
      <c r="AO249" s="12"/>
      <c r="AP249" s="12"/>
      <c r="AQ249" s="12"/>
      <c r="AR249" s="12"/>
      <c r="AS249" s="12"/>
      <c r="AT249" s="12"/>
      <c r="AU249" s="12"/>
      <c r="AV249" s="12"/>
      <c r="AW249" s="12"/>
      <c r="AX249" s="12"/>
      <c r="AY249" s="12"/>
      <c r="AZ249" s="12"/>
    </row>
    <row r="250">
      <c r="A250" s="86"/>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04"/>
      <c r="AI250" s="12"/>
      <c r="AJ250" s="12"/>
      <c r="AK250" s="12"/>
      <c r="AL250" s="12"/>
      <c r="AM250" s="12"/>
      <c r="AN250" s="12"/>
      <c r="AO250" s="12"/>
      <c r="AP250" s="12"/>
      <c r="AQ250" s="12"/>
      <c r="AR250" s="12"/>
      <c r="AS250" s="12"/>
      <c r="AT250" s="12"/>
      <c r="AU250" s="12"/>
      <c r="AV250" s="12"/>
      <c r="AW250" s="12"/>
      <c r="AX250" s="12"/>
      <c r="AY250" s="12"/>
      <c r="AZ250" s="12"/>
    </row>
    <row r="251">
      <c r="A251" s="86"/>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04"/>
      <c r="AI251" s="12"/>
      <c r="AJ251" s="12"/>
      <c r="AK251" s="12"/>
      <c r="AL251" s="12"/>
      <c r="AM251" s="12"/>
      <c r="AN251" s="12"/>
      <c r="AO251" s="12"/>
      <c r="AP251" s="12"/>
      <c r="AQ251" s="12"/>
      <c r="AR251" s="12"/>
      <c r="AS251" s="12"/>
      <c r="AT251" s="12"/>
      <c r="AU251" s="12"/>
      <c r="AV251" s="12"/>
      <c r="AW251" s="12"/>
      <c r="AX251" s="12"/>
      <c r="AY251" s="12"/>
      <c r="AZ251" s="12"/>
    </row>
    <row r="252">
      <c r="A252" s="86"/>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04"/>
      <c r="AI252" s="12"/>
      <c r="AJ252" s="12"/>
      <c r="AK252" s="12"/>
      <c r="AL252" s="12"/>
      <c r="AM252" s="12"/>
      <c r="AN252" s="12"/>
      <c r="AO252" s="12"/>
      <c r="AP252" s="12"/>
      <c r="AQ252" s="12"/>
      <c r="AR252" s="12"/>
      <c r="AS252" s="12"/>
      <c r="AT252" s="12"/>
      <c r="AU252" s="12"/>
      <c r="AV252" s="12"/>
      <c r="AW252" s="12"/>
      <c r="AX252" s="12"/>
      <c r="AY252" s="12"/>
      <c r="AZ252" s="12"/>
    </row>
    <row r="253">
      <c r="A253" s="86"/>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04"/>
      <c r="AI253" s="12"/>
      <c r="AJ253" s="12"/>
      <c r="AK253" s="12"/>
      <c r="AL253" s="12"/>
      <c r="AM253" s="12"/>
      <c r="AN253" s="12"/>
      <c r="AO253" s="12"/>
      <c r="AP253" s="12"/>
      <c r="AQ253" s="12"/>
      <c r="AR253" s="12"/>
      <c r="AS253" s="12"/>
      <c r="AT253" s="12"/>
      <c r="AU253" s="12"/>
      <c r="AV253" s="12"/>
      <c r="AW253" s="12"/>
      <c r="AX253" s="12"/>
      <c r="AY253" s="12"/>
      <c r="AZ253" s="12"/>
    </row>
    <row r="254">
      <c r="A254" s="86"/>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04"/>
      <c r="AI254" s="12"/>
      <c r="AJ254" s="12"/>
      <c r="AK254" s="12"/>
      <c r="AL254" s="12"/>
      <c r="AM254" s="12"/>
      <c r="AN254" s="12"/>
      <c r="AO254" s="12"/>
      <c r="AP254" s="12"/>
      <c r="AQ254" s="12"/>
      <c r="AR254" s="12"/>
      <c r="AS254" s="12"/>
      <c r="AT254" s="12"/>
      <c r="AU254" s="12"/>
      <c r="AV254" s="12"/>
      <c r="AW254" s="12"/>
      <c r="AX254" s="12"/>
      <c r="AY254" s="12"/>
      <c r="AZ254" s="12"/>
    </row>
    <row r="255">
      <c r="A255" s="86"/>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04"/>
      <c r="AI255" s="12"/>
      <c r="AJ255" s="12"/>
      <c r="AK255" s="12"/>
      <c r="AL255" s="12"/>
      <c r="AM255" s="12"/>
      <c r="AN255" s="12"/>
      <c r="AO255" s="12"/>
      <c r="AP255" s="12"/>
      <c r="AQ255" s="12"/>
      <c r="AR255" s="12"/>
      <c r="AS255" s="12"/>
      <c r="AT255" s="12"/>
      <c r="AU255" s="12"/>
      <c r="AV255" s="12"/>
      <c r="AW255" s="12"/>
      <c r="AX255" s="12"/>
      <c r="AY255" s="12"/>
      <c r="AZ255" s="12"/>
    </row>
    <row r="256">
      <c r="A256" s="86"/>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04"/>
      <c r="AI256" s="12"/>
      <c r="AJ256" s="12"/>
      <c r="AK256" s="12"/>
      <c r="AL256" s="12"/>
      <c r="AM256" s="12"/>
      <c r="AN256" s="12"/>
      <c r="AO256" s="12"/>
      <c r="AP256" s="12"/>
      <c r="AQ256" s="12"/>
      <c r="AR256" s="12"/>
      <c r="AS256" s="12"/>
      <c r="AT256" s="12"/>
      <c r="AU256" s="12"/>
      <c r="AV256" s="12"/>
      <c r="AW256" s="12"/>
      <c r="AX256" s="12"/>
      <c r="AY256" s="12"/>
      <c r="AZ256" s="12"/>
    </row>
    <row r="257">
      <c r="A257" s="86"/>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04"/>
      <c r="AI257" s="12"/>
      <c r="AJ257" s="12"/>
      <c r="AK257" s="12"/>
      <c r="AL257" s="12"/>
      <c r="AM257" s="12"/>
      <c r="AN257" s="12"/>
      <c r="AO257" s="12"/>
      <c r="AP257" s="12"/>
      <c r="AQ257" s="12"/>
      <c r="AR257" s="12"/>
      <c r="AS257" s="12"/>
      <c r="AT257" s="12"/>
      <c r="AU257" s="12"/>
      <c r="AV257" s="12"/>
      <c r="AW257" s="12"/>
      <c r="AX257" s="12"/>
      <c r="AY257" s="12"/>
      <c r="AZ257" s="12"/>
    </row>
    <row r="258">
      <c r="A258" s="86"/>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04"/>
      <c r="AI258" s="12"/>
      <c r="AJ258" s="12"/>
      <c r="AK258" s="12"/>
      <c r="AL258" s="12"/>
      <c r="AM258" s="12"/>
      <c r="AN258" s="12"/>
      <c r="AO258" s="12"/>
      <c r="AP258" s="12"/>
      <c r="AQ258" s="12"/>
      <c r="AR258" s="12"/>
      <c r="AS258" s="12"/>
      <c r="AT258" s="12"/>
      <c r="AU258" s="12"/>
      <c r="AV258" s="12"/>
      <c r="AW258" s="12"/>
      <c r="AX258" s="12"/>
      <c r="AY258" s="12"/>
      <c r="AZ258" s="12"/>
    </row>
    <row r="259">
      <c r="A259" s="86"/>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04"/>
      <c r="AI259" s="12"/>
      <c r="AJ259" s="12"/>
      <c r="AK259" s="12"/>
      <c r="AL259" s="12"/>
      <c r="AM259" s="12"/>
      <c r="AN259" s="12"/>
      <c r="AO259" s="12"/>
      <c r="AP259" s="12"/>
      <c r="AQ259" s="12"/>
      <c r="AR259" s="12"/>
      <c r="AS259" s="12"/>
      <c r="AT259" s="12"/>
      <c r="AU259" s="12"/>
      <c r="AV259" s="12"/>
      <c r="AW259" s="12"/>
      <c r="AX259" s="12"/>
      <c r="AY259" s="12"/>
      <c r="AZ259" s="12"/>
    </row>
    <row r="260">
      <c r="A260" s="86"/>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04"/>
      <c r="AI260" s="12"/>
      <c r="AJ260" s="12"/>
      <c r="AK260" s="12"/>
      <c r="AL260" s="12"/>
      <c r="AM260" s="12"/>
      <c r="AN260" s="12"/>
      <c r="AO260" s="12"/>
      <c r="AP260" s="12"/>
      <c r="AQ260" s="12"/>
      <c r="AR260" s="12"/>
      <c r="AS260" s="12"/>
      <c r="AT260" s="12"/>
      <c r="AU260" s="12"/>
      <c r="AV260" s="12"/>
      <c r="AW260" s="12"/>
      <c r="AX260" s="12"/>
      <c r="AY260" s="12"/>
      <c r="AZ260" s="12"/>
    </row>
    <row r="261">
      <c r="A261" s="86"/>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04"/>
      <c r="AI261" s="12"/>
      <c r="AJ261" s="12"/>
      <c r="AK261" s="12"/>
      <c r="AL261" s="12"/>
      <c r="AM261" s="12"/>
      <c r="AN261" s="12"/>
      <c r="AO261" s="12"/>
      <c r="AP261" s="12"/>
      <c r="AQ261" s="12"/>
      <c r="AR261" s="12"/>
      <c r="AS261" s="12"/>
      <c r="AT261" s="12"/>
      <c r="AU261" s="12"/>
      <c r="AV261" s="12"/>
      <c r="AW261" s="12"/>
      <c r="AX261" s="12"/>
      <c r="AY261" s="12"/>
      <c r="AZ261" s="12"/>
    </row>
    <row r="262">
      <c r="A262" s="86"/>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04"/>
      <c r="AI262" s="12"/>
      <c r="AJ262" s="12"/>
      <c r="AK262" s="12"/>
      <c r="AL262" s="12"/>
      <c r="AM262" s="12"/>
      <c r="AN262" s="12"/>
      <c r="AO262" s="12"/>
      <c r="AP262" s="12"/>
      <c r="AQ262" s="12"/>
      <c r="AR262" s="12"/>
      <c r="AS262" s="12"/>
      <c r="AT262" s="12"/>
      <c r="AU262" s="12"/>
      <c r="AV262" s="12"/>
      <c r="AW262" s="12"/>
      <c r="AX262" s="12"/>
      <c r="AY262" s="12"/>
      <c r="AZ262" s="12"/>
    </row>
    <row r="263">
      <c r="A263" s="86"/>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04"/>
      <c r="AI263" s="12"/>
      <c r="AJ263" s="12"/>
      <c r="AK263" s="12"/>
      <c r="AL263" s="12"/>
      <c r="AM263" s="12"/>
      <c r="AN263" s="12"/>
      <c r="AO263" s="12"/>
      <c r="AP263" s="12"/>
      <c r="AQ263" s="12"/>
      <c r="AR263" s="12"/>
      <c r="AS263" s="12"/>
      <c r="AT263" s="12"/>
      <c r="AU263" s="12"/>
      <c r="AV263" s="12"/>
      <c r="AW263" s="12"/>
      <c r="AX263" s="12"/>
      <c r="AY263" s="12"/>
      <c r="AZ263" s="12"/>
    </row>
    <row r="264">
      <c r="A264" s="86"/>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04"/>
      <c r="AI264" s="12"/>
      <c r="AJ264" s="12"/>
      <c r="AK264" s="12"/>
      <c r="AL264" s="12"/>
      <c r="AM264" s="12"/>
      <c r="AN264" s="12"/>
      <c r="AO264" s="12"/>
      <c r="AP264" s="12"/>
      <c r="AQ264" s="12"/>
      <c r="AR264" s="12"/>
      <c r="AS264" s="12"/>
      <c r="AT264" s="12"/>
      <c r="AU264" s="12"/>
      <c r="AV264" s="12"/>
      <c r="AW264" s="12"/>
      <c r="AX264" s="12"/>
      <c r="AY264" s="12"/>
      <c r="AZ264" s="12"/>
    </row>
    <row r="265">
      <c r="A265" s="86"/>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04"/>
      <c r="AI265" s="12"/>
      <c r="AJ265" s="12"/>
      <c r="AK265" s="12"/>
      <c r="AL265" s="12"/>
      <c r="AM265" s="12"/>
      <c r="AN265" s="12"/>
      <c r="AO265" s="12"/>
      <c r="AP265" s="12"/>
      <c r="AQ265" s="12"/>
      <c r="AR265" s="12"/>
      <c r="AS265" s="12"/>
      <c r="AT265" s="12"/>
      <c r="AU265" s="12"/>
      <c r="AV265" s="12"/>
      <c r="AW265" s="12"/>
      <c r="AX265" s="12"/>
      <c r="AY265" s="12"/>
      <c r="AZ265" s="12"/>
    </row>
    <row r="266">
      <c r="A266" s="86"/>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04"/>
      <c r="AI266" s="12"/>
      <c r="AJ266" s="12"/>
      <c r="AK266" s="12"/>
      <c r="AL266" s="12"/>
      <c r="AM266" s="12"/>
      <c r="AN266" s="12"/>
      <c r="AO266" s="12"/>
      <c r="AP266" s="12"/>
      <c r="AQ266" s="12"/>
      <c r="AR266" s="12"/>
      <c r="AS266" s="12"/>
      <c r="AT266" s="12"/>
      <c r="AU266" s="12"/>
      <c r="AV266" s="12"/>
      <c r="AW266" s="12"/>
      <c r="AX266" s="12"/>
      <c r="AY266" s="12"/>
      <c r="AZ266" s="12"/>
    </row>
    <row r="267">
      <c r="A267" s="86"/>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04"/>
      <c r="AI267" s="12"/>
      <c r="AJ267" s="12"/>
      <c r="AK267" s="12"/>
      <c r="AL267" s="12"/>
      <c r="AM267" s="12"/>
      <c r="AN267" s="12"/>
      <c r="AO267" s="12"/>
      <c r="AP267" s="12"/>
      <c r="AQ267" s="12"/>
      <c r="AR267" s="12"/>
      <c r="AS267" s="12"/>
      <c r="AT267" s="12"/>
      <c r="AU267" s="12"/>
      <c r="AV267" s="12"/>
      <c r="AW267" s="12"/>
      <c r="AX267" s="12"/>
      <c r="AY267" s="12"/>
      <c r="AZ267" s="12"/>
    </row>
    <row r="268">
      <c r="A268" s="86"/>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04"/>
      <c r="AI268" s="12"/>
      <c r="AJ268" s="12"/>
      <c r="AK268" s="12"/>
      <c r="AL268" s="12"/>
      <c r="AM268" s="12"/>
      <c r="AN268" s="12"/>
      <c r="AO268" s="12"/>
      <c r="AP268" s="12"/>
      <c r="AQ268" s="12"/>
      <c r="AR268" s="12"/>
      <c r="AS268" s="12"/>
      <c r="AT268" s="12"/>
      <c r="AU268" s="12"/>
      <c r="AV268" s="12"/>
      <c r="AW268" s="12"/>
      <c r="AX268" s="12"/>
      <c r="AY268" s="12"/>
      <c r="AZ268" s="12"/>
    </row>
    <row r="269">
      <c r="A269" s="86"/>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04"/>
      <c r="AI269" s="12"/>
      <c r="AJ269" s="12"/>
      <c r="AK269" s="12"/>
      <c r="AL269" s="12"/>
      <c r="AM269" s="12"/>
      <c r="AN269" s="12"/>
      <c r="AO269" s="12"/>
      <c r="AP269" s="12"/>
      <c r="AQ269" s="12"/>
      <c r="AR269" s="12"/>
      <c r="AS269" s="12"/>
      <c r="AT269" s="12"/>
      <c r="AU269" s="12"/>
      <c r="AV269" s="12"/>
      <c r="AW269" s="12"/>
      <c r="AX269" s="12"/>
      <c r="AY269" s="12"/>
      <c r="AZ269" s="12"/>
    </row>
    <row r="270">
      <c r="A270" s="86"/>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04"/>
      <c r="AI270" s="12"/>
      <c r="AJ270" s="12"/>
      <c r="AK270" s="12"/>
      <c r="AL270" s="12"/>
      <c r="AM270" s="12"/>
      <c r="AN270" s="12"/>
      <c r="AO270" s="12"/>
      <c r="AP270" s="12"/>
      <c r="AQ270" s="12"/>
      <c r="AR270" s="12"/>
      <c r="AS270" s="12"/>
      <c r="AT270" s="12"/>
      <c r="AU270" s="12"/>
      <c r="AV270" s="12"/>
      <c r="AW270" s="12"/>
      <c r="AX270" s="12"/>
      <c r="AY270" s="12"/>
      <c r="AZ270" s="12"/>
    </row>
    <row r="271">
      <c r="A271" s="86"/>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04"/>
      <c r="AI271" s="12"/>
      <c r="AJ271" s="12"/>
      <c r="AK271" s="12"/>
      <c r="AL271" s="12"/>
      <c r="AM271" s="12"/>
      <c r="AN271" s="12"/>
      <c r="AO271" s="12"/>
      <c r="AP271" s="12"/>
      <c r="AQ271" s="12"/>
      <c r="AR271" s="12"/>
      <c r="AS271" s="12"/>
      <c r="AT271" s="12"/>
      <c r="AU271" s="12"/>
      <c r="AV271" s="12"/>
      <c r="AW271" s="12"/>
      <c r="AX271" s="12"/>
      <c r="AY271" s="12"/>
      <c r="AZ271" s="12"/>
    </row>
    <row r="272">
      <c r="A272" s="86"/>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04"/>
      <c r="AI272" s="12"/>
      <c r="AJ272" s="12"/>
      <c r="AK272" s="12"/>
      <c r="AL272" s="12"/>
      <c r="AM272" s="12"/>
      <c r="AN272" s="12"/>
      <c r="AO272" s="12"/>
      <c r="AP272" s="12"/>
      <c r="AQ272" s="12"/>
      <c r="AR272" s="12"/>
      <c r="AS272" s="12"/>
      <c r="AT272" s="12"/>
      <c r="AU272" s="12"/>
      <c r="AV272" s="12"/>
      <c r="AW272" s="12"/>
      <c r="AX272" s="12"/>
      <c r="AY272" s="12"/>
      <c r="AZ272" s="12"/>
    </row>
    <row r="273">
      <c r="A273" s="86"/>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04"/>
      <c r="AI273" s="12"/>
      <c r="AJ273" s="12"/>
      <c r="AK273" s="12"/>
      <c r="AL273" s="12"/>
      <c r="AM273" s="12"/>
      <c r="AN273" s="12"/>
      <c r="AO273" s="12"/>
      <c r="AP273" s="12"/>
      <c r="AQ273" s="12"/>
      <c r="AR273" s="12"/>
      <c r="AS273" s="12"/>
      <c r="AT273" s="12"/>
      <c r="AU273" s="12"/>
      <c r="AV273" s="12"/>
      <c r="AW273" s="12"/>
      <c r="AX273" s="12"/>
      <c r="AY273" s="12"/>
      <c r="AZ273" s="12"/>
    </row>
    <row r="274">
      <c r="A274" s="86"/>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04"/>
      <c r="AI274" s="12"/>
      <c r="AJ274" s="12"/>
      <c r="AK274" s="12"/>
      <c r="AL274" s="12"/>
      <c r="AM274" s="12"/>
      <c r="AN274" s="12"/>
      <c r="AO274" s="12"/>
      <c r="AP274" s="12"/>
      <c r="AQ274" s="12"/>
      <c r="AR274" s="12"/>
      <c r="AS274" s="12"/>
      <c r="AT274" s="12"/>
      <c r="AU274" s="12"/>
      <c r="AV274" s="12"/>
      <c r="AW274" s="12"/>
      <c r="AX274" s="12"/>
      <c r="AY274" s="12"/>
      <c r="AZ274" s="12"/>
    </row>
    <row r="275">
      <c r="A275" s="86"/>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04"/>
      <c r="AI275" s="12"/>
      <c r="AJ275" s="12"/>
      <c r="AK275" s="12"/>
      <c r="AL275" s="12"/>
      <c r="AM275" s="12"/>
      <c r="AN275" s="12"/>
      <c r="AO275" s="12"/>
      <c r="AP275" s="12"/>
      <c r="AQ275" s="12"/>
      <c r="AR275" s="12"/>
      <c r="AS275" s="12"/>
      <c r="AT275" s="12"/>
      <c r="AU275" s="12"/>
      <c r="AV275" s="12"/>
      <c r="AW275" s="12"/>
      <c r="AX275" s="12"/>
      <c r="AY275" s="12"/>
      <c r="AZ275" s="12"/>
    </row>
    <row r="276">
      <c r="A276" s="86"/>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04"/>
      <c r="AI276" s="12"/>
      <c r="AJ276" s="12"/>
      <c r="AK276" s="12"/>
      <c r="AL276" s="12"/>
      <c r="AM276" s="12"/>
      <c r="AN276" s="12"/>
      <c r="AO276" s="12"/>
      <c r="AP276" s="12"/>
      <c r="AQ276" s="12"/>
      <c r="AR276" s="12"/>
      <c r="AS276" s="12"/>
      <c r="AT276" s="12"/>
      <c r="AU276" s="12"/>
      <c r="AV276" s="12"/>
      <c r="AW276" s="12"/>
      <c r="AX276" s="12"/>
      <c r="AY276" s="12"/>
      <c r="AZ276" s="12"/>
    </row>
    <row r="277">
      <c r="A277" s="86"/>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04"/>
      <c r="AI277" s="12"/>
      <c r="AJ277" s="12"/>
      <c r="AK277" s="12"/>
      <c r="AL277" s="12"/>
      <c r="AM277" s="12"/>
      <c r="AN277" s="12"/>
      <c r="AO277" s="12"/>
      <c r="AP277" s="12"/>
      <c r="AQ277" s="12"/>
      <c r="AR277" s="12"/>
      <c r="AS277" s="12"/>
      <c r="AT277" s="12"/>
      <c r="AU277" s="12"/>
      <c r="AV277" s="12"/>
      <c r="AW277" s="12"/>
      <c r="AX277" s="12"/>
      <c r="AY277" s="12"/>
      <c r="AZ277" s="12"/>
    </row>
    <row r="278">
      <c r="A278" s="86"/>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04"/>
      <c r="AI278" s="12"/>
      <c r="AJ278" s="12"/>
      <c r="AK278" s="12"/>
      <c r="AL278" s="12"/>
      <c r="AM278" s="12"/>
      <c r="AN278" s="12"/>
      <c r="AO278" s="12"/>
      <c r="AP278" s="12"/>
      <c r="AQ278" s="12"/>
      <c r="AR278" s="12"/>
      <c r="AS278" s="12"/>
      <c r="AT278" s="12"/>
      <c r="AU278" s="12"/>
      <c r="AV278" s="12"/>
      <c r="AW278" s="12"/>
      <c r="AX278" s="12"/>
      <c r="AY278" s="12"/>
      <c r="AZ278" s="12"/>
    </row>
    <row r="279">
      <c r="A279" s="86"/>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04"/>
      <c r="AI279" s="12"/>
      <c r="AJ279" s="12"/>
      <c r="AK279" s="12"/>
      <c r="AL279" s="12"/>
      <c r="AM279" s="12"/>
      <c r="AN279" s="12"/>
      <c r="AO279" s="12"/>
      <c r="AP279" s="12"/>
      <c r="AQ279" s="12"/>
      <c r="AR279" s="12"/>
      <c r="AS279" s="12"/>
      <c r="AT279" s="12"/>
      <c r="AU279" s="12"/>
      <c r="AV279" s="12"/>
      <c r="AW279" s="12"/>
      <c r="AX279" s="12"/>
      <c r="AY279" s="12"/>
      <c r="AZ279" s="12"/>
    </row>
    <row r="280">
      <c r="A280" s="86"/>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04"/>
      <c r="AI280" s="12"/>
      <c r="AJ280" s="12"/>
      <c r="AK280" s="12"/>
      <c r="AL280" s="12"/>
      <c r="AM280" s="12"/>
      <c r="AN280" s="12"/>
      <c r="AO280" s="12"/>
      <c r="AP280" s="12"/>
      <c r="AQ280" s="12"/>
      <c r="AR280" s="12"/>
      <c r="AS280" s="12"/>
      <c r="AT280" s="12"/>
      <c r="AU280" s="12"/>
      <c r="AV280" s="12"/>
      <c r="AW280" s="12"/>
      <c r="AX280" s="12"/>
      <c r="AY280" s="12"/>
      <c r="AZ280" s="12"/>
    </row>
    <row r="281">
      <c r="A281" s="86"/>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04"/>
      <c r="AI281" s="12"/>
      <c r="AJ281" s="12"/>
      <c r="AK281" s="12"/>
      <c r="AL281" s="12"/>
      <c r="AM281" s="12"/>
      <c r="AN281" s="12"/>
      <c r="AO281" s="12"/>
      <c r="AP281" s="12"/>
      <c r="AQ281" s="12"/>
      <c r="AR281" s="12"/>
      <c r="AS281" s="12"/>
      <c r="AT281" s="12"/>
      <c r="AU281" s="12"/>
      <c r="AV281" s="12"/>
      <c r="AW281" s="12"/>
      <c r="AX281" s="12"/>
      <c r="AY281" s="12"/>
      <c r="AZ281" s="12"/>
    </row>
    <row r="282">
      <c r="A282" s="86"/>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04"/>
      <c r="AI282" s="12"/>
      <c r="AJ282" s="12"/>
      <c r="AK282" s="12"/>
      <c r="AL282" s="12"/>
      <c r="AM282" s="12"/>
      <c r="AN282" s="12"/>
      <c r="AO282" s="12"/>
      <c r="AP282" s="12"/>
      <c r="AQ282" s="12"/>
      <c r="AR282" s="12"/>
      <c r="AS282" s="12"/>
      <c r="AT282" s="12"/>
      <c r="AU282" s="12"/>
      <c r="AV282" s="12"/>
      <c r="AW282" s="12"/>
      <c r="AX282" s="12"/>
      <c r="AY282" s="12"/>
      <c r="AZ282" s="12"/>
    </row>
    <row r="283">
      <c r="A283" s="86"/>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04"/>
      <c r="AI283" s="12"/>
      <c r="AJ283" s="12"/>
      <c r="AK283" s="12"/>
      <c r="AL283" s="12"/>
      <c r="AM283" s="12"/>
      <c r="AN283" s="12"/>
      <c r="AO283" s="12"/>
      <c r="AP283" s="12"/>
      <c r="AQ283" s="12"/>
      <c r="AR283" s="12"/>
      <c r="AS283" s="12"/>
      <c r="AT283" s="12"/>
      <c r="AU283" s="12"/>
      <c r="AV283" s="12"/>
      <c r="AW283" s="12"/>
      <c r="AX283" s="12"/>
      <c r="AY283" s="12"/>
      <c r="AZ283" s="12"/>
    </row>
    <row r="284">
      <c r="A284" s="86"/>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04"/>
      <c r="AI284" s="12"/>
      <c r="AJ284" s="12"/>
      <c r="AK284" s="12"/>
      <c r="AL284" s="12"/>
      <c r="AM284" s="12"/>
      <c r="AN284" s="12"/>
      <c r="AO284" s="12"/>
      <c r="AP284" s="12"/>
      <c r="AQ284" s="12"/>
      <c r="AR284" s="12"/>
      <c r="AS284" s="12"/>
      <c r="AT284" s="12"/>
      <c r="AU284" s="12"/>
      <c r="AV284" s="12"/>
      <c r="AW284" s="12"/>
      <c r="AX284" s="12"/>
      <c r="AY284" s="12"/>
      <c r="AZ284" s="12"/>
    </row>
    <row r="285">
      <c r="A285" s="86"/>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04"/>
      <c r="AI285" s="12"/>
      <c r="AJ285" s="12"/>
      <c r="AK285" s="12"/>
      <c r="AL285" s="12"/>
      <c r="AM285" s="12"/>
      <c r="AN285" s="12"/>
      <c r="AO285" s="12"/>
      <c r="AP285" s="12"/>
      <c r="AQ285" s="12"/>
      <c r="AR285" s="12"/>
      <c r="AS285" s="12"/>
      <c r="AT285" s="12"/>
      <c r="AU285" s="12"/>
      <c r="AV285" s="12"/>
      <c r="AW285" s="12"/>
      <c r="AX285" s="12"/>
      <c r="AY285" s="12"/>
      <c r="AZ285" s="12"/>
    </row>
    <row r="286">
      <c r="A286" s="86"/>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04"/>
      <c r="AI286" s="12"/>
      <c r="AJ286" s="12"/>
      <c r="AK286" s="12"/>
      <c r="AL286" s="12"/>
      <c r="AM286" s="12"/>
      <c r="AN286" s="12"/>
      <c r="AO286" s="12"/>
      <c r="AP286" s="12"/>
      <c r="AQ286" s="12"/>
      <c r="AR286" s="12"/>
      <c r="AS286" s="12"/>
      <c r="AT286" s="12"/>
      <c r="AU286" s="12"/>
      <c r="AV286" s="12"/>
      <c r="AW286" s="12"/>
      <c r="AX286" s="12"/>
      <c r="AY286" s="12"/>
      <c r="AZ286" s="12"/>
    </row>
    <row r="287">
      <c r="A287" s="86"/>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04"/>
      <c r="AI287" s="12"/>
      <c r="AJ287" s="12"/>
      <c r="AK287" s="12"/>
      <c r="AL287" s="12"/>
      <c r="AM287" s="12"/>
      <c r="AN287" s="12"/>
      <c r="AO287" s="12"/>
      <c r="AP287" s="12"/>
      <c r="AQ287" s="12"/>
      <c r="AR287" s="12"/>
      <c r="AS287" s="12"/>
      <c r="AT287" s="12"/>
      <c r="AU287" s="12"/>
      <c r="AV287" s="12"/>
      <c r="AW287" s="12"/>
      <c r="AX287" s="12"/>
      <c r="AY287" s="12"/>
      <c r="AZ287" s="12"/>
    </row>
    <row r="288">
      <c r="A288" s="86"/>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04"/>
      <c r="AI288" s="12"/>
      <c r="AJ288" s="12"/>
      <c r="AK288" s="12"/>
      <c r="AL288" s="12"/>
      <c r="AM288" s="12"/>
      <c r="AN288" s="12"/>
      <c r="AO288" s="12"/>
      <c r="AP288" s="12"/>
      <c r="AQ288" s="12"/>
      <c r="AR288" s="12"/>
      <c r="AS288" s="12"/>
      <c r="AT288" s="12"/>
      <c r="AU288" s="12"/>
      <c r="AV288" s="12"/>
      <c r="AW288" s="12"/>
      <c r="AX288" s="12"/>
      <c r="AY288" s="12"/>
      <c r="AZ288" s="12"/>
    </row>
    <row r="289">
      <c r="A289" s="86"/>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04"/>
      <c r="AI289" s="12"/>
      <c r="AJ289" s="12"/>
      <c r="AK289" s="12"/>
      <c r="AL289" s="12"/>
      <c r="AM289" s="12"/>
      <c r="AN289" s="12"/>
      <c r="AO289" s="12"/>
      <c r="AP289" s="12"/>
      <c r="AQ289" s="12"/>
      <c r="AR289" s="12"/>
      <c r="AS289" s="12"/>
      <c r="AT289" s="12"/>
      <c r="AU289" s="12"/>
      <c r="AV289" s="12"/>
      <c r="AW289" s="12"/>
      <c r="AX289" s="12"/>
      <c r="AY289" s="12"/>
      <c r="AZ289" s="12"/>
    </row>
    <row r="290">
      <c r="A290" s="86"/>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04"/>
      <c r="AI290" s="12"/>
      <c r="AJ290" s="12"/>
      <c r="AK290" s="12"/>
      <c r="AL290" s="12"/>
      <c r="AM290" s="12"/>
      <c r="AN290" s="12"/>
      <c r="AO290" s="12"/>
      <c r="AP290" s="12"/>
      <c r="AQ290" s="12"/>
      <c r="AR290" s="12"/>
      <c r="AS290" s="12"/>
      <c r="AT290" s="12"/>
      <c r="AU290" s="12"/>
      <c r="AV290" s="12"/>
      <c r="AW290" s="12"/>
      <c r="AX290" s="12"/>
      <c r="AY290" s="12"/>
      <c r="AZ290" s="12"/>
    </row>
    <row r="291">
      <c r="A291" s="86"/>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04"/>
      <c r="AI291" s="12"/>
      <c r="AJ291" s="12"/>
      <c r="AK291" s="12"/>
      <c r="AL291" s="12"/>
      <c r="AM291" s="12"/>
      <c r="AN291" s="12"/>
      <c r="AO291" s="12"/>
      <c r="AP291" s="12"/>
      <c r="AQ291" s="12"/>
      <c r="AR291" s="12"/>
      <c r="AS291" s="12"/>
      <c r="AT291" s="12"/>
      <c r="AU291" s="12"/>
      <c r="AV291" s="12"/>
      <c r="AW291" s="12"/>
      <c r="AX291" s="12"/>
      <c r="AY291" s="12"/>
      <c r="AZ291" s="12"/>
    </row>
    <row r="292">
      <c r="A292" s="86"/>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04"/>
      <c r="AI292" s="12"/>
      <c r="AJ292" s="12"/>
      <c r="AK292" s="12"/>
      <c r="AL292" s="12"/>
      <c r="AM292" s="12"/>
      <c r="AN292" s="12"/>
      <c r="AO292" s="12"/>
      <c r="AP292" s="12"/>
      <c r="AQ292" s="12"/>
      <c r="AR292" s="12"/>
      <c r="AS292" s="12"/>
      <c r="AT292" s="12"/>
      <c r="AU292" s="12"/>
      <c r="AV292" s="12"/>
      <c r="AW292" s="12"/>
      <c r="AX292" s="12"/>
      <c r="AY292" s="12"/>
      <c r="AZ292" s="12"/>
    </row>
    <row r="293">
      <c r="A293" s="86"/>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04"/>
      <c r="AI293" s="12"/>
      <c r="AJ293" s="12"/>
      <c r="AK293" s="12"/>
      <c r="AL293" s="12"/>
      <c r="AM293" s="12"/>
      <c r="AN293" s="12"/>
      <c r="AO293" s="12"/>
      <c r="AP293" s="12"/>
      <c r="AQ293" s="12"/>
      <c r="AR293" s="12"/>
      <c r="AS293" s="12"/>
      <c r="AT293" s="12"/>
      <c r="AU293" s="12"/>
      <c r="AV293" s="12"/>
      <c r="AW293" s="12"/>
      <c r="AX293" s="12"/>
      <c r="AY293" s="12"/>
      <c r="AZ293" s="12"/>
    </row>
    <row r="294">
      <c r="A294" s="86"/>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04"/>
      <c r="AI294" s="12"/>
      <c r="AJ294" s="12"/>
      <c r="AK294" s="12"/>
      <c r="AL294" s="12"/>
      <c r="AM294" s="12"/>
      <c r="AN294" s="12"/>
      <c r="AO294" s="12"/>
      <c r="AP294" s="12"/>
      <c r="AQ294" s="12"/>
      <c r="AR294" s="12"/>
      <c r="AS294" s="12"/>
      <c r="AT294" s="12"/>
      <c r="AU294" s="12"/>
      <c r="AV294" s="12"/>
      <c r="AW294" s="12"/>
      <c r="AX294" s="12"/>
      <c r="AY294" s="12"/>
      <c r="AZ294" s="12"/>
    </row>
    <row r="295">
      <c r="A295" s="86"/>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04"/>
      <c r="AI295" s="12"/>
      <c r="AJ295" s="12"/>
      <c r="AK295" s="12"/>
      <c r="AL295" s="12"/>
      <c r="AM295" s="12"/>
      <c r="AN295" s="12"/>
      <c r="AO295" s="12"/>
      <c r="AP295" s="12"/>
      <c r="AQ295" s="12"/>
      <c r="AR295" s="12"/>
      <c r="AS295" s="12"/>
      <c r="AT295" s="12"/>
      <c r="AU295" s="12"/>
      <c r="AV295" s="12"/>
      <c r="AW295" s="12"/>
      <c r="AX295" s="12"/>
      <c r="AY295" s="12"/>
      <c r="AZ295" s="12"/>
    </row>
    <row r="296">
      <c r="A296" s="86"/>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04"/>
      <c r="AI296" s="12"/>
      <c r="AJ296" s="12"/>
      <c r="AK296" s="12"/>
      <c r="AL296" s="12"/>
      <c r="AM296" s="12"/>
      <c r="AN296" s="12"/>
      <c r="AO296" s="12"/>
      <c r="AP296" s="12"/>
      <c r="AQ296" s="12"/>
      <c r="AR296" s="12"/>
      <c r="AS296" s="12"/>
      <c r="AT296" s="12"/>
      <c r="AU296" s="12"/>
      <c r="AV296" s="12"/>
      <c r="AW296" s="12"/>
      <c r="AX296" s="12"/>
      <c r="AY296" s="12"/>
      <c r="AZ296" s="12"/>
    </row>
    <row r="297">
      <c r="A297" s="86"/>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04"/>
      <c r="AI297" s="12"/>
      <c r="AJ297" s="12"/>
      <c r="AK297" s="12"/>
      <c r="AL297" s="12"/>
      <c r="AM297" s="12"/>
      <c r="AN297" s="12"/>
      <c r="AO297" s="12"/>
      <c r="AP297" s="12"/>
      <c r="AQ297" s="12"/>
      <c r="AR297" s="12"/>
      <c r="AS297" s="12"/>
      <c r="AT297" s="12"/>
      <c r="AU297" s="12"/>
      <c r="AV297" s="12"/>
      <c r="AW297" s="12"/>
      <c r="AX297" s="12"/>
      <c r="AY297" s="12"/>
      <c r="AZ297" s="12"/>
    </row>
    <row r="298">
      <c r="A298" s="86"/>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04"/>
      <c r="AI298" s="12"/>
      <c r="AJ298" s="12"/>
      <c r="AK298" s="12"/>
      <c r="AL298" s="12"/>
      <c r="AM298" s="12"/>
      <c r="AN298" s="12"/>
      <c r="AO298" s="12"/>
      <c r="AP298" s="12"/>
      <c r="AQ298" s="12"/>
      <c r="AR298" s="12"/>
      <c r="AS298" s="12"/>
      <c r="AT298" s="12"/>
      <c r="AU298" s="12"/>
      <c r="AV298" s="12"/>
      <c r="AW298" s="12"/>
      <c r="AX298" s="12"/>
      <c r="AY298" s="12"/>
      <c r="AZ298" s="12"/>
    </row>
    <row r="299">
      <c r="A299" s="86"/>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04"/>
      <c r="AI299" s="12"/>
      <c r="AJ299" s="12"/>
      <c r="AK299" s="12"/>
      <c r="AL299" s="12"/>
      <c r="AM299" s="12"/>
      <c r="AN299" s="12"/>
      <c r="AO299" s="12"/>
      <c r="AP299" s="12"/>
      <c r="AQ299" s="12"/>
      <c r="AR299" s="12"/>
      <c r="AS299" s="12"/>
      <c r="AT299" s="12"/>
      <c r="AU299" s="12"/>
      <c r="AV299" s="12"/>
      <c r="AW299" s="12"/>
      <c r="AX299" s="12"/>
      <c r="AY299" s="12"/>
      <c r="AZ299" s="12"/>
    </row>
    <row r="300">
      <c r="A300" s="86"/>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04"/>
      <c r="AI300" s="12"/>
      <c r="AJ300" s="12"/>
      <c r="AK300" s="12"/>
      <c r="AL300" s="12"/>
      <c r="AM300" s="12"/>
      <c r="AN300" s="12"/>
      <c r="AO300" s="12"/>
      <c r="AP300" s="12"/>
      <c r="AQ300" s="12"/>
      <c r="AR300" s="12"/>
      <c r="AS300" s="12"/>
      <c r="AT300" s="12"/>
      <c r="AU300" s="12"/>
      <c r="AV300" s="12"/>
      <c r="AW300" s="12"/>
      <c r="AX300" s="12"/>
      <c r="AY300" s="12"/>
      <c r="AZ300" s="12"/>
    </row>
    <row r="301">
      <c r="A301" s="86"/>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04"/>
      <c r="AI301" s="12"/>
      <c r="AJ301" s="12"/>
      <c r="AK301" s="12"/>
      <c r="AL301" s="12"/>
      <c r="AM301" s="12"/>
      <c r="AN301" s="12"/>
      <c r="AO301" s="12"/>
      <c r="AP301" s="12"/>
      <c r="AQ301" s="12"/>
      <c r="AR301" s="12"/>
      <c r="AS301" s="12"/>
      <c r="AT301" s="12"/>
      <c r="AU301" s="12"/>
      <c r="AV301" s="12"/>
      <c r="AW301" s="12"/>
      <c r="AX301" s="12"/>
      <c r="AY301" s="12"/>
      <c r="AZ301" s="12"/>
    </row>
    <row r="302">
      <c r="A302" s="86"/>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04"/>
      <c r="AI302" s="12"/>
      <c r="AJ302" s="12"/>
      <c r="AK302" s="12"/>
      <c r="AL302" s="12"/>
      <c r="AM302" s="12"/>
      <c r="AN302" s="12"/>
      <c r="AO302" s="12"/>
      <c r="AP302" s="12"/>
      <c r="AQ302" s="12"/>
      <c r="AR302" s="12"/>
      <c r="AS302" s="12"/>
      <c r="AT302" s="12"/>
      <c r="AU302" s="12"/>
      <c r="AV302" s="12"/>
      <c r="AW302" s="12"/>
      <c r="AX302" s="12"/>
      <c r="AY302" s="12"/>
      <c r="AZ302" s="12"/>
    </row>
    <row r="303">
      <c r="A303" s="86"/>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04"/>
      <c r="AI303" s="12"/>
      <c r="AJ303" s="12"/>
      <c r="AK303" s="12"/>
      <c r="AL303" s="12"/>
      <c r="AM303" s="12"/>
      <c r="AN303" s="12"/>
      <c r="AO303" s="12"/>
      <c r="AP303" s="12"/>
      <c r="AQ303" s="12"/>
      <c r="AR303" s="12"/>
      <c r="AS303" s="12"/>
      <c r="AT303" s="12"/>
      <c r="AU303" s="12"/>
      <c r="AV303" s="12"/>
      <c r="AW303" s="12"/>
      <c r="AX303" s="12"/>
      <c r="AY303" s="12"/>
      <c r="AZ303" s="12"/>
    </row>
    <row r="304">
      <c r="A304" s="86"/>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04"/>
      <c r="AI304" s="12"/>
      <c r="AJ304" s="12"/>
      <c r="AK304" s="12"/>
      <c r="AL304" s="12"/>
      <c r="AM304" s="12"/>
      <c r="AN304" s="12"/>
      <c r="AO304" s="12"/>
      <c r="AP304" s="12"/>
      <c r="AQ304" s="12"/>
      <c r="AR304" s="12"/>
      <c r="AS304" s="12"/>
      <c r="AT304" s="12"/>
      <c r="AU304" s="12"/>
      <c r="AV304" s="12"/>
      <c r="AW304" s="12"/>
      <c r="AX304" s="12"/>
      <c r="AY304" s="12"/>
      <c r="AZ304" s="12"/>
    </row>
    <row r="305">
      <c r="A305" s="86"/>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04"/>
      <c r="AI305" s="12"/>
      <c r="AJ305" s="12"/>
      <c r="AK305" s="12"/>
      <c r="AL305" s="12"/>
      <c r="AM305" s="12"/>
      <c r="AN305" s="12"/>
      <c r="AO305" s="12"/>
      <c r="AP305" s="12"/>
      <c r="AQ305" s="12"/>
      <c r="AR305" s="12"/>
      <c r="AS305" s="12"/>
      <c r="AT305" s="12"/>
      <c r="AU305" s="12"/>
      <c r="AV305" s="12"/>
      <c r="AW305" s="12"/>
      <c r="AX305" s="12"/>
      <c r="AY305" s="12"/>
      <c r="AZ305" s="12"/>
    </row>
    <row r="306">
      <c r="A306" s="86"/>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04"/>
      <c r="AI306" s="12"/>
      <c r="AJ306" s="12"/>
      <c r="AK306" s="12"/>
      <c r="AL306" s="12"/>
      <c r="AM306" s="12"/>
      <c r="AN306" s="12"/>
      <c r="AO306" s="12"/>
      <c r="AP306" s="12"/>
      <c r="AQ306" s="12"/>
      <c r="AR306" s="12"/>
      <c r="AS306" s="12"/>
      <c r="AT306" s="12"/>
      <c r="AU306" s="12"/>
      <c r="AV306" s="12"/>
      <c r="AW306" s="12"/>
      <c r="AX306" s="12"/>
      <c r="AY306" s="12"/>
      <c r="AZ306" s="12"/>
    </row>
    <row r="307">
      <c r="A307" s="86"/>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04"/>
      <c r="AI307" s="12"/>
      <c r="AJ307" s="12"/>
      <c r="AK307" s="12"/>
      <c r="AL307" s="12"/>
      <c r="AM307" s="12"/>
      <c r="AN307" s="12"/>
      <c r="AO307" s="12"/>
      <c r="AP307" s="12"/>
      <c r="AQ307" s="12"/>
      <c r="AR307" s="12"/>
      <c r="AS307" s="12"/>
      <c r="AT307" s="12"/>
      <c r="AU307" s="12"/>
      <c r="AV307" s="12"/>
      <c r="AW307" s="12"/>
      <c r="AX307" s="12"/>
      <c r="AY307" s="12"/>
      <c r="AZ307" s="12"/>
    </row>
    <row r="308">
      <c r="A308" s="86"/>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04"/>
      <c r="AI308" s="12"/>
      <c r="AJ308" s="12"/>
      <c r="AK308" s="12"/>
      <c r="AL308" s="12"/>
      <c r="AM308" s="12"/>
      <c r="AN308" s="12"/>
      <c r="AO308" s="12"/>
      <c r="AP308" s="12"/>
      <c r="AQ308" s="12"/>
      <c r="AR308" s="12"/>
      <c r="AS308" s="12"/>
      <c r="AT308" s="12"/>
      <c r="AU308" s="12"/>
      <c r="AV308" s="12"/>
      <c r="AW308" s="12"/>
      <c r="AX308" s="12"/>
      <c r="AY308" s="12"/>
      <c r="AZ308" s="12"/>
    </row>
    <row r="309">
      <c r="A309" s="86"/>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04"/>
      <c r="AI309" s="12"/>
      <c r="AJ309" s="12"/>
      <c r="AK309" s="12"/>
      <c r="AL309" s="12"/>
      <c r="AM309" s="12"/>
      <c r="AN309" s="12"/>
      <c r="AO309" s="12"/>
      <c r="AP309" s="12"/>
      <c r="AQ309" s="12"/>
      <c r="AR309" s="12"/>
      <c r="AS309" s="12"/>
      <c r="AT309" s="12"/>
      <c r="AU309" s="12"/>
      <c r="AV309" s="12"/>
      <c r="AW309" s="12"/>
      <c r="AX309" s="12"/>
      <c r="AY309" s="12"/>
      <c r="AZ309" s="12"/>
    </row>
    <row r="310">
      <c r="A310" s="86"/>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04"/>
      <c r="AI310" s="12"/>
      <c r="AJ310" s="12"/>
      <c r="AK310" s="12"/>
      <c r="AL310" s="12"/>
      <c r="AM310" s="12"/>
      <c r="AN310" s="12"/>
      <c r="AO310" s="12"/>
      <c r="AP310" s="12"/>
      <c r="AQ310" s="12"/>
      <c r="AR310" s="12"/>
      <c r="AS310" s="12"/>
      <c r="AT310" s="12"/>
      <c r="AU310" s="12"/>
      <c r="AV310" s="12"/>
      <c r="AW310" s="12"/>
      <c r="AX310" s="12"/>
      <c r="AY310" s="12"/>
      <c r="AZ310" s="12"/>
    </row>
    <row r="311">
      <c r="A311" s="86"/>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04"/>
      <c r="AI311" s="12"/>
      <c r="AJ311" s="12"/>
      <c r="AK311" s="12"/>
      <c r="AL311" s="12"/>
      <c r="AM311" s="12"/>
      <c r="AN311" s="12"/>
      <c r="AO311" s="12"/>
      <c r="AP311" s="12"/>
      <c r="AQ311" s="12"/>
      <c r="AR311" s="12"/>
      <c r="AS311" s="12"/>
      <c r="AT311" s="12"/>
      <c r="AU311" s="12"/>
      <c r="AV311" s="12"/>
      <c r="AW311" s="12"/>
      <c r="AX311" s="12"/>
      <c r="AY311" s="12"/>
      <c r="AZ311" s="12"/>
    </row>
    <row r="312">
      <c r="A312" s="86"/>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04"/>
      <c r="AI312" s="12"/>
      <c r="AJ312" s="12"/>
      <c r="AK312" s="12"/>
      <c r="AL312" s="12"/>
      <c r="AM312" s="12"/>
      <c r="AN312" s="12"/>
      <c r="AO312" s="12"/>
      <c r="AP312" s="12"/>
      <c r="AQ312" s="12"/>
      <c r="AR312" s="12"/>
      <c r="AS312" s="12"/>
      <c r="AT312" s="12"/>
      <c r="AU312" s="12"/>
      <c r="AV312" s="12"/>
      <c r="AW312" s="12"/>
      <c r="AX312" s="12"/>
      <c r="AY312" s="12"/>
      <c r="AZ312" s="12"/>
    </row>
    <row r="313">
      <c r="A313" s="86"/>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04"/>
      <c r="AI313" s="12"/>
      <c r="AJ313" s="12"/>
      <c r="AK313" s="12"/>
      <c r="AL313" s="12"/>
      <c r="AM313" s="12"/>
      <c r="AN313" s="12"/>
      <c r="AO313" s="12"/>
      <c r="AP313" s="12"/>
      <c r="AQ313" s="12"/>
      <c r="AR313" s="12"/>
      <c r="AS313" s="12"/>
      <c r="AT313" s="12"/>
      <c r="AU313" s="12"/>
      <c r="AV313" s="12"/>
      <c r="AW313" s="12"/>
      <c r="AX313" s="12"/>
      <c r="AY313" s="12"/>
      <c r="AZ313" s="12"/>
    </row>
    <row r="314">
      <c r="A314" s="86"/>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04"/>
      <c r="AI314" s="12"/>
      <c r="AJ314" s="12"/>
      <c r="AK314" s="12"/>
      <c r="AL314" s="12"/>
      <c r="AM314" s="12"/>
      <c r="AN314" s="12"/>
      <c r="AO314" s="12"/>
      <c r="AP314" s="12"/>
      <c r="AQ314" s="12"/>
      <c r="AR314" s="12"/>
      <c r="AS314" s="12"/>
      <c r="AT314" s="12"/>
      <c r="AU314" s="12"/>
      <c r="AV314" s="12"/>
      <c r="AW314" s="12"/>
      <c r="AX314" s="12"/>
      <c r="AY314" s="12"/>
      <c r="AZ314" s="12"/>
    </row>
    <row r="315">
      <c r="A315" s="86"/>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04"/>
      <c r="AI315" s="12"/>
      <c r="AJ315" s="12"/>
      <c r="AK315" s="12"/>
      <c r="AL315" s="12"/>
      <c r="AM315" s="12"/>
      <c r="AN315" s="12"/>
      <c r="AO315" s="12"/>
      <c r="AP315" s="12"/>
      <c r="AQ315" s="12"/>
      <c r="AR315" s="12"/>
      <c r="AS315" s="12"/>
      <c r="AT315" s="12"/>
      <c r="AU315" s="12"/>
      <c r="AV315" s="12"/>
      <c r="AW315" s="12"/>
      <c r="AX315" s="12"/>
      <c r="AY315" s="12"/>
      <c r="AZ315" s="12"/>
    </row>
    <row r="316">
      <c r="A316" s="86"/>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04"/>
      <c r="AI316" s="12"/>
      <c r="AJ316" s="12"/>
      <c r="AK316" s="12"/>
      <c r="AL316" s="12"/>
      <c r="AM316" s="12"/>
      <c r="AN316" s="12"/>
      <c r="AO316" s="12"/>
      <c r="AP316" s="12"/>
      <c r="AQ316" s="12"/>
      <c r="AR316" s="12"/>
      <c r="AS316" s="12"/>
      <c r="AT316" s="12"/>
      <c r="AU316" s="12"/>
      <c r="AV316" s="12"/>
      <c r="AW316" s="12"/>
      <c r="AX316" s="12"/>
      <c r="AY316" s="12"/>
      <c r="AZ316" s="12"/>
    </row>
    <row r="317">
      <c r="A317" s="86"/>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04"/>
      <c r="AI317" s="12"/>
      <c r="AJ317" s="12"/>
      <c r="AK317" s="12"/>
      <c r="AL317" s="12"/>
      <c r="AM317" s="12"/>
      <c r="AN317" s="12"/>
      <c r="AO317" s="12"/>
      <c r="AP317" s="12"/>
      <c r="AQ317" s="12"/>
      <c r="AR317" s="12"/>
      <c r="AS317" s="12"/>
      <c r="AT317" s="12"/>
      <c r="AU317" s="12"/>
      <c r="AV317" s="12"/>
      <c r="AW317" s="12"/>
      <c r="AX317" s="12"/>
      <c r="AY317" s="12"/>
      <c r="AZ317" s="12"/>
    </row>
    <row r="318">
      <c r="A318" s="86"/>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04"/>
      <c r="AI318" s="12"/>
      <c r="AJ318" s="12"/>
      <c r="AK318" s="12"/>
      <c r="AL318" s="12"/>
      <c r="AM318" s="12"/>
      <c r="AN318" s="12"/>
      <c r="AO318" s="12"/>
      <c r="AP318" s="12"/>
      <c r="AQ318" s="12"/>
      <c r="AR318" s="12"/>
      <c r="AS318" s="12"/>
      <c r="AT318" s="12"/>
      <c r="AU318" s="12"/>
      <c r="AV318" s="12"/>
      <c r="AW318" s="12"/>
      <c r="AX318" s="12"/>
      <c r="AY318" s="12"/>
      <c r="AZ318" s="12"/>
    </row>
    <row r="319">
      <c r="A319" s="86"/>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04"/>
      <c r="AI319" s="12"/>
      <c r="AJ319" s="12"/>
      <c r="AK319" s="12"/>
      <c r="AL319" s="12"/>
      <c r="AM319" s="12"/>
      <c r="AN319" s="12"/>
      <c r="AO319" s="12"/>
      <c r="AP319" s="12"/>
      <c r="AQ319" s="12"/>
      <c r="AR319" s="12"/>
      <c r="AS319" s="12"/>
      <c r="AT319" s="12"/>
      <c r="AU319" s="12"/>
      <c r="AV319" s="12"/>
      <c r="AW319" s="12"/>
      <c r="AX319" s="12"/>
      <c r="AY319" s="12"/>
      <c r="AZ319" s="12"/>
    </row>
    <row r="320">
      <c r="A320" s="86"/>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04"/>
      <c r="AI320" s="12"/>
      <c r="AJ320" s="12"/>
      <c r="AK320" s="12"/>
      <c r="AL320" s="12"/>
      <c r="AM320" s="12"/>
      <c r="AN320" s="12"/>
      <c r="AO320" s="12"/>
      <c r="AP320" s="12"/>
      <c r="AQ320" s="12"/>
      <c r="AR320" s="12"/>
      <c r="AS320" s="12"/>
      <c r="AT320" s="12"/>
      <c r="AU320" s="12"/>
      <c r="AV320" s="12"/>
      <c r="AW320" s="12"/>
      <c r="AX320" s="12"/>
      <c r="AY320" s="12"/>
      <c r="AZ320" s="12"/>
    </row>
    <row r="321">
      <c r="A321" s="86"/>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04"/>
      <c r="AI321" s="12"/>
      <c r="AJ321" s="12"/>
      <c r="AK321" s="12"/>
      <c r="AL321" s="12"/>
      <c r="AM321" s="12"/>
      <c r="AN321" s="12"/>
      <c r="AO321" s="12"/>
      <c r="AP321" s="12"/>
      <c r="AQ321" s="12"/>
      <c r="AR321" s="12"/>
      <c r="AS321" s="12"/>
      <c r="AT321" s="12"/>
      <c r="AU321" s="12"/>
      <c r="AV321" s="12"/>
      <c r="AW321" s="12"/>
      <c r="AX321" s="12"/>
      <c r="AY321" s="12"/>
      <c r="AZ321" s="12"/>
    </row>
    <row r="322">
      <c r="A322" s="86"/>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04"/>
      <c r="AI322" s="12"/>
      <c r="AJ322" s="12"/>
      <c r="AK322" s="12"/>
      <c r="AL322" s="12"/>
      <c r="AM322" s="12"/>
      <c r="AN322" s="12"/>
      <c r="AO322" s="12"/>
      <c r="AP322" s="12"/>
      <c r="AQ322" s="12"/>
      <c r="AR322" s="12"/>
      <c r="AS322" s="12"/>
      <c r="AT322" s="12"/>
      <c r="AU322" s="12"/>
      <c r="AV322" s="12"/>
      <c r="AW322" s="12"/>
      <c r="AX322" s="12"/>
      <c r="AY322" s="12"/>
      <c r="AZ322" s="12"/>
    </row>
    <row r="323">
      <c r="A323" s="86"/>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04"/>
      <c r="AI323" s="12"/>
      <c r="AJ323" s="12"/>
      <c r="AK323" s="12"/>
      <c r="AL323" s="12"/>
      <c r="AM323" s="12"/>
      <c r="AN323" s="12"/>
      <c r="AO323" s="12"/>
      <c r="AP323" s="12"/>
      <c r="AQ323" s="12"/>
      <c r="AR323" s="12"/>
      <c r="AS323" s="12"/>
      <c r="AT323" s="12"/>
      <c r="AU323" s="12"/>
      <c r="AV323" s="12"/>
      <c r="AW323" s="12"/>
      <c r="AX323" s="12"/>
      <c r="AY323" s="12"/>
      <c r="AZ323" s="12"/>
    </row>
    <row r="324">
      <c r="A324" s="86"/>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04"/>
      <c r="AI324" s="12"/>
      <c r="AJ324" s="12"/>
      <c r="AK324" s="12"/>
      <c r="AL324" s="12"/>
      <c r="AM324" s="12"/>
      <c r="AN324" s="12"/>
      <c r="AO324" s="12"/>
      <c r="AP324" s="12"/>
      <c r="AQ324" s="12"/>
      <c r="AR324" s="12"/>
      <c r="AS324" s="12"/>
      <c r="AT324" s="12"/>
      <c r="AU324" s="12"/>
      <c r="AV324" s="12"/>
      <c r="AW324" s="12"/>
      <c r="AX324" s="12"/>
      <c r="AY324" s="12"/>
      <c r="AZ324" s="12"/>
    </row>
    <row r="325">
      <c r="A325" s="86"/>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04"/>
      <c r="AI325" s="12"/>
      <c r="AJ325" s="12"/>
      <c r="AK325" s="12"/>
      <c r="AL325" s="12"/>
      <c r="AM325" s="12"/>
      <c r="AN325" s="12"/>
      <c r="AO325" s="12"/>
      <c r="AP325" s="12"/>
      <c r="AQ325" s="12"/>
      <c r="AR325" s="12"/>
      <c r="AS325" s="12"/>
      <c r="AT325" s="12"/>
      <c r="AU325" s="12"/>
      <c r="AV325" s="12"/>
      <c r="AW325" s="12"/>
      <c r="AX325" s="12"/>
      <c r="AY325" s="12"/>
      <c r="AZ325" s="12"/>
    </row>
    <row r="326">
      <c r="A326" s="86"/>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04"/>
      <c r="AI326" s="12"/>
      <c r="AJ326" s="12"/>
      <c r="AK326" s="12"/>
      <c r="AL326" s="12"/>
      <c r="AM326" s="12"/>
      <c r="AN326" s="12"/>
      <c r="AO326" s="12"/>
      <c r="AP326" s="12"/>
      <c r="AQ326" s="12"/>
      <c r="AR326" s="12"/>
      <c r="AS326" s="12"/>
      <c r="AT326" s="12"/>
      <c r="AU326" s="12"/>
      <c r="AV326" s="12"/>
      <c r="AW326" s="12"/>
      <c r="AX326" s="12"/>
      <c r="AY326" s="12"/>
      <c r="AZ326" s="12"/>
    </row>
    <row r="327">
      <c r="A327" s="86"/>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04"/>
      <c r="AI327" s="12"/>
      <c r="AJ327" s="12"/>
      <c r="AK327" s="12"/>
      <c r="AL327" s="12"/>
      <c r="AM327" s="12"/>
      <c r="AN327" s="12"/>
      <c r="AO327" s="12"/>
      <c r="AP327" s="12"/>
      <c r="AQ327" s="12"/>
      <c r="AR327" s="12"/>
      <c r="AS327" s="12"/>
      <c r="AT327" s="12"/>
      <c r="AU327" s="12"/>
      <c r="AV327" s="12"/>
      <c r="AW327" s="12"/>
      <c r="AX327" s="12"/>
      <c r="AY327" s="12"/>
      <c r="AZ327" s="12"/>
    </row>
    <row r="328">
      <c r="A328" s="86"/>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04"/>
      <c r="AI328" s="12"/>
      <c r="AJ328" s="12"/>
      <c r="AK328" s="12"/>
      <c r="AL328" s="12"/>
      <c r="AM328" s="12"/>
      <c r="AN328" s="12"/>
      <c r="AO328" s="12"/>
      <c r="AP328" s="12"/>
      <c r="AQ328" s="12"/>
      <c r="AR328" s="12"/>
      <c r="AS328" s="12"/>
      <c r="AT328" s="12"/>
      <c r="AU328" s="12"/>
      <c r="AV328" s="12"/>
      <c r="AW328" s="12"/>
      <c r="AX328" s="12"/>
      <c r="AY328" s="12"/>
      <c r="AZ328" s="12"/>
    </row>
    <row r="329">
      <c r="A329" s="86"/>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04"/>
      <c r="AI329" s="12"/>
      <c r="AJ329" s="12"/>
      <c r="AK329" s="12"/>
      <c r="AL329" s="12"/>
      <c r="AM329" s="12"/>
      <c r="AN329" s="12"/>
      <c r="AO329" s="12"/>
      <c r="AP329" s="12"/>
      <c r="AQ329" s="12"/>
      <c r="AR329" s="12"/>
      <c r="AS329" s="12"/>
      <c r="AT329" s="12"/>
      <c r="AU329" s="12"/>
      <c r="AV329" s="12"/>
      <c r="AW329" s="12"/>
      <c r="AX329" s="12"/>
      <c r="AY329" s="12"/>
      <c r="AZ329" s="12"/>
    </row>
    <row r="330">
      <c r="A330" s="86"/>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04"/>
      <c r="AI330" s="12"/>
      <c r="AJ330" s="12"/>
      <c r="AK330" s="12"/>
      <c r="AL330" s="12"/>
      <c r="AM330" s="12"/>
      <c r="AN330" s="12"/>
      <c r="AO330" s="12"/>
      <c r="AP330" s="12"/>
      <c r="AQ330" s="12"/>
      <c r="AR330" s="12"/>
      <c r="AS330" s="12"/>
      <c r="AT330" s="12"/>
      <c r="AU330" s="12"/>
      <c r="AV330" s="12"/>
      <c r="AW330" s="12"/>
      <c r="AX330" s="12"/>
      <c r="AY330" s="12"/>
      <c r="AZ330" s="12"/>
    </row>
    <row r="331">
      <c r="A331" s="86"/>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04"/>
      <c r="AI331" s="12"/>
      <c r="AJ331" s="12"/>
      <c r="AK331" s="12"/>
      <c r="AL331" s="12"/>
      <c r="AM331" s="12"/>
      <c r="AN331" s="12"/>
      <c r="AO331" s="12"/>
      <c r="AP331" s="12"/>
      <c r="AQ331" s="12"/>
      <c r="AR331" s="12"/>
      <c r="AS331" s="12"/>
      <c r="AT331" s="12"/>
      <c r="AU331" s="12"/>
      <c r="AV331" s="12"/>
      <c r="AW331" s="12"/>
      <c r="AX331" s="12"/>
      <c r="AY331" s="12"/>
      <c r="AZ331" s="12"/>
    </row>
    <row r="332">
      <c r="A332" s="86"/>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04"/>
      <c r="AI332" s="12"/>
      <c r="AJ332" s="12"/>
      <c r="AK332" s="12"/>
      <c r="AL332" s="12"/>
      <c r="AM332" s="12"/>
      <c r="AN332" s="12"/>
      <c r="AO332" s="12"/>
      <c r="AP332" s="12"/>
      <c r="AQ332" s="12"/>
      <c r="AR332" s="12"/>
      <c r="AS332" s="12"/>
      <c r="AT332" s="12"/>
      <c r="AU332" s="12"/>
      <c r="AV332" s="12"/>
      <c r="AW332" s="12"/>
      <c r="AX332" s="12"/>
      <c r="AY332" s="12"/>
      <c r="AZ332" s="12"/>
    </row>
    <row r="333">
      <c r="A333" s="86"/>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04"/>
      <c r="AI333" s="12"/>
      <c r="AJ333" s="12"/>
      <c r="AK333" s="12"/>
      <c r="AL333" s="12"/>
      <c r="AM333" s="12"/>
      <c r="AN333" s="12"/>
      <c r="AO333" s="12"/>
      <c r="AP333" s="12"/>
      <c r="AQ333" s="12"/>
      <c r="AR333" s="12"/>
      <c r="AS333" s="12"/>
      <c r="AT333" s="12"/>
      <c r="AU333" s="12"/>
      <c r="AV333" s="12"/>
      <c r="AW333" s="12"/>
      <c r="AX333" s="12"/>
      <c r="AY333" s="12"/>
      <c r="AZ333" s="12"/>
    </row>
    <row r="334">
      <c r="A334" s="86"/>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04"/>
      <c r="AI334" s="12"/>
      <c r="AJ334" s="12"/>
      <c r="AK334" s="12"/>
      <c r="AL334" s="12"/>
      <c r="AM334" s="12"/>
      <c r="AN334" s="12"/>
      <c r="AO334" s="12"/>
      <c r="AP334" s="12"/>
      <c r="AQ334" s="12"/>
      <c r="AR334" s="12"/>
      <c r="AS334" s="12"/>
      <c r="AT334" s="12"/>
      <c r="AU334" s="12"/>
      <c r="AV334" s="12"/>
      <c r="AW334" s="12"/>
      <c r="AX334" s="12"/>
      <c r="AY334" s="12"/>
      <c r="AZ334" s="12"/>
    </row>
    <row r="335">
      <c r="A335" s="86"/>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04"/>
      <c r="AI335" s="12"/>
      <c r="AJ335" s="12"/>
      <c r="AK335" s="12"/>
      <c r="AL335" s="12"/>
      <c r="AM335" s="12"/>
      <c r="AN335" s="12"/>
      <c r="AO335" s="12"/>
      <c r="AP335" s="12"/>
      <c r="AQ335" s="12"/>
      <c r="AR335" s="12"/>
      <c r="AS335" s="12"/>
      <c r="AT335" s="12"/>
      <c r="AU335" s="12"/>
      <c r="AV335" s="12"/>
      <c r="AW335" s="12"/>
      <c r="AX335" s="12"/>
      <c r="AY335" s="12"/>
      <c r="AZ335" s="12"/>
    </row>
    <row r="336">
      <c r="A336" s="86"/>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04"/>
      <c r="AI336" s="12"/>
      <c r="AJ336" s="12"/>
      <c r="AK336" s="12"/>
      <c r="AL336" s="12"/>
      <c r="AM336" s="12"/>
      <c r="AN336" s="12"/>
      <c r="AO336" s="12"/>
      <c r="AP336" s="12"/>
      <c r="AQ336" s="12"/>
      <c r="AR336" s="12"/>
      <c r="AS336" s="12"/>
      <c r="AT336" s="12"/>
      <c r="AU336" s="12"/>
      <c r="AV336" s="12"/>
      <c r="AW336" s="12"/>
      <c r="AX336" s="12"/>
      <c r="AY336" s="12"/>
      <c r="AZ336" s="12"/>
    </row>
    <row r="337">
      <c r="A337" s="86"/>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04"/>
      <c r="AI337" s="12"/>
      <c r="AJ337" s="12"/>
      <c r="AK337" s="12"/>
      <c r="AL337" s="12"/>
      <c r="AM337" s="12"/>
      <c r="AN337" s="12"/>
      <c r="AO337" s="12"/>
      <c r="AP337" s="12"/>
      <c r="AQ337" s="12"/>
      <c r="AR337" s="12"/>
      <c r="AS337" s="12"/>
      <c r="AT337" s="12"/>
      <c r="AU337" s="12"/>
      <c r="AV337" s="12"/>
      <c r="AW337" s="12"/>
      <c r="AX337" s="12"/>
      <c r="AY337" s="12"/>
      <c r="AZ337" s="12"/>
    </row>
    <row r="338">
      <c r="A338" s="86"/>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04"/>
      <c r="AI338" s="12"/>
      <c r="AJ338" s="12"/>
      <c r="AK338" s="12"/>
      <c r="AL338" s="12"/>
      <c r="AM338" s="12"/>
      <c r="AN338" s="12"/>
      <c r="AO338" s="12"/>
      <c r="AP338" s="12"/>
      <c r="AQ338" s="12"/>
      <c r="AR338" s="12"/>
      <c r="AS338" s="12"/>
      <c r="AT338" s="12"/>
      <c r="AU338" s="12"/>
      <c r="AV338" s="12"/>
      <c r="AW338" s="12"/>
      <c r="AX338" s="12"/>
      <c r="AY338" s="12"/>
      <c r="AZ338" s="12"/>
    </row>
    <row r="339">
      <c r="A339" s="86"/>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04"/>
      <c r="AI339" s="12"/>
      <c r="AJ339" s="12"/>
      <c r="AK339" s="12"/>
      <c r="AL339" s="12"/>
      <c r="AM339" s="12"/>
      <c r="AN339" s="12"/>
      <c r="AO339" s="12"/>
      <c r="AP339" s="12"/>
      <c r="AQ339" s="12"/>
      <c r="AR339" s="12"/>
      <c r="AS339" s="12"/>
      <c r="AT339" s="12"/>
      <c r="AU339" s="12"/>
      <c r="AV339" s="12"/>
      <c r="AW339" s="12"/>
      <c r="AX339" s="12"/>
      <c r="AY339" s="12"/>
      <c r="AZ339" s="12"/>
    </row>
    <row r="340">
      <c r="A340" s="86"/>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04"/>
      <c r="AI340" s="12"/>
      <c r="AJ340" s="12"/>
      <c r="AK340" s="12"/>
      <c r="AL340" s="12"/>
      <c r="AM340" s="12"/>
      <c r="AN340" s="12"/>
      <c r="AO340" s="12"/>
      <c r="AP340" s="12"/>
      <c r="AQ340" s="12"/>
      <c r="AR340" s="12"/>
      <c r="AS340" s="12"/>
      <c r="AT340" s="12"/>
      <c r="AU340" s="12"/>
      <c r="AV340" s="12"/>
      <c r="AW340" s="12"/>
      <c r="AX340" s="12"/>
      <c r="AY340" s="12"/>
      <c r="AZ340" s="12"/>
    </row>
    <row r="341">
      <c r="A341" s="86"/>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04"/>
      <c r="AI341" s="12"/>
      <c r="AJ341" s="12"/>
      <c r="AK341" s="12"/>
      <c r="AL341" s="12"/>
      <c r="AM341" s="12"/>
      <c r="AN341" s="12"/>
      <c r="AO341" s="12"/>
      <c r="AP341" s="12"/>
      <c r="AQ341" s="12"/>
      <c r="AR341" s="12"/>
      <c r="AS341" s="12"/>
      <c r="AT341" s="12"/>
      <c r="AU341" s="12"/>
      <c r="AV341" s="12"/>
      <c r="AW341" s="12"/>
      <c r="AX341" s="12"/>
      <c r="AY341" s="12"/>
      <c r="AZ341" s="12"/>
    </row>
    <row r="342">
      <c r="A342" s="86"/>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04"/>
      <c r="AI342" s="12"/>
      <c r="AJ342" s="12"/>
      <c r="AK342" s="12"/>
      <c r="AL342" s="12"/>
      <c r="AM342" s="12"/>
      <c r="AN342" s="12"/>
      <c r="AO342" s="12"/>
      <c r="AP342" s="12"/>
      <c r="AQ342" s="12"/>
      <c r="AR342" s="12"/>
      <c r="AS342" s="12"/>
      <c r="AT342" s="12"/>
      <c r="AU342" s="12"/>
      <c r="AV342" s="12"/>
      <c r="AW342" s="12"/>
      <c r="AX342" s="12"/>
      <c r="AY342" s="12"/>
      <c r="AZ342" s="12"/>
    </row>
    <row r="343">
      <c r="A343" s="86"/>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04"/>
      <c r="AI343" s="12"/>
      <c r="AJ343" s="12"/>
      <c r="AK343" s="12"/>
      <c r="AL343" s="12"/>
      <c r="AM343" s="12"/>
      <c r="AN343" s="12"/>
      <c r="AO343" s="12"/>
      <c r="AP343" s="12"/>
      <c r="AQ343" s="12"/>
      <c r="AR343" s="12"/>
      <c r="AS343" s="12"/>
      <c r="AT343" s="12"/>
      <c r="AU343" s="12"/>
      <c r="AV343" s="12"/>
      <c r="AW343" s="12"/>
      <c r="AX343" s="12"/>
      <c r="AY343" s="12"/>
      <c r="AZ343" s="12"/>
    </row>
    <row r="344">
      <c r="A344" s="86"/>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04"/>
      <c r="AI344" s="12"/>
      <c r="AJ344" s="12"/>
      <c r="AK344" s="12"/>
      <c r="AL344" s="12"/>
      <c r="AM344" s="12"/>
      <c r="AN344" s="12"/>
      <c r="AO344" s="12"/>
      <c r="AP344" s="12"/>
      <c r="AQ344" s="12"/>
      <c r="AR344" s="12"/>
      <c r="AS344" s="12"/>
      <c r="AT344" s="12"/>
      <c r="AU344" s="12"/>
      <c r="AV344" s="12"/>
      <c r="AW344" s="12"/>
      <c r="AX344" s="12"/>
      <c r="AY344" s="12"/>
      <c r="AZ344" s="12"/>
    </row>
    <row r="345">
      <c r="A345" s="86"/>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04"/>
      <c r="AI345" s="12"/>
      <c r="AJ345" s="12"/>
      <c r="AK345" s="12"/>
      <c r="AL345" s="12"/>
      <c r="AM345" s="12"/>
      <c r="AN345" s="12"/>
      <c r="AO345" s="12"/>
      <c r="AP345" s="12"/>
      <c r="AQ345" s="12"/>
      <c r="AR345" s="12"/>
      <c r="AS345" s="12"/>
      <c r="AT345" s="12"/>
      <c r="AU345" s="12"/>
      <c r="AV345" s="12"/>
      <c r="AW345" s="12"/>
      <c r="AX345" s="12"/>
      <c r="AY345" s="12"/>
      <c r="AZ345" s="12"/>
    </row>
    <row r="346">
      <c r="A346" s="86"/>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04"/>
      <c r="AI346" s="12"/>
      <c r="AJ346" s="12"/>
      <c r="AK346" s="12"/>
      <c r="AL346" s="12"/>
      <c r="AM346" s="12"/>
      <c r="AN346" s="12"/>
      <c r="AO346" s="12"/>
      <c r="AP346" s="12"/>
      <c r="AQ346" s="12"/>
      <c r="AR346" s="12"/>
      <c r="AS346" s="12"/>
      <c r="AT346" s="12"/>
      <c r="AU346" s="12"/>
      <c r="AV346" s="12"/>
      <c r="AW346" s="12"/>
      <c r="AX346" s="12"/>
      <c r="AY346" s="12"/>
      <c r="AZ346" s="12"/>
    </row>
    <row r="347">
      <c r="A347" s="86"/>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04"/>
      <c r="AI347" s="12"/>
      <c r="AJ347" s="12"/>
      <c r="AK347" s="12"/>
      <c r="AL347" s="12"/>
      <c r="AM347" s="12"/>
      <c r="AN347" s="12"/>
      <c r="AO347" s="12"/>
      <c r="AP347" s="12"/>
      <c r="AQ347" s="12"/>
      <c r="AR347" s="12"/>
      <c r="AS347" s="12"/>
      <c r="AT347" s="12"/>
      <c r="AU347" s="12"/>
      <c r="AV347" s="12"/>
      <c r="AW347" s="12"/>
      <c r="AX347" s="12"/>
      <c r="AY347" s="12"/>
      <c r="AZ347" s="12"/>
    </row>
    <row r="348">
      <c r="A348" s="86"/>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04"/>
      <c r="AI348" s="12"/>
      <c r="AJ348" s="12"/>
      <c r="AK348" s="12"/>
      <c r="AL348" s="12"/>
      <c r="AM348" s="12"/>
      <c r="AN348" s="12"/>
      <c r="AO348" s="12"/>
      <c r="AP348" s="12"/>
      <c r="AQ348" s="12"/>
      <c r="AR348" s="12"/>
      <c r="AS348" s="12"/>
      <c r="AT348" s="12"/>
      <c r="AU348" s="12"/>
      <c r="AV348" s="12"/>
      <c r="AW348" s="12"/>
      <c r="AX348" s="12"/>
      <c r="AY348" s="12"/>
      <c r="AZ348" s="12"/>
    </row>
    <row r="349">
      <c r="A349" s="86"/>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04"/>
      <c r="AI349" s="12"/>
      <c r="AJ349" s="12"/>
      <c r="AK349" s="12"/>
      <c r="AL349" s="12"/>
      <c r="AM349" s="12"/>
      <c r="AN349" s="12"/>
      <c r="AO349" s="12"/>
      <c r="AP349" s="12"/>
      <c r="AQ349" s="12"/>
      <c r="AR349" s="12"/>
      <c r="AS349" s="12"/>
      <c r="AT349" s="12"/>
      <c r="AU349" s="12"/>
      <c r="AV349" s="12"/>
      <c r="AW349" s="12"/>
      <c r="AX349" s="12"/>
      <c r="AY349" s="12"/>
      <c r="AZ349" s="12"/>
    </row>
    <row r="350">
      <c r="A350" s="86"/>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04"/>
      <c r="AI350" s="12"/>
      <c r="AJ350" s="12"/>
      <c r="AK350" s="12"/>
      <c r="AL350" s="12"/>
      <c r="AM350" s="12"/>
      <c r="AN350" s="12"/>
      <c r="AO350" s="12"/>
      <c r="AP350" s="12"/>
      <c r="AQ350" s="12"/>
      <c r="AR350" s="12"/>
      <c r="AS350" s="12"/>
      <c r="AT350" s="12"/>
      <c r="AU350" s="12"/>
      <c r="AV350" s="12"/>
      <c r="AW350" s="12"/>
      <c r="AX350" s="12"/>
      <c r="AY350" s="12"/>
      <c r="AZ350" s="12"/>
    </row>
    <row r="351">
      <c r="A351" s="86"/>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04"/>
      <c r="AI351" s="12"/>
      <c r="AJ351" s="12"/>
      <c r="AK351" s="12"/>
      <c r="AL351" s="12"/>
      <c r="AM351" s="12"/>
      <c r="AN351" s="12"/>
      <c r="AO351" s="12"/>
      <c r="AP351" s="12"/>
      <c r="AQ351" s="12"/>
      <c r="AR351" s="12"/>
      <c r="AS351" s="12"/>
      <c r="AT351" s="12"/>
      <c r="AU351" s="12"/>
      <c r="AV351" s="12"/>
      <c r="AW351" s="12"/>
      <c r="AX351" s="12"/>
      <c r="AY351" s="12"/>
      <c r="AZ351" s="12"/>
    </row>
    <row r="352">
      <c r="A352" s="86"/>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04"/>
      <c r="AI352" s="12"/>
      <c r="AJ352" s="12"/>
      <c r="AK352" s="12"/>
      <c r="AL352" s="12"/>
      <c r="AM352" s="12"/>
      <c r="AN352" s="12"/>
      <c r="AO352" s="12"/>
      <c r="AP352" s="12"/>
      <c r="AQ352" s="12"/>
      <c r="AR352" s="12"/>
      <c r="AS352" s="12"/>
      <c r="AT352" s="12"/>
      <c r="AU352" s="12"/>
      <c r="AV352" s="12"/>
      <c r="AW352" s="12"/>
      <c r="AX352" s="12"/>
      <c r="AY352" s="12"/>
      <c r="AZ352" s="12"/>
    </row>
    <row r="353">
      <c r="A353" s="86"/>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04"/>
      <c r="AI353" s="12"/>
      <c r="AJ353" s="12"/>
      <c r="AK353" s="12"/>
      <c r="AL353" s="12"/>
      <c r="AM353" s="12"/>
      <c r="AN353" s="12"/>
      <c r="AO353" s="12"/>
      <c r="AP353" s="12"/>
      <c r="AQ353" s="12"/>
      <c r="AR353" s="12"/>
      <c r="AS353" s="12"/>
      <c r="AT353" s="12"/>
      <c r="AU353" s="12"/>
      <c r="AV353" s="12"/>
      <c r="AW353" s="12"/>
      <c r="AX353" s="12"/>
      <c r="AY353" s="12"/>
      <c r="AZ353" s="12"/>
    </row>
    <row r="354">
      <c r="A354" s="86"/>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04"/>
      <c r="AI354" s="12"/>
      <c r="AJ354" s="12"/>
      <c r="AK354" s="12"/>
      <c r="AL354" s="12"/>
      <c r="AM354" s="12"/>
      <c r="AN354" s="12"/>
      <c r="AO354" s="12"/>
      <c r="AP354" s="12"/>
      <c r="AQ354" s="12"/>
      <c r="AR354" s="12"/>
      <c r="AS354" s="12"/>
      <c r="AT354" s="12"/>
      <c r="AU354" s="12"/>
      <c r="AV354" s="12"/>
      <c r="AW354" s="12"/>
      <c r="AX354" s="12"/>
      <c r="AY354" s="12"/>
      <c r="AZ354" s="12"/>
    </row>
    <row r="355">
      <c r="A355" s="86"/>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04"/>
      <c r="AI355" s="12"/>
      <c r="AJ355" s="12"/>
      <c r="AK355" s="12"/>
      <c r="AL355" s="12"/>
      <c r="AM355" s="12"/>
      <c r="AN355" s="12"/>
      <c r="AO355" s="12"/>
      <c r="AP355" s="12"/>
      <c r="AQ355" s="12"/>
      <c r="AR355" s="12"/>
      <c r="AS355" s="12"/>
      <c r="AT355" s="12"/>
      <c r="AU355" s="12"/>
      <c r="AV355" s="12"/>
      <c r="AW355" s="12"/>
      <c r="AX355" s="12"/>
      <c r="AY355" s="12"/>
      <c r="AZ355" s="12"/>
    </row>
    <row r="356">
      <c r="A356" s="86"/>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04"/>
      <c r="AI356" s="12"/>
      <c r="AJ356" s="12"/>
      <c r="AK356" s="12"/>
      <c r="AL356" s="12"/>
      <c r="AM356" s="12"/>
      <c r="AN356" s="12"/>
      <c r="AO356" s="12"/>
      <c r="AP356" s="12"/>
      <c r="AQ356" s="12"/>
      <c r="AR356" s="12"/>
      <c r="AS356" s="12"/>
      <c r="AT356" s="12"/>
      <c r="AU356" s="12"/>
      <c r="AV356" s="12"/>
      <c r="AW356" s="12"/>
      <c r="AX356" s="12"/>
      <c r="AY356" s="12"/>
      <c r="AZ356" s="12"/>
    </row>
    <row r="357">
      <c r="A357" s="86"/>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04"/>
      <c r="AI357" s="12"/>
      <c r="AJ357" s="12"/>
      <c r="AK357" s="12"/>
      <c r="AL357" s="12"/>
      <c r="AM357" s="12"/>
      <c r="AN357" s="12"/>
      <c r="AO357" s="12"/>
      <c r="AP357" s="12"/>
      <c r="AQ357" s="12"/>
      <c r="AR357" s="12"/>
      <c r="AS357" s="12"/>
      <c r="AT357" s="12"/>
      <c r="AU357" s="12"/>
      <c r="AV357" s="12"/>
      <c r="AW357" s="12"/>
      <c r="AX357" s="12"/>
      <c r="AY357" s="12"/>
      <c r="AZ357" s="12"/>
    </row>
    <row r="358">
      <c r="A358" s="86"/>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04"/>
      <c r="AI358" s="12"/>
      <c r="AJ358" s="12"/>
      <c r="AK358" s="12"/>
      <c r="AL358" s="12"/>
      <c r="AM358" s="12"/>
      <c r="AN358" s="12"/>
      <c r="AO358" s="12"/>
      <c r="AP358" s="12"/>
      <c r="AQ358" s="12"/>
      <c r="AR358" s="12"/>
      <c r="AS358" s="12"/>
      <c r="AT358" s="12"/>
      <c r="AU358" s="12"/>
      <c r="AV358" s="12"/>
      <c r="AW358" s="12"/>
      <c r="AX358" s="12"/>
      <c r="AY358" s="12"/>
      <c r="AZ358" s="12"/>
    </row>
    <row r="359">
      <c r="A359" s="86"/>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04"/>
      <c r="AI359" s="12"/>
      <c r="AJ359" s="12"/>
      <c r="AK359" s="12"/>
      <c r="AL359" s="12"/>
      <c r="AM359" s="12"/>
      <c r="AN359" s="12"/>
      <c r="AO359" s="12"/>
      <c r="AP359" s="12"/>
      <c r="AQ359" s="12"/>
      <c r="AR359" s="12"/>
      <c r="AS359" s="12"/>
      <c r="AT359" s="12"/>
      <c r="AU359" s="12"/>
      <c r="AV359" s="12"/>
      <c r="AW359" s="12"/>
      <c r="AX359" s="12"/>
      <c r="AY359" s="12"/>
      <c r="AZ359" s="12"/>
    </row>
    <row r="360">
      <c r="A360" s="86"/>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04"/>
      <c r="AI360" s="12"/>
      <c r="AJ360" s="12"/>
      <c r="AK360" s="12"/>
      <c r="AL360" s="12"/>
      <c r="AM360" s="12"/>
      <c r="AN360" s="12"/>
      <c r="AO360" s="12"/>
      <c r="AP360" s="12"/>
      <c r="AQ360" s="12"/>
      <c r="AR360" s="12"/>
      <c r="AS360" s="12"/>
      <c r="AT360" s="12"/>
      <c r="AU360" s="12"/>
      <c r="AV360" s="12"/>
      <c r="AW360" s="12"/>
      <c r="AX360" s="12"/>
      <c r="AY360" s="12"/>
      <c r="AZ360" s="12"/>
    </row>
    <row r="361">
      <c r="A361" s="86"/>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04"/>
      <c r="AI361" s="12"/>
      <c r="AJ361" s="12"/>
      <c r="AK361" s="12"/>
      <c r="AL361" s="12"/>
      <c r="AM361" s="12"/>
      <c r="AN361" s="12"/>
      <c r="AO361" s="12"/>
      <c r="AP361" s="12"/>
      <c r="AQ361" s="12"/>
      <c r="AR361" s="12"/>
      <c r="AS361" s="12"/>
      <c r="AT361" s="12"/>
      <c r="AU361" s="12"/>
      <c r="AV361" s="12"/>
      <c r="AW361" s="12"/>
      <c r="AX361" s="12"/>
      <c r="AY361" s="12"/>
      <c r="AZ361" s="12"/>
    </row>
    <row r="362">
      <c r="A362" s="86"/>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04"/>
      <c r="AI362" s="12"/>
      <c r="AJ362" s="12"/>
      <c r="AK362" s="12"/>
      <c r="AL362" s="12"/>
      <c r="AM362" s="12"/>
      <c r="AN362" s="12"/>
      <c r="AO362" s="12"/>
      <c r="AP362" s="12"/>
      <c r="AQ362" s="12"/>
      <c r="AR362" s="12"/>
      <c r="AS362" s="12"/>
      <c r="AT362" s="12"/>
      <c r="AU362" s="12"/>
      <c r="AV362" s="12"/>
      <c r="AW362" s="12"/>
      <c r="AX362" s="12"/>
      <c r="AY362" s="12"/>
      <c r="AZ362" s="12"/>
    </row>
    <row r="363">
      <c r="A363" s="86"/>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04"/>
      <c r="AI363" s="12"/>
      <c r="AJ363" s="12"/>
      <c r="AK363" s="12"/>
      <c r="AL363" s="12"/>
      <c r="AM363" s="12"/>
      <c r="AN363" s="12"/>
      <c r="AO363" s="12"/>
      <c r="AP363" s="12"/>
      <c r="AQ363" s="12"/>
      <c r="AR363" s="12"/>
      <c r="AS363" s="12"/>
      <c r="AT363" s="12"/>
      <c r="AU363" s="12"/>
      <c r="AV363" s="12"/>
      <c r="AW363" s="12"/>
      <c r="AX363" s="12"/>
      <c r="AY363" s="12"/>
      <c r="AZ363" s="12"/>
    </row>
    <row r="364">
      <c r="A364" s="86"/>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04"/>
      <c r="AI364" s="12"/>
      <c r="AJ364" s="12"/>
      <c r="AK364" s="12"/>
      <c r="AL364" s="12"/>
      <c r="AM364" s="12"/>
      <c r="AN364" s="12"/>
      <c r="AO364" s="12"/>
      <c r="AP364" s="12"/>
      <c r="AQ364" s="12"/>
      <c r="AR364" s="12"/>
      <c r="AS364" s="12"/>
      <c r="AT364" s="12"/>
      <c r="AU364" s="12"/>
      <c r="AV364" s="12"/>
      <c r="AW364" s="12"/>
      <c r="AX364" s="12"/>
      <c r="AY364" s="12"/>
      <c r="AZ364" s="12"/>
    </row>
    <row r="365">
      <c r="A365" s="86"/>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04"/>
      <c r="AI365" s="12"/>
      <c r="AJ365" s="12"/>
      <c r="AK365" s="12"/>
      <c r="AL365" s="12"/>
      <c r="AM365" s="12"/>
      <c r="AN365" s="12"/>
      <c r="AO365" s="12"/>
      <c r="AP365" s="12"/>
      <c r="AQ365" s="12"/>
      <c r="AR365" s="12"/>
      <c r="AS365" s="12"/>
      <c r="AT365" s="12"/>
      <c r="AU365" s="12"/>
      <c r="AV365" s="12"/>
      <c r="AW365" s="12"/>
      <c r="AX365" s="12"/>
      <c r="AY365" s="12"/>
      <c r="AZ365" s="12"/>
    </row>
    <row r="366">
      <c r="A366" s="86"/>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04"/>
      <c r="AI366" s="12"/>
      <c r="AJ366" s="12"/>
      <c r="AK366" s="12"/>
      <c r="AL366" s="12"/>
      <c r="AM366" s="12"/>
      <c r="AN366" s="12"/>
      <c r="AO366" s="12"/>
      <c r="AP366" s="12"/>
      <c r="AQ366" s="12"/>
      <c r="AR366" s="12"/>
      <c r="AS366" s="12"/>
      <c r="AT366" s="12"/>
      <c r="AU366" s="12"/>
      <c r="AV366" s="12"/>
      <c r="AW366" s="12"/>
      <c r="AX366" s="12"/>
      <c r="AY366" s="12"/>
      <c r="AZ366" s="12"/>
    </row>
    <row r="367">
      <c r="A367" s="86"/>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04"/>
      <c r="AI367" s="12"/>
      <c r="AJ367" s="12"/>
      <c r="AK367" s="12"/>
      <c r="AL367" s="12"/>
      <c r="AM367" s="12"/>
      <c r="AN367" s="12"/>
      <c r="AO367" s="12"/>
      <c r="AP367" s="12"/>
      <c r="AQ367" s="12"/>
      <c r="AR367" s="12"/>
      <c r="AS367" s="12"/>
      <c r="AT367" s="12"/>
      <c r="AU367" s="12"/>
      <c r="AV367" s="12"/>
      <c r="AW367" s="12"/>
      <c r="AX367" s="12"/>
      <c r="AY367" s="12"/>
      <c r="AZ367" s="12"/>
    </row>
    <row r="368">
      <c r="A368" s="86"/>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04"/>
      <c r="AI368" s="12"/>
      <c r="AJ368" s="12"/>
      <c r="AK368" s="12"/>
      <c r="AL368" s="12"/>
      <c r="AM368" s="12"/>
      <c r="AN368" s="12"/>
      <c r="AO368" s="12"/>
      <c r="AP368" s="12"/>
      <c r="AQ368" s="12"/>
      <c r="AR368" s="12"/>
      <c r="AS368" s="12"/>
      <c r="AT368" s="12"/>
      <c r="AU368" s="12"/>
      <c r="AV368" s="12"/>
      <c r="AW368" s="12"/>
      <c r="AX368" s="12"/>
      <c r="AY368" s="12"/>
      <c r="AZ368" s="12"/>
    </row>
    <row r="369">
      <c r="A369" s="86"/>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04"/>
      <c r="AI369" s="12"/>
      <c r="AJ369" s="12"/>
      <c r="AK369" s="12"/>
      <c r="AL369" s="12"/>
      <c r="AM369" s="12"/>
      <c r="AN369" s="12"/>
      <c r="AO369" s="12"/>
      <c r="AP369" s="12"/>
      <c r="AQ369" s="12"/>
      <c r="AR369" s="12"/>
      <c r="AS369" s="12"/>
      <c r="AT369" s="12"/>
      <c r="AU369" s="12"/>
      <c r="AV369" s="12"/>
      <c r="AW369" s="12"/>
      <c r="AX369" s="12"/>
      <c r="AY369" s="12"/>
      <c r="AZ369" s="12"/>
    </row>
    <row r="370">
      <c r="A370" s="86"/>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04"/>
      <c r="AI370" s="12"/>
      <c r="AJ370" s="12"/>
      <c r="AK370" s="12"/>
      <c r="AL370" s="12"/>
      <c r="AM370" s="12"/>
      <c r="AN370" s="12"/>
      <c r="AO370" s="12"/>
      <c r="AP370" s="12"/>
      <c r="AQ370" s="12"/>
      <c r="AR370" s="12"/>
      <c r="AS370" s="12"/>
      <c r="AT370" s="12"/>
      <c r="AU370" s="12"/>
      <c r="AV370" s="12"/>
      <c r="AW370" s="12"/>
      <c r="AX370" s="12"/>
      <c r="AY370" s="12"/>
      <c r="AZ370" s="12"/>
    </row>
    <row r="371">
      <c r="A371" s="86"/>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04"/>
      <c r="AI371" s="12"/>
      <c r="AJ371" s="12"/>
      <c r="AK371" s="12"/>
      <c r="AL371" s="12"/>
      <c r="AM371" s="12"/>
      <c r="AN371" s="12"/>
      <c r="AO371" s="12"/>
      <c r="AP371" s="12"/>
      <c r="AQ371" s="12"/>
      <c r="AR371" s="12"/>
      <c r="AS371" s="12"/>
      <c r="AT371" s="12"/>
      <c r="AU371" s="12"/>
      <c r="AV371" s="12"/>
      <c r="AW371" s="12"/>
      <c r="AX371" s="12"/>
      <c r="AY371" s="12"/>
      <c r="AZ371" s="12"/>
    </row>
    <row r="372">
      <c r="A372" s="86"/>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04"/>
      <c r="AI372" s="12"/>
      <c r="AJ372" s="12"/>
      <c r="AK372" s="12"/>
      <c r="AL372" s="12"/>
      <c r="AM372" s="12"/>
      <c r="AN372" s="12"/>
      <c r="AO372" s="12"/>
      <c r="AP372" s="12"/>
      <c r="AQ372" s="12"/>
      <c r="AR372" s="12"/>
      <c r="AS372" s="12"/>
      <c r="AT372" s="12"/>
      <c r="AU372" s="12"/>
      <c r="AV372" s="12"/>
      <c r="AW372" s="12"/>
      <c r="AX372" s="12"/>
      <c r="AY372" s="12"/>
      <c r="AZ372" s="12"/>
    </row>
    <row r="373">
      <c r="A373" s="86"/>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04"/>
      <c r="AI373" s="12"/>
      <c r="AJ373" s="12"/>
      <c r="AK373" s="12"/>
      <c r="AL373" s="12"/>
      <c r="AM373" s="12"/>
      <c r="AN373" s="12"/>
      <c r="AO373" s="12"/>
      <c r="AP373" s="12"/>
      <c r="AQ373" s="12"/>
      <c r="AR373" s="12"/>
      <c r="AS373" s="12"/>
      <c r="AT373" s="12"/>
      <c r="AU373" s="12"/>
      <c r="AV373" s="12"/>
      <c r="AW373" s="12"/>
      <c r="AX373" s="12"/>
      <c r="AY373" s="12"/>
      <c r="AZ373" s="12"/>
    </row>
    <row r="374">
      <c r="A374" s="86"/>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04"/>
      <c r="AI374" s="12"/>
      <c r="AJ374" s="12"/>
      <c r="AK374" s="12"/>
      <c r="AL374" s="12"/>
      <c r="AM374" s="12"/>
      <c r="AN374" s="12"/>
      <c r="AO374" s="12"/>
      <c r="AP374" s="12"/>
      <c r="AQ374" s="12"/>
      <c r="AR374" s="12"/>
      <c r="AS374" s="12"/>
      <c r="AT374" s="12"/>
      <c r="AU374" s="12"/>
      <c r="AV374" s="12"/>
      <c r="AW374" s="12"/>
      <c r="AX374" s="12"/>
      <c r="AY374" s="12"/>
      <c r="AZ374" s="12"/>
    </row>
    <row r="375">
      <c r="A375" s="86"/>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04"/>
      <c r="AI375" s="12"/>
      <c r="AJ375" s="12"/>
      <c r="AK375" s="12"/>
      <c r="AL375" s="12"/>
      <c r="AM375" s="12"/>
      <c r="AN375" s="12"/>
      <c r="AO375" s="12"/>
      <c r="AP375" s="12"/>
      <c r="AQ375" s="12"/>
      <c r="AR375" s="12"/>
      <c r="AS375" s="12"/>
      <c r="AT375" s="12"/>
      <c r="AU375" s="12"/>
      <c r="AV375" s="12"/>
      <c r="AW375" s="12"/>
      <c r="AX375" s="12"/>
      <c r="AY375" s="12"/>
      <c r="AZ375" s="12"/>
    </row>
    <row r="376">
      <c r="A376" s="86"/>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04"/>
      <c r="AI376" s="12"/>
      <c r="AJ376" s="12"/>
      <c r="AK376" s="12"/>
      <c r="AL376" s="12"/>
      <c r="AM376" s="12"/>
      <c r="AN376" s="12"/>
      <c r="AO376" s="12"/>
      <c r="AP376" s="12"/>
      <c r="AQ376" s="12"/>
      <c r="AR376" s="12"/>
      <c r="AS376" s="12"/>
      <c r="AT376" s="12"/>
      <c r="AU376" s="12"/>
      <c r="AV376" s="12"/>
      <c r="AW376" s="12"/>
      <c r="AX376" s="12"/>
      <c r="AY376" s="12"/>
      <c r="AZ376" s="12"/>
    </row>
    <row r="377">
      <c r="A377" s="86"/>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04"/>
      <c r="AI377" s="12"/>
      <c r="AJ377" s="12"/>
      <c r="AK377" s="12"/>
      <c r="AL377" s="12"/>
      <c r="AM377" s="12"/>
      <c r="AN377" s="12"/>
      <c r="AO377" s="12"/>
      <c r="AP377" s="12"/>
      <c r="AQ377" s="12"/>
      <c r="AR377" s="12"/>
      <c r="AS377" s="12"/>
      <c r="AT377" s="12"/>
      <c r="AU377" s="12"/>
      <c r="AV377" s="12"/>
      <c r="AW377" s="12"/>
      <c r="AX377" s="12"/>
      <c r="AY377" s="12"/>
      <c r="AZ377" s="12"/>
    </row>
    <row r="378">
      <c r="A378" s="86"/>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04"/>
      <c r="AI378" s="12"/>
      <c r="AJ378" s="12"/>
      <c r="AK378" s="12"/>
      <c r="AL378" s="12"/>
      <c r="AM378" s="12"/>
      <c r="AN378" s="12"/>
      <c r="AO378" s="12"/>
      <c r="AP378" s="12"/>
      <c r="AQ378" s="12"/>
      <c r="AR378" s="12"/>
      <c r="AS378" s="12"/>
      <c r="AT378" s="12"/>
      <c r="AU378" s="12"/>
      <c r="AV378" s="12"/>
      <c r="AW378" s="12"/>
      <c r="AX378" s="12"/>
      <c r="AY378" s="12"/>
      <c r="AZ378" s="12"/>
    </row>
    <row r="379">
      <c r="A379" s="86"/>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04"/>
      <c r="AI379" s="12"/>
      <c r="AJ379" s="12"/>
      <c r="AK379" s="12"/>
      <c r="AL379" s="12"/>
      <c r="AM379" s="12"/>
      <c r="AN379" s="12"/>
      <c r="AO379" s="12"/>
      <c r="AP379" s="12"/>
      <c r="AQ379" s="12"/>
      <c r="AR379" s="12"/>
      <c r="AS379" s="12"/>
      <c r="AT379" s="12"/>
      <c r="AU379" s="12"/>
      <c r="AV379" s="12"/>
      <c r="AW379" s="12"/>
      <c r="AX379" s="12"/>
      <c r="AY379" s="12"/>
      <c r="AZ379" s="12"/>
    </row>
    <row r="380">
      <c r="A380" s="86"/>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04"/>
      <c r="AI380" s="12"/>
      <c r="AJ380" s="12"/>
      <c r="AK380" s="12"/>
      <c r="AL380" s="12"/>
      <c r="AM380" s="12"/>
      <c r="AN380" s="12"/>
      <c r="AO380" s="12"/>
      <c r="AP380" s="12"/>
      <c r="AQ380" s="12"/>
      <c r="AR380" s="12"/>
      <c r="AS380" s="12"/>
      <c r="AT380" s="12"/>
      <c r="AU380" s="12"/>
      <c r="AV380" s="12"/>
      <c r="AW380" s="12"/>
      <c r="AX380" s="12"/>
      <c r="AY380" s="12"/>
      <c r="AZ380" s="12"/>
    </row>
    <row r="381">
      <c r="A381" s="86"/>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04"/>
      <c r="AI381" s="12"/>
      <c r="AJ381" s="12"/>
      <c r="AK381" s="12"/>
      <c r="AL381" s="12"/>
      <c r="AM381" s="12"/>
      <c r="AN381" s="12"/>
      <c r="AO381" s="12"/>
      <c r="AP381" s="12"/>
      <c r="AQ381" s="12"/>
      <c r="AR381" s="12"/>
      <c r="AS381" s="12"/>
      <c r="AT381" s="12"/>
      <c r="AU381" s="12"/>
      <c r="AV381" s="12"/>
      <c r="AW381" s="12"/>
      <c r="AX381" s="12"/>
      <c r="AY381" s="12"/>
      <c r="AZ381" s="12"/>
    </row>
    <row r="382">
      <c r="A382" s="86"/>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04"/>
      <c r="AI382" s="12"/>
      <c r="AJ382" s="12"/>
      <c r="AK382" s="12"/>
      <c r="AL382" s="12"/>
      <c r="AM382" s="12"/>
      <c r="AN382" s="12"/>
      <c r="AO382" s="12"/>
      <c r="AP382" s="12"/>
      <c r="AQ382" s="12"/>
      <c r="AR382" s="12"/>
      <c r="AS382" s="12"/>
      <c r="AT382" s="12"/>
      <c r="AU382" s="12"/>
      <c r="AV382" s="12"/>
      <c r="AW382" s="12"/>
      <c r="AX382" s="12"/>
      <c r="AY382" s="12"/>
      <c r="AZ382" s="12"/>
    </row>
    <row r="383">
      <c r="A383" s="86"/>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04"/>
      <c r="AI383" s="12"/>
      <c r="AJ383" s="12"/>
      <c r="AK383" s="12"/>
      <c r="AL383" s="12"/>
      <c r="AM383" s="12"/>
      <c r="AN383" s="12"/>
      <c r="AO383" s="12"/>
      <c r="AP383" s="12"/>
      <c r="AQ383" s="12"/>
      <c r="AR383" s="12"/>
      <c r="AS383" s="12"/>
      <c r="AT383" s="12"/>
      <c r="AU383" s="12"/>
      <c r="AV383" s="12"/>
      <c r="AW383" s="12"/>
      <c r="AX383" s="12"/>
      <c r="AY383" s="12"/>
      <c r="AZ383" s="12"/>
    </row>
    <row r="384">
      <c r="A384" s="86"/>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04"/>
      <c r="AI384" s="12"/>
      <c r="AJ384" s="12"/>
      <c r="AK384" s="12"/>
      <c r="AL384" s="12"/>
      <c r="AM384" s="12"/>
      <c r="AN384" s="12"/>
      <c r="AO384" s="12"/>
      <c r="AP384" s="12"/>
      <c r="AQ384" s="12"/>
      <c r="AR384" s="12"/>
      <c r="AS384" s="12"/>
      <c r="AT384" s="12"/>
      <c r="AU384" s="12"/>
      <c r="AV384" s="12"/>
      <c r="AW384" s="12"/>
      <c r="AX384" s="12"/>
      <c r="AY384" s="12"/>
      <c r="AZ384" s="12"/>
    </row>
    <row r="385">
      <c r="A385" s="86"/>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04"/>
      <c r="AI385" s="12"/>
      <c r="AJ385" s="12"/>
      <c r="AK385" s="12"/>
      <c r="AL385" s="12"/>
      <c r="AM385" s="12"/>
      <c r="AN385" s="12"/>
      <c r="AO385" s="12"/>
      <c r="AP385" s="12"/>
      <c r="AQ385" s="12"/>
      <c r="AR385" s="12"/>
      <c r="AS385" s="12"/>
      <c r="AT385" s="12"/>
      <c r="AU385" s="12"/>
      <c r="AV385" s="12"/>
      <c r="AW385" s="12"/>
      <c r="AX385" s="12"/>
      <c r="AY385" s="12"/>
      <c r="AZ385" s="12"/>
    </row>
    <row r="386">
      <c r="A386" s="86"/>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04"/>
      <c r="AI386" s="12"/>
      <c r="AJ386" s="12"/>
      <c r="AK386" s="12"/>
      <c r="AL386" s="12"/>
      <c r="AM386" s="12"/>
      <c r="AN386" s="12"/>
      <c r="AO386" s="12"/>
      <c r="AP386" s="12"/>
      <c r="AQ386" s="12"/>
      <c r="AR386" s="12"/>
      <c r="AS386" s="12"/>
      <c r="AT386" s="12"/>
      <c r="AU386" s="12"/>
      <c r="AV386" s="12"/>
      <c r="AW386" s="12"/>
      <c r="AX386" s="12"/>
      <c r="AY386" s="12"/>
      <c r="AZ386" s="12"/>
    </row>
    <row r="387">
      <c r="A387" s="86"/>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04"/>
      <c r="AI387" s="12"/>
      <c r="AJ387" s="12"/>
      <c r="AK387" s="12"/>
      <c r="AL387" s="12"/>
      <c r="AM387" s="12"/>
      <c r="AN387" s="12"/>
      <c r="AO387" s="12"/>
      <c r="AP387" s="12"/>
      <c r="AQ387" s="12"/>
      <c r="AR387" s="12"/>
      <c r="AS387" s="12"/>
      <c r="AT387" s="12"/>
      <c r="AU387" s="12"/>
      <c r="AV387" s="12"/>
      <c r="AW387" s="12"/>
      <c r="AX387" s="12"/>
      <c r="AY387" s="12"/>
      <c r="AZ387" s="12"/>
    </row>
    <row r="388">
      <c r="A388" s="86"/>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04"/>
      <c r="AI388" s="12"/>
      <c r="AJ388" s="12"/>
      <c r="AK388" s="12"/>
      <c r="AL388" s="12"/>
      <c r="AM388" s="12"/>
      <c r="AN388" s="12"/>
      <c r="AO388" s="12"/>
      <c r="AP388" s="12"/>
      <c r="AQ388" s="12"/>
      <c r="AR388" s="12"/>
      <c r="AS388" s="12"/>
      <c r="AT388" s="12"/>
      <c r="AU388" s="12"/>
      <c r="AV388" s="12"/>
      <c r="AW388" s="12"/>
      <c r="AX388" s="12"/>
      <c r="AY388" s="12"/>
      <c r="AZ388" s="12"/>
    </row>
    <row r="389">
      <c r="A389" s="86"/>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04"/>
      <c r="AI389" s="12"/>
      <c r="AJ389" s="12"/>
      <c r="AK389" s="12"/>
      <c r="AL389" s="12"/>
      <c r="AM389" s="12"/>
      <c r="AN389" s="12"/>
      <c r="AO389" s="12"/>
      <c r="AP389" s="12"/>
      <c r="AQ389" s="12"/>
      <c r="AR389" s="12"/>
      <c r="AS389" s="12"/>
      <c r="AT389" s="12"/>
      <c r="AU389" s="12"/>
      <c r="AV389" s="12"/>
      <c r="AW389" s="12"/>
      <c r="AX389" s="12"/>
      <c r="AY389" s="12"/>
      <c r="AZ389" s="12"/>
    </row>
    <row r="390">
      <c r="A390" s="86"/>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04"/>
      <c r="AI390" s="12"/>
      <c r="AJ390" s="12"/>
      <c r="AK390" s="12"/>
      <c r="AL390" s="12"/>
      <c r="AM390" s="12"/>
      <c r="AN390" s="12"/>
      <c r="AO390" s="12"/>
      <c r="AP390" s="12"/>
      <c r="AQ390" s="12"/>
      <c r="AR390" s="12"/>
      <c r="AS390" s="12"/>
      <c r="AT390" s="12"/>
      <c r="AU390" s="12"/>
      <c r="AV390" s="12"/>
      <c r="AW390" s="12"/>
      <c r="AX390" s="12"/>
      <c r="AY390" s="12"/>
      <c r="AZ390" s="12"/>
    </row>
    <row r="391">
      <c r="A391" s="86"/>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04"/>
      <c r="AI391" s="12"/>
      <c r="AJ391" s="12"/>
      <c r="AK391" s="12"/>
      <c r="AL391" s="12"/>
      <c r="AM391" s="12"/>
      <c r="AN391" s="12"/>
      <c r="AO391" s="12"/>
      <c r="AP391" s="12"/>
      <c r="AQ391" s="12"/>
      <c r="AR391" s="12"/>
      <c r="AS391" s="12"/>
      <c r="AT391" s="12"/>
      <c r="AU391" s="12"/>
      <c r="AV391" s="12"/>
      <c r="AW391" s="12"/>
      <c r="AX391" s="12"/>
      <c r="AY391" s="12"/>
      <c r="AZ391" s="12"/>
    </row>
    <row r="392">
      <c r="A392" s="86"/>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04"/>
      <c r="AI392" s="12"/>
      <c r="AJ392" s="12"/>
      <c r="AK392" s="12"/>
      <c r="AL392" s="12"/>
      <c r="AM392" s="12"/>
      <c r="AN392" s="12"/>
      <c r="AO392" s="12"/>
      <c r="AP392" s="12"/>
      <c r="AQ392" s="12"/>
      <c r="AR392" s="12"/>
      <c r="AS392" s="12"/>
      <c r="AT392" s="12"/>
      <c r="AU392" s="12"/>
      <c r="AV392" s="12"/>
      <c r="AW392" s="12"/>
      <c r="AX392" s="12"/>
      <c r="AY392" s="12"/>
      <c r="AZ392" s="12"/>
    </row>
    <row r="393">
      <c r="A393" s="86"/>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04"/>
      <c r="AI393" s="12"/>
      <c r="AJ393" s="12"/>
      <c r="AK393" s="12"/>
      <c r="AL393" s="12"/>
      <c r="AM393" s="12"/>
      <c r="AN393" s="12"/>
      <c r="AO393" s="12"/>
      <c r="AP393" s="12"/>
      <c r="AQ393" s="12"/>
      <c r="AR393" s="12"/>
      <c r="AS393" s="12"/>
      <c r="AT393" s="12"/>
      <c r="AU393" s="12"/>
      <c r="AV393" s="12"/>
      <c r="AW393" s="12"/>
      <c r="AX393" s="12"/>
      <c r="AY393" s="12"/>
      <c r="AZ393" s="12"/>
    </row>
    <row r="394">
      <c r="A394" s="86"/>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04"/>
      <c r="AI394" s="12"/>
      <c r="AJ394" s="12"/>
      <c r="AK394" s="12"/>
      <c r="AL394" s="12"/>
      <c r="AM394" s="12"/>
      <c r="AN394" s="12"/>
      <c r="AO394" s="12"/>
      <c r="AP394" s="12"/>
      <c r="AQ394" s="12"/>
      <c r="AR394" s="12"/>
      <c r="AS394" s="12"/>
      <c r="AT394" s="12"/>
      <c r="AU394" s="12"/>
      <c r="AV394" s="12"/>
      <c r="AW394" s="12"/>
      <c r="AX394" s="12"/>
      <c r="AY394" s="12"/>
      <c r="AZ394" s="12"/>
    </row>
    <row r="395">
      <c r="A395" s="86"/>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04"/>
      <c r="AI395" s="12"/>
      <c r="AJ395" s="12"/>
      <c r="AK395" s="12"/>
      <c r="AL395" s="12"/>
      <c r="AM395" s="12"/>
      <c r="AN395" s="12"/>
      <c r="AO395" s="12"/>
      <c r="AP395" s="12"/>
      <c r="AQ395" s="12"/>
      <c r="AR395" s="12"/>
      <c r="AS395" s="12"/>
      <c r="AT395" s="12"/>
      <c r="AU395" s="12"/>
      <c r="AV395" s="12"/>
      <c r="AW395" s="12"/>
      <c r="AX395" s="12"/>
      <c r="AY395" s="12"/>
      <c r="AZ395" s="12"/>
    </row>
    <row r="396">
      <c r="A396" s="86"/>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04"/>
      <c r="AI396" s="12"/>
      <c r="AJ396" s="12"/>
      <c r="AK396" s="12"/>
      <c r="AL396" s="12"/>
      <c r="AM396" s="12"/>
      <c r="AN396" s="12"/>
      <c r="AO396" s="12"/>
      <c r="AP396" s="12"/>
      <c r="AQ396" s="12"/>
      <c r="AR396" s="12"/>
      <c r="AS396" s="12"/>
      <c r="AT396" s="12"/>
      <c r="AU396" s="12"/>
      <c r="AV396" s="12"/>
      <c r="AW396" s="12"/>
      <c r="AX396" s="12"/>
      <c r="AY396" s="12"/>
      <c r="AZ396" s="12"/>
    </row>
    <row r="397">
      <c r="A397" s="86"/>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04"/>
      <c r="AI397" s="12"/>
      <c r="AJ397" s="12"/>
      <c r="AK397" s="12"/>
      <c r="AL397" s="12"/>
      <c r="AM397" s="12"/>
      <c r="AN397" s="12"/>
      <c r="AO397" s="12"/>
      <c r="AP397" s="12"/>
      <c r="AQ397" s="12"/>
      <c r="AR397" s="12"/>
      <c r="AS397" s="12"/>
      <c r="AT397" s="12"/>
      <c r="AU397" s="12"/>
      <c r="AV397" s="12"/>
      <c r="AW397" s="12"/>
      <c r="AX397" s="12"/>
      <c r="AY397" s="12"/>
      <c r="AZ397" s="12"/>
    </row>
    <row r="398">
      <c r="A398" s="86"/>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04"/>
      <c r="AI398" s="12"/>
      <c r="AJ398" s="12"/>
      <c r="AK398" s="12"/>
      <c r="AL398" s="12"/>
      <c r="AM398" s="12"/>
      <c r="AN398" s="12"/>
      <c r="AO398" s="12"/>
      <c r="AP398" s="12"/>
      <c r="AQ398" s="12"/>
      <c r="AR398" s="12"/>
      <c r="AS398" s="12"/>
      <c r="AT398" s="12"/>
      <c r="AU398" s="12"/>
      <c r="AV398" s="12"/>
      <c r="AW398" s="12"/>
      <c r="AX398" s="12"/>
      <c r="AY398" s="12"/>
      <c r="AZ398" s="12"/>
    </row>
    <row r="399">
      <c r="A399" s="86"/>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04"/>
      <c r="AI399" s="12"/>
      <c r="AJ399" s="12"/>
      <c r="AK399" s="12"/>
      <c r="AL399" s="12"/>
      <c r="AM399" s="12"/>
      <c r="AN399" s="12"/>
      <c r="AO399" s="12"/>
      <c r="AP399" s="12"/>
      <c r="AQ399" s="12"/>
      <c r="AR399" s="12"/>
      <c r="AS399" s="12"/>
      <c r="AT399" s="12"/>
      <c r="AU399" s="12"/>
      <c r="AV399" s="12"/>
      <c r="AW399" s="12"/>
      <c r="AX399" s="12"/>
      <c r="AY399" s="12"/>
      <c r="AZ399" s="12"/>
    </row>
    <row r="400">
      <c r="A400" s="86"/>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04"/>
      <c r="AI400" s="12"/>
      <c r="AJ400" s="12"/>
      <c r="AK400" s="12"/>
      <c r="AL400" s="12"/>
      <c r="AM400" s="12"/>
      <c r="AN400" s="12"/>
      <c r="AO400" s="12"/>
      <c r="AP400" s="12"/>
      <c r="AQ400" s="12"/>
      <c r="AR400" s="12"/>
      <c r="AS400" s="12"/>
      <c r="AT400" s="12"/>
      <c r="AU400" s="12"/>
      <c r="AV400" s="12"/>
      <c r="AW400" s="12"/>
      <c r="AX400" s="12"/>
      <c r="AY400" s="12"/>
      <c r="AZ400" s="12"/>
    </row>
    <row r="401">
      <c r="A401" s="86"/>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04"/>
      <c r="AI401" s="12"/>
      <c r="AJ401" s="12"/>
      <c r="AK401" s="12"/>
      <c r="AL401" s="12"/>
      <c r="AM401" s="12"/>
      <c r="AN401" s="12"/>
      <c r="AO401" s="12"/>
      <c r="AP401" s="12"/>
      <c r="AQ401" s="12"/>
      <c r="AR401" s="12"/>
      <c r="AS401" s="12"/>
      <c r="AT401" s="12"/>
      <c r="AU401" s="12"/>
      <c r="AV401" s="12"/>
      <c r="AW401" s="12"/>
      <c r="AX401" s="12"/>
      <c r="AY401" s="12"/>
      <c r="AZ401" s="12"/>
    </row>
    <row r="402">
      <c r="A402" s="86"/>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04"/>
      <c r="AI402" s="12"/>
      <c r="AJ402" s="12"/>
      <c r="AK402" s="12"/>
      <c r="AL402" s="12"/>
      <c r="AM402" s="12"/>
      <c r="AN402" s="12"/>
      <c r="AO402" s="12"/>
      <c r="AP402" s="12"/>
      <c r="AQ402" s="12"/>
      <c r="AR402" s="12"/>
      <c r="AS402" s="12"/>
      <c r="AT402" s="12"/>
      <c r="AU402" s="12"/>
      <c r="AV402" s="12"/>
      <c r="AW402" s="12"/>
      <c r="AX402" s="12"/>
      <c r="AY402" s="12"/>
      <c r="AZ402" s="12"/>
    </row>
    <row r="403">
      <c r="A403" s="86"/>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04"/>
      <c r="AI403" s="12"/>
      <c r="AJ403" s="12"/>
      <c r="AK403" s="12"/>
      <c r="AL403" s="12"/>
      <c r="AM403" s="12"/>
      <c r="AN403" s="12"/>
      <c r="AO403" s="12"/>
      <c r="AP403" s="12"/>
      <c r="AQ403" s="12"/>
      <c r="AR403" s="12"/>
      <c r="AS403" s="12"/>
      <c r="AT403" s="12"/>
      <c r="AU403" s="12"/>
      <c r="AV403" s="12"/>
      <c r="AW403" s="12"/>
      <c r="AX403" s="12"/>
      <c r="AY403" s="12"/>
      <c r="AZ403" s="12"/>
    </row>
    <row r="404">
      <c r="A404" s="86"/>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04"/>
      <c r="AI404" s="12"/>
      <c r="AJ404" s="12"/>
      <c r="AK404" s="12"/>
      <c r="AL404" s="12"/>
      <c r="AM404" s="12"/>
      <c r="AN404" s="12"/>
      <c r="AO404" s="12"/>
      <c r="AP404" s="12"/>
      <c r="AQ404" s="12"/>
      <c r="AR404" s="12"/>
      <c r="AS404" s="12"/>
      <c r="AT404" s="12"/>
      <c r="AU404" s="12"/>
      <c r="AV404" s="12"/>
      <c r="AW404" s="12"/>
      <c r="AX404" s="12"/>
      <c r="AY404" s="12"/>
      <c r="AZ404" s="12"/>
    </row>
    <row r="405">
      <c r="A405" s="86"/>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04"/>
      <c r="AI405" s="12"/>
      <c r="AJ405" s="12"/>
      <c r="AK405" s="12"/>
      <c r="AL405" s="12"/>
      <c r="AM405" s="12"/>
      <c r="AN405" s="12"/>
      <c r="AO405" s="12"/>
      <c r="AP405" s="12"/>
      <c r="AQ405" s="12"/>
      <c r="AR405" s="12"/>
      <c r="AS405" s="12"/>
      <c r="AT405" s="12"/>
      <c r="AU405" s="12"/>
      <c r="AV405" s="12"/>
      <c r="AW405" s="12"/>
      <c r="AX405" s="12"/>
      <c r="AY405" s="12"/>
      <c r="AZ405" s="12"/>
    </row>
    <row r="406">
      <c r="A406" s="86"/>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04"/>
      <c r="AI406" s="12"/>
      <c r="AJ406" s="12"/>
      <c r="AK406" s="12"/>
      <c r="AL406" s="12"/>
      <c r="AM406" s="12"/>
      <c r="AN406" s="12"/>
      <c r="AO406" s="12"/>
      <c r="AP406" s="12"/>
      <c r="AQ406" s="12"/>
      <c r="AR406" s="12"/>
      <c r="AS406" s="12"/>
      <c r="AT406" s="12"/>
      <c r="AU406" s="12"/>
      <c r="AV406" s="12"/>
      <c r="AW406" s="12"/>
      <c r="AX406" s="12"/>
      <c r="AY406" s="12"/>
      <c r="AZ406" s="12"/>
    </row>
    <row r="407">
      <c r="A407" s="86"/>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04"/>
      <c r="AI407" s="12"/>
      <c r="AJ407" s="12"/>
      <c r="AK407" s="12"/>
      <c r="AL407" s="12"/>
      <c r="AM407" s="12"/>
      <c r="AN407" s="12"/>
      <c r="AO407" s="12"/>
      <c r="AP407" s="12"/>
      <c r="AQ407" s="12"/>
      <c r="AR407" s="12"/>
      <c r="AS407" s="12"/>
      <c r="AT407" s="12"/>
      <c r="AU407" s="12"/>
      <c r="AV407" s="12"/>
      <c r="AW407" s="12"/>
      <c r="AX407" s="12"/>
      <c r="AY407" s="12"/>
      <c r="AZ407" s="12"/>
    </row>
    <row r="408">
      <c r="A408" s="86"/>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04"/>
      <c r="AI408" s="12"/>
      <c r="AJ408" s="12"/>
      <c r="AK408" s="12"/>
      <c r="AL408" s="12"/>
      <c r="AM408" s="12"/>
      <c r="AN408" s="12"/>
      <c r="AO408" s="12"/>
      <c r="AP408" s="12"/>
      <c r="AQ408" s="12"/>
      <c r="AR408" s="12"/>
      <c r="AS408" s="12"/>
      <c r="AT408" s="12"/>
      <c r="AU408" s="12"/>
      <c r="AV408" s="12"/>
      <c r="AW408" s="12"/>
      <c r="AX408" s="12"/>
      <c r="AY408" s="12"/>
      <c r="AZ408" s="12"/>
    </row>
    <row r="409">
      <c r="A409" s="86"/>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04"/>
      <c r="AI409" s="12"/>
      <c r="AJ409" s="12"/>
      <c r="AK409" s="12"/>
      <c r="AL409" s="12"/>
      <c r="AM409" s="12"/>
      <c r="AN409" s="12"/>
      <c r="AO409" s="12"/>
      <c r="AP409" s="12"/>
      <c r="AQ409" s="12"/>
      <c r="AR409" s="12"/>
      <c r="AS409" s="12"/>
      <c r="AT409" s="12"/>
      <c r="AU409" s="12"/>
      <c r="AV409" s="12"/>
      <c r="AW409" s="12"/>
      <c r="AX409" s="12"/>
      <c r="AY409" s="12"/>
      <c r="AZ409" s="12"/>
    </row>
    <row r="410">
      <c r="A410" s="86"/>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04"/>
      <c r="AI410" s="12"/>
      <c r="AJ410" s="12"/>
      <c r="AK410" s="12"/>
      <c r="AL410" s="12"/>
      <c r="AM410" s="12"/>
      <c r="AN410" s="12"/>
      <c r="AO410" s="12"/>
      <c r="AP410" s="12"/>
      <c r="AQ410" s="12"/>
      <c r="AR410" s="12"/>
      <c r="AS410" s="12"/>
      <c r="AT410" s="12"/>
      <c r="AU410" s="12"/>
      <c r="AV410" s="12"/>
      <c r="AW410" s="12"/>
      <c r="AX410" s="12"/>
      <c r="AY410" s="12"/>
      <c r="AZ410" s="12"/>
    </row>
    <row r="411">
      <c r="A411" s="86"/>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04"/>
      <c r="AI411" s="12"/>
      <c r="AJ411" s="12"/>
      <c r="AK411" s="12"/>
      <c r="AL411" s="12"/>
      <c r="AM411" s="12"/>
      <c r="AN411" s="12"/>
      <c r="AO411" s="12"/>
      <c r="AP411" s="12"/>
      <c r="AQ411" s="12"/>
      <c r="AR411" s="12"/>
      <c r="AS411" s="12"/>
      <c r="AT411" s="12"/>
      <c r="AU411" s="12"/>
      <c r="AV411" s="12"/>
      <c r="AW411" s="12"/>
      <c r="AX411" s="12"/>
      <c r="AY411" s="12"/>
      <c r="AZ411" s="12"/>
    </row>
    <row r="412">
      <c r="A412" s="86"/>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04"/>
      <c r="AI412" s="12"/>
      <c r="AJ412" s="12"/>
      <c r="AK412" s="12"/>
      <c r="AL412" s="12"/>
      <c r="AM412" s="12"/>
      <c r="AN412" s="12"/>
      <c r="AO412" s="12"/>
      <c r="AP412" s="12"/>
      <c r="AQ412" s="12"/>
      <c r="AR412" s="12"/>
      <c r="AS412" s="12"/>
      <c r="AT412" s="12"/>
      <c r="AU412" s="12"/>
      <c r="AV412" s="12"/>
      <c r="AW412" s="12"/>
      <c r="AX412" s="12"/>
      <c r="AY412" s="12"/>
      <c r="AZ412" s="12"/>
    </row>
    <row r="413">
      <c r="A413" s="86"/>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04"/>
      <c r="AI413" s="12"/>
      <c r="AJ413" s="12"/>
      <c r="AK413" s="12"/>
      <c r="AL413" s="12"/>
      <c r="AM413" s="12"/>
      <c r="AN413" s="12"/>
      <c r="AO413" s="12"/>
      <c r="AP413" s="12"/>
      <c r="AQ413" s="12"/>
      <c r="AR413" s="12"/>
      <c r="AS413" s="12"/>
      <c r="AT413" s="12"/>
      <c r="AU413" s="12"/>
      <c r="AV413" s="12"/>
      <c r="AW413" s="12"/>
      <c r="AX413" s="12"/>
      <c r="AY413" s="12"/>
      <c r="AZ413" s="12"/>
    </row>
    <row r="414">
      <c r="A414" s="86"/>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04"/>
      <c r="AI414" s="12"/>
      <c r="AJ414" s="12"/>
      <c r="AK414" s="12"/>
      <c r="AL414" s="12"/>
      <c r="AM414" s="12"/>
      <c r="AN414" s="12"/>
      <c r="AO414" s="12"/>
      <c r="AP414" s="12"/>
      <c r="AQ414" s="12"/>
      <c r="AR414" s="12"/>
      <c r="AS414" s="12"/>
      <c r="AT414" s="12"/>
      <c r="AU414" s="12"/>
      <c r="AV414" s="12"/>
      <c r="AW414" s="12"/>
      <c r="AX414" s="12"/>
      <c r="AY414" s="12"/>
      <c r="AZ414" s="12"/>
    </row>
    <row r="415">
      <c r="A415" s="86"/>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04"/>
      <c r="AI415" s="12"/>
      <c r="AJ415" s="12"/>
      <c r="AK415" s="12"/>
      <c r="AL415" s="12"/>
      <c r="AM415" s="12"/>
      <c r="AN415" s="12"/>
      <c r="AO415" s="12"/>
      <c r="AP415" s="12"/>
      <c r="AQ415" s="12"/>
      <c r="AR415" s="12"/>
      <c r="AS415" s="12"/>
      <c r="AT415" s="12"/>
      <c r="AU415" s="12"/>
      <c r="AV415" s="12"/>
      <c r="AW415" s="12"/>
      <c r="AX415" s="12"/>
      <c r="AY415" s="12"/>
      <c r="AZ415" s="12"/>
    </row>
    <row r="416">
      <c r="A416" s="86"/>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04"/>
      <c r="AI416" s="12"/>
      <c r="AJ416" s="12"/>
      <c r="AK416" s="12"/>
      <c r="AL416" s="12"/>
      <c r="AM416" s="12"/>
      <c r="AN416" s="12"/>
      <c r="AO416" s="12"/>
      <c r="AP416" s="12"/>
      <c r="AQ416" s="12"/>
      <c r="AR416" s="12"/>
      <c r="AS416" s="12"/>
      <c r="AT416" s="12"/>
      <c r="AU416" s="12"/>
      <c r="AV416" s="12"/>
      <c r="AW416" s="12"/>
      <c r="AX416" s="12"/>
      <c r="AY416" s="12"/>
      <c r="AZ416" s="12"/>
    </row>
    <row r="417">
      <c r="A417" s="86"/>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04"/>
      <c r="AI417" s="12"/>
      <c r="AJ417" s="12"/>
      <c r="AK417" s="12"/>
      <c r="AL417" s="12"/>
      <c r="AM417" s="12"/>
      <c r="AN417" s="12"/>
      <c r="AO417" s="12"/>
      <c r="AP417" s="12"/>
      <c r="AQ417" s="12"/>
      <c r="AR417" s="12"/>
      <c r="AS417" s="12"/>
      <c r="AT417" s="12"/>
      <c r="AU417" s="12"/>
      <c r="AV417" s="12"/>
      <c r="AW417" s="12"/>
      <c r="AX417" s="12"/>
      <c r="AY417" s="12"/>
      <c r="AZ417" s="12"/>
    </row>
    <row r="418">
      <c r="A418" s="86"/>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04"/>
      <c r="AI418" s="12"/>
      <c r="AJ418" s="12"/>
      <c r="AK418" s="12"/>
      <c r="AL418" s="12"/>
      <c r="AM418" s="12"/>
      <c r="AN418" s="12"/>
      <c r="AO418" s="12"/>
      <c r="AP418" s="12"/>
      <c r="AQ418" s="12"/>
      <c r="AR418" s="12"/>
      <c r="AS418" s="12"/>
      <c r="AT418" s="12"/>
      <c r="AU418" s="12"/>
      <c r="AV418" s="12"/>
      <c r="AW418" s="12"/>
      <c r="AX418" s="12"/>
      <c r="AY418" s="12"/>
      <c r="AZ418" s="12"/>
    </row>
    <row r="419">
      <c r="A419" s="86"/>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04"/>
      <c r="AI419" s="12"/>
      <c r="AJ419" s="12"/>
      <c r="AK419" s="12"/>
      <c r="AL419" s="12"/>
      <c r="AM419" s="12"/>
      <c r="AN419" s="12"/>
      <c r="AO419" s="12"/>
      <c r="AP419" s="12"/>
      <c r="AQ419" s="12"/>
      <c r="AR419" s="12"/>
      <c r="AS419" s="12"/>
      <c r="AT419" s="12"/>
      <c r="AU419" s="12"/>
      <c r="AV419" s="12"/>
      <c r="AW419" s="12"/>
      <c r="AX419" s="12"/>
      <c r="AY419" s="12"/>
      <c r="AZ419" s="12"/>
    </row>
    <row r="420">
      <c r="A420" s="86"/>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04"/>
      <c r="AI420" s="12"/>
      <c r="AJ420" s="12"/>
      <c r="AK420" s="12"/>
      <c r="AL420" s="12"/>
      <c r="AM420" s="12"/>
      <c r="AN420" s="12"/>
      <c r="AO420" s="12"/>
      <c r="AP420" s="12"/>
      <c r="AQ420" s="12"/>
      <c r="AR420" s="12"/>
      <c r="AS420" s="12"/>
      <c r="AT420" s="12"/>
      <c r="AU420" s="12"/>
      <c r="AV420" s="12"/>
      <c r="AW420" s="12"/>
      <c r="AX420" s="12"/>
      <c r="AY420" s="12"/>
      <c r="AZ420" s="12"/>
    </row>
    <row r="421">
      <c r="A421" s="86"/>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04"/>
      <c r="AI421" s="12"/>
      <c r="AJ421" s="12"/>
      <c r="AK421" s="12"/>
      <c r="AL421" s="12"/>
      <c r="AM421" s="12"/>
      <c r="AN421" s="12"/>
      <c r="AO421" s="12"/>
      <c r="AP421" s="12"/>
      <c r="AQ421" s="12"/>
      <c r="AR421" s="12"/>
      <c r="AS421" s="12"/>
      <c r="AT421" s="12"/>
      <c r="AU421" s="12"/>
      <c r="AV421" s="12"/>
      <c r="AW421" s="12"/>
      <c r="AX421" s="12"/>
      <c r="AY421" s="12"/>
      <c r="AZ421" s="12"/>
    </row>
    <row r="422">
      <c r="A422" s="86"/>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04"/>
      <c r="AI422" s="12"/>
      <c r="AJ422" s="12"/>
      <c r="AK422" s="12"/>
      <c r="AL422" s="12"/>
      <c r="AM422" s="12"/>
      <c r="AN422" s="12"/>
      <c r="AO422" s="12"/>
      <c r="AP422" s="12"/>
      <c r="AQ422" s="12"/>
      <c r="AR422" s="12"/>
      <c r="AS422" s="12"/>
      <c r="AT422" s="12"/>
      <c r="AU422" s="12"/>
      <c r="AV422" s="12"/>
      <c r="AW422" s="12"/>
      <c r="AX422" s="12"/>
      <c r="AY422" s="12"/>
      <c r="AZ422" s="12"/>
    </row>
    <row r="423">
      <c r="A423" s="86"/>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04"/>
      <c r="AI423" s="12"/>
      <c r="AJ423" s="12"/>
      <c r="AK423" s="12"/>
      <c r="AL423" s="12"/>
      <c r="AM423" s="12"/>
      <c r="AN423" s="12"/>
      <c r="AO423" s="12"/>
      <c r="AP423" s="12"/>
      <c r="AQ423" s="12"/>
      <c r="AR423" s="12"/>
      <c r="AS423" s="12"/>
      <c r="AT423" s="12"/>
      <c r="AU423" s="12"/>
      <c r="AV423" s="12"/>
      <c r="AW423" s="12"/>
      <c r="AX423" s="12"/>
      <c r="AY423" s="12"/>
      <c r="AZ423" s="12"/>
    </row>
    <row r="424">
      <c r="A424" s="86"/>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04"/>
      <c r="AI424" s="12"/>
      <c r="AJ424" s="12"/>
      <c r="AK424" s="12"/>
      <c r="AL424" s="12"/>
      <c r="AM424" s="12"/>
      <c r="AN424" s="12"/>
      <c r="AO424" s="12"/>
      <c r="AP424" s="12"/>
      <c r="AQ424" s="12"/>
      <c r="AR424" s="12"/>
      <c r="AS424" s="12"/>
      <c r="AT424" s="12"/>
      <c r="AU424" s="12"/>
      <c r="AV424" s="12"/>
      <c r="AW424" s="12"/>
      <c r="AX424" s="12"/>
      <c r="AY424" s="12"/>
      <c r="AZ424" s="12"/>
    </row>
    <row r="425">
      <c r="A425" s="86"/>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04"/>
      <c r="AI425" s="12"/>
      <c r="AJ425" s="12"/>
      <c r="AK425" s="12"/>
      <c r="AL425" s="12"/>
      <c r="AM425" s="12"/>
      <c r="AN425" s="12"/>
      <c r="AO425" s="12"/>
      <c r="AP425" s="12"/>
      <c r="AQ425" s="12"/>
      <c r="AR425" s="12"/>
      <c r="AS425" s="12"/>
      <c r="AT425" s="12"/>
      <c r="AU425" s="12"/>
      <c r="AV425" s="12"/>
      <c r="AW425" s="12"/>
      <c r="AX425" s="12"/>
      <c r="AY425" s="12"/>
      <c r="AZ425" s="12"/>
    </row>
    <row r="426">
      <c r="A426" s="86"/>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04"/>
      <c r="AI426" s="12"/>
      <c r="AJ426" s="12"/>
      <c r="AK426" s="12"/>
      <c r="AL426" s="12"/>
      <c r="AM426" s="12"/>
      <c r="AN426" s="12"/>
      <c r="AO426" s="12"/>
      <c r="AP426" s="12"/>
      <c r="AQ426" s="12"/>
      <c r="AR426" s="12"/>
      <c r="AS426" s="12"/>
      <c r="AT426" s="12"/>
      <c r="AU426" s="12"/>
      <c r="AV426" s="12"/>
      <c r="AW426" s="12"/>
      <c r="AX426" s="12"/>
      <c r="AY426" s="12"/>
      <c r="AZ426" s="12"/>
    </row>
    <row r="427">
      <c r="A427" s="86"/>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04"/>
      <c r="AI427" s="12"/>
      <c r="AJ427" s="12"/>
      <c r="AK427" s="12"/>
      <c r="AL427" s="12"/>
      <c r="AM427" s="12"/>
      <c r="AN427" s="12"/>
      <c r="AO427" s="12"/>
      <c r="AP427" s="12"/>
      <c r="AQ427" s="12"/>
      <c r="AR427" s="12"/>
      <c r="AS427" s="12"/>
      <c r="AT427" s="12"/>
      <c r="AU427" s="12"/>
      <c r="AV427" s="12"/>
      <c r="AW427" s="12"/>
      <c r="AX427" s="12"/>
      <c r="AY427" s="12"/>
      <c r="AZ427" s="12"/>
    </row>
    <row r="428">
      <c r="A428" s="86"/>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04"/>
      <c r="AI428" s="12"/>
      <c r="AJ428" s="12"/>
      <c r="AK428" s="12"/>
      <c r="AL428" s="12"/>
      <c r="AM428" s="12"/>
      <c r="AN428" s="12"/>
      <c r="AO428" s="12"/>
      <c r="AP428" s="12"/>
      <c r="AQ428" s="12"/>
      <c r="AR428" s="12"/>
      <c r="AS428" s="12"/>
      <c r="AT428" s="12"/>
      <c r="AU428" s="12"/>
      <c r="AV428" s="12"/>
      <c r="AW428" s="12"/>
      <c r="AX428" s="12"/>
      <c r="AY428" s="12"/>
      <c r="AZ428" s="12"/>
    </row>
    <row r="429">
      <c r="A429" s="86"/>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04"/>
      <c r="AI429" s="12"/>
      <c r="AJ429" s="12"/>
      <c r="AK429" s="12"/>
      <c r="AL429" s="12"/>
      <c r="AM429" s="12"/>
      <c r="AN429" s="12"/>
      <c r="AO429" s="12"/>
      <c r="AP429" s="12"/>
      <c r="AQ429" s="12"/>
      <c r="AR429" s="12"/>
      <c r="AS429" s="12"/>
      <c r="AT429" s="12"/>
      <c r="AU429" s="12"/>
      <c r="AV429" s="12"/>
      <c r="AW429" s="12"/>
      <c r="AX429" s="12"/>
      <c r="AY429" s="12"/>
      <c r="AZ429" s="12"/>
    </row>
    <row r="430">
      <c r="A430" s="86"/>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04"/>
      <c r="AI430" s="12"/>
      <c r="AJ430" s="12"/>
      <c r="AK430" s="12"/>
      <c r="AL430" s="12"/>
      <c r="AM430" s="12"/>
      <c r="AN430" s="12"/>
      <c r="AO430" s="12"/>
      <c r="AP430" s="12"/>
      <c r="AQ430" s="12"/>
      <c r="AR430" s="12"/>
      <c r="AS430" s="12"/>
      <c r="AT430" s="12"/>
      <c r="AU430" s="12"/>
      <c r="AV430" s="12"/>
      <c r="AW430" s="12"/>
      <c r="AX430" s="12"/>
      <c r="AY430" s="12"/>
      <c r="AZ430" s="12"/>
    </row>
    <row r="431">
      <c r="A431" s="86"/>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04"/>
      <c r="AI431" s="12"/>
      <c r="AJ431" s="12"/>
      <c r="AK431" s="12"/>
      <c r="AL431" s="12"/>
      <c r="AM431" s="12"/>
      <c r="AN431" s="12"/>
      <c r="AO431" s="12"/>
      <c r="AP431" s="12"/>
      <c r="AQ431" s="12"/>
      <c r="AR431" s="12"/>
      <c r="AS431" s="12"/>
      <c r="AT431" s="12"/>
      <c r="AU431" s="12"/>
      <c r="AV431" s="12"/>
      <c r="AW431" s="12"/>
      <c r="AX431" s="12"/>
      <c r="AY431" s="12"/>
      <c r="AZ431" s="12"/>
    </row>
    <row r="432">
      <c r="A432" s="86"/>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04"/>
      <c r="AI432" s="12"/>
      <c r="AJ432" s="12"/>
      <c r="AK432" s="12"/>
      <c r="AL432" s="12"/>
      <c r="AM432" s="12"/>
      <c r="AN432" s="12"/>
      <c r="AO432" s="12"/>
      <c r="AP432" s="12"/>
      <c r="AQ432" s="12"/>
      <c r="AR432" s="12"/>
      <c r="AS432" s="12"/>
      <c r="AT432" s="12"/>
      <c r="AU432" s="12"/>
      <c r="AV432" s="12"/>
      <c r="AW432" s="12"/>
      <c r="AX432" s="12"/>
      <c r="AY432" s="12"/>
      <c r="AZ432" s="12"/>
    </row>
    <row r="433">
      <c r="A433" s="86"/>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04"/>
      <c r="AI433" s="12"/>
      <c r="AJ433" s="12"/>
      <c r="AK433" s="12"/>
      <c r="AL433" s="12"/>
      <c r="AM433" s="12"/>
      <c r="AN433" s="12"/>
      <c r="AO433" s="12"/>
      <c r="AP433" s="12"/>
      <c r="AQ433" s="12"/>
      <c r="AR433" s="12"/>
      <c r="AS433" s="12"/>
      <c r="AT433" s="12"/>
      <c r="AU433" s="12"/>
      <c r="AV433" s="12"/>
      <c r="AW433" s="12"/>
      <c r="AX433" s="12"/>
      <c r="AY433" s="12"/>
      <c r="AZ433" s="12"/>
    </row>
    <row r="434">
      <c r="A434" s="86"/>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04"/>
      <c r="AI434" s="12"/>
      <c r="AJ434" s="12"/>
      <c r="AK434" s="12"/>
      <c r="AL434" s="12"/>
      <c r="AM434" s="12"/>
      <c r="AN434" s="12"/>
      <c r="AO434" s="12"/>
      <c r="AP434" s="12"/>
      <c r="AQ434" s="12"/>
      <c r="AR434" s="12"/>
      <c r="AS434" s="12"/>
      <c r="AT434" s="12"/>
      <c r="AU434" s="12"/>
      <c r="AV434" s="12"/>
      <c r="AW434" s="12"/>
      <c r="AX434" s="12"/>
      <c r="AY434" s="12"/>
      <c r="AZ434" s="12"/>
    </row>
    <row r="435">
      <c r="A435" s="86"/>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04"/>
      <c r="AI435" s="12"/>
      <c r="AJ435" s="12"/>
      <c r="AK435" s="12"/>
      <c r="AL435" s="12"/>
      <c r="AM435" s="12"/>
      <c r="AN435" s="12"/>
      <c r="AO435" s="12"/>
      <c r="AP435" s="12"/>
      <c r="AQ435" s="12"/>
      <c r="AR435" s="12"/>
      <c r="AS435" s="12"/>
      <c r="AT435" s="12"/>
      <c r="AU435" s="12"/>
      <c r="AV435" s="12"/>
      <c r="AW435" s="12"/>
      <c r="AX435" s="12"/>
      <c r="AY435" s="12"/>
      <c r="AZ435" s="12"/>
    </row>
    <row r="436">
      <c r="A436" s="86"/>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04"/>
      <c r="AI436" s="12"/>
      <c r="AJ436" s="12"/>
      <c r="AK436" s="12"/>
      <c r="AL436" s="12"/>
      <c r="AM436" s="12"/>
      <c r="AN436" s="12"/>
      <c r="AO436" s="12"/>
      <c r="AP436" s="12"/>
      <c r="AQ436" s="12"/>
      <c r="AR436" s="12"/>
      <c r="AS436" s="12"/>
      <c r="AT436" s="12"/>
      <c r="AU436" s="12"/>
      <c r="AV436" s="12"/>
      <c r="AW436" s="12"/>
      <c r="AX436" s="12"/>
      <c r="AY436" s="12"/>
      <c r="AZ436" s="12"/>
    </row>
    <row r="437">
      <c r="A437" s="86"/>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04"/>
      <c r="AI437" s="12"/>
      <c r="AJ437" s="12"/>
      <c r="AK437" s="12"/>
      <c r="AL437" s="12"/>
      <c r="AM437" s="12"/>
      <c r="AN437" s="12"/>
      <c r="AO437" s="12"/>
      <c r="AP437" s="12"/>
      <c r="AQ437" s="12"/>
      <c r="AR437" s="12"/>
      <c r="AS437" s="12"/>
      <c r="AT437" s="12"/>
      <c r="AU437" s="12"/>
      <c r="AV437" s="12"/>
      <c r="AW437" s="12"/>
      <c r="AX437" s="12"/>
      <c r="AY437" s="12"/>
      <c r="AZ437" s="12"/>
    </row>
    <row r="438">
      <c r="A438" s="86"/>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04"/>
      <c r="AI438" s="12"/>
      <c r="AJ438" s="12"/>
      <c r="AK438" s="12"/>
      <c r="AL438" s="12"/>
      <c r="AM438" s="12"/>
      <c r="AN438" s="12"/>
      <c r="AO438" s="12"/>
      <c r="AP438" s="12"/>
      <c r="AQ438" s="12"/>
      <c r="AR438" s="12"/>
      <c r="AS438" s="12"/>
      <c r="AT438" s="12"/>
      <c r="AU438" s="12"/>
      <c r="AV438" s="12"/>
      <c r="AW438" s="12"/>
      <c r="AX438" s="12"/>
      <c r="AY438" s="12"/>
      <c r="AZ438" s="12"/>
    </row>
    <row r="439">
      <c r="A439" s="86"/>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04"/>
      <c r="AI439" s="12"/>
      <c r="AJ439" s="12"/>
      <c r="AK439" s="12"/>
      <c r="AL439" s="12"/>
      <c r="AM439" s="12"/>
      <c r="AN439" s="12"/>
      <c r="AO439" s="12"/>
      <c r="AP439" s="12"/>
      <c r="AQ439" s="12"/>
      <c r="AR439" s="12"/>
      <c r="AS439" s="12"/>
      <c r="AT439" s="12"/>
      <c r="AU439" s="12"/>
      <c r="AV439" s="12"/>
      <c r="AW439" s="12"/>
      <c r="AX439" s="12"/>
      <c r="AY439" s="12"/>
      <c r="AZ439" s="12"/>
    </row>
    <row r="440">
      <c r="A440" s="86"/>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04"/>
      <c r="AI440" s="12"/>
      <c r="AJ440" s="12"/>
      <c r="AK440" s="12"/>
      <c r="AL440" s="12"/>
      <c r="AM440" s="12"/>
      <c r="AN440" s="12"/>
      <c r="AO440" s="12"/>
      <c r="AP440" s="12"/>
      <c r="AQ440" s="12"/>
      <c r="AR440" s="12"/>
      <c r="AS440" s="12"/>
      <c r="AT440" s="12"/>
      <c r="AU440" s="12"/>
      <c r="AV440" s="12"/>
      <c r="AW440" s="12"/>
      <c r="AX440" s="12"/>
      <c r="AY440" s="12"/>
      <c r="AZ440" s="12"/>
    </row>
    <row r="441">
      <c r="A441" s="86"/>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04"/>
      <c r="AI441" s="12"/>
      <c r="AJ441" s="12"/>
      <c r="AK441" s="12"/>
      <c r="AL441" s="12"/>
      <c r="AM441" s="12"/>
      <c r="AN441" s="12"/>
      <c r="AO441" s="12"/>
      <c r="AP441" s="12"/>
      <c r="AQ441" s="12"/>
      <c r="AR441" s="12"/>
      <c r="AS441" s="12"/>
      <c r="AT441" s="12"/>
      <c r="AU441" s="12"/>
      <c r="AV441" s="12"/>
      <c r="AW441" s="12"/>
      <c r="AX441" s="12"/>
      <c r="AY441" s="12"/>
      <c r="AZ441" s="12"/>
    </row>
    <row r="442">
      <c r="A442" s="86"/>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04"/>
      <c r="AI442" s="12"/>
      <c r="AJ442" s="12"/>
      <c r="AK442" s="12"/>
      <c r="AL442" s="12"/>
      <c r="AM442" s="12"/>
      <c r="AN442" s="12"/>
      <c r="AO442" s="12"/>
      <c r="AP442" s="12"/>
      <c r="AQ442" s="12"/>
      <c r="AR442" s="12"/>
      <c r="AS442" s="12"/>
      <c r="AT442" s="12"/>
      <c r="AU442" s="12"/>
      <c r="AV442" s="12"/>
      <c r="AW442" s="12"/>
      <c r="AX442" s="12"/>
      <c r="AY442" s="12"/>
      <c r="AZ442" s="12"/>
    </row>
    <row r="443">
      <c r="A443" s="86"/>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04"/>
      <c r="AI443" s="12"/>
      <c r="AJ443" s="12"/>
      <c r="AK443" s="12"/>
      <c r="AL443" s="12"/>
      <c r="AM443" s="12"/>
      <c r="AN443" s="12"/>
      <c r="AO443" s="12"/>
      <c r="AP443" s="12"/>
      <c r="AQ443" s="12"/>
      <c r="AR443" s="12"/>
      <c r="AS443" s="12"/>
      <c r="AT443" s="12"/>
      <c r="AU443" s="12"/>
      <c r="AV443" s="12"/>
      <c r="AW443" s="12"/>
      <c r="AX443" s="12"/>
      <c r="AY443" s="12"/>
      <c r="AZ443" s="12"/>
    </row>
    <row r="444">
      <c r="A444" s="86"/>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04"/>
      <c r="AI444" s="12"/>
      <c r="AJ444" s="12"/>
      <c r="AK444" s="12"/>
      <c r="AL444" s="12"/>
      <c r="AM444" s="12"/>
      <c r="AN444" s="12"/>
      <c r="AO444" s="12"/>
      <c r="AP444" s="12"/>
      <c r="AQ444" s="12"/>
      <c r="AR444" s="12"/>
      <c r="AS444" s="12"/>
      <c r="AT444" s="12"/>
      <c r="AU444" s="12"/>
      <c r="AV444" s="12"/>
      <c r="AW444" s="12"/>
      <c r="AX444" s="12"/>
      <c r="AY444" s="12"/>
      <c r="AZ444" s="12"/>
    </row>
    <row r="445">
      <c r="A445" s="86"/>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04"/>
      <c r="AI445" s="12"/>
      <c r="AJ445" s="12"/>
      <c r="AK445" s="12"/>
      <c r="AL445" s="12"/>
      <c r="AM445" s="12"/>
      <c r="AN445" s="12"/>
      <c r="AO445" s="12"/>
      <c r="AP445" s="12"/>
      <c r="AQ445" s="12"/>
      <c r="AR445" s="12"/>
      <c r="AS445" s="12"/>
      <c r="AT445" s="12"/>
      <c r="AU445" s="12"/>
      <c r="AV445" s="12"/>
      <c r="AW445" s="12"/>
      <c r="AX445" s="12"/>
      <c r="AY445" s="12"/>
      <c r="AZ445" s="12"/>
    </row>
    <row r="446">
      <c r="A446" s="86"/>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04"/>
      <c r="AI446" s="12"/>
      <c r="AJ446" s="12"/>
      <c r="AK446" s="12"/>
      <c r="AL446" s="12"/>
      <c r="AM446" s="12"/>
      <c r="AN446" s="12"/>
      <c r="AO446" s="12"/>
      <c r="AP446" s="12"/>
      <c r="AQ446" s="12"/>
      <c r="AR446" s="12"/>
      <c r="AS446" s="12"/>
      <c r="AT446" s="12"/>
      <c r="AU446" s="12"/>
      <c r="AV446" s="12"/>
      <c r="AW446" s="12"/>
      <c r="AX446" s="12"/>
      <c r="AY446" s="12"/>
      <c r="AZ446" s="12"/>
    </row>
    <row r="447">
      <c r="A447" s="86"/>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04"/>
      <c r="AI447" s="12"/>
      <c r="AJ447" s="12"/>
      <c r="AK447" s="12"/>
      <c r="AL447" s="12"/>
      <c r="AM447" s="12"/>
      <c r="AN447" s="12"/>
      <c r="AO447" s="12"/>
      <c r="AP447" s="12"/>
      <c r="AQ447" s="12"/>
      <c r="AR447" s="12"/>
      <c r="AS447" s="12"/>
      <c r="AT447" s="12"/>
      <c r="AU447" s="12"/>
      <c r="AV447" s="12"/>
      <c r="AW447" s="12"/>
      <c r="AX447" s="12"/>
      <c r="AY447" s="12"/>
      <c r="AZ447" s="12"/>
    </row>
    <row r="448">
      <c r="A448" s="86"/>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04"/>
      <c r="AI448" s="12"/>
      <c r="AJ448" s="12"/>
      <c r="AK448" s="12"/>
      <c r="AL448" s="12"/>
      <c r="AM448" s="12"/>
      <c r="AN448" s="12"/>
      <c r="AO448" s="12"/>
      <c r="AP448" s="12"/>
      <c r="AQ448" s="12"/>
      <c r="AR448" s="12"/>
      <c r="AS448" s="12"/>
      <c r="AT448" s="12"/>
      <c r="AU448" s="12"/>
      <c r="AV448" s="12"/>
      <c r="AW448" s="12"/>
      <c r="AX448" s="12"/>
      <c r="AY448" s="12"/>
      <c r="AZ448" s="12"/>
    </row>
    <row r="449">
      <c r="A449" s="86"/>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04"/>
      <c r="AI449" s="12"/>
      <c r="AJ449" s="12"/>
      <c r="AK449" s="12"/>
      <c r="AL449" s="12"/>
      <c r="AM449" s="12"/>
      <c r="AN449" s="12"/>
      <c r="AO449" s="12"/>
      <c r="AP449" s="12"/>
      <c r="AQ449" s="12"/>
      <c r="AR449" s="12"/>
      <c r="AS449" s="12"/>
      <c r="AT449" s="12"/>
      <c r="AU449" s="12"/>
      <c r="AV449" s="12"/>
      <c r="AW449" s="12"/>
      <c r="AX449" s="12"/>
      <c r="AY449" s="12"/>
      <c r="AZ449" s="12"/>
    </row>
    <row r="450">
      <c r="A450" s="86"/>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04"/>
      <c r="AI450" s="12"/>
      <c r="AJ450" s="12"/>
      <c r="AK450" s="12"/>
      <c r="AL450" s="12"/>
      <c r="AM450" s="12"/>
      <c r="AN450" s="12"/>
      <c r="AO450" s="12"/>
      <c r="AP450" s="12"/>
      <c r="AQ450" s="12"/>
      <c r="AR450" s="12"/>
      <c r="AS450" s="12"/>
      <c r="AT450" s="12"/>
      <c r="AU450" s="12"/>
      <c r="AV450" s="12"/>
      <c r="AW450" s="12"/>
      <c r="AX450" s="12"/>
      <c r="AY450" s="12"/>
      <c r="AZ450" s="12"/>
    </row>
    <row r="451">
      <c r="A451" s="86"/>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04"/>
      <c r="AI451" s="12"/>
      <c r="AJ451" s="12"/>
      <c r="AK451" s="12"/>
      <c r="AL451" s="12"/>
      <c r="AM451" s="12"/>
      <c r="AN451" s="12"/>
      <c r="AO451" s="12"/>
      <c r="AP451" s="12"/>
      <c r="AQ451" s="12"/>
      <c r="AR451" s="12"/>
      <c r="AS451" s="12"/>
      <c r="AT451" s="12"/>
      <c r="AU451" s="12"/>
      <c r="AV451" s="12"/>
      <c r="AW451" s="12"/>
      <c r="AX451" s="12"/>
      <c r="AY451" s="12"/>
      <c r="AZ451" s="12"/>
    </row>
    <row r="452">
      <c r="A452" s="86"/>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04"/>
      <c r="AI452" s="12"/>
      <c r="AJ452" s="12"/>
      <c r="AK452" s="12"/>
      <c r="AL452" s="12"/>
      <c r="AM452" s="12"/>
      <c r="AN452" s="12"/>
      <c r="AO452" s="12"/>
      <c r="AP452" s="12"/>
      <c r="AQ452" s="12"/>
      <c r="AR452" s="12"/>
      <c r="AS452" s="12"/>
      <c r="AT452" s="12"/>
      <c r="AU452" s="12"/>
      <c r="AV452" s="12"/>
      <c r="AW452" s="12"/>
      <c r="AX452" s="12"/>
      <c r="AY452" s="12"/>
      <c r="AZ452" s="12"/>
    </row>
    <row r="453">
      <c r="A453" s="86"/>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04"/>
      <c r="AI453" s="12"/>
      <c r="AJ453" s="12"/>
      <c r="AK453" s="12"/>
      <c r="AL453" s="12"/>
      <c r="AM453" s="12"/>
      <c r="AN453" s="12"/>
      <c r="AO453" s="12"/>
      <c r="AP453" s="12"/>
      <c r="AQ453" s="12"/>
      <c r="AR453" s="12"/>
      <c r="AS453" s="12"/>
      <c r="AT453" s="12"/>
      <c r="AU453" s="12"/>
      <c r="AV453" s="12"/>
      <c r="AW453" s="12"/>
      <c r="AX453" s="12"/>
      <c r="AY453" s="12"/>
      <c r="AZ453" s="12"/>
    </row>
    <row r="454">
      <c r="A454" s="86"/>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04"/>
      <c r="AI454" s="12"/>
      <c r="AJ454" s="12"/>
      <c r="AK454" s="12"/>
      <c r="AL454" s="12"/>
      <c r="AM454" s="12"/>
      <c r="AN454" s="12"/>
      <c r="AO454" s="12"/>
      <c r="AP454" s="12"/>
      <c r="AQ454" s="12"/>
      <c r="AR454" s="12"/>
      <c r="AS454" s="12"/>
      <c r="AT454" s="12"/>
      <c r="AU454" s="12"/>
      <c r="AV454" s="12"/>
      <c r="AW454" s="12"/>
      <c r="AX454" s="12"/>
      <c r="AY454" s="12"/>
      <c r="AZ454" s="12"/>
    </row>
    <row r="455">
      <c r="A455" s="86"/>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04"/>
      <c r="AI455" s="12"/>
      <c r="AJ455" s="12"/>
      <c r="AK455" s="12"/>
      <c r="AL455" s="12"/>
      <c r="AM455" s="12"/>
      <c r="AN455" s="12"/>
      <c r="AO455" s="12"/>
      <c r="AP455" s="12"/>
      <c r="AQ455" s="12"/>
      <c r="AR455" s="12"/>
      <c r="AS455" s="12"/>
      <c r="AT455" s="12"/>
      <c r="AU455" s="12"/>
      <c r="AV455" s="12"/>
      <c r="AW455" s="12"/>
      <c r="AX455" s="12"/>
      <c r="AY455" s="12"/>
      <c r="AZ455" s="12"/>
    </row>
    <row r="456">
      <c r="A456" s="86"/>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04"/>
      <c r="AI456" s="12"/>
      <c r="AJ456" s="12"/>
      <c r="AK456" s="12"/>
      <c r="AL456" s="12"/>
      <c r="AM456" s="12"/>
      <c r="AN456" s="12"/>
      <c r="AO456" s="12"/>
      <c r="AP456" s="12"/>
      <c r="AQ456" s="12"/>
      <c r="AR456" s="12"/>
      <c r="AS456" s="12"/>
      <c r="AT456" s="12"/>
      <c r="AU456" s="12"/>
      <c r="AV456" s="12"/>
      <c r="AW456" s="12"/>
      <c r="AX456" s="12"/>
      <c r="AY456" s="12"/>
      <c r="AZ456" s="12"/>
    </row>
    <row r="457">
      <c r="A457" s="86"/>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04"/>
      <c r="AI457" s="12"/>
      <c r="AJ457" s="12"/>
      <c r="AK457" s="12"/>
      <c r="AL457" s="12"/>
      <c r="AM457" s="12"/>
      <c r="AN457" s="12"/>
      <c r="AO457" s="12"/>
      <c r="AP457" s="12"/>
      <c r="AQ457" s="12"/>
      <c r="AR457" s="12"/>
      <c r="AS457" s="12"/>
      <c r="AT457" s="12"/>
      <c r="AU457" s="12"/>
      <c r="AV457" s="12"/>
      <c r="AW457" s="12"/>
      <c r="AX457" s="12"/>
      <c r="AY457" s="12"/>
      <c r="AZ457" s="12"/>
    </row>
    <row r="458">
      <c r="A458" s="86"/>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04"/>
      <c r="AI458" s="12"/>
      <c r="AJ458" s="12"/>
      <c r="AK458" s="12"/>
      <c r="AL458" s="12"/>
      <c r="AM458" s="12"/>
      <c r="AN458" s="12"/>
      <c r="AO458" s="12"/>
      <c r="AP458" s="12"/>
      <c r="AQ458" s="12"/>
      <c r="AR458" s="12"/>
      <c r="AS458" s="12"/>
      <c r="AT458" s="12"/>
      <c r="AU458" s="12"/>
      <c r="AV458" s="12"/>
      <c r="AW458" s="12"/>
      <c r="AX458" s="12"/>
      <c r="AY458" s="12"/>
      <c r="AZ458" s="12"/>
    </row>
    <row r="459">
      <c r="A459" s="86"/>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04"/>
      <c r="AI459" s="12"/>
      <c r="AJ459" s="12"/>
      <c r="AK459" s="12"/>
      <c r="AL459" s="12"/>
      <c r="AM459" s="12"/>
      <c r="AN459" s="12"/>
      <c r="AO459" s="12"/>
      <c r="AP459" s="12"/>
      <c r="AQ459" s="12"/>
      <c r="AR459" s="12"/>
      <c r="AS459" s="12"/>
      <c r="AT459" s="12"/>
      <c r="AU459" s="12"/>
      <c r="AV459" s="12"/>
      <c r="AW459" s="12"/>
      <c r="AX459" s="12"/>
      <c r="AY459" s="12"/>
      <c r="AZ459" s="12"/>
    </row>
    <row r="460">
      <c r="A460" s="86"/>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04"/>
      <c r="AI460" s="12"/>
      <c r="AJ460" s="12"/>
      <c r="AK460" s="12"/>
      <c r="AL460" s="12"/>
      <c r="AM460" s="12"/>
      <c r="AN460" s="12"/>
      <c r="AO460" s="12"/>
      <c r="AP460" s="12"/>
      <c r="AQ460" s="12"/>
      <c r="AR460" s="12"/>
      <c r="AS460" s="12"/>
      <c r="AT460" s="12"/>
      <c r="AU460" s="12"/>
      <c r="AV460" s="12"/>
      <c r="AW460" s="12"/>
      <c r="AX460" s="12"/>
      <c r="AY460" s="12"/>
      <c r="AZ460" s="12"/>
    </row>
    <row r="461">
      <c r="A461" s="86"/>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04"/>
      <c r="AI461" s="12"/>
      <c r="AJ461" s="12"/>
      <c r="AK461" s="12"/>
      <c r="AL461" s="12"/>
      <c r="AM461" s="12"/>
      <c r="AN461" s="12"/>
      <c r="AO461" s="12"/>
      <c r="AP461" s="12"/>
      <c r="AQ461" s="12"/>
      <c r="AR461" s="12"/>
      <c r="AS461" s="12"/>
      <c r="AT461" s="12"/>
      <c r="AU461" s="12"/>
      <c r="AV461" s="12"/>
      <c r="AW461" s="12"/>
      <c r="AX461" s="12"/>
      <c r="AY461" s="12"/>
      <c r="AZ461" s="12"/>
    </row>
    <row r="462">
      <c r="A462" s="86"/>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04"/>
      <c r="AI462" s="12"/>
      <c r="AJ462" s="12"/>
      <c r="AK462" s="12"/>
      <c r="AL462" s="12"/>
      <c r="AM462" s="12"/>
      <c r="AN462" s="12"/>
      <c r="AO462" s="12"/>
      <c r="AP462" s="12"/>
      <c r="AQ462" s="12"/>
      <c r="AR462" s="12"/>
      <c r="AS462" s="12"/>
      <c r="AT462" s="12"/>
      <c r="AU462" s="12"/>
      <c r="AV462" s="12"/>
      <c r="AW462" s="12"/>
      <c r="AX462" s="12"/>
      <c r="AY462" s="12"/>
      <c r="AZ462" s="12"/>
    </row>
    <row r="463">
      <c r="A463" s="86"/>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04"/>
      <c r="AI463" s="12"/>
      <c r="AJ463" s="12"/>
      <c r="AK463" s="12"/>
      <c r="AL463" s="12"/>
      <c r="AM463" s="12"/>
      <c r="AN463" s="12"/>
      <c r="AO463" s="12"/>
      <c r="AP463" s="12"/>
      <c r="AQ463" s="12"/>
      <c r="AR463" s="12"/>
      <c r="AS463" s="12"/>
      <c r="AT463" s="12"/>
      <c r="AU463" s="12"/>
      <c r="AV463" s="12"/>
      <c r="AW463" s="12"/>
      <c r="AX463" s="12"/>
      <c r="AY463" s="12"/>
      <c r="AZ463" s="12"/>
    </row>
    <row r="464">
      <c r="A464" s="86"/>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04"/>
      <c r="AI464" s="12"/>
      <c r="AJ464" s="12"/>
      <c r="AK464" s="12"/>
      <c r="AL464" s="12"/>
      <c r="AM464" s="12"/>
      <c r="AN464" s="12"/>
      <c r="AO464" s="12"/>
      <c r="AP464" s="12"/>
      <c r="AQ464" s="12"/>
      <c r="AR464" s="12"/>
      <c r="AS464" s="12"/>
      <c r="AT464" s="12"/>
      <c r="AU464" s="12"/>
      <c r="AV464" s="12"/>
      <c r="AW464" s="12"/>
      <c r="AX464" s="12"/>
      <c r="AY464" s="12"/>
      <c r="AZ464" s="12"/>
    </row>
    <row r="465">
      <c r="A465" s="86"/>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04"/>
      <c r="AI465" s="12"/>
      <c r="AJ465" s="12"/>
      <c r="AK465" s="12"/>
      <c r="AL465" s="12"/>
      <c r="AM465" s="12"/>
      <c r="AN465" s="12"/>
      <c r="AO465" s="12"/>
      <c r="AP465" s="12"/>
      <c r="AQ465" s="12"/>
      <c r="AR465" s="12"/>
      <c r="AS465" s="12"/>
      <c r="AT465" s="12"/>
      <c r="AU465" s="12"/>
      <c r="AV465" s="12"/>
      <c r="AW465" s="12"/>
      <c r="AX465" s="12"/>
      <c r="AY465" s="12"/>
      <c r="AZ465" s="12"/>
    </row>
    <row r="466">
      <c r="A466" s="86"/>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04"/>
      <c r="AI466" s="12"/>
      <c r="AJ466" s="12"/>
      <c r="AK466" s="12"/>
      <c r="AL466" s="12"/>
      <c r="AM466" s="12"/>
      <c r="AN466" s="12"/>
      <c r="AO466" s="12"/>
      <c r="AP466" s="12"/>
      <c r="AQ466" s="12"/>
      <c r="AR466" s="12"/>
      <c r="AS466" s="12"/>
      <c r="AT466" s="12"/>
      <c r="AU466" s="12"/>
      <c r="AV466" s="12"/>
      <c r="AW466" s="12"/>
      <c r="AX466" s="12"/>
      <c r="AY466" s="12"/>
      <c r="AZ466" s="12"/>
    </row>
    <row r="467">
      <c r="A467" s="86"/>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04"/>
      <c r="AI467" s="12"/>
      <c r="AJ467" s="12"/>
      <c r="AK467" s="12"/>
      <c r="AL467" s="12"/>
      <c r="AM467" s="12"/>
      <c r="AN467" s="12"/>
      <c r="AO467" s="12"/>
      <c r="AP467" s="12"/>
      <c r="AQ467" s="12"/>
      <c r="AR467" s="12"/>
      <c r="AS467" s="12"/>
      <c r="AT467" s="12"/>
      <c r="AU467" s="12"/>
      <c r="AV467" s="12"/>
      <c r="AW467" s="12"/>
      <c r="AX467" s="12"/>
      <c r="AY467" s="12"/>
      <c r="AZ467" s="12"/>
    </row>
    <row r="468">
      <c r="A468" s="86"/>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04"/>
      <c r="AI468" s="12"/>
      <c r="AJ468" s="12"/>
      <c r="AK468" s="12"/>
      <c r="AL468" s="12"/>
      <c r="AM468" s="12"/>
      <c r="AN468" s="12"/>
      <c r="AO468" s="12"/>
      <c r="AP468" s="12"/>
      <c r="AQ468" s="12"/>
      <c r="AR468" s="12"/>
      <c r="AS468" s="12"/>
      <c r="AT468" s="12"/>
      <c r="AU468" s="12"/>
      <c r="AV468" s="12"/>
      <c r="AW468" s="12"/>
      <c r="AX468" s="12"/>
      <c r="AY468" s="12"/>
      <c r="AZ468" s="12"/>
    </row>
    <row r="469">
      <c r="A469" s="86"/>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04"/>
      <c r="AI469" s="12"/>
      <c r="AJ469" s="12"/>
      <c r="AK469" s="12"/>
      <c r="AL469" s="12"/>
      <c r="AM469" s="12"/>
      <c r="AN469" s="12"/>
      <c r="AO469" s="12"/>
      <c r="AP469" s="12"/>
      <c r="AQ469" s="12"/>
      <c r="AR469" s="12"/>
      <c r="AS469" s="12"/>
      <c r="AT469" s="12"/>
      <c r="AU469" s="12"/>
      <c r="AV469" s="12"/>
      <c r="AW469" s="12"/>
      <c r="AX469" s="12"/>
      <c r="AY469" s="12"/>
      <c r="AZ469" s="12"/>
    </row>
    <row r="470">
      <c r="A470" s="86"/>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04"/>
      <c r="AI470" s="12"/>
      <c r="AJ470" s="12"/>
      <c r="AK470" s="12"/>
      <c r="AL470" s="12"/>
      <c r="AM470" s="12"/>
      <c r="AN470" s="12"/>
      <c r="AO470" s="12"/>
      <c r="AP470" s="12"/>
      <c r="AQ470" s="12"/>
      <c r="AR470" s="12"/>
      <c r="AS470" s="12"/>
      <c r="AT470" s="12"/>
      <c r="AU470" s="12"/>
      <c r="AV470" s="12"/>
      <c r="AW470" s="12"/>
      <c r="AX470" s="12"/>
      <c r="AY470" s="12"/>
      <c r="AZ470" s="12"/>
    </row>
    <row r="471">
      <c r="A471" s="86"/>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04"/>
      <c r="AI471" s="12"/>
      <c r="AJ471" s="12"/>
      <c r="AK471" s="12"/>
      <c r="AL471" s="12"/>
      <c r="AM471" s="12"/>
      <c r="AN471" s="12"/>
      <c r="AO471" s="12"/>
      <c r="AP471" s="12"/>
      <c r="AQ471" s="12"/>
      <c r="AR471" s="12"/>
      <c r="AS471" s="12"/>
      <c r="AT471" s="12"/>
      <c r="AU471" s="12"/>
      <c r="AV471" s="12"/>
      <c r="AW471" s="12"/>
      <c r="AX471" s="12"/>
      <c r="AY471" s="12"/>
      <c r="AZ471" s="12"/>
    </row>
    <row r="472">
      <c r="A472" s="86"/>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04"/>
      <c r="AI472" s="12"/>
      <c r="AJ472" s="12"/>
      <c r="AK472" s="12"/>
      <c r="AL472" s="12"/>
      <c r="AM472" s="12"/>
      <c r="AN472" s="12"/>
      <c r="AO472" s="12"/>
      <c r="AP472" s="12"/>
      <c r="AQ472" s="12"/>
      <c r="AR472" s="12"/>
      <c r="AS472" s="12"/>
      <c r="AT472" s="12"/>
      <c r="AU472" s="12"/>
      <c r="AV472" s="12"/>
      <c r="AW472" s="12"/>
      <c r="AX472" s="12"/>
      <c r="AY472" s="12"/>
      <c r="AZ472" s="12"/>
    </row>
    <row r="473">
      <c r="A473" s="86"/>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04"/>
      <c r="AI473" s="12"/>
      <c r="AJ473" s="12"/>
      <c r="AK473" s="12"/>
      <c r="AL473" s="12"/>
      <c r="AM473" s="12"/>
      <c r="AN473" s="12"/>
      <c r="AO473" s="12"/>
      <c r="AP473" s="12"/>
      <c r="AQ473" s="12"/>
      <c r="AR473" s="12"/>
      <c r="AS473" s="12"/>
      <c r="AT473" s="12"/>
      <c r="AU473" s="12"/>
      <c r="AV473" s="12"/>
      <c r="AW473" s="12"/>
      <c r="AX473" s="12"/>
      <c r="AY473" s="12"/>
      <c r="AZ473" s="12"/>
    </row>
    <row r="474">
      <c r="A474" s="86"/>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04"/>
      <c r="AI474" s="12"/>
      <c r="AJ474" s="12"/>
      <c r="AK474" s="12"/>
      <c r="AL474" s="12"/>
      <c r="AM474" s="12"/>
      <c r="AN474" s="12"/>
      <c r="AO474" s="12"/>
      <c r="AP474" s="12"/>
      <c r="AQ474" s="12"/>
      <c r="AR474" s="12"/>
      <c r="AS474" s="12"/>
      <c r="AT474" s="12"/>
      <c r="AU474" s="12"/>
      <c r="AV474" s="12"/>
      <c r="AW474" s="12"/>
      <c r="AX474" s="12"/>
      <c r="AY474" s="12"/>
      <c r="AZ474" s="12"/>
    </row>
    <row r="475">
      <c r="A475" s="86"/>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04"/>
      <c r="AI475" s="12"/>
      <c r="AJ475" s="12"/>
      <c r="AK475" s="12"/>
      <c r="AL475" s="12"/>
      <c r="AM475" s="12"/>
      <c r="AN475" s="12"/>
      <c r="AO475" s="12"/>
      <c r="AP475" s="12"/>
      <c r="AQ475" s="12"/>
      <c r="AR475" s="12"/>
      <c r="AS475" s="12"/>
      <c r="AT475" s="12"/>
      <c r="AU475" s="12"/>
      <c r="AV475" s="12"/>
      <c r="AW475" s="12"/>
      <c r="AX475" s="12"/>
      <c r="AY475" s="12"/>
      <c r="AZ475" s="12"/>
    </row>
    <row r="476">
      <c r="A476" s="86"/>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04"/>
      <c r="AI476" s="12"/>
      <c r="AJ476" s="12"/>
      <c r="AK476" s="12"/>
      <c r="AL476" s="12"/>
      <c r="AM476" s="12"/>
      <c r="AN476" s="12"/>
      <c r="AO476" s="12"/>
      <c r="AP476" s="12"/>
      <c r="AQ476" s="12"/>
      <c r="AR476" s="12"/>
      <c r="AS476" s="12"/>
      <c r="AT476" s="12"/>
      <c r="AU476" s="12"/>
      <c r="AV476" s="12"/>
      <c r="AW476" s="12"/>
      <c r="AX476" s="12"/>
      <c r="AY476" s="12"/>
      <c r="AZ476" s="12"/>
    </row>
    <row r="477">
      <c r="A477" s="86"/>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04"/>
      <c r="AI477" s="12"/>
      <c r="AJ477" s="12"/>
      <c r="AK477" s="12"/>
      <c r="AL477" s="12"/>
      <c r="AM477" s="12"/>
      <c r="AN477" s="12"/>
      <c r="AO477" s="12"/>
      <c r="AP477" s="12"/>
      <c r="AQ477" s="12"/>
      <c r="AR477" s="12"/>
      <c r="AS477" s="12"/>
      <c r="AT477" s="12"/>
      <c r="AU477" s="12"/>
      <c r="AV477" s="12"/>
      <c r="AW477" s="12"/>
      <c r="AX477" s="12"/>
      <c r="AY477" s="12"/>
      <c r="AZ477" s="12"/>
    </row>
    <row r="478">
      <c r="A478" s="86"/>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04"/>
      <c r="AI478" s="12"/>
      <c r="AJ478" s="12"/>
      <c r="AK478" s="12"/>
      <c r="AL478" s="12"/>
      <c r="AM478" s="12"/>
      <c r="AN478" s="12"/>
      <c r="AO478" s="12"/>
      <c r="AP478" s="12"/>
      <c r="AQ478" s="12"/>
      <c r="AR478" s="12"/>
      <c r="AS478" s="12"/>
      <c r="AT478" s="12"/>
      <c r="AU478" s="12"/>
      <c r="AV478" s="12"/>
      <c r="AW478" s="12"/>
      <c r="AX478" s="12"/>
      <c r="AY478" s="12"/>
      <c r="AZ478" s="12"/>
    </row>
    <row r="479">
      <c r="A479" s="86"/>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04"/>
      <c r="AI479" s="12"/>
      <c r="AJ479" s="12"/>
      <c r="AK479" s="12"/>
      <c r="AL479" s="12"/>
      <c r="AM479" s="12"/>
      <c r="AN479" s="12"/>
      <c r="AO479" s="12"/>
      <c r="AP479" s="12"/>
      <c r="AQ479" s="12"/>
      <c r="AR479" s="12"/>
      <c r="AS479" s="12"/>
      <c r="AT479" s="12"/>
      <c r="AU479" s="12"/>
      <c r="AV479" s="12"/>
      <c r="AW479" s="12"/>
      <c r="AX479" s="12"/>
      <c r="AY479" s="12"/>
      <c r="AZ479" s="12"/>
    </row>
    <row r="480">
      <c r="A480" s="86"/>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04"/>
      <c r="AI480" s="12"/>
      <c r="AJ480" s="12"/>
      <c r="AK480" s="12"/>
      <c r="AL480" s="12"/>
      <c r="AM480" s="12"/>
      <c r="AN480" s="12"/>
      <c r="AO480" s="12"/>
      <c r="AP480" s="12"/>
      <c r="AQ480" s="12"/>
      <c r="AR480" s="12"/>
      <c r="AS480" s="12"/>
      <c r="AT480" s="12"/>
      <c r="AU480" s="12"/>
      <c r="AV480" s="12"/>
      <c r="AW480" s="12"/>
      <c r="AX480" s="12"/>
      <c r="AY480" s="12"/>
      <c r="AZ480" s="12"/>
    </row>
    <row r="481">
      <c r="A481" s="86"/>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04"/>
      <c r="AI481" s="12"/>
      <c r="AJ481" s="12"/>
      <c r="AK481" s="12"/>
      <c r="AL481" s="12"/>
      <c r="AM481" s="12"/>
      <c r="AN481" s="12"/>
      <c r="AO481" s="12"/>
      <c r="AP481" s="12"/>
      <c r="AQ481" s="12"/>
      <c r="AR481" s="12"/>
      <c r="AS481" s="12"/>
      <c r="AT481" s="12"/>
      <c r="AU481" s="12"/>
      <c r="AV481" s="12"/>
      <c r="AW481" s="12"/>
      <c r="AX481" s="12"/>
      <c r="AY481" s="12"/>
      <c r="AZ481" s="12"/>
    </row>
    <row r="482">
      <c r="A482" s="86"/>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04"/>
      <c r="AI482" s="12"/>
      <c r="AJ482" s="12"/>
      <c r="AK482" s="12"/>
      <c r="AL482" s="12"/>
      <c r="AM482" s="12"/>
      <c r="AN482" s="12"/>
      <c r="AO482" s="12"/>
      <c r="AP482" s="12"/>
      <c r="AQ482" s="12"/>
      <c r="AR482" s="12"/>
      <c r="AS482" s="12"/>
      <c r="AT482" s="12"/>
      <c r="AU482" s="12"/>
      <c r="AV482" s="12"/>
      <c r="AW482" s="12"/>
      <c r="AX482" s="12"/>
      <c r="AY482" s="12"/>
      <c r="AZ482" s="12"/>
    </row>
    <row r="483">
      <c r="A483" s="86"/>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04"/>
      <c r="AI483" s="12"/>
      <c r="AJ483" s="12"/>
      <c r="AK483" s="12"/>
      <c r="AL483" s="12"/>
      <c r="AM483" s="12"/>
      <c r="AN483" s="12"/>
      <c r="AO483" s="12"/>
      <c r="AP483" s="12"/>
      <c r="AQ483" s="12"/>
      <c r="AR483" s="12"/>
      <c r="AS483" s="12"/>
      <c r="AT483" s="12"/>
      <c r="AU483" s="12"/>
      <c r="AV483" s="12"/>
      <c r="AW483" s="12"/>
      <c r="AX483" s="12"/>
      <c r="AY483" s="12"/>
      <c r="AZ483" s="12"/>
    </row>
    <row r="484">
      <c r="A484" s="86"/>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04"/>
      <c r="AI484" s="12"/>
      <c r="AJ484" s="12"/>
      <c r="AK484" s="12"/>
      <c r="AL484" s="12"/>
      <c r="AM484" s="12"/>
      <c r="AN484" s="12"/>
      <c r="AO484" s="12"/>
      <c r="AP484" s="12"/>
      <c r="AQ484" s="12"/>
      <c r="AR484" s="12"/>
      <c r="AS484" s="12"/>
      <c r="AT484" s="12"/>
      <c r="AU484" s="12"/>
      <c r="AV484" s="12"/>
      <c r="AW484" s="12"/>
      <c r="AX484" s="12"/>
      <c r="AY484" s="12"/>
      <c r="AZ484" s="12"/>
    </row>
    <row r="485">
      <c r="A485" s="86"/>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04"/>
      <c r="AI485" s="12"/>
      <c r="AJ485" s="12"/>
      <c r="AK485" s="12"/>
      <c r="AL485" s="12"/>
      <c r="AM485" s="12"/>
      <c r="AN485" s="12"/>
      <c r="AO485" s="12"/>
      <c r="AP485" s="12"/>
      <c r="AQ485" s="12"/>
      <c r="AR485" s="12"/>
      <c r="AS485" s="12"/>
      <c r="AT485" s="12"/>
      <c r="AU485" s="12"/>
      <c r="AV485" s="12"/>
      <c r="AW485" s="12"/>
      <c r="AX485" s="12"/>
      <c r="AY485" s="12"/>
      <c r="AZ485" s="12"/>
    </row>
    <row r="486">
      <c r="A486" s="86"/>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04"/>
      <c r="AI486" s="12"/>
      <c r="AJ486" s="12"/>
      <c r="AK486" s="12"/>
      <c r="AL486" s="12"/>
      <c r="AM486" s="12"/>
      <c r="AN486" s="12"/>
      <c r="AO486" s="12"/>
      <c r="AP486" s="12"/>
      <c r="AQ486" s="12"/>
      <c r="AR486" s="12"/>
      <c r="AS486" s="12"/>
      <c r="AT486" s="12"/>
      <c r="AU486" s="12"/>
      <c r="AV486" s="12"/>
      <c r="AW486" s="12"/>
      <c r="AX486" s="12"/>
      <c r="AY486" s="12"/>
      <c r="AZ486" s="12"/>
    </row>
    <row r="487">
      <c r="A487" s="86"/>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04"/>
      <c r="AI487" s="12"/>
      <c r="AJ487" s="12"/>
      <c r="AK487" s="12"/>
      <c r="AL487" s="12"/>
      <c r="AM487" s="12"/>
      <c r="AN487" s="12"/>
      <c r="AO487" s="12"/>
      <c r="AP487" s="12"/>
      <c r="AQ487" s="12"/>
      <c r="AR487" s="12"/>
      <c r="AS487" s="12"/>
      <c r="AT487" s="12"/>
      <c r="AU487" s="12"/>
      <c r="AV487" s="12"/>
      <c r="AW487" s="12"/>
      <c r="AX487" s="12"/>
      <c r="AY487" s="12"/>
      <c r="AZ487" s="12"/>
    </row>
    <row r="488">
      <c r="A488" s="86"/>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04"/>
      <c r="AI488" s="12"/>
      <c r="AJ488" s="12"/>
      <c r="AK488" s="12"/>
      <c r="AL488" s="12"/>
      <c r="AM488" s="12"/>
      <c r="AN488" s="12"/>
      <c r="AO488" s="12"/>
      <c r="AP488" s="12"/>
      <c r="AQ488" s="12"/>
      <c r="AR488" s="12"/>
      <c r="AS488" s="12"/>
      <c r="AT488" s="12"/>
      <c r="AU488" s="12"/>
      <c r="AV488" s="12"/>
      <c r="AW488" s="12"/>
      <c r="AX488" s="12"/>
      <c r="AY488" s="12"/>
      <c r="AZ488" s="12"/>
    </row>
    <row r="489">
      <c r="A489" s="86"/>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04"/>
      <c r="AI489" s="12"/>
      <c r="AJ489" s="12"/>
      <c r="AK489" s="12"/>
      <c r="AL489" s="12"/>
      <c r="AM489" s="12"/>
      <c r="AN489" s="12"/>
      <c r="AO489" s="12"/>
      <c r="AP489" s="12"/>
      <c r="AQ489" s="12"/>
      <c r="AR489" s="12"/>
      <c r="AS489" s="12"/>
      <c r="AT489" s="12"/>
      <c r="AU489" s="12"/>
      <c r="AV489" s="12"/>
      <c r="AW489" s="12"/>
      <c r="AX489" s="12"/>
      <c r="AY489" s="12"/>
      <c r="AZ489" s="12"/>
    </row>
    <row r="490">
      <c r="A490" s="86"/>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04"/>
      <c r="AI490" s="12"/>
      <c r="AJ490" s="12"/>
      <c r="AK490" s="12"/>
      <c r="AL490" s="12"/>
      <c r="AM490" s="12"/>
      <c r="AN490" s="12"/>
      <c r="AO490" s="12"/>
      <c r="AP490" s="12"/>
      <c r="AQ490" s="12"/>
      <c r="AR490" s="12"/>
      <c r="AS490" s="12"/>
      <c r="AT490" s="12"/>
      <c r="AU490" s="12"/>
      <c r="AV490" s="12"/>
      <c r="AW490" s="12"/>
      <c r="AX490" s="12"/>
      <c r="AY490" s="12"/>
      <c r="AZ490" s="12"/>
    </row>
    <row r="491">
      <c r="A491" s="86"/>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04"/>
      <c r="AI491" s="12"/>
      <c r="AJ491" s="12"/>
      <c r="AK491" s="12"/>
      <c r="AL491" s="12"/>
      <c r="AM491" s="12"/>
      <c r="AN491" s="12"/>
      <c r="AO491" s="12"/>
      <c r="AP491" s="12"/>
      <c r="AQ491" s="12"/>
      <c r="AR491" s="12"/>
      <c r="AS491" s="12"/>
      <c r="AT491" s="12"/>
      <c r="AU491" s="12"/>
      <c r="AV491" s="12"/>
      <c r="AW491" s="12"/>
      <c r="AX491" s="12"/>
      <c r="AY491" s="12"/>
      <c r="AZ491" s="12"/>
    </row>
    <row r="492">
      <c r="A492" s="86"/>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04"/>
      <c r="AI492" s="12"/>
      <c r="AJ492" s="12"/>
      <c r="AK492" s="12"/>
      <c r="AL492" s="12"/>
      <c r="AM492" s="12"/>
      <c r="AN492" s="12"/>
      <c r="AO492" s="12"/>
      <c r="AP492" s="12"/>
      <c r="AQ492" s="12"/>
      <c r="AR492" s="12"/>
      <c r="AS492" s="12"/>
      <c r="AT492" s="12"/>
      <c r="AU492" s="12"/>
      <c r="AV492" s="12"/>
      <c r="AW492" s="12"/>
      <c r="AX492" s="12"/>
      <c r="AY492" s="12"/>
      <c r="AZ492" s="12"/>
    </row>
    <row r="493">
      <c r="A493" s="86"/>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04"/>
      <c r="AI493" s="12"/>
      <c r="AJ493" s="12"/>
      <c r="AK493" s="12"/>
      <c r="AL493" s="12"/>
      <c r="AM493" s="12"/>
      <c r="AN493" s="12"/>
      <c r="AO493" s="12"/>
      <c r="AP493" s="12"/>
      <c r="AQ493" s="12"/>
      <c r="AR493" s="12"/>
      <c r="AS493" s="12"/>
      <c r="AT493" s="12"/>
      <c r="AU493" s="12"/>
      <c r="AV493" s="12"/>
      <c r="AW493" s="12"/>
      <c r="AX493" s="12"/>
      <c r="AY493" s="12"/>
      <c r="AZ493" s="12"/>
    </row>
    <row r="494">
      <c r="A494" s="86"/>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04"/>
      <c r="AI494" s="12"/>
      <c r="AJ494" s="12"/>
      <c r="AK494" s="12"/>
      <c r="AL494" s="12"/>
      <c r="AM494" s="12"/>
      <c r="AN494" s="12"/>
      <c r="AO494" s="12"/>
      <c r="AP494" s="12"/>
      <c r="AQ494" s="12"/>
      <c r="AR494" s="12"/>
      <c r="AS494" s="12"/>
      <c r="AT494" s="12"/>
      <c r="AU494" s="12"/>
      <c r="AV494" s="12"/>
      <c r="AW494" s="12"/>
      <c r="AX494" s="12"/>
      <c r="AY494" s="12"/>
      <c r="AZ494" s="12"/>
    </row>
    <row r="495">
      <c r="A495" s="86"/>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04"/>
      <c r="AI495" s="12"/>
      <c r="AJ495" s="12"/>
      <c r="AK495" s="12"/>
      <c r="AL495" s="12"/>
      <c r="AM495" s="12"/>
      <c r="AN495" s="12"/>
      <c r="AO495" s="12"/>
      <c r="AP495" s="12"/>
      <c r="AQ495" s="12"/>
      <c r="AR495" s="12"/>
      <c r="AS495" s="12"/>
      <c r="AT495" s="12"/>
      <c r="AU495" s="12"/>
      <c r="AV495" s="12"/>
      <c r="AW495" s="12"/>
      <c r="AX495" s="12"/>
      <c r="AY495" s="12"/>
      <c r="AZ495" s="12"/>
    </row>
    <row r="496">
      <c r="A496" s="86"/>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04"/>
      <c r="AI496" s="12"/>
      <c r="AJ496" s="12"/>
      <c r="AK496" s="12"/>
      <c r="AL496" s="12"/>
      <c r="AM496" s="12"/>
      <c r="AN496" s="12"/>
      <c r="AO496" s="12"/>
      <c r="AP496" s="12"/>
      <c r="AQ496" s="12"/>
      <c r="AR496" s="12"/>
      <c r="AS496" s="12"/>
      <c r="AT496" s="12"/>
      <c r="AU496" s="12"/>
      <c r="AV496" s="12"/>
      <c r="AW496" s="12"/>
      <c r="AX496" s="12"/>
      <c r="AY496" s="12"/>
      <c r="AZ496" s="12"/>
    </row>
    <row r="497">
      <c r="A497" s="86"/>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04"/>
      <c r="AI497" s="12"/>
      <c r="AJ497" s="12"/>
      <c r="AK497" s="12"/>
      <c r="AL497" s="12"/>
      <c r="AM497" s="12"/>
      <c r="AN497" s="12"/>
      <c r="AO497" s="12"/>
      <c r="AP497" s="12"/>
      <c r="AQ497" s="12"/>
      <c r="AR497" s="12"/>
      <c r="AS497" s="12"/>
      <c r="AT497" s="12"/>
      <c r="AU497" s="12"/>
      <c r="AV497" s="12"/>
      <c r="AW497" s="12"/>
      <c r="AX497" s="12"/>
      <c r="AY497" s="12"/>
      <c r="AZ497" s="12"/>
    </row>
    <row r="498">
      <c r="A498" s="86"/>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04"/>
      <c r="AI498" s="12"/>
      <c r="AJ498" s="12"/>
      <c r="AK498" s="12"/>
      <c r="AL498" s="12"/>
      <c r="AM498" s="12"/>
      <c r="AN498" s="12"/>
      <c r="AO498" s="12"/>
      <c r="AP498" s="12"/>
      <c r="AQ498" s="12"/>
      <c r="AR498" s="12"/>
      <c r="AS498" s="12"/>
      <c r="AT498" s="12"/>
      <c r="AU498" s="12"/>
      <c r="AV498" s="12"/>
      <c r="AW498" s="12"/>
      <c r="AX498" s="12"/>
      <c r="AY498" s="12"/>
      <c r="AZ498" s="12"/>
    </row>
    <row r="499">
      <c r="A499" s="86"/>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04"/>
      <c r="AI499" s="12"/>
      <c r="AJ499" s="12"/>
      <c r="AK499" s="12"/>
      <c r="AL499" s="12"/>
      <c r="AM499" s="12"/>
      <c r="AN499" s="12"/>
      <c r="AO499" s="12"/>
      <c r="AP499" s="12"/>
      <c r="AQ499" s="12"/>
      <c r="AR499" s="12"/>
      <c r="AS499" s="12"/>
      <c r="AT499" s="12"/>
      <c r="AU499" s="12"/>
      <c r="AV499" s="12"/>
      <c r="AW499" s="12"/>
      <c r="AX499" s="12"/>
      <c r="AY499" s="12"/>
      <c r="AZ499" s="12"/>
    </row>
    <row r="500">
      <c r="A500" s="86"/>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04"/>
      <c r="AI500" s="12"/>
      <c r="AJ500" s="12"/>
      <c r="AK500" s="12"/>
      <c r="AL500" s="12"/>
      <c r="AM500" s="12"/>
      <c r="AN500" s="12"/>
      <c r="AO500" s="12"/>
      <c r="AP500" s="12"/>
      <c r="AQ500" s="12"/>
      <c r="AR500" s="12"/>
      <c r="AS500" s="12"/>
      <c r="AT500" s="12"/>
      <c r="AU500" s="12"/>
      <c r="AV500" s="12"/>
      <c r="AW500" s="12"/>
      <c r="AX500" s="12"/>
      <c r="AY500" s="12"/>
      <c r="AZ500" s="12"/>
    </row>
    <row r="501">
      <c r="A501" s="86"/>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04"/>
      <c r="AI501" s="12"/>
      <c r="AJ501" s="12"/>
      <c r="AK501" s="12"/>
      <c r="AL501" s="12"/>
      <c r="AM501" s="12"/>
      <c r="AN501" s="12"/>
      <c r="AO501" s="12"/>
      <c r="AP501" s="12"/>
      <c r="AQ501" s="12"/>
      <c r="AR501" s="12"/>
      <c r="AS501" s="12"/>
      <c r="AT501" s="12"/>
      <c r="AU501" s="12"/>
      <c r="AV501" s="12"/>
      <c r="AW501" s="12"/>
      <c r="AX501" s="12"/>
      <c r="AY501" s="12"/>
      <c r="AZ501" s="12"/>
    </row>
    <row r="502">
      <c r="A502" s="86"/>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04"/>
      <c r="AI502" s="12"/>
      <c r="AJ502" s="12"/>
      <c r="AK502" s="12"/>
      <c r="AL502" s="12"/>
      <c r="AM502" s="12"/>
      <c r="AN502" s="12"/>
      <c r="AO502" s="12"/>
      <c r="AP502" s="12"/>
      <c r="AQ502" s="12"/>
      <c r="AR502" s="12"/>
      <c r="AS502" s="12"/>
      <c r="AT502" s="12"/>
      <c r="AU502" s="12"/>
      <c r="AV502" s="12"/>
      <c r="AW502" s="12"/>
      <c r="AX502" s="12"/>
      <c r="AY502" s="12"/>
      <c r="AZ502" s="12"/>
    </row>
    <row r="503">
      <c r="A503" s="86"/>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04"/>
      <c r="AI503" s="12"/>
      <c r="AJ503" s="12"/>
      <c r="AK503" s="12"/>
      <c r="AL503" s="12"/>
      <c r="AM503" s="12"/>
      <c r="AN503" s="12"/>
      <c r="AO503" s="12"/>
      <c r="AP503" s="12"/>
      <c r="AQ503" s="12"/>
      <c r="AR503" s="12"/>
      <c r="AS503" s="12"/>
      <c r="AT503" s="12"/>
      <c r="AU503" s="12"/>
      <c r="AV503" s="12"/>
      <c r="AW503" s="12"/>
      <c r="AX503" s="12"/>
      <c r="AY503" s="12"/>
      <c r="AZ503" s="12"/>
    </row>
    <row r="504">
      <c r="A504" s="86"/>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04"/>
      <c r="AI504" s="12"/>
      <c r="AJ504" s="12"/>
      <c r="AK504" s="12"/>
      <c r="AL504" s="12"/>
      <c r="AM504" s="12"/>
      <c r="AN504" s="12"/>
      <c r="AO504" s="12"/>
      <c r="AP504" s="12"/>
      <c r="AQ504" s="12"/>
      <c r="AR504" s="12"/>
      <c r="AS504" s="12"/>
      <c r="AT504" s="12"/>
      <c r="AU504" s="12"/>
      <c r="AV504" s="12"/>
      <c r="AW504" s="12"/>
      <c r="AX504" s="12"/>
      <c r="AY504" s="12"/>
      <c r="AZ504" s="12"/>
    </row>
    <row r="505">
      <c r="A505" s="86"/>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04"/>
      <c r="AI505" s="12"/>
      <c r="AJ505" s="12"/>
      <c r="AK505" s="12"/>
      <c r="AL505" s="12"/>
      <c r="AM505" s="12"/>
      <c r="AN505" s="12"/>
      <c r="AO505" s="12"/>
      <c r="AP505" s="12"/>
      <c r="AQ505" s="12"/>
      <c r="AR505" s="12"/>
      <c r="AS505" s="12"/>
      <c r="AT505" s="12"/>
      <c r="AU505" s="12"/>
      <c r="AV505" s="12"/>
      <c r="AW505" s="12"/>
      <c r="AX505" s="12"/>
      <c r="AY505" s="12"/>
      <c r="AZ505" s="12"/>
    </row>
    <row r="506">
      <c r="A506" s="86"/>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04"/>
      <c r="AI506" s="12"/>
      <c r="AJ506" s="12"/>
      <c r="AK506" s="12"/>
      <c r="AL506" s="12"/>
      <c r="AM506" s="12"/>
      <c r="AN506" s="12"/>
      <c r="AO506" s="12"/>
      <c r="AP506" s="12"/>
      <c r="AQ506" s="12"/>
      <c r="AR506" s="12"/>
      <c r="AS506" s="12"/>
      <c r="AT506" s="12"/>
      <c r="AU506" s="12"/>
      <c r="AV506" s="12"/>
      <c r="AW506" s="12"/>
      <c r="AX506" s="12"/>
      <c r="AY506" s="12"/>
      <c r="AZ506" s="12"/>
    </row>
    <row r="507">
      <c r="A507" s="86"/>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04"/>
      <c r="AI507" s="12"/>
      <c r="AJ507" s="12"/>
      <c r="AK507" s="12"/>
      <c r="AL507" s="12"/>
      <c r="AM507" s="12"/>
      <c r="AN507" s="12"/>
      <c r="AO507" s="12"/>
      <c r="AP507" s="12"/>
      <c r="AQ507" s="12"/>
      <c r="AR507" s="12"/>
      <c r="AS507" s="12"/>
      <c r="AT507" s="12"/>
      <c r="AU507" s="12"/>
      <c r="AV507" s="12"/>
      <c r="AW507" s="12"/>
      <c r="AX507" s="12"/>
      <c r="AY507" s="12"/>
      <c r="AZ507" s="12"/>
    </row>
    <row r="508">
      <c r="A508" s="86"/>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04"/>
      <c r="AI508" s="12"/>
      <c r="AJ508" s="12"/>
      <c r="AK508" s="12"/>
      <c r="AL508" s="12"/>
      <c r="AM508" s="12"/>
      <c r="AN508" s="12"/>
      <c r="AO508" s="12"/>
      <c r="AP508" s="12"/>
      <c r="AQ508" s="12"/>
      <c r="AR508" s="12"/>
      <c r="AS508" s="12"/>
      <c r="AT508" s="12"/>
      <c r="AU508" s="12"/>
      <c r="AV508" s="12"/>
      <c r="AW508" s="12"/>
      <c r="AX508" s="12"/>
      <c r="AY508" s="12"/>
      <c r="AZ508" s="12"/>
    </row>
    <row r="509">
      <c r="A509" s="86"/>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04"/>
      <c r="AI509" s="12"/>
      <c r="AJ509" s="12"/>
      <c r="AK509" s="12"/>
      <c r="AL509" s="12"/>
      <c r="AM509" s="12"/>
      <c r="AN509" s="12"/>
      <c r="AO509" s="12"/>
      <c r="AP509" s="12"/>
      <c r="AQ509" s="12"/>
      <c r="AR509" s="12"/>
      <c r="AS509" s="12"/>
      <c r="AT509" s="12"/>
      <c r="AU509" s="12"/>
      <c r="AV509" s="12"/>
      <c r="AW509" s="12"/>
      <c r="AX509" s="12"/>
      <c r="AY509" s="12"/>
      <c r="AZ509" s="12"/>
    </row>
    <row r="510">
      <c r="A510" s="86"/>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04"/>
      <c r="AI510" s="12"/>
      <c r="AJ510" s="12"/>
      <c r="AK510" s="12"/>
      <c r="AL510" s="12"/>
      <c r="AM510" s="12"/>
      <c r="AN510" s="12"/>
      <c r="AO510" s="12"/>
      <c r="AP510" s="12"/>
      <c r="AQ510" s="12"/>
      <c r="AR510" s="12"/>
      <c r="AS510" s="12"/>
      <c r="AT510" s="12"/>
      <c r="AU510" s="12"/>
      <c r="AV510" s="12"/>
      <c r="AW510" s="12"/>
      <c r="AX510" s="12"/>
      <c r="AY510" s="12"/>
      <c r="AZ510" s="12"/>
    </row>
    <row r="511">
      <c r="A511" s="86"/>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04"/>
      <c r="AI511" s="12"/>
      <c r="AJ511" s="12"/>
      <c r="AK511" s="12"/>
      <c r="AL511" s="12"/>
      <c r="AM511" s="12"/>
      <c r="AN511" s="12"/>
      <c r="AO511" s="12"/>
      <c r="AP511" s="12"/>
      <c r="AQ511" s="12"/>
      <c r="AR511" s="12"/>
      <c r="AS511" s="12"/>
      <c r="AT511" s="12"/>
      <c r="AU511" s="12"/>
      <c r="AV511" s="12"/>
      <c r="AW511" s="12"/>
      <c r="AX511" s="12"/>
      <c r="AY511" s="12"/>
      <c r="AZ511" s="12"/>
    </row>
    <row r="512">
      <c r="A512" s="86"/>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04"/>
      <c r="AI512" s="12"/>
      <c r="AJ512" s="12"/>
      <c r="AK512" s="12"/>
      <c r="AL512" s="12"/>
      <c r="AM512" s="12"/>
      <c r="AN512" s="12"/>
      <c r="AO512" s="12"/>
      <c r="AP512" s="12"/>
      <c r="AQ512" s="12"/>
      <c r="AR512" s="12"/>
      <c r="AS512" s="12"/>
      <c r="AT512" s="12"/>
      <c r="AU512" s="12"/>
      <c r="AV512" s="12"/>
      <c r="AW512" s="12"/>
      <c r="AX512" s="12"/>
      <c r="AY512" s="12"/>
      <c r="AZ512" s="12"/>
    </row>
    <row r="513">
      <c r="A513" s="86"/>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04"/>
      <c r="AI513" s="12"/>
      <c r="AJ513" s="12"/>
      <c r="AK513" s="12"/>
      <c r="AL513" s="12"/>
      <c r="AM513" s="12"/>
      <c r="AN513" s="12"/>
      <c r="AO513" s="12"/>
      <c r="AP513" s="12"/>
      <c r="AQ513" s="12"/>
      <c r="AR513" s="12"/>
      <c r="AS513" s="12"/>
      <c r="AT513" s="12"/>
      <c r="AU513" s="12"/>
      <c r="AV513" s="12"/>
      <c r="AW513" s="12"/>
      <c r="AX513" s="12"/>
      <c r="AY513" s="12"/>
      <c r="AZ513" s="12"/>
    </row>
    <row r="514">
      <c r="A514" s="86"/>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04"/>
      <c r="AI514" s="12"/>
      <c r="AJ514" s="12"/>
      <c r="AK514" s="12"/>
      <c r="AL514" s="12"/>
      <c r="AM514" s="12"/>
      <c r="AN514" s="12"/>
      <c r="AO514" s="12"/>
      <c r="AP514" s="12"/>
      <c r="AQ514" s="12"/>
      <c r="AR514" s="12"/>
      <c r="AS514" s="12"/>
      <c r="AT514" s="12"/>
      <c r="AU514" s="12"/>
      <c r="AV514" s="12"/>
      <c r="AW514" s="12"/>
      <c r="AX514" s="12"/>
      <c r="AY514" s="12"/>
      <c r="AZ514" s="12"/>
    </row>
    <row r="515">
      <c r="A515" s="86"/>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04"/>
      <c r="AI515" s="12"/>
      <c r="AJ515" s="12"/>
      <c r="AK515" s="12"/>
      <c r="AL515" s="12"/>
      <c r="AM515" s="12"/>
      <c r="AN515" s="12"/>
      <c r="AO515" s="12"/>
      <c r="AP515" s="12"/>
      <c r="AQ515" s="12"/>
      <c r="AR515" s="12"/>
      <c r="AS515" s="12"/>
      <c r="AT515" s="12"/>
      <c r="AU515" s="12"/>
      <c r="AV515" s="12"/>
      <c r="AW515" s="12"/>
      <c r="AX515" s="12"/>
      <c r="AY515" s="12"/>
      <c r="AZ515" s="12"/>
    </row>
    <row r="516">
      <c r="A516" s="86"/>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04"/>
      <c r="AI516" s="12"/>
      <c r="AJ516" s="12"/>
      <c r="AK516" s="12"/>
      <c r="AL516" s="12"/>
      <c r="AM516" s="12"/>
      <c r="AN516" s="12"/>
      <c r="AO516" s="12"/>
      <c r="AP516" s="12"/>
      <c r="AQ516" s="12"/>
      <c r="AR516" s="12"/>
      <c r="AS516" s="12"/>
      <c r="AT516" s="12"/>
      <c r="AU516" s="12"/>
      <c r="AV516" s="12"/>
      <c r="AW516" s="12"/>
      <c r="AX516" s="12"/>
      <c r="AY516" s="12"/>
      <c r="AZ516" s="12"/>
    </row>
    <row r="517">
      <c r="A517" s="86"/>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04"/>
      <c r="AI517" s="12"/>
      <c r="AJ517" s="12"/>
      <c r="AK517" s="12"/>
      <c r="AL517" s="12"/>
      <c r="AM517" s="12"/>
      <c r="AN517" s="12"/>
      <c r="AO517" s="12"/>
      <c r="AP517" s="12"/>
      <c r="AQ517" s="12"/>
      <c r="AR517" s="12"/>
      <c r="AS517" s="12"/>
      <c r="AT517" s="12"/>
      <c r="AU517" s="12"/>
      <c r="AV517" s="12"/>
      <c r="AW517" s="12"/>
      <c r="AX517" s="12"/>
      <c r="AY517" s="12"/>
      <c r="AZ517" s="12"/>
    </row>
    <row r="518">
      <c r="A518" s="86"/>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04"/>
      <c r="AI518" s="12"/>
      <c r="AJ518" s="12"/>
      <c r="AK518" s="12"/>
      <c r="AL518" s="12"/>
      <c r="AM518" s="12"/>
      <c r="AN518" s="12"/>
      <c r="AO518" s="12"/>
      <c r="AP518" s="12"/>
      <c r="AQ518" s="12"/>
      <c r="AR518" s="12"/>
      <c r="AS518" s="12"/>
      <c r="AT518" s="12"/>
      <c r="AU518" s="12"/>
      <c r="AV518" s="12"/>
      <c r="AW518" s="12"/>
      <c r="AX518" s="12"/>
      <c r="AY518" s="12"/>
      <c r="AZ518" s="12"/>
    </row>
    <row r="519">
      <c r="A519" s="86"/>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04"/>
      <c r="AI519" s="12"/>
      <c r="AJ519" s="12"/>
      <c r="AK519" s="12"/>
      <c r="AL519" s="12"/>
      <c r="AM519" s="12"/>
      <c r="AN519" s="12"/>
      <c r="AO519" s="12"/>
      <c r="AP519" s="12"/>
      <c r="AQ519" s="12"/>
      <c r="AR519" s="12"/>
      <c r="AS519" s="12"/>
      <c r="AT519" s="12"/>
      <c r="AU519" s="12"/>
      <c r="AV519" s="12"/>
      <c r="AW519" s="12"/>
      <c r="AX519" s="12"/>
      <c r="AY519" s="12"/>
      <c r="AZ519" s="12"/>
    </row>
    <row r="520">
      <c r="A520" s="86"/>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04"/>
      <c r="AI520" s="12"/>
      <c r="AJ520" s="12"/>
      <c r="AK520" s="12"/>
      <c r="AL520" s="12"/>
      <c r="AM520" s="12"/>
      <c r="AN520" s="12"/>
      <c r="AO520" s="12"/>
      <c r="AP520" s="12"/>
      <c r="AQ520" s="12"/>
      <c r="AR520" s="12"/>
      <c r="AS520" s="12"/>
      <c r="AT520" s="12"/>
      <c r="AU520" s="12"/>
      <c r="AV520" s="12"/>
      <c r="AW520" s="12"/>
      <c r="AX520" s="12"/>
      <c r="AY520" s="12"/>
      <c r="AZ520" s="12"/>
    </row>
    <row r="521">
      <c r="A521" s="86"/>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04"/>
      <c r="AI521" s="12"/>
      <c r="AJ521" s="12"/>
      <c r="AK521" s="12"/>
      <c r="AL521" s="12"/>
      <c r="AM521" s="12"/>
      <c r="AN521" s="12"/>
      <c r="AO521" s="12"/>
      <c r="AP521" s="12"/>
      <c r="AQ521" s="12"/>
      <c r="AR521" s="12"/>
      <c r="AS521" s="12"/>
      <c r="AT521" s="12"/>
      <c r="AU521" s="12"/>
      <c r="AV521" s="12"/>
      <c r="AW521" s="12"/>
      <c r="AX521" s="12"/>
      <c r="AY521" s="12"/>
      <c r="AZ521" s="12"/>
    </row>
    <row r="522">
      <c r="A522" s="86"/>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04"/>
      <c r="AI522" s="12"/>
      <c r="AJ522" s="12"/>
      <c r="AK522" s="12"/>
      <c r="AL522" s="12"/>
      <c r="AM522" s="12"/>
      <c r="AN522" s="12"/>
      <c r="AO522" s="12"/>
      <c r="AP522" s="12"/>
      <c r="AQ522" s="12"/>
      <c r="AR522" s="12"/>
      <c r="AS522" s="12"/>
      <c r="AT522" s="12"/>
      <c r="AU522" s="12"/>
      <c r="AV522" s="12"/>
      <c r="AW522" s="12"/>
      <c r="AX522" s="12"/>
      <c r="AY522" s="12"/>
      <c r="AZ522" s="12"/>
    </row>
    <row r="523">
      <c r="A523" s="86"/>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04"/>
      <c r="AI523" s="12"/>
      <c r="AJ523" s="12"/>
      <c r="AK523" s="12"/>
      <c r="AL523" s="12"/>
      <c r="AM523" s="12"/>
      <c r="AN523" s="12"/>
      <c r="AO523" s="12"/>
      <c r="AP523" s="12"/>
      <c r="AQ523" s="12"/>
      <c r="AR523" s="12"/>
      <c r="AS523" s="12"/>
      <c r="AT523" s="12"/>
      <c r="AU523" s="12"/>
      <c r="AV523" s="12"/>
      <c r="AW523" s="12"/>
      <c r="AX523" s="12"/>
      <c r="AY523" s="12"/>
      <c r="AZ523" s="12"/>
    </row>
    <row r="524">
      <c r="A524" s="86"/>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04"/>
      <c r="AI524" s="12"/>
      <c r="AJ524" s="12"/>
      <c r="AK524" s="12"/>
      <c r="AL524" s="12"/>
      <c r="AM524" s="12"/>
      <c r="AN524" s="12"/>
      <c r="AO524" s="12"/>
      <c r="AP524" s="12"/>
      <c r="AQ524" s="12"/>
      <c r="AR524" s="12"/>
      <c r="AS524" s="12"/>
      <c r="AT524" s="12"/>
      <c r="AU524" s="12"/>
      <c r="AV524" s="12"/>
      <c r="AW524" s="12"/>
      <c r="AX524" s="12"/>
      <c r="AY524" s="12"/>
      <c r="AZ524" s="12"/>
    </row>
    <row r="525">
      <c r="A525" s="86"/>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04"/>
      <c r="AI525" s="12"/>
      <c r="AJ525" s="12"/>
      <c r="AK525" s="12"/>
      <c r="AL525" s="12"/>
      <c r="AM525" s="12"/>
      <c r="AN525" s="12"/>
      <c r="AO525" s="12"/>
      <c r="AP525" s="12"/>
      <c r="AQ525" s="12"/>
      <c r="AR525" s="12"/>
      <c r="AS525" s="12"/>
      <c r="AT525" s="12"/>
      <c r="AU525" s="12"/>
      <c r="AV525" s="12"/>
      <c r="AW525" s="12"/>
      <c r="AX525" s="12"/>
      <c r="AY525" s="12"/>
      <c r="AZ525" s="12"/>
    </row>
    <row r="526">
      <c r="A526" s="86"/>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04"/>
      <c r="AI526" s="12"/>
      <c r="AJ526" s="12"/>
      <c r="AK526" s="12"/>
      <c r="AL526" s="12"/>
      <c r="AM526" s="12"/>
      <c r="AN526" s="12"/>
      <c r="AO526" s="12"/>
      <c r="AP526" s="12"/>
      <c r="AQ526" s="12"/>
      <c r="AR526" s="12"/>
      <c r="AS526" s="12"/>
      <c r="AT526" s="12"/>
      <c r="AU526" s="12"/>
      <c r="AV526" s="12"/>
      <c r="AW526" s="12"/>
      <c r="AX526" s="12"/>
      <c r="AY526" s="12"/>
      <c r="AZ526" s="12"/>
    </row>
    <row r="527">
      <c r="A527" s="86"/>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04"/>
      <c r="AI527" s="12"/>
      <c r="AJ527" s="12"/>
      <c r="AK527" s="12"/>
      <c r="AL527" s="12"/>
      <c r="AM527" s="12"/>
      <c r="AN527" s="12"/>
      <c r="AO527" s="12"/>
      <c r="AP527" s="12"/>
      <c r="AQ527" s="12"/>
      <c r="AR527" s="12"/>
      <c r="AS527" s="12"/>
      <c r="AT527" s="12"/>
      <c r="AU527" s="12"/>
      <c r="AV527" s="12"/>
      <c r="AW527" s="12"/>
      <c r="AX527" s="12"/>
      <c r="AY527" s="12"/>
      <c r="AZ527" s="12"/>
    </row>
    <row r="528">
      <c r="A528" s="86"/>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04"/>
      <c r="AI528" s="12"/>
      <c r="AJ528" s="12"/>
      <c r="AK528" s="12"/>
      <c r="AL528" s="12"/>
      <c r="AM528" s="12"/>
      <c r="AN528" s="12"/>
      <c r="AO528" s="12"/>
      <c r="AP528" s="12"/>
      <c r="AQ528" s="12"/>
      <c r="AR528" s="12"/>
      <c r="AS528" s="12"/>
      <c r="AT528" s="12"/>
      <c r="AU528" s="12"/>
      <c r="AV528" s="12"/>
      <c r="AW528" s="12"/>
      <c r="AX528" s="12"/>
      <c r="AY528" s="12"/>
      <c r="AZ528" s="12"/>
    </row>
    <row r="529">
      <c r="A529" s="86"/>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04"/>
      <c r="AI529" s="12"/>
      <c r="AJ529" s="12"/>
      <c r="AK529" s="12"/>
      <c r="AL529" s="12"/>
      <c r="AM529" s="12"/>
      <c r="AN529" s="12"/>
      <c r="AO529" s="12"/>
      <c r="AP529" s="12"/>
      <c r="AQ529" s="12"/>
      <c r="AR529" s="12"/>
      <c r="AS529" s="12"/>
      <c r="AT529" s="12"/>
      <c r="AU529" s="12"/>
      <c r="AV529" s="12"/>
      <c r="AW529" s="12"/>
      <c r="AX529" s="12"/>
      <c r="AY529" s="12"/>
      <c r="AZ529" s="12"/>
    </row>
    <row r="530">
      <c r="A530" s="86"/>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04"/>
      <c r="AI530" s="12"/>
      <c r="AJ530" s="12"/>
      <c r="AK530" s="12"/>
      <c r="AL530" s="12"/>
      <c r="AM530" s="12"/>
      <c r="AN530" s="12"/>
      <c r="AO530" s="12"/>
      <c r="AP530" s="12"/>
      <c r="AQ530" s="12"/>
      <c r="AR530" s="12"/>
      <c r="AS530" s="12"/>
      <c r="AT530" s="12"/>
      <c r="AU530" s="12"/>
      <c r="AV530" s="12"/>
      <c r="AW530" s="12"/>
      <c r="AX530" s="12"/>
      <c r="AY530" s="12"/>
      <c r="AZ530" s="12"/>
    </row>
    <row r="531">
      <c r="A531" s="86"/>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04"/>
      <c r="AI531" s="12"/>
      <c r="AJ531" s="12"/>
      <c r="AK531" s="12"/>
      <c r="AL531" s="12"/>
      <c r="AM531" s="12"/>
      <c r="AN531" s="12"/>
      <c r="AO531" s="12"/>
      <c r="AP531" s="12"/>
      <c r="AQ531" s="12"/>
      <c r="AR531" s="12"/>
      <c r="AS531" s="12"/>
      <c r="AT531" s="12"/>
      <c r="AU531" s="12"/>
      <c r="AV531" s="12"/>
      <c r="AW531" s="12"/>
      <c r="AX531" s="12"/>
      <c r="AY531" s="12"/>
      <c r="AZ531" s="12"/>
    </row>
    <row r="532">
      <c r="A532" s="86"/>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04"/>
      <c r="AI532" s="12"/>
      <c r="AJ532" s="12"/>
      <c r="AK532" s="12"/>
      <c r="AL532" s="12"/>
      <c r="AM532" s="12"/>
      <c r="AN532" s="12"/>
      <c r="AO532" s="12"/>
      <c r="AP532" s="12"/>
      <c r="AQ532" s="12"/>
      <c r="AR532" s="12"/>
      <c r="AS532" s="12"/>
      <c r="AT532" s="12"/>
      <c r="AU532" s="12"/>
      <c r="AV532" s="12"/>
      <c r="AW532" s="12"/>
      <c r="AX532" s="12"/>
      <c r="AY532" s="12"/>
      <c r="AZ532" s="12"/>
    </row>
    <row r="533">
      <c r="A533" s="86"/>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04"/>
      <c r="AI533" s="12"/>
      <c r="AJ533" s="12"/>
      <c r="AK533" s="12"/>
      <c r="AL533" s="12"/>
      <c r="AM533" s="12"/>
      <c r="AN533" s="12"/>
      <c r="AO533" s="12"/>
      <c r="AP533" s="12"/>
      <c r="AQ533" s="12"/>
      <c r="AR533" s="12"/>
      <c r="AS533" s="12"/>
      <c r="AT533" s="12"/>
      <c r="AU533" s="12"/>
      <c r="AV533" s="12"/>
      <c r="AW533" s="12"/>
      <c r="AX533" s="12"/>
      <c r="AY533" s="12"/>
      <c r="AZ533" s="12"/>
    </row>
    <row r="534">
      <c r="A534" s="86"/>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04"/>
      <c r="AI534" s="12"/>
      <c r="AJ534" s="12"/>
      <c r="AK534" s="12"/>
      <c r="AL534" s="12"/>
      <c r="AM534" s="12"/>
      <c r="AN534" s="12"/>
      <c r="AO534" s="12"/>
      <c r="AP534" s="12"/>
      <c r="AQ534" s="12"/>
      <c r="AR534" s="12"/>
      <c r="AS534" s="12"/>
      <c r="AT534" s="12"/>
      <c r="AU534" s="12"/>
      <c r="AV534" s="12"/>
      <c r="AW534" s="12"/>
      <c r="AX534" s="12"/>
      <c r="AY534" s="12"/>
      <c r="AZ534" s="12"/>
    </row>
    <row r="535">
      <c r="A535" s="86"/>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04"/>
      <c r="AI535" s="12"/>
      <c r="AJ535" s="12"/>
      <c r="AK535" s="12"/>
      <c r="AL535" s="12"/>
      <c r="AM535" s="12"/>
      <c r="AN535" s="12"/>
      <c r="AO535" s="12"/>
      <c r="AP535" s="12"/>
      <c r="AQ535" s="12"/>
      <c r="AR535" s="12"/>
      <c r="AS535" s="12"/>
      <c r="AT535" s="12"/>
      <c r="AU535" s="12"/>
      <c r="AV535" s="12"/>
      <c r="AW535" s="12"/>
      <c r="AX535" s="12"/>
      <c r="AY535" s="12"/>
      <c r="AZ535" s="12"/>
    </row>
    <row r="536">
      <c r="A536" s="86"/>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04"/>
      <c r="AI536" s="12"/>
      <c r="AJ536" s="12"/>
      <c r="AK536" s="12"/>
      <c r="AL536" s="12"/>
      <c r="AM536" s="12"/>
      <c r="AN536" s="12"/>
      <c r="AO536" s="12"/>
      <c r="AP536" s="12"/>
      <c r="AQ536" s="12"/>
      <c r="AR536" s="12"/>
      <c r="AS536" s="12"/>
      <c r="AT536" s="12"/>
      <c r="AU536" s="12"/>
      <c r="AV536" s="12"/>
      <c r="AW536" s="12"/>
      <c r="AX536" s="12"/>
      <c r="AY536" s="12"/>
      <c r="AZ536" s="12"/>
    </row>
    <row r="537">
      <c r="A537" s="86"/>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04"/>
      <c r="AI537" s="12"/>
      <c r="AJ537" s="12"/>
      <c r="AK537" s="12"/>
      <c r="AL537" s="12"/>
      <c r="AM537" s="12"/>
      <c r="AN537" s="12"/>
      <c r="AO537" s="12"/>
      <c r="AP537" s="12"/>
      <c r="AQ537" s="12"/>
      <c r="AR537" s="12"/>
      <c r="AS537" s="12"/>
      <c r="AT537" s="12"/>
      <c r="AU537" s="12"/>
      <c r="AV537" s="12"/>
      <c r="AW537" s="12"/>
      <c r="AX537" s="12"/>
      <c r="AY537" s="12"/>
      <c r="AZ537" s="12"/>
    </row>
    <row r="538">
      <c r="A538" s="86"/>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04"/>
      <c r="AI538" s="12"/>
      <c r="AJ538" s="12"/>
      <c r="AK538" s="12"/>
      <c r="AL538" s="12"/>
      <c r="AM538" s="12"/>
      <c r="AN538" s="12"/>
      <c r="AO538" s="12"/>
      <c r="AP538" s="12"/>
      <c r="AQ538" s="12"/>
      <c r="AR538" s="12"/>
      <c r="AS538" s="12"/>
      <c r="AT538" s="12"/>
      <c r="AU538" s="12"/>
      <c r="AV538" s="12"/>
      <c r="AW538" s="12"/>
      <c r="AX538" s="12"/>
      <c r="AY538" s="12"/>
      <c r="AZ538" s="12"/>
    </row>
    <row r="539">
      <c r="A539" s="86"/>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04"/>
      <c r="AI539" s="12"/>
      <c r="AJ539" s="12"/>
      <c r="AK539" s="12"/>
      <c r="AL539" s="12"/>
      <c r="AM539" s="12"/>
      <c r="AN539" s="12"/>
      <c r="AO539" s="12"/>
      <c r="AP539" s="12"/>
      <c r="AQ539" s="12"/>
      <c r="AR539" s="12"/>
      <c r="AS539" s="12"/>
      <c r="AT539" s="12"/>
      <c r="AU539" s="12"/>
      <c r="AV539" s="12"/>
      <c r="AW539" s="12"/>
      <c r="AX539" s="12"/>
      <c r="AY539" s="12"/>
      <c r="AZ539" s="12"/>
    </row>
    <row r="540">
      <c r="A540" s="86"/>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04"/>
      <c r="AI540" s="12"/>
      <c r="AJ540" s="12"/>
      <c r="AK540" s="12"/>
      <c r="AL540" s="12"/>
      <c r="AM540" s="12"/>
      <c r="AN540" s="12"/>
      <c r="AO540" s="12"/>
      <c r="AP540" s="12"/>
      <c r="AQ540" s="12"/>
      <c r="AR540" s="12"/>
      <c r="AS540" s="12"/>
      <c r="AT540" s="12"/>
      <c r="AU540" s="12"/>
      <c r="AV540" s="12"/>
      <c r="AW540" s="12"/>
      <c r="AX540" s="12"/>
      <c r="AY540" s="12"/>
      <c r="AZ540" s="12"/>
    </row>
    <row r="541">
      <c r="A541" s="86"/>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04"/>
      <c r="AI541" s="12"/>
      <c r="AJ541" s="12"/>
      <c r="AK541" s="12"/>
      <c r="AL541" s="12"/>
      <c r="AM541" s="12"/>
      <c r="AN541" s="12"/>
      <c r="AO541" s="12"/>
      <c r="AP541" s="12"/>
      <c r="AQ541" s="12"/>
      <c r="AR541" s="12"/>
      <c r="AS541" s="12"/>
      <c r="AT541" s="12"/>
      <c r="AU541" s="12"/>
      <c r="AV541" s="12"/>
      <c r="AW541" s="12"/>
      <c r="AX541" s="12"/>
      <c r="AY541" s="12"/>
      <c r="AZ541" s="12"/>
    </row>
    <row r="542">
      <c r="A542" s="86"/>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04"/>
      <c r="AI542" s="12"/>
      <c r="AJ542" s="12"/>
      <c r="AK542" s="12"/>
      <c r="AL542" s="12"/>
      <c r="AM542" s="12"/>
      <c r="AN542" s="12"/>
      <c r="AO542" s="12"/>
      <c r="AP542" s="12"/>
      <c r="AQ542" s="12"/>
      <c r="AR542" s="12"/>
      <c r="AS542" s="12"/>
      <c r="AT542" s="12"/>
      <c r="AU542" s="12"/>
      <c r="AV542" s="12"/>
      <c r="AW542" s="12"/>
      <c r="AX542" s="12"/>
      <c r="AY542" s="12"/>
      <c r="AZ542" s="12"/>
    </row>
    <row r="543">
      <c r="A543" s="86"/>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04"/>
      <c r="AI543" s="12"/>
      <c r="AJ543" s="12"/>
      <c r="AK543" s="12"/>
      <c r="AL543" s="12"/>
      <c r="AM543" s="12"/>
      <c r="AN543" s="12"/>
      <c r="AO543" s="12"/>
      <c r="AP543" s="12"/>
      <c r="AQ543" s="12"/>
      <c r="AR543" s="12"/>
      <c r="AS543" s="12"/>
      <c r="AT543" s="12"/>
      <c r="AU543" s="12"/>
      <c r="AV543" s="12"/>
      <c r="AW543" s="12"/>
      <c r="AX543" s="12"/>
      <c r="AY543" s="12"/>
      <c r="AZ543" s="12"/>
    </row>
    <row r="544">
      <c r="A544" s="86"/>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04"/>
      <c r="AI544" s="12"/>
      <c r="AJ544" s="12"/>
      <c r="AK544" s="12"/>
      <c r="AL544" s="12"/>
      <c r="AM544" s="12"/>
      <c r="AN544" s="12"/>
      <c r="AO544" s="12"/>
      <c r="AP544" s="12"/>
      <c r="AQ544" s="12"/>
      <c r="AR544" s="12"/>
      <c r="AS544" s="12"/>
      <c r="AT544" s="12"/>
      <c r="AU544" s="12"/>
      <c r="AV544" s="12"/>
      <c r="AW544" s="12"/>
      <c r="AX544" s="12"/>
      <c r="AY544" s="12"/>
      <c r="AZ544" s="12"/>
    </row>
    <row r="545">
      <c r="A545" s="86"/>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04"/>
      <c r="AI545" s="12"/>
      <c r="AJ545" s="12"/>
      <c r="AK545" s="12"/>
      <c r="AL545" s="12"/>
      <c r="AM545" s="12"/>
      <c r="AN545" s="12"/>
      <c r="AO545" s="12"/>
      <c r="AP545" s="12"/>
      <c r="AQ545" s="12"/>
      <c r="AR545" s="12"/>
      <c r="AS545" s="12"/>
      <c r="AT545" s="12"/>
      <c r="AU545" s="12"/>
      <c r="AV545" s="12"/>
      <c r="AW545" s="12"/>
      <c r="AX545" s="12"/>
      <c r="AY545" s="12"/>
      <c r="AZ545" s="12"/>
    </row>
    <row r="546">
      <c r="A546" s="86"/>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04"/>
      <c r="AI546" s="12"/>
      <c r="AJ546" s="12"/>
      <c r="AK546" s="12"/>
      <c r="AL546" s="12"/>
      <c r="AM546" s="12"/>
      <c r="AN546" s="12"/>
      <c r="AO546" s="12"/>
      <c r="AP546" s="12"/>
      <c r="AQ546" s="12"/>
      <c r="AR546" s="12"/>
      <c r="AS546" s="12"/>
      <c r="AT546" s="12"/>
      <c r="AU546" s="12"/>
      <c r="AV546" s="12"/>
      <c r="AW546" s="12"/>
      <c r="AX546" s="12"/>
      <c r="AY546" s="12"/>
      <c r="AZ546" s="12"/>
    </row>
    <row r="547">
      <c r="A547" s="86"/>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04"/>
      <c r="AI547" s="12"/>
      <c r="AJ547" s="12"/>
      <c r="AK547" s="12"/>
      <c r="AL547" s="12"/>
      <c r="AM547" s="12"/>
      <c r="AN547" s="12"/>
      <c r="AO547" s="12"/>
      <c r="AP547" s="12"/>
      <c r="AQ547" s="12"/>
      <c r="AR547" s="12"/>
      <c r="AS547" s="12"/>
      <c r="AT547" s="12"/>
      <c r="AU547" s="12"/>
      <c r="AV547" s="12"/>
      <c r="AW547" s="12"/>
      <c r="AX547" s="12"/>
      <c r="AY547" s="12"/>
      <c r="AZ547" s="12"/>
    </row>
    <row r="548">
      <c r="A548" s="86"/>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04"/>
      <c r="AI548" s="12"/>
      <c r="AJ548" s="12"/>
      <c r="AK548" s="12"/>
      <c r="AL548" s="12"/>
      <c r="AM548" s="12"/>
      <c r="AN548" s="12"/>
      <c r="AO548" s="12"/>
      <c r="AP548" s="12"/>
      <c r="AQ548" s="12"/>
      <c r="AR548" s="12"/>
      <c r="AS548" s="12"/>
      <c r="AT548" s="12"/>
      <c r="AU548" s="12"/>
      <c r="AV548" s="12"/>
      <c r="AW548" s="12"/>
      <c r="AX548" s="12"/>
      <c r="AY548" s="12"/>
      <c r="AZ548" s="12"/>
    </row>
    <row r="549">
      <c r="A549" s="86"/>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04"/>
      <c r="AI549" s="12"/>
      <c r="AJ549" s="12"/>
      <c r="AK549" s="12"/>
      <c r="AL549" s="12"/>
      <c r="AM549" s="12"/>
      <c r="AN549" s="12"/>
      <c r="AO549" s="12"/>
      <c r="AP549" s="12"/>
      <c r="AQ549" s="12"/>
      <c r="AR549" s="12"/>
      <c r="AS549" s="12"/>
      <c r="AT549" s="12"/>
      <c r="AU549" s="12"/>
      <c r="AV549" s="12"/>
      <c r="AW549" s="12"/>
      <c r="AX549" s="12"/>
      <c r="AY549" s="12"/>
      <c r="AZ549" s="12"/>
    </row>
    <row r="550">
      <c r="A550" s="86"/>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04"/>
      <c r="AI550" s="12"/>
      <c r="AJ550" s="12"/>
      <c r="AK550" s="12"/>
      <c r="AL550" s="12"/>
      <c r="AM550" s="12"/>
      <c r="AN550" s="12"/>
      <c r="AO550" s="12"/>
      <c r="AP550" s="12"/>
      <c r="AQ550" s="12"/>
      <c r="AR550" s="12"/>
      <c r="AS550" s="12"/>
      <c r="AT550" s="12"/>
      <c r="AU550" s="12"/>
      <c r="AV550" s="12"/>
      <c r="AW550" s="12"/>
      <c r="AX550" s="12"/>
      <c r="AY550" s="12"/>
      <c r="AZ550" s="12"/>
    </row>
    <row r="551">
      <c r="A551" s="86"/>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04"/>
      <c r="AI551" s="12"/>
      <c r="AJ551" s="12"/>
      <c r="AK551" s="12"/>
      <c r="AL551" s="12"/>
      <c r="AM551" s="12"/>
      <c r="AN551" s="12"/>
      <c r="AO551" s="12"/>
      <c r="AP551" s="12"/>
      <c r="AQ551" s="12"/>
      <c r="AR551" s="12"/>
      <c r="AS551" s="12"/>
      <c r="AT551" s="12"/>
      <c r="AU551" s="12"/>
      <c r="AV551" s="12"/>
      <c r="AW551" s="12"/>
      <c r="AX551" s="12"/>
      <c r="AY551" s="12"/>
      <c r="AZ551" s="12"/>
    </row>
    <row r="552">
      <c r="A552" s="86"/>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04"/>
      <c r="AI552" s="12"/>
      <c r="AJ552" s="12"/>
      <c r="AK552" s="12"/>
      <c r="AL552" s="12"/>
      <c r="AM552" s="12"/>
      <c r="AN552" s="12"/>
      <c r="AO552" s="12"/>
      <c r="AP552" s="12"/>
      <c r="AQ552" s="12"/>
      <c r="AR552" s="12"/>
      <c r="AS552" s="12"/>
      <c r="AT552" s="12"/>
      <c r="AU552" s="12"/>
      <c r="AV552" s="12"/>
      <c r="AW552" s="12"/>
      <c r="AX552" s="12"/>
      <c r="AY552" s="12"/>
      <c r="AZ552" s="12"/>
    </row>
    <row r="553">
      <c r="A553" s="86"/>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04"/>
      <c r="AI553" s="12"/>
      <c r="AJ553" s="12"/>
      <c r="AK553" s="12"/>
      <c r="AL553" s="12"/>
      <c r="AM553" s="12"/>
      <c r="AN553" s="12"/>
      <c r="AO553" s="12"/>
      <c r="AP553" s="12"/>
      <c r="AQ553" s="12"/>
      <c r="AR553" s="12"/>
      <c r="AS553" s="12"/>
      <c r="AT553" s="12"/>
      <c r="AU553" s="12"/>
      <c r="AV553" s="12"/>
      <c r="AW553" s="12"/>
      <c r="AX553" s="12"/>
      <c r="AY553" s="12"/>
      <c r="AZ553" s="12"/>
    </row>
    <row r="554">
      <c r="A554" s="86"/>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04"/>
      <c r="AI554" s="12"/>
      <c r="AJ554" s="12"/>
      <c r="AK554" s="12"/>
      <c r="AL554" s="12"/>
      <c r="AM554" s="12"/>
      <c r="AN554" s="12"/>
      <c r="AO554" s="12"/>
      <c r="AP554" s="12"/>
      <c r="AQ554" s="12"/>
      <c r="AR554" s="12"/>
      <c r="AS554" s="12"/>
      <c r="AT554" s="12"/>
      <c r="AU554" s="12"/>
      <c r="AV554" s="12"/>
      <c r="AW554" s="12"/>
      <c r="AX554" s="12"/>
      <c r="AY554" s="12"/>
      <c r="AZ554" s="12"/>
    </row>
    <row r="555">
      <c r="A555" s="86"/>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04"/>
      <c r="AI555" s="12"/>
      <c r="AJ555" s="12"/>
      <c r="AK555" s="12"/>
      <c r="AL555" s="12"/>
      <c r="AM555" s="12"/>
      <c r="AN555" s="12"/>
      <c r="AO555" s="12"/>
      <c r="AP555" s="12"/>
      <c r="AQ555" s="12"/>
      <c r="AR555" s="12"/>
      <c r="AS555" s="12"/>
      <c r="AT555" s="12"/>
      <c r="AU555" s="12"/>
      <c r="AV555" s="12"/>
      <c r="AW555" s="12"/>
      <c r="AX555" s="12"/>
      <c r="AY555" s="12"/>
      <c r="AZ555" s="12"/>
    </row>
    <row r="556">
      <c r="A556" s="86"/>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04"/>
      <c r="AI556" s="12"/>
      <c r="AJ556" s="12"/>
      <c r="AK556" s="12"/>
      <c r="AL556" s="12"/>
      <c r="AM556" s="12"/>
      <c r="AN556" s="12"/>
      <c r="AO556" s="12"/>
      <c r="AP556" s="12"/>
      <c r="AQ556" s="12"/>
      <c r="AR556" s="12"/>
      <c r="AS556" s="12"/>
      <c r="AT556" s="12"/>
      <c r="AU556" s="12"/>
      <c r="AV556" s="12"/>
      <c r="AW556" s="12"/>
      <c r="AX556" s="12"/>
      <c r="AY556" s="12"/>
      <c r="AZ556" s="12"/>
    </row>
    <row r="557">
      <c r="A557" s="86"/>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04"/>
      <c r="AI557" s="12"/>
      <c r="AJ557" s="12"/>
      <c r="AK557" s="12"/>
      <c r="AL557" s="12"/>
      <c r="AM557" s="12"/>
      <c r="AN557" s="12"/>
      <c r="AO557" s="12"/>
      <c r="AP557" s="12"/>
      <c r="AQ557" s="12"/>
      <c r="AR557" s="12"/>
      <c r="AS557" s="12"/>
      <c r="AT557" s="12"/>
      <c r="AU557" s="12"/>
      <c r="AV557" s="12"/>
      <c r="AW557" s="12"/>
      <c r="AX557" s="12"/>
      <c r="AY557" s="12"/>
      <c r="AZ557" s="12"/>
    </row>
    <row r="558">
      <c r="A558" s="86"/>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04"/>
      <c r="AI558" s="12"/>
      <c r="AJ558" s="12"/>
      <c r="AK558" s="12"/>
      <c r="AL558" s="12"/>
      <c r="AM558" s="12"/>
      <c r="AN558" s="12"/>
      <c r="AO558" s="12"/>
      <c r="AP558" s="12"/>
      <c r="AQ558" s="12"/>
      <c r="AR558" s="12"/>
      <c r="AS558" s="12"/>
      <c r="AT558" s="12"/>
      <c r="AU558" s="12"/>
      <c r="AV558" s="12"/>
      <c r="AW558" s="12"/>
      <c r="AX558" s="12"/>
      <c r="AY558" s="12"/>
      <c r="AZ558" s="12"/>
    </row>
    <row r="559">
      <c r="A559" s="86"/>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04"/>
      <c r="AI559" s="12"/>
      <c r="AJ559" s="12"/>
      <c r="AK559" s="12"/>
      <c r="AL559" s="12"/>
      <c r="AM559" s="12"/>
      <c r="AN559" s="12"/>
      <c r="AO559" s="12"/>
      <c r="AP559" s="12"/>
      <c r="AQ559" s="12"/>
      <c r="AR559" s="12"/>
      <c r="AS559" s="12"/>
      <c r="AT559" s="12"/>
      <c r="AU559" s="12"/>
      <c r="AV559" s="12"/>
      <c r="AW559" s="12"/>
      <c r="AX559" s="12"/>
      <c r="AY559" s="12"/>
      <c r="AZ559" s="12"/>
    </row>
    <row r="560">
      <c r="A560" s="86"/>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04"/>
      <c r="AI560" s="12"/>
      <c r="AJ560" s="12"/>
      <c r="AK560" s="12"/>
      <c r="AL560" s="12"/>
      <c r="AM560" s="12"/>
      <c r="AN560" s="12"/>
      <c r="AO560" s="12"/>
      <c r="AP560" s="12"/>
      <c r="AQ560" s="12"/>
      <c r="AR560" s="12"/>
      <c r="AS560" s="12"/>
      <c r="AT560" s="12"/>
      <c r="AU560" s="12"/>
      <c r="AV560" s="12"/>
      <c r="AW560" s="12"/>
      <c r="AX560" s="12"/>
      <c r="AY560" s="12"/>
      <c r="AZ560" s="12"/>
    </row>
    <row r="561">
      <c r="A561" s="86"/>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04"/>
      <c r="AI561" s="12"/>
      <c r="AJ561" s="12"/>
      <c r="AK561" s="12"/>
      <c r="AL561" s="12"/>
      <c r="AM561" s="12"/>
      <c r="AN561" s="12"/>
      <c r="AO561" s="12"/>
      <c r="AP561" s="12"/>
      <c r="AQ561" s="12"/>
      <c r="AR561" s="12"/>
      <c r="AS561" s="12"/>
      <c r="AT561" s="12"/>
      <c r="AU561" s="12"/>
      <c r="AV561" s="12"/>
      <c r="AW561" s="12"/>
      <c r="AX561" s="12"/>
      <c r="AY561" s="12"/>
      <c r="AZ561" s="12"/>
    </row>
    <row r="562">
      <c r="A562" s="86"/>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04"/>
      <c r="AI562" s="12"/>
      <c r="AJ562" s="12"/>
      <c r="AK562" s="12"/>
      <c r="AL562" s="12"/>
      <c r="AM562" s="12"/>
      <c r="AN562" s="12"/>
      <c r="AO562" s="12"/>
      <c r="AP562" s="12"/>
      <c r="AQ562" s="12"/>
      <c r="AR562" s="12"/>
      <c r="AS562" s="12"/>
      <c r="AT562" s="12"/>
      <c r="AU562" s="12"/>
      <c r="AV562" s="12"/>
      <c r="AW562" s="12"/>
      <c r="AX562" s="12"/>
      <c r="AY562" s="12"/>
      <c r="AZ562" s="12"/>
    </row>
    <row r="563">
      <c r="A563" s="86"/>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04"/>
      <c r="AI563" s="12"/>
      <c r="AJ563" s="12"/>
      <c r="AK563" s="12"/>
      <c r="AL563" s="12"/>
      <c r="AM563" s="12"/>
      <c r="AN563" s="12"/>
      <c r="AO563" s="12"/>
      <c r="AP563" s="12"/>
      <c r="AQ563" s="12"/>
      <c r="AR563" s="12"/>
      <c r="AS563" s="12"/>
      <c r="AT563" s="12"/>
      <c r="AU563" s="12"/>
      <c r="AV563" s="12"/>
      <c r="AW563" s="12"/>
      <c r="AX563" s="12"/>
      <c r="AY563" s="12"/>
      <c r="AZ563" s="12"/>
    </row>
    <row r="564">
      <c r="A564" s="86"/>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04"/>
      <c r="AI564" s="12"/>
      <c r="AJ564" s="12"/>
      <c r="AK564" s="12"/>
      <c r="AL564" s="12"/>
      <c r="AM564" s="12"/>
      <c r="AN564" s="12"/>
      <c r="AO564" s="12"/>
      <c r="AP564" s="12"/>
      <c r="AQ564" s="12"/>
      <c r="AR564" s="12"/>
      <c r="AS564" s="12"/>
      <c r="AT564" s="12"/>
      <c r="AU564" s="12"/>
      <c r="AV564" s="12"/>
      <c r="AW564" s="12"/>
      <c r="AX564" s="12"/>
      <c r="AY564" s="12"/>
      <c r="AZ564" s="12"/>
    </row>
    <row r="565">
      <c r="A565" s="86"/>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04"/>
      <c r="AI565" s="12"/>
      <c r="AJ565" s="12"/>
      <c r="AK565" s="12"/>
      <c r="AL565" s="12"/>
      <c r="AM565" s="12"/>
      <c r="AN565" s="12"/>
      <c r="AO565" s="12"/>
      <c r="AP565" s="12"/>
      <c r="AQ565" s="12"/>
      <c r="AR565" s="12"/>
      <c r="AS565" s="12"/>
      <c r="AT565" s="12"/>
      <c r="AU565" s="12"/>
      <c r="AV565" s="12"/>
      <c r="AW565" s="12"/>
      <c r="AX565" s="12"/>
      <c r="AY565" s="12"/>
      <c r="AZ565" s="12"/>
    </row>
    <row r="566">
      <c r="A566" s="86"/>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04"/>
      <c r="AI566" s="12"/>
      <c r="AJ566" s="12"/>
      <c r="AK566" s="12"/>
      <c r="AL566" s="12"/>
      <c r="AM566" s="12"/>
      <c r="AN566" s="12"/>
      <c r="AO566" s="12"/>
      <c r="AP566" s="12"/>
      <c r="AQ566" s="12"/>
      <c r="AR566" s="12"/>
      <c r="AS566" s="12"/>
      <c r="AT566" s="12"/>
      <c r="AU566" s="12"/>
      <c r="AV566" s="12"/>
      <c r="AW566" s="12"/>
      <c r="AX566" s="12"/>
      <c r="AY566" s="12"/>
      <c r="AZ566" s="12"/>
    </row>
    <row r="567">
      <c r="A567" s="86"/>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04"/>
      <c r="AI567" s="12"/>
      <c r="AJ567" s="12"/>
      <c r="AK567" s="12"/>
      <c r="AL567" s="12"/>
      <c r="AM567" s="12"/>
      <c r="AN567" s="12"/>
      <c r="AO567" s="12"/>
      <c r="AP567" s="12"/>
      <c r="AQ567" s="12"/>
      <c r="AR567" s="12"/>
      <c r="AS567" s="12"/>
      <c r="AT567" s="12"/>
      <c r="AU567" s="12"/>
      <c r="AV567" s="12"/>
      <c r="AW567" s="12"/>
      <c r="AX567" s="12"/>
      <c r="AY567" s="12"/>
      <c r="AZ567" s="12"/>
    </row>
    <row r="568">
      <c r="A568" s="86"/>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04"/>
      <c r="AI568" s="12"/>
      <c r="AJ568" s="12"/>
      <c r="AK568" s="12"/>
      <c r="AL568" s="12"/>
      <c r="AM568" s="12"/>
      <c r="AN568" s="12"/>
      <c r="AO568" s="12"/>
      <c r="AP568" s="12"/>
      <c r="AQ568" s="12"/>
      <c r="AR568" s="12"/>
      <c r="AS568" s="12"/>
      <c r="AT568" s="12"/>
      <c r="AU568" s="12"/>
      <c r="AV568" s="12"/>
      <c r="AW568" s="12"/>
      <c r="AX568" s="12"/>
      <c r="AY568" s="12"/>
      <c r="AZ568" s="12"/>
    </row>
    <row r="569">
      <c r="A569" s="86"/>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04"/>
      <c r="AI569" s="12"/>
      <c r="AJ569" s="12"/>
      <c r="AK569" s="12"/>
      <c r="AL569" s="12"/>
      <c r="AM569" s="12"/>
      <c r="AN569" s="12"/>
      <c r="AO569" s="12"/>
      <c r="AP569" s="12"/>
      <c r="AQ569" s="12"/>
      <c r="AR569" s="12"/>
      <c r="AS569" s="12"/>
      <c r="AT569" s="12"/>
      <c r="AU569" s="12"/>
      <c r="AV569" s="12"/>
      <c r="AW569" s="12"/>
      <c r="AX569" s="12"/>
      <c r="AY569" s="12"/>
      <c r="AZ569" s="12"/>
    </row>
    <row r="570">
      <c r="A570" s="86"/>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04"/>
      <c r="AI570" s="12"/>
      <c r="AJ570" s="12"/>
      <c r="AK570" s="12"/>
      <c r="AL570" s="12"/>
      <c r="AM570" s="12"/>
      <c r="AN570" s="12"/>
      <c r="AO570" s="12"/>
      <c r="AP570" s="12"/>
      <c r="AQ570" s="12"/>
      <c r="AR570" s="12"/>
      <c r="AS570" s="12"/>
      <c r="AT570" s="12"/>
      <c r="AU570" s="12"/>
      <c r="AV570" s="12"/>
      <c r="AW570" s="12"/>
      <c r="AX570" s="12"/>
      <c r="AY570" s="12"/>
      <c r="AZ570" s="12"/>
    </row>
    <row r="571">
      <c r="A571" s="86"/>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04"/>
      <c r="AI571" s="12"/>
      <c r="AJ571" s="12"/>
      <c r="AK571" s="12"/>
      <c r="AL571" s="12"/>
      <c r="AM571" s="12"/>
      <c r="AN571" s="12"/>
      <c r="AO571" s="12"/>
      <c r="AP571" s="12"/>
      <c r="AQ571" s="12"/>
      <c r="AR571" s="12"/>
      <c r="AS571" s="12"/>
      <c r="AT571" s="12"/>
      <c r="AU571" s="12"/>
      <c r="AV571" s="12"/>
      <c r="AW571" s="12"/>
      <c r="AX571" s="12"/>
      <c r="AY571" s="12"/>
      <c r="AZ571" s="12"/>
    </row>
    <row r="572">
      <c r="A572" s="86"/>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04"/>
      <c r="AI572" s="12"/>
      <c r="AJ572" s="12"/>
      <c r="AK572" s="12"/>
      <c r="AL572" s="12"/>
      <c r="AM572" s="12"/>
      <c r="AN572" s="12"/>
      <c r="AO572" s="12"/>
      <c r="AP572" s="12"/>
      <c r="AQ572" s="12"/>
      <c r="AR572" s="12"/>
      <c r="AS572" s="12"/>
      <c r="AT572" s="12"/>
      <c r="AU572" s="12"/>
      <c r="AV572" s="12"/>
      <c r="AW572" s="12"/>
      <c r="AX572" s="12"/>
      <c r="AY572" s="12"/>
      <c r="AZ572" s="12"/>
    </row>
    <row r="573">
      <c r="A573" s="86"/>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04"/>
      <c r="AI573" s="12"/>
      <c r="AJ573" s="12"/>
      <c r="AK573" s="12"/>
      <c r="AL573" s="12"/>
      <c r="AM573" s="12"/>
      <c r="AN573" s="12"/>
      <c r="AO573" s="12"/>
      <c r="AP573" s="12"/>
      <c r="AQ573" s="12"/>
      <c r="AR573" s="12"/>
      <c r="AS573" s="12"/>
      <c r="AT573" s="12"/>
      <c r="AU573" s="12"/>
      <c r="AV573" s="12"/>
      <c r="AW573" s="12"/>
      <c r="AX573" s="12"/>
      <c r="AY573" s="12"/>
      <c r="AZ573" s="12"/>
    </row>
    <row r="574">
      <c r="A574" s="86"/>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04"/>
      <c r="AI574" s="12"/>
      <c r="AJ574" s="12"/>
      <c r="AK574" s="12"/>
      <c r="AL574" s="12"/>
      <c r="AM574" s="12"/>
      <c r="AN574" s="12"/>
      <c r="AO574" s="12"/>
      <c r="AP574" s="12"/>
      <c r="AQ574" s="12"/>
      <c r="AR574" s="12"/>
      <c r="AS574" s="12"/>
      <c r="AT574" s="12"/>
      <c r="AU574" s="12"/>
      <c r="AV574" s="12"/>
      <c r="AW574" s="12"/>
      <c r="AX574" s="12"/>
      <c r="AY574" s="12"/>
      <c r="AZ574" s="12"/>
    </row>
    <row r="575">
      <c r="A575" s="86"/>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04"/>
      <c r="AI575" s="12"/>
      <c r="AJ575" s="12"/>
      <c r="AK575" s="12"/>
      <c r="AL575" s="12"/>
      <c r="AM575" s="12"/>
      <c r="AN575" s="12"/>
      <c r="AO575" s="12"/>
      <c r="AP575" s="12"/>
      <c r="AQ575" s="12"/>
      <c r="AR575" s="12"/>
      <c r="AS575" s="12"/>
      <c r="AT575" s="12"/>
      <c r="AU575" s="12"/>
      <c r="AV575" s="12"/>
      <c r="AW575" s="12"/>
      <c r="AX575" s="12"/>
      <c r="AY575" s="12"/>
      <c r="AZ575" s="12"/>
    </row>
    <row r="576">
      <c r="A576" s="86"/>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04"/>
      <c r="AI576" s="12"/>
      <c r="AJ576" s="12"/>
      <c r="AK576" s="12"/>
      <c r="AL576" s="12"/>
      <c r="AM576" s="12"/>
      <c r="AN576" s="12"/>
      <c r="AO576" s="12"/>
      <c r="AP576" s="12"/>
      <c r="AQ576" s="12"/>
      <c r="AR576" s="12"/>
      <c r="AS576" s="12"/>
      <c r="AT576" s="12"/>
      <c r="AU576" s="12"/>
      <c r="AV576" s="12"/>
      <c r="AW576" s="12"/>
      <c r="AX576" s="12"/>
      <c r="AY576" s="12"/>
      <c r="AZ576" s="12"/>
    </row>
    <row r="577">
      <c r="A577" s="86"/>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04"/>
      <c r="AI577" s="12"/>
      <c r="AJ577" s="12"/>
      <c r="AK577" s="12"/>
      <c r="AL577" s="12"/>
      <c r="AM577" s="12"/>
      <c r="AN577" s="12"/>
      <c r="AO577" s="12"/>
      <c r="AP577" s="12"/>
      <c r="AQ577" s="12"/>
      <c r="AR577" s="12"/>
      <c r="AS577" s="12"/>
      <c r="AT577" s="12"/>
      <c r="AU577" s="12"/>
      <c r="AV577" s="12"/>
      <c r="AW577" s="12"/>
      <c r="AX577" s="12"/>
      <c r="AY577" s="12"/>
      <c r="AZ577" s="12"/>
    </row>
    <row r="578">
      <c r="A578" s="86"/>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04"/>
      <c r="AI578" s="12"/>
      <c r="AJ578" s="12"/>
      <c r="AK578" s="12"/>
      <c r="AL578" s="12"/>
      <c r="AM578" s="12"/>
      <c r="AN578" s="12"/>
      <c r="AO578" s="12"/>
      <c r="AP578" s="12"/>
      <c r="AQ578" s="12"/>
      <c r="AR578" s="12"/>
      <c r="AS578" s="12"/>
      <c r="AT578" s="12"/>
      <c r="AU578" s="12"/>
      <c r="AV578" s="12"/>
      <c r="AW578" s="12"/>
      <c r="AX578" s="12"/>
      <c r="AY578" s="12"/>
      <c r="AZ578" s="12"/>
    </row>
    <row r="579">
      <c r="A579" s="86"/>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04"/>
      <c r="AI579" s="12"/>
      <c r="AJ579" s="12"/>
      <c r="AK579" s="12"/>
      <c r="AL579" s="12"/>
      <c r="AM579" s="12"/>
      <c r="AN579" s="12"/>
      <c r="AO579" s="12"/>
      <c r="AP579" s="12"/>
      <c r="AQ579" s="12"/>
      <c r="AR579" s="12"/>
      <c r="AS579" s="12"/>
      <c r="AT579" s="12"/>
      <c r="AU579" s="12"/>
      <c r="AV579" s="12"/>
      <c r="AW579" s="12"/>
      <c r="AX579" s="12"/>
      <c r="AY579" s="12"/>
      <c r="AZ579" s="12"/>
    </row>
    <row r="580">
      <c r="A580" s="86"/>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04"/>
      <c r="AI580" s="12"/>
      <c r="AJ580" s="12"/>
      <c r="AK580" s="12"/>
      <c r="AL580" s="12"/>
      <c r="AM580" s="12"/>
      <c r="AN580" s="12"/>
      <c r="AO580" s="12"/>
      <c r="AP580" s="12"/>
      <c r="AQ580" s="12"/>
      <c r="AR580" s="12"/>
      <c r="AS580" s="12"/>
      <c r="AT580" s="12"/>
      <c r="AU580" s="12"/>
      <c r="AV580" s="12"/>
      <c r="AW580" s="12"/>
      <c r="AX580" s="12"/>
      <c r="AY580" s="12"/>
      <c r="AZ580" s="12"/>
    </row>
    <row r="581">
      <c r="A581" s="86"/>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04"/>
      <c r="AI581" s="12"/>
      <c r="AJ581" s="12"/>
      <c r="AK581" s="12"/>
      <c r="AL581" s="12"/>
      <c r="AM581" s="12"/>
      <c r="AN581" s="12"/>
      <c r="AO581" s="12"/>
      <c r="AP581" s="12"/>
      <c r="AQ581" s="12"/>
      <c r="AR581" s="12"/>
      <c r="AS581" s="12"/>
      <c r="AT581" s="12"/>
      <c r="AU581" s="12"/>
      <c r="AV581" s="12"/>
      <c r="AW581" s="12"/>
      <c r="AX581" s="12"/>
      <c r="AY581" s="12"/>
      <c r="AZ581" s="12"/>
    </row>
    <row r="582">
      <c r="A582" s="86"/>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04"/>
      <c r="AI582" s="12"/>
      <c r="AJ582" s="12"/>
      <c r="AK582" s="12"/>
      <c r="AL582" s="12"/>
      <c r="AM582" s="12"/>
      <c r="AN582" s="12"/>
      <c r="AO582" s="12"/>
      <c r="AP582" s="12"/>
      <c r="AQ582" s="12"/>
      <c r="AR582" s="12"/>
      <c r="AS582" s="12"/>
      <c r="AT582" s="12"/>
      <c r="AU582" s="12"/>
      <c r="AV582" s="12"/>
      <c r="AW582" s="12"/>
      <c r="AX582" s="12"/>
      <c r="AY582" s="12"/>
      <c r="AZ582" s="12"/>
    </row>
    <row r="583">
      <c r="A583" s="86"/>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04"/>
      <c r="AI583" s="12"/>
      <c r="AJ583" s="12"/>
      <c r="AK583" s="12"/>
      <c r="AL583" s="12"/>
      <c r="AM583" s="12"/>
      <c r="AN583" s="12"/>
      <c r="AO583" s="12"/>
      <c r="AP583" s="12"/>
      <c r="AQ583" s="12"/>
      <c r="AR583" s="12"/>
      <c r="AS583" s="12"/>
      <c r="AT583" s="12"/>
      <c r="AU583" s="12"/>
      <c r="AV583" s="12"/>
      <c r="AW583" s="12"/>
      <c r="AX583" s="12"/>
      <c r="AY583" s="12"/>
      <c r="AZ583" s="12"/>
    </row>
    <row r="584">
      <c r="A584" s="86"/>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04"/>
      <c r="AI584" s="12"/>
      <c r="AJ584" s="12"/>
      <c r="AK584" s="12"/>
      <c r="AL584" s="12"/>
      <c r="AM584" s="12"/>
      <c r="AN584" s="12"/>
      <c r="AO584" s="12"/>
      <c r="AP584" s="12"/>
      <c r="AQ584" s="12"/>
      <c r="AR584" s="12"/>
      <c r="AS584" s="12"/>
      <c r="AT584" s="12"/>
      <c r="AU584" s="12"/>
      <c r="AV584" s="12"/>
      <c r="AW584" s="12"/>
      <c r="AX584" s="12"/>
      <c r="AY584" s="12"/>
      <c r="AZ584" s="12"/>
    </row>
    <row r="585">
      <c r="A585" s="86"/>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04"/>
      <c r="AI585" s="12"/>
      <c r="AJ585" s="12"/>
      <c r="AK585" s="12"/>
      <c r="AL585" s="12"/>
      <c r="AM585" s="12"/>
      <c r="AN585" s="12"/>
      <c r="AO585" s="12"/>
      <c r="AP585" s="12"/>
      <c r="AQ585" s="12"/>
      <c r="AR585" s="12"/>
      <c r="AS585" s="12"/>
      <c r="AT585" s="12"/>
      <c r="AU585" s="12"/>
      <c r="AV585" s="12"/>
      <c r="AW585" s="12"/>
      <c r="AX585" s="12"/>
      <c r="AY585" s="12"/>
      <c r="AZ585" s="12"/>
    </row>
    <row r="586">
      <c r="A586" s="86"/>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04"/>
      <c r="AI586" s="12"/>
      <c r="AJ586" s="12"/>
      <c r="AK586" s="12"/>
      <c r="AL586" s="12"/>
      <c r="AM586" s="12"/>
      <c r="AN586" s="12"/>
      <c r="AO586" s="12"/>
      <c r="AP586" s="12"/>
      <c r="AQ586" s="12"/>
      <c r="AR586" s="12"/>
      <c r="AS586" s="12"/>
      <c r="AT586" s="12"/>
      <c r="AU586" s="12"/>
      <c r="AV586" s="12"/>
      <c r="AW586" s="12"/>
      <c r="AX586" s="12"/>
      <c r="AY586" s="12"/>
      <c r="AZ586" s="12"/>
    </row>
    <row r="587">
      <c r="A587" s="86"/>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04"/>
      <c r="AI587" s="12"/>
      <c r="AJ587" s="12"/>
      <c r="AK587" s="12"/>
      <c r="AL587" s="12"/>
      <c r="AM587" s="12"/>
      <c r="AN587" s="12"/>
      <c r="AO587" s="12"/>
      <c r="AP587" s="12"/>
      <c r="AQ587" s="12"/>
      <c r="AR587" s="12"/>
      <c r="AS587" s="12"/>
      <c r="AT587" s="12"/>
      <c r="AU587" s="12"/>
      <c r="AV587" s="12"/>
      <c r="AW587" s="12"/>
      <c r="AX587" s="12"/>
      <c r="AY587" s="12"/>
      <c r="AZ587" s="12"/>
    </row>
    <row r="588">
      <c r="A588" s="86"/>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04"/>
      <c r="AI588" s="12"/>
      <c r="AJ588" s="12"/>
      <c r="AK588" s="12"/>
      <c r="AL588" s="12"/>
      <c r="AM588" s="12"/>
      <c r="AN588" s="12"/>
      <c r="AO588" s="12"/>
      <c r="AP588" s="12"/>
      <c r="AQ588" s="12"/>
      <c r="AR588" s="12"/>
      <c r="AS588" s="12"/>
      <c r="AT588" s="12"/>
      <c r="AU588" s="12"/>
      <c r="AV588" s="12"/>
      <c r="AW588" s="12"/>
      <c r="AX588" s="12"/>
      <c r="AY588" s="12"/>
      <c r="AZ588" s="12"/>
    </row>
    <row r="589">
      <c r="A589" s="86"/>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04"/>
      <c r="AI589" s="12"/>
      <c r="AJ589" s="12"/>
      <c r="AK589" s="12"/>
      <c r="AL589" s="12"/>
      <c r="AM589" s="12"/>
      <c r="AN589" s="12"/>
      <c r="AO589" s="12"/>
      <c r="AP589" s="12"/>
      <c r="AQ589" s="12"/>
      <c r="AR589" s="12"/>
      <c r="AS589" s="12"/>
      <c r="AT589" s="12"/>
      <c r="AU589" s="12"/>
      <c r="AV589" s="12"/>
      <c r="AW589" s="12"/>
      <c r="AX589" s="12"/>
      <c r="AY589" s="12"/>
      <c r="AZ589" s="12"/>
    </row>
    <row r="590">
      <c r="A590" s="86"/>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04"/>
      <c r="AI590" s="12"/>
      <c r="AJ590" s="12"/>
      <c r="AK590" s="12"/>
      <c r="AL590" s="12"/>
      <c r="AM590" s="12"/>
      <c r="AN590" s="12"/>
      <c r="AO590" s="12"/>
      <c r="AP590" s="12"/>
      <c r="AQ590" s="12"/>
      <c r="AR590" s="12"/>
      <c r="AS590" s="12"/>
      <c r="AT590" s="12"/>
      <c r="AU590" s="12"/>
      <c r="AV590" s="12"/>
      <c r="AW590" s="12"/>
      <c r="AX590" s="12"/>
      <c r="AY590" s="12"/>
      <c r="AZ590" s="12"/>
    </row>
    <row r="591">
      <c r="A591" s="86"/>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04"/>
      <c r="AI591" s="12"/>
      <c r="AJ591" s="12"/>
      <c r="AK591" s="12"/>
      <c r="AL591" s="12"/>
      <c r="AM591" s="12"/>
      <c r="AN591" s="12"/>
      <c r="AO591" s="12"/>
      <c r="AP591" s="12"/>
      <c r="AQ591" s="12"/>
      <c r="AR591" s="12"/>
      <c r="AS591" s="12"/>
      <c r="AT591" s="12"/>
      <c r="AU591" s="12"/>
      <c r="AV591" s="12"/>
      <c r="AW591" s="12"/>
      <c r="AX591" s="12"/>
      <c r="AY591" s="12"/>
      <c r="AZ591" s="12"/>
    </row>
    <row r="592">
      <c r="A592" s="86"/>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04"/>
      <c r="AI592" s="12"/>
      <c r="AJ592" s="12"/>
      <c r="AK592" s="12"/>
      <c r="AL592" s="12"/>
      <c r="AM592" s="12"/>
      <c r="AN592" s="12"/>
      <c r="AO592" s="12"/>
      <c r="AP592" s="12"/>
      <c r="AQ592" s="12"/>
      <c r="AR592" s="12"/>
      <c r="AS592" s="12"/>
      <c r="AT592" s="12"/>
      <c r="AU592" s="12"/>
      <c r="AV592" s="12"/>
      <c r="AW592" s="12"/>
      <c r="AX592" s="12"/>
      <c r="AY592" s="12"/>
      <c r="AZ592" s="12"/>
    </row>
    <row r="593">
      <c r="A593" s="86"/>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04"/>
      <c r="AI593" s="12"/>
      <c r="AJ593" s="12"/>
      <c r="AK593" s="12"/>
      <c r="AL593" s="12"/>
      <c r="AM593" s="12"/>
      <c r="AN593" s="12"/>
      <c r="AO593" s="12"/>
      <c r="AP593" s="12"/>
      <c r="AQ593" s="12"/>
      <c r="AR593" s="12"/>
      <c r="AS593" s="12"/>
      <c r="AT593" s="12"/>
      <c r="AU593" s="12"/>
      <c r="AV593" s="12"/>
      <c r="AW593" s="12"/>
      <c r="AX593" s="12"/>
      <c r="AY593" s="12"/>
      <c r="AZ593" s="12"/>
    </row>
    <row r="594">
      <c r="A594" s="86"/>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04"/>
      <c r="AI594" s="12"/>
      <c r="AJ594" s="12"/>
      <c r="AK594" s="12"/>
      <c r="AL594" s="12"/>
      <c r="AM594" s="12"/>
      <c r="AN594" s="12"/>
      <c r="AO594" s="12"/>
      <c r="AP594" s="12"/>
      <c r="AQ594" s="12"/>
      <c r="AR594" s="12"/>
      <c r="AS594" s="12"/>
      <c r="AT594" s="12"/>
      <c r="AU594" s="12"/>
      <c r="AV594" s="12"/>
      <c r="AW594" s="12"/>
      <c r="AX594" s="12"/>
      <c r="AY594" s="12"/>
      <c r="AZ594" s="12"/>
    </row>
    <row r="595">
      <c r="A595" s="86"/>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04"/>
      <c r="AI595" s="12"/>
      <c r="AJ595" s="12"/>
      <c r="AK595" s="12"/>
      <c r="AL595" s="12"/>
      <c r="AM595" s="12"/>
      <c r="AN595" s="12"/>
      <c r="AO595" s="12"/>
      <c r="AP595" s="12"/>
      <c r="AQ595" s="12"/>
      <c r="AR595" s="12"/>
      <c r="AS595" s="12"/>
      <c r="AT595" s="12"/>
      <c r="AU595" s="12"/>
      <c r="AV595" s="12"/>
      <c r="AW595" s="12"/>
      <c r="AX595" s="12"/>
      <c r="AY595" s="12"/>
      <c r="AZ595" s="12"/>
    </row>
    <row r="596">
      <c r="A596" s="86"/>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04"/>
      <c r="AI596" s="12"/>
      <c r="AJ596" s="12"/>
      <c r="AK596" s="12"/>
      <c r="AL596" s="12"/>
      <c r="AM596" s="12"/>
      <c r="AN596" s="12"/>
      <c r="AO596" s="12"/>
      <c r="AP596" s="12"/>
      <c r="AQ596" s="12"/>
      <c r="AR596" s="12"/>
      <c r="AS596" s="12"/>
      <c r="AT596" s="12"/>
      <c r="AU596" s="12"/>
      <c r="AV596" s="12"/>
      <c r="AW596" s="12"/>
      <c r="AX596" s="12"/>
      <c r="AY596" s="12"/>
      <c r="AZ596" s="12"/>
    </row>
    <row r="597">
      <c r="A597" s="86"/>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04"/>
      <c r="AI597" s="12"/>
      <c r="AJ597" s="12"/>
      <c r="AK597" s="12"/>
      <c r="AL597" s="12"/>
      <c r="AM597" s="12"/>
      <c r="AN597" s="12"/>
      <c r="AO597" s="12"/>
      <c r="AP597" s="12"/>
      <c r="AQ597" s="12"/>
      <c r="AR597" s="12"/>
      <c r="AS597" s="12"/>
      <c r="AT597" s="12"/>
      <c r="AU597" s="12"/>
      <c r="AV597" s="12"/>
      <c r="AW597" s="12"/>
      <c r="AX597" s="12"/>
      <c r="AY597" s="12"/>
      <c r="AZ597" s="12"/>
    </row>
    <row r="598">
      <c r="A598" s="86"/>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04"/>
      <c r="AI598" s="12"/>
      <c r="AJ598" s="12"/>
      <c r="AK598" s="12"/>
      <c r="AL598" s="12"/>
      <c r="AM598" s="12"/>
      <c r="AN598" s="12"/>
      <c r="AO598" s="12"/>
      <c r="AP598" s="12"/>
      <c r="AQ598" s="12"/>
      <c r="AR598" s="12"/>
      <c r="AS598" s="12"/>
      <c r="AT598" s="12"/>
      <c r="AU598" s="12"/>
      <c r="AV598" s="12"/>
      <c r="AW598" s="12"/>
      <c r="AX598" s="12"/>
      <c r="AY598" s="12"/>
      <c r="AZ598" s="12"/>
    </row>
    <row r="599">
      <c r="A599" s="86"/>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04"/>
      <c r="AI599" s="12"/>
      <c r="AJ599" s="12"/>
      <c r="AK599" s="12"/>
      <c r="AL599" s="12"/>
      <c r="AM599" s="12"/>
      <c r="AN599" s="12"/>
      <c r="AO599" s="12"/>
      <c r="AP599" s="12"/>
      <c r="AQ599" s="12"/>
      <c r="AR599" s="12"/>
      <c r="AS599" s="12"/>
      <c r="AT599" s="12"/>
      <c r="AU599" s="12"/>
      <c r="AV599" s="12"/>
      <c r="AW599" s="12"/>
      <c r="AX599" s="12"/>
      <c r="AY599" s="12"/>
      <c r="AZ599" s="12"/>
    </row>
    <row r="600">
      <c r="A600" s="86"/>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04"/>
      <c r="AI600" s="12"/>
      <c r="AJ600" s="12"/>
      <c r="AK600" s="12"/>
      <c r="AL600" s="12"/>
      <c r="AM600" s="12"/>
      <c r="AN600" s="12"/>
      <c r="AO600" s="12"/>
      <c r="AP600" s="12"/>
      <c r="AQ600" s="12"/>
      <c r="AR600" s="12"/>
      <c r="AS600" s="12"/>
      <c r="AT600" s="12"/>
      <c r="AU600" s="12"/>
      <c r="AV600" s="12"/>
      <c r="AW600" s="12"/>
      <c r="AX600" s="12"/>
      <c r="AY600" s="12"/>
      <c r="AZ600" s="12"/>
    </row>
    <row r="601">
      <c r="A601" s="86"/>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04"/>
      <c r="AI601" s="12"/>
      <c r="AJ601" s="12"/>
      <c r="AK601" s="12"/>
      <c r="AL601" s="12"/>
      <c r="AM601" s="12"/>
      <c r="AN601" s="12"/>
      <c r="AO601" s="12"/>
      <c r="AP601" s="12"/>
      <c r="AQ601" s="12"/>
      <c r="AR601" s="12"/>
      <c r="AS601" s="12"/>
      <c r="AT601" s="12"/>
      <c r="AU601" s="12"/>
      <c r="AV601" s="12"/>
      <c r="AW601" s="12"/>
      <c r="AX601" s="12"/>
      <c r="AY601" s="12"/>
      <c r="AZ601" s="12"/>
    </row>
    <row r="602">
      <c r="A602" s="86"/>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04"/>
      <c r="AI602" s="12"/>
      <c r="AJ602" s="12"/>
      <c r="AK602" s="12"/>
      <c r="AL602" s="12"/>
      <c r="AM602" s="12"/>
      <c r="AN602" s="12"/>
      <c r="AO602" s="12"/>
      <c r="AP602" s="12"/>
      <c r="AQ602" s="12"/>
      <c r="AR602" s="12"/>
      <c r="AS602" s="12"/>
      <c r="AT602" s="12"/>
      <c r="AU602" s="12"/>
      <c r="AV602" s="12"/>
      <c r="AW602" s="12"/>
      <c r="AX602" s="12"/>
      <c r="AY602" s="12"/>
      <c r="AZ602" s="12"/>
    </row>
    <row r="603">
      <c r="A603" s="86"/>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04"/>
      <c r="AI603" s="12"/>
      <c r="AJ603" s="12"/>
      <c r="AK603" s="12"/>
      <c r="AL603" s="12"/>
      <c r="AM603" s="12"/>
      <c r="AN603" s="12"/>
      <c r="AO603" s="12"/>
      <c r="AP603" s="12"/>
      <c r="AQ603" s="12"/>
      <c r="AR603" s="12"/>
      <c r="AS603" s="12"/>
      <c r="AT603" s="12"/>
      <c r="AU603" s="12"/>
      <c r="AV603" s="12"/>
      <c r="AW603" s="12"/>
      <c r="AX603" s="12"/>
      <c r="AY603" s="12"/>
      <c r="AZ603" s="12"/>
    </row>
    <row r="604">
      <c r="A604" s="86"/>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04"/>
      <c r="AI604" s="12"/>
      <c r="AJ604" s="12"/>
      <c r="AK604" s="12"/>
      <c r="AL604" s="12"/>
      <c r="AM604" s="12"/>
      <c r="AN604" s="12"/>
      <c r="AO604" s="12"/>
      <c r="AP604" s="12"/>
      <c r="AQ604" s="12"/>
      <c r="AR604" s="12"/>
      <c r="AS604" s="12"/>
      <c r="AT604" s="12"/>
      <c r="AU604" s="12"/>
      <c r="AV604" s="12"/>
      <c r="AW604" s="12"/>
      <c r="AX604" s="12"/>
      <c r="AY604" s="12"/>
      <c r="AZ604" s="12"/>
    </row>
    <row r="605">
      <c r="A605" s="86"/>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04"/>
      <c r="AI605" s="12"/>
      <c r="AJ605" s="12"/>
      <c r="AK605" s="12"/>
      <c r="AL605" s="12"/>
      <c r="AM605" s="12"/>
      <c r="AN605" s="12"/>
      <c r="AO605" s="12"/>
      <c r="AP605" s="12"/>
      <c r="AQ605" s="12"/>
      <c r="AR605" s="12"/>
      <c r="AS605" s="12"/>
      <c r="AT605" s="12"/>
      <c r="AU605" s="12"/>
      <c r="AV605" s="12"/>
      <c r="AW605" s="12"/>
      <c r="AX605" s="12"/>
      <c r="AY605" s="12"/>
      <c r="AZ605" s="12"/>
    </row>
    <row r="606">
      <c r="A606" s="86"/>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04"/>
      <c r="AI606" s="12"/>
      <c r="AJ606" s="12"/>
      <c r="AK606" s="12"/>
      <c r="AL606" s="12"/>
      <c r="AM606" s="12"/>
      <c r="AN606" s="12"/>
      <c r="AO606" s="12"/>
      <c r="AP606" s="12"/>
      <c r="AQ606" s="12"/>
      <c r="AR606" s="12"/>
      <c r="AS606" s="12"/>
      <c r="AT606" s="12"/>
      <c r="AU606" s="12"/>
      <c r="AV606" s="12"/>
      <c r="AW606" s="12"/>
      <c r="AX606" s="12"/>
      <c r="AY606" s="12"/>
      <c r="AZ606" s="12"/>
    </row>
    <row r="607">
      <c r="A607" s="86"/>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04"/>
      <c r="AI607" s="12"/>
      <c r="AJ607" s="12"/>
      <c r="AK607" s="12"/>
      <c r="AL607" s="12"/>
      <c r="AM607" s="12"/>
      <c r="AN607" s="12"/>
      <c r="AO607" s="12"/>
      <c r="AP607" s="12"/>
      <c r="AQ607" s="12"/>
      <c r="AR607" s="12"/>
      <c r="AS607" s="12"/>
      <c r="AT607" s="12"/>
      <c r="AU607" s="12"/>
      <c r="AV607" s="12"/>
      <c r="AW607" s="12"/>
      <c r="AX607" s="12"/>
      <c r="AY607" s="12"/>
      <c r="AZ607" s="12"/>
    </row>
    <row r="608">
      <c r="A608" s="86"/>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04"/>
      <c r="AI608" s="12"/>
      <c r="AJ608" s="12"/>
      <c r="AK608" s="12"/>
      <c r="AL608" s="12"/>
      <c r="AM608" s="12"/>
      <c r="AN608" s="12"/>
      <c r="AO608" s="12"/>
      <c r="AP608" s="12"/>
      <c r="AQ608" s="12"/>
      <c r="AR608" s="12"/>
      <c r="AS608" s="12"/>
      <c r="AT608" s="12"/>
      <c r="AU608" s="12"/>
      <c r="AV608" s="12"/>
      <c r="AW608" s="12"/>
      <c r="AX608" s="12"/>
      <c r="AY608" s="12"/>
      <c r="AZ608" s="12"/>
    </row>
    <row r="609">
      <c r="A609" s="86"/>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04"/>
      <c r="AI609" s="12"/>
      <c r="AJ609" s="12"/>
      <c r="AK609" s="12"/>
      <c r="AL609" s="12"/>
      <c r="AM609" s="12"/>
      <c r="AN609" s="12"/>
      <c r="AO609" s="12"/>
      <c r="AP609" s="12"/>
      <c r="AQ609" s="12"/>
      <c r="AR609" s="12"/>
      <c r="AS609" s="12"/>
      <c r="AT609" s="12"/>
      <c r="AU609" s="12"/>
      <c r="AV609" s="12"/>
      <c r="AW609" s="12"/>
      <c r="AX609" s="12"/>
      <c r="AY609" s="12"/>
      <c r="AZ609" s="12"/>
    </row>
    <row r="610">
      <c r="A610" s="86"/>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04"/>
      <c r="AI610" s="12"/>
      <c r="AJ610" s="12"/>
      <c r="AK610" s="12"/>
      <c r="AL610" s="12"/>
      <c r="AM610" s="12"/>
      <c r="AN610" s="12"/>
      <c r="AO610" s="12"/>
      <c r="AP610" s="12"/>
      <c r="AQ610" s="12"/>
      <c r="AR610" s="12"/>
      <c r="AS610" s="12"/>
      <c r="AT610" s="12"/>
      <c r="AU610" s="12"/>
      <c r="AV610" s="12"/>
      <c r="AW610" s="12"/>
      <c r="AX610" s="12"/>
      <c r="AY610" s="12"/>
      <c r="AZ610" s="12"/>
    </row>
    <row r="611">
      <c r="A611" s="86"/>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04"/>
      <c r="AI611" s="12"/>
      <c r="AJ611" s="12"/>
      <c r="AK611" s="12"/>
      <c r="AL611" s="12"/>
      <c r="AM611" s="12"/>
      <c r="AN611" s="12"/>
      <c r="AO611" s="12"/>
      <c r="AP611" s="12"/>
      <c r="AQ611" s="12"/>
      <c r="AR611" s="12"/>
      <c r="AS611" s="12"/>
      <c r="AT611" s="12"/>
      <c r="AU611" s="12"/>
      <c r="AV611" s="12"/>
      <c r="AW611" s="12"/>
      <c r="AX611" s="12"/>
      <c r="AY611" s="12"/>
      <c r="AZ611" s="12"/>
    </row>
    <row r="612">
      <c r="A612" s="86"/>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04"/>
      <c r="AI612" s="12"/>
      <c r="AJ612" s="12"/>
      <c r="AK612" s="12"/>
      <c r="AL612" s="12"/>
      <c r="AM612" s="12"/>
      <c r="AN612" s="12"/>
      <c r="AO612" s="12"/>
      <c r="AP612" s="12"/>
      <c r="AQ612" s="12"/>
      <c r="AR612" s="12"/>
      <c r="AS612" s="12"/>
      <c r="AT612" s="12"/>
      <c r="AU612" s="12"/>
      <c r="AV612" s="12"/>
      <c r="AW612" s="12"/>
      <c r="AX612" s="12"/>
      <c r="AY612" s="12"/>
      <c r="AZ612" s="12"/>
    </row>
    <row r="613">
      <c r="A613" s="86"/>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04"/>
      <c r="AI613" s="12"/>
      <c r="AJ613" s="12"/>
      <c r="AK613" s="12"/>
      <c r="AL613" s="12"/>
      <c r="AM613" s="12"/>
      <c r="AN613" s="12"/>
      <c r="AO613" s="12"/>
      <c r="AP613" s="12"/>
      <c r="AQ613" s="12"/>
      <c r="AR613" s="12"/>
      <c r="AS613" s="12"/>
      <c r="AT613" s="12"/>
      <c r="AU613" s="12"/>
      <c r="AV613" s="12"/>
      <c r="AW613" s="12"/>
      <c r="AX613" s="12"/>
      <c r="AY613" s="12"/>
      <c r="AZ613" s="12"/>
    </row>
    <row r="614">
      <c r="A614" s="86"/>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04"/>
      <c r="AI614" s="12"/>
      <c r="AJ614" s="12"/>
      <c r="AK614" s="12"/>
      <c r="AL614" s="12"/>
      <c r="AM614" s="12"/>
      <c r="AN614" s="12"/>
      <c r="AO614" s="12"/>
      <c r="AP614" s="12"/>
      <c r="AQ614" s="12"/>
      <c r="AR614" s="12"/>
      <c r="AS614" s="12"/>
      <c r="AT614" s="12"/>
      <c r="AU614" s="12"/>
      <c r="AV614" s="12"/>
      <c r="AW614" s="12"/>
      <c r="AX614" s="12"/>
      <c r="AY614" s="12"/>
      <c r="AZ614" s="12"/>
    </row>
    <row r="615">
      <c r="A615" s="86"/>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04"/>
      <c r="AI615" s="12"/>
      <c r="AJ615" s="12"/>
      <c r="AK615" s="12"/>
      <c r="AL615" s="12"/>
      <c r="AM615" s="12"/>
      <c r="AN615" s="12"/>
      <c r="AO615" s="12"/>
      <c r="AP615" s="12"/>
      <c r="AQ615" s="12"/>
      <c r="AR615" s="12"/>
      <c r="AS615" s="12"/>
      <c r="AT615" s="12"/>
      <c r="AU615" s="12"/>
      <c r="AV615" s="12"/>
      <c r="AW615" s="12"/>
      <c r="AX615" s="12"/>
      <c r="AY615" s="12"/>
      <c r="AZ615" s="12"/>
    </row>
    <row r="616">
      <c r="A616" s="86"/>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04"/>
      <c r="AI616" s="12"/>
      <c r="AJ616" s="12"/>
      <c r="AK616" s="12"/>
      <c r="AL616" s="12"/>
      <c r="AM616" s="12"/>
      <c r="AN616" s="12"/>
      <c r="AO616" s="12"/>
      <c r="AP616" s="12"/>
      <c r="AQ616" s="12"/>
      <c r="AR616" s="12"/>
      <c r="AS616" s="12"/>
      <c r="AT616" s="12"/>
      <c r="AU616" s="12"/>
      <c r="AV616" s="12"/>
      <c r="AW616" s="12"/>
      <c r="AX616" s="12"/>
      <c r="AY616" s="12"/>
      <c r="AZ616" s="12"/>
    </row>
    <row r="617">
      <c r="A617" s="86"/>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04"/>
      <c r="AI617" s="12"/>
      <c r="AJ617" s="12"/>
      <c r="AK617" s="12"/>
      <c r="AL617" s="12"/>
      <c r="AM617" s="12"/>
      <c r="AN617" s="12"/>
      <c r="AO617" s="12"/>
      <c r="AP617" s="12"/>
      <c r="AQ617" s="12"/>
      <c r="AR617" s="12"/>
      <c r="AS617" s="12"/>
      <c r="AT617" s="12"/>
      <c r="AU617" s="12"/>
      <c r="AV617" s="12"/>
      <c r="AW617" s="12"/>
      <c r="AX617" s="12"/>
      <c r="AY617" s="12"/>
      <c r="AZ617" s="12"/>
    </row>
    <row r="618">
      <c r="A618" s="86"/>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04"/>
      <c r="AI618" s="12"/>
      <c r="AJ618" s="12"/>
      <c r="AK618" s="12"/>
      <c r="AL618" s="12"/>
      <c r="AM618" s="12"/>
      <c r="AN618" s="12"/>
      <c r="AO618" s="12"/>
      <c r="AP618" s="12"/>
      <c r="AQ618" s="12"/>
      <c r="AR618" s="12"/>
      <c r="AS618" s="12"/>
      <c r="AT618" s="12"/>
      <c r="AU618" s="12"/>
      <c r="AV618" s="12"/>
      <c r="AW618" s="12"/>
      <c r="AX618" s="12"/>
      <c r="AY618" s="12"/>
      <c r="AZ618" s="12"/>
    </row>
    <row r="619">
      <c r="A619" s="86"/>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04"/>
      <c r="AI619" s="12"/>
      <c r="AJ619" s="12"/>
      <c r="AK619" s="12"/>
      <c r="AL619" s="12"/>
      <c r="AM619" s="12"/>
      <c r="AN619" s="12"/>
      <c r="AO619" s="12"/>
      <c r="AP619" s="12"/>
      <c r="AQ619" s="12"/>
      <c r="AR619" s="12"/>
      <c r="AS619" s="12"/>
      <c r="AT619" s="12"/>
      <c r="AU619" s="12"/>
      <c r="AV619" s="12"/>
      <c r="AW619" s="12"/>
      <c r="AX619" s="12"/>
      <c r="AY619" s="12"/>
      <c r="AZ619" s="12"/>
    </row>
    <row r="620">
      <c r="A620" s="86"/>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04"/>
      <c r="AI620" s="12"/>
      <c r="AJ620" s="12"/>
      <c r="AK620" s="12"/>
      <c r="AL620" s="12"/>
      <c r="AM620" s="12"/>
      <c r="AN620" s="12"/>
      <c r="AO620" s="12"/>
      <c r="AP620" s="12"/>
      <c r="AQ620" s="12"/>
      <c r="AR620" s="12"/>
      <c r="AS620" s="12"/>
      <c r="AT620" s="12"/>
      <c r="AU620" s="12"/>
      <c r="AV620" s="12"/>
      <c r="AW620" s="12"/>
      <c r="AX620" s="12"/>
      <c r="AY620" s="12"/>
      <c r="AZ620" s="12"/>
    </row>
    <row r="621">
      <c r="A621" s="86"/>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04"/>
      <c r="AI621" s="12"/>
      <c r="AJ621" s="12"/>
      <c r="AK621" s="12"/>
      <c r="AL621" s="12"/>
      <c r="AM621" s="12"/>
      <c r="AN621" s="12"/>
      <c r="AO621" s="12"/>
      <c r="AP621" s="12"/>
      <c r="AQ621" s="12"/>
      <c r="AR621" s="12"/>
      <c r="AS621" s="12"/>
      <c r="AT621" s="12"/>
      <c r="AU621" s="12"/>
      <c r="AV621" s="12"/>
      <c r="AW621" s="12"/>
      <c r="AX621" s="12"/>
      <c r="AY621" s="12"/>
      <c r="AZ621" s="12"/>
    </row>
    <row r="622">
      <c r="A622" s="86"/>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04"/>
      <c r="AI622" s="12"/>
      <c r="AJ622" s="12"/>
      <c r="AK622" s="12"/>
      <c r="AL622" s="12"/>
      <c r="AM622" s="12"/>
      <c r="AN622" s="12"/>
      <c r="AO622" s="12"/>
      <c r="AP622" s="12"/>
      <c r="AQ622" s="12"/>
      <c r="AR622" s="12"/>
      <c r="AS622" s="12"/>
      <c r="AT622" s="12"/>
      <c r="AU622" s="12"/>
      <c r="AV622" s="12"/>
      <c r="AW622" s="12"/>
      <c r="AX622" s="12"/>
      <c r="AY622" s="12"/>
      <c r="AZ622" s="12"/>
    </row>
    <row r="623">
      <c r="A623" s="86"/>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04"/>
      <c r="AI623" s="12"/>
      <c r="AJ623" s="12"/>
      <c r="AK623" s="12"/>
      <c r="AL623" s="12"/>
      <c r="AM623" s="12"/>
      <c r="AN623" s="12"/>
      <c r="AO623" s="12"/>
      <c r="AP623" s="12"/>
      <c r="AQ623" s="12"/>
      <c r="AR623" s="12"/>
      <c r="AS623" s="12"/>
      <c r="AT623" s="12"/>
      <c r="AU623" s="12"/>
      <c r="AV623" s="12"/>
      <c r="AW623" s="12"/>
      <c r="AX623" s="12"/>
      <c r="AY623" s="12"/>
      <c r="AZ623" s="12"/>
    </row>
    <row r="624">
      <c r="A624" s="86"/>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04"/>
      <c r="AI624" s="12"/>
      <c r="AJ624" s="12"/>
      <c r="AK624" s="12"/>
      <c r="AL624" s="12"/>
      <c r="AM624" s="12"/>
      <c r="AN624" s="12"/>
      <c r="AO624" s="12"/>
      <c r="AP624" s="12"/>
      <c r="AQ624" s="12"/>
      <c r="AR624" s="12"/>
      <c r="AS624" s="12"/>
      <c r="AT624" s="12"/>
      <c r="AU624" s="12"/>
      <c r="AV624" s="12"/>
      <c r="AW624" s="12"/>
      <c r="AX624" s="12"/>
      <c r="AY624" s="12"/>
      <c r="AZ624" s="12"/>
    </row>
    <row r="625">
      <c r="A625" s="86"/>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04"/>
      <c r="AI625" s="12"/>
      <c r="AJ625" s="12"/>
      <c r="AK625" s="12"/>
      <c r="AL625" s="12"/>
      <c r="AM625" s="12"/>
      <c r="AN625" s="12"/>
      <c r="AO625" s="12"/>
      <c r="AP625" s="12"/>
      <c r="AQ625" s="12"/>
      <c r="AR625" s="12"/>
      <c r="AS625" s="12"/>
      <c r="AT625" s="12"/>
      <c r="AU625" s="12"/>
      <c r="AV625" s="12"/>
      <c r="AW625" s="12"/>
      <c r="AX625" s="12"/>
      <c r="AY625" s="12"/>
      <c r="AZ625" s="12"/>
    </row>
    <row r="626">
      <c r="A626" s="86"/>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04"/>
      <c r="AI626" s="12"/>
      <c r="AJ626" s="12"/>
      <c r="AK626" s="12"/>
      <c r="AL626" s="12"/>
      <c r="AM626" s="12"/>
      <c r="AN626" s="12"/>
      <c r="AO626" s="12"/>
      <c r="AP626" s="12"/>
      <c r="AQ626" s="12"/>
      <c r="AR626" s="12"/>
      <c r="AS626" s="12"/>
      <c r="AT626" s="12"/>
      <c r="AU626" s="12"/>
      <c r="AV626" s="12"/>
      <c r="AW626" s="12"/>
      <c r="AX626" s="12"/>
      <c r="AY626" s="12"/>
      <c r="AZ626" s="12"/>
    </row>
    <row r="627">
      <c r="A627" s="86"/>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04"/>
      <c r="AI627" s="12"/>
      <c r="AJ627" s="12"/>
      <c r="AK627" s="12"/>
      <c r="AL627" s="12"/>
      <c r="AM627" s="12"/>
      <c r="AN627" s="12"/>
      <c r="AO627" s="12"/>
      <c r="AP627" s="12"/>
      <c r="AQ627" s="12"/>
      <c r="AR627" s="12"/>
      <c r="AS627" s="12"/>
      <c r="AT627" s="12"/>
      <c r="AU627" s="12"/>
      <c r="AV627" s="12"/>
      <c r="AW627" s="12"/>
      <c r="AX627" s="12"/>
      <c r="AY627" s="12"/>
      <c r="AZ627" s="12"/>
    </row>
    <row r="628">
      <c r="A628" s="86"/>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04"/>
      <c r="AI628" s="12"/>
      <c r="AJ628" s="12"/>
      <c r="AK628" s="12"/>
      <c r="AL628" s="12"/>
      <c r="AM628" s="12"/>
      <c r="AN628" s="12"/>
      <c r="AO628" s="12"/>
      <c r="AP628" s="12"/>
      <c r="AQ628" s="12"/>
      <c r="AR628" s="12"/>
      <c r="AS628" s="12"/>
      <c r="AT628" s="12"/>
      <c r="AU628" s="12"/>
      <c r="AV628" s="12"/>
      <c r="AW628" s="12"/>
      <c r="AX628" s="12"/>
      <c r="AY628" s="12"/>
      <c r="AZ628" s="12"/>
    </row>
    <row r="629">
      <c r="A629" s="86"/>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04"/>
      <c r="AI629" s="12"/>
      <c r="AJ629" s="12"/>
      <c r="AK629" s="12"/>
      <c r="AL629" s="12"/>
      <c r="AM629" s="12"/>
      <c r="AN629" s="12"/>
      <c r="AO629" s="12"/>
      <c r="AP629" s="12"/>
      <c r="AQ629" s="12"/>
      <c r="AR629" s="12"/>
      <c r="AS629" s="12"/>
      <c r="AT629" s="12"/>
      <c r="AU629" s="12"/>
      <c r="AV629" s="12"/>
      <c r="AW629" s="12"/>
      <c r="AX629" s="12"/>
      <c r="AY629" s="12"/>
      <c r="AZ629" s="12"/>
    </row>
    <row r="630">
      <c r="A630" s="86"/>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04"/>
      <c r="AI630" s="12"/>
      <c r="AJ630" s="12"/>
      <c r="AK630" s="12"/>
      <c r="AL630" s="12"/>
      <c r="AM630" s="12"/>
      <c r="AN630" s="12"/>
      <c r="AO630" s="12"/>
      <c r="AP630" s="12"/>
      <c r="AQ630" s="12"/>
      <c r="AR630" s="12"/>
      <c r="AS630" s="12"/>
      <c r="AT630" s="12"/>
      <c r="AU630" s="12"/>
      <c r="AV630" s="12"/>
      <c r="AW630" s="12"/>
      <c r="AX630" s="12"/>
      <c r="AY630" s="12"/>
      <c r="AZ630" s="12"/>
    </row>
    <row r="631">
      <c r="A631" s="86"/>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04"/>
      <c r="AI631" s="12"/>
      <c r="AJ631" s="12"/>
      <c r="AK631" s="12"/>
      <c r="AL631" s="12"/>
      <c r="AM631" s="12"/>
      <c r="AN631" s="12"/>
      <c r="AO631" s="12"/>
      <c r="AP631" s="12"/>
      <c r="AQ631" s="12"/>
      <c r="AR631" s="12"/>
      <c r="AS631" s="12"/>
      <c r="AT631" s="12"/>
      <c r="AU631" s="12"/>
      <c r="AV631" s="12"/>
      <c r="AW631" s="12"/>
      <c r="AX631" s="12"/>
      <c r="AY631" s="12"/>
      <c r="AZ631" s="12"/>
    </row>
    <row r="632">
      <c r="A632" s="86"/>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04"/>
      <c r="AI632" s="12"/>
      <c r="AJ632" s="12"/>
      <c r="AK632" s="12"/>
      <c r="AL632" s="12"/>
      <c r="AM632" s="12"/>
      <c r="AN632" s="12"/>
      <c r="AO632" s="12"/>
      <c r="AP632" s="12"/>
      <c r="AQ632" s="12"/>
      <c r="AR632" s="12"/>
      <c r="AS632" s="12"/>
      <c r="AT632" s="12"/>
      <c r="AU632" s="12"/>
      <c r="AV632" s="12"/>
      <c r="AW632" s="12"/>
      <c r="AX632" s="12"/>
      <c r="AY632" s="12"/>
      <c r="AZ632" s="12"/>
    </row>
    <row r="633">
      <c r="A633" s="86"/>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04"/>
      <c r="AI633" s="12"/>
      <c r="AJ633" s="12"/>
      <c r="AK633" s="12"/>
      <c r="AL633" s="12"/>
      <c r="AM633" s="12"/>
      <c r="AN633" s="12"/>
      <c r="AO633" s="12"/>
      <c r="AP633" s="12"/>
      <c r="AQ633" s="12"/>
      <c r="AR633" s="12"/>
      <c r="AS633" s="12"/>
      <c r="AT633" s="12"/>
      <c r="AU633" s="12"/>
      <c r="AV633" s="12"/>
      <c r="AW633" s="12"/>
      <c r="AX633" s="12"/>
      <c r="AY633" s="12"/>
      <c r="AZ633" s="12"/>
    </row>
    <row r="634">
      <c r="A634" s="86"/>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04"/>
      <c r="AI634" s="12"/>
      <c r="AJ634" s="12"/>
      <c r="AK634" s="12"/>
      <c r="AL634" s="12"/>
      <c r="AM634" s="12"/>
      <c r="AN634" s="12"/>
      <c r="AO634" s="12"/>
      <c r="AP634" s="12"/>
      <c r="AQ634" s="12"/>
      <c r="AR634" s="12"/>
      <c r="AS634" s="12"/>
      <c r="AT634" s="12"/>
      <c r="AU634" s="12"/>
      <c r="AV634" s="12"/>
      <c r="AW634" s="12"/>
      <c r="AX634" s="12"/>
      <c r="AY634" s="12"/>
      <c r="AZ634" s="12"/>
    </row>
    <row r="635">
      <c r="A635" s="86"/>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04"/>
      <c r="AI635" s="12"/>
      <c r="AJ635" s="12"/>
      <c r="AK635" s="12"/>
      <c r="AL635" s="12"/>
      <c r="AM635" s="12"/>
      <c r="AN635" s="12"/>
      <c r="AO635" s="12"/>
      <c r="AP635" s="12"/>
      <c r="AQ635" s="12"/>
      <c r="AR635" s="12"/>
      <c r="AS635" s="12"/>
      <c r="AT635" s="12"/>
      <c r="AU635" s="12"/>
      <c r="AV635" s="12"/>
      <c r="AW635" s="12"/>
      <c r="AX635" s="12"/>
      <c r="AY635" s="12"/>
      <c r="AZ635" s="12"/>
    </row>
    <row r="636">
      <c r="A636" s="86"/>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04"/>
      <c r="AI636" s="12"/>
      <c r="AJ636" s="12"/>
      <c r="AK636" s="12"/>
      <c r="AL636" s="12"/>
      <c r="AM636" s="12"/>
      <c r="AN636" s="12"/>
      <c r="AO636" s="12"/>
      <c r="AP636" s="12"/>
      <c r="AQ636" s="12"/>
      <c r="AR636" s="12"/>
      <c r="AS636" s="12"/>
      <c r="AT636" s="12"/>
      <c r="AU636" s="12"/>
      <c r="AV636" s="12"/>
      <c r="AW636" s="12"/>
      <c r="AX636" s="12"/>
      <c r="AY636" s="12"/>
      <c r="AZ636" s="12"/>
    </row>
    <row r="637">
      <c r="A637" s="86"/>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04"/>
      <c r="AI637" s="12"/>
      <c r="AJ637" s="12"/>
      <c r="AK637" s="12"/>
      <c r="AL637" s="12"/>
      <c r="AM637" s="12"/>
      <c r="AN637" s="12"/>
      <c r="AO637" s="12"/>
      <c r="AP637" s="12"/>
      <c r="AQ637" s="12"/>
      <c r="AR637" s="12"/>
      <c r="AS637" s="12"/>
      <c r="AT637" s="12"/>
      <c r="AU637" s="12"/>
      <c r="AV637" s="12"/>
      <c r="AW637" s="12"/>
      <c r="AX637" s="12"/>
      <c r="AY637" s="12"/>
      <c r="AZ637" s="12"/>
    </row>
    <row r="638">
      <c r="A638" s="86"/>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04"/>
      <c r="AI638" s="12"/>
      <c r="AJ638" s="12"/>
      <c r="AK638" s="12"/>
      <c r="AL638" s="12"/>
      <c r="AM638" s="12"/>
      <c r="AN638" s="12"/>
      <c r="AO638" s="12"/>
      <c r="AP638" s="12"/>
      <c r="AQ638" s="12"/>
      <c r="AR638" s="12"/>
      <c r="AS638" s="12"/>
      <c r="AT638" s="12"/>
      <c r="AU638" s="12"/>
      <c r="AV638" s="12"/>
      <c r="AW638" s="12"/>
      <c r="AX638" s="12"/>
      <c r="AY638" s="12"/>
      <c r="AZ638" s="12"/>
    </row>
    <row r="639">
      <c r="A639" s="86"/>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04"/>
      <c r="AI639" s="12"/>
      <c r="AJ639" s="12"/>
      <c r="AK639" s="12"/>
      <c r="AL639" s="12"/>
      <c r="AM639" s="12"/>
      <c r="AN639" s="12"/>
      <c r="AO639" s="12"/>
      <c r="AP639" s="12"/>
      <c r="AQ639" s="12"/>
      <c r="AR639" s="12"/>
      <c r="AS639" s="12"/>
      <c r="AT639" s="12"/>
      <c r="AU639" s="12"/>
      <c r="AV639" s="12"/>
      <c r="AW639" s="12"/>
      <c r="AX639" s="12"/>
      <c r="AY639" s="12"/>
      <c r="AZ639" s="12"/>
    </row>
    <row r="640">
      <c r="A640" s="86"/>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04"/>
      <c r="AI640" s="12"/>
      <c r="AJ640" s="12"/>
      <c r="AK640" s="12"/>
      <c r="AL640" s="12"/>
      <c r="AM640" s="12"/>
      <c r="AN640" s="12"/>
      <c r="AO640" s="12"/>
      <c r="AP640" s="12"/>
      <c r="AQ640" s="12"/>
      <c r="AR640" s="12"/>
      <c r="AS640" s="12"/>
      <c r="AT640" s="12"/>
      <c r="AU640" s="12"/>
      <c r="AV640" s="12"/>
      <c r="AW640" s="12"/>
      <c r="AX640" s="12"/>
      <c r="AY640" s="12"/>
      <c r="AZ640" s="12"/>
    </row>
    <row r="641">
      <c r="A641" s="86"/>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04"/>
      <c r="AI641" s="12"/>
      <c r="AJ641" s="12"/>
      <c r="AK641" s="12"/>
      <c r="AL641" s="12"/>
      <c r="AM641" s="12"/>
      <c r="AN641" s="12"/>
      <c r="AO641" s="12"/>
      <c r="AP641" s="12"/>
      <c r="AQ641" s="12"/>
      <c r="AR641" s="12"/>
      <c r="AS641" s="12"/>
      <c r="AT641" s="12"/>
      <c r="AU641" s="12"/>
      <c r="AV641" s="12"/>
      <c r="AW641" s="12"/>
      <c r="AX641" s="12"/>
      <c r="AY641" s="12"/>
      <c r="AZ641" s="12"/>
    </row>
    <row r="642">
      <c r="A642" s="86"/>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04"/>
      <c r="AI642" s="12"/>
      <c r="AJ642" s="12"/>
      <c r="AK642" s="12"/>
      <c r="AL642" s="12"/>
      <c r="AM642" s="12"/>
      <c r="AN642" s="12"/>
      <c r="AO642" s="12"/>
      <c r="AP642" s="12"/>
      <c r="AQ642" s="12"/>
      <c r="AR642" s="12"/>
      <c r="AS642" s="12"/>
      <c r="AT642" s="12"/>
      <c r="AU642" s="12"/>
      <c r="AV642" s="12"/>
      <c r="AW642" s="12"/>
      <c r="AX642" s="12"/>
      <c r="AY642" s="12"/>
      <c r="AZ642" s="12"/>
    </row>
    <row r="643">
      <c r="A643" s="86"/>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04"/>
      <c r="AI643" s="12"/>
      <c r="AJ643" s="12"/>
      <c r="AK643" s="12"/>
      <c r="AL643" s="12"/>
      <c r="AM643" s="12"/>
      <c r="AN643" s="12"/>
      <c r="AO643" s="12"/>
      <c r="AP643" s="12"/>
      <c r="AQ643" s="12"/>
      <c r="AR643" s="12"/>
      <c r="AS643" s="12"/>
      <c r="AT643" s="12"/>
      <c r="AU643" s="12"/>
      <c r="AV643" s="12"/>
      <c r="AW643" s="12"/>
      <c r="AX643" s="12"/>
      <c r="AY643" s="12"/>
      <c r="AZ643" s="12"/>
    </row>
    <row r="644">
      <c r="A644" s="86"/>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04"/>
      <c r="AI644" s="12"/>
      <c r="AJ644" s="12"/>
      <c r="AK644" s="12"/>
      <c r="AL644" s="12"/>
      <c r="AM644" s="12"/>
      <c r="AN644" s="12"/>
      <c r="AO644" s="12"/>
      <c r="AP644" s="12"/>
      <c r="AQ644" s="12"/>
      <c r="AR644" s="12"/>
      <c r="AS644" s="12"/>
      <c r="AT644" s="12"/>
      <c r="AU644" s="12"/>
      <c r="AV644" s="12"/>
      <c r="AW644" s="12"/>
      <c r="AX644" s="12"/>
      <c r="AY644" s="12"/>
      <c r="AZ644" s="12"/>
    </row>
    <row r="645">
      <c r="A645" s="86"/>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04"/>
      <c r="AI645" s="12"/>
      <c r="AJ645" s="12"/>
      <c r="AK645" s="12"/>
      <c r="AL645" s="12"/>
      <c r="AM645" s="12"/>
      <c r="AN645" s="12"/>
      <c r="AO645" s="12"/>
      <c r="AP645" s="12"/>
      <c r="AQ645" s="12"/>
      <c r="AR645" s="12"/>
      <c r="AS645" s="12"/>
      <c r="AT645" s="12"/>
      <c r="AU645" s="12"/>
      <c r="AV645" s="12"/>
      <c r="AW645" s="12"/>
      <c r="AX645" s="12"/>
      <c r="AY645" s="12"/>
      <c r="AZ645" s="12"/>
    </row>
    <row r="646">
      <c r="A646" s="86"/>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04"/>
      <c r="AI646" s="12"/>
      <c r="AJ646" s="12"/>
      <c r="AK646" s="12"/>
      <c r="AL646" s="12"/>
      <c r="AM646" s="12"/>
      <c r="AN646" s="12"/>
      <c r="AO646" s="12"/>
      <c r="AP646" s="12"/>
      <c r="AQ646" s="12"/>
      <c r="AR646" s="12"/>
      <c r="AS646" s="12"/>
      <c r="AT646" s="12"/>
      <c r="AU646" s="12"/>
      <c r="AV646" s="12"/>
      <c r="AW646" s="12"/>
      <c r="AX646" s="12"/>
      <c r="AY646" s="12"/>
      <c r="AZ646" s="12"/>
    </row>
    <row r="647">
      <c r="A647" s="86"/>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04"/>
      <c r="AI647" s="12"/>
      <c r="AJ647" s="12"/>
      <c r="AK647" s="12"/>
      <c r="AL647" s="12"/>
      <c r="AM647" s="12"/>
      <c r="AN647" s="12"/>
      <c r="AO647" s="12"/>
      <c r="AP647" s="12"/>
      <c r="AQ647" s="12"/>
      <c r="AR647" s="12"/>
      <c r="AS647" s="12"/>
      <c r="AT647" s="12"/>
      <c r="AU647" s="12"/>
      <c r="AV647" s="12"/>
      <c r="AW647" s="12"/>
      <c r="AX647" s="12"/>
      <c r="AY647" s="12"/>
      <c r="AZ647" s="12"/>
    </row>
    <row r="648">
      <c r="A648" s="86"/>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04"/>
      <c r="AI648" s="12"/>
      <c r="AJ648" s="12"/>
      <c r="AK648" s="12"/>
      <c r="AL648" s="12"/>
      <c r="AM648" s="12"/>
      <c r="AN648" s="12"/>
      <c r="AO648" s="12"/>
      <c r="AP648" s="12"/>
      <c r="AQ648" s="12"/>
      <c r="AR648" s="12"/>
      <c r="AS648" s="12"/>
      <c r="AT648" s="12"/>
      <c r="AU648" s="12"/>
      <c r="AV648" s="12"/>
      <c r="AW648" s="12"/>
      <c r="AX648" s="12"/>
      <c r="AY648" s="12"/>
      <c r="AZ648" s="12"/>
    </row>
    <row r="649">
      <c r="A649" s="86"/>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04"/>
      <c r="AI649" s="12"/>
      <c r="AJ649" s="12"/>
      <c r="AK649" s="12"/>
      <c r="AL649" s="12"/>
      <c r="AM649" s="12"/>
      <c r="AN649" s="12"/>
      <c r="AO649" s="12"/>
      <c r="AP649" s="12"/>
      <c r="AQ649" s="12"/>
      <c r="AR649" s="12"/>
      <c r="AS649" s="12"/>
      <c r="AT649" s="12"/>
      <c r="AU649" s="12"/>
      <c r="AV649" s="12"/>
      <c r="AW649" s="12"/>
      <c r="AX649" s="12"/>
      <c r="AY649" s="12"/>
      <c r="AZ649" s="12"/>
    </row>
    <row r="650">
      <c r="A650" s="86"/>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04"/>
      <c r="AI650" s="12"/>
      <c r="AJ650" s="12"/>
      <c r="AK650" s="12"/>
      <c r="AL650" s="12"/>
      <c r="AM650" s="12"/>
      <c r="AN650" s="12"/>
      <c r="AO650" s="12"/>
      <c r="AP650" s="12"/>
      <c r="AQ650" s="12"/>
      <c r="AR650" s="12"/>
      <c r="AS650" s="12"/>
      <c r="AT650" s="12"/>
      <c r="AU650" s="12"/>
      <c r="AV650" s="12"/>
      <c r="AW650" s="12"/>
      <c r="AX650" s="12"/>
      <c r="AY650" s="12"/>
      <c r="AZ650" s="12"/>
    </row>
    <row r="651">
      <c r="A651" s="86"/>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04"/>
      <c r="AI651" s="12"/>
      <c r="AJ651" s="12"/>
      <c r="AK651" s="12"/>
      <c r="AL651" s="12"/>
      <c r="AM651" s="12"/>
      <c r="AN651" s="12"/>
      <c r="AO651" s="12"/>
      <c r="AP651" s="12"/>
      <c r="AQ651" s="12"/>
      <c r="AR651" s="12"/>
      <c r="AS651" s="12"/>
      <c r="AT651" s="12"/>
      <c r="AU651" s="12"/>
      <c r="AV651" s="12"/>
      <c r="AW651" s="12"/>
      <c r="AX651" s="12"/>
      <c r="AY651" s="12"/>
      <c r="AZ651" s="12"/>
    </row>
    <row r="652">
      <c r="A652" s="86"/>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04"/>
      <c r="AI652" s="12"/>
      <c r="AJ652" s="12"/>
      <c r="AK652" s="12"/>
      <c r="AL652" s="12"/>
      <c r="AM652" s="12"/>
      <c r="AN652" s="12"/>
      <c r="AO652" s="12"/>
      <c r="AP652" s="12"/>
      <c r="AQ652" s="12"/>
      <c r="AR652" s="12"/>
      <c r="AS652" s="12"/>
      <c r="AT652" s="12"/>
      <c r="AU652" s="12"/>
      <c r="AV652" s="12"/>
      <c r="AW652" s="12"/>
      <c r="AX652" s="12"/>
      <c r="AY652" s="12"/>
      <c r="AZ652" s="12"/>
    </row>
    <row r="653">
      <c r="A653" s="86"/>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04"/>
      <c r="AI653" s="12"/>
      <c r="AJ653" s="12"/>
      <c r="AK653" s="12"/>
      <c r="AL653" s="12"/>
      <c r="AM653" s="12"/>
      <c r="AN653" s="12"/>
      <c r="AO653" s="12"/>
      <c r="AP653" s="12"/>
      <c r="AQ653" s="12"/>
      <c r="AR653" s="12"/>
      <c r="AS653" s="12"/>
      <c r="AT653" s="12"/>
      <c r="AU653" s="12"/>
      <c r="AV653" s="12"/>
      <c r="AW653" s="12"/>
      <c r="AX653" s="12"/>
      <c r="AY653" s="12"/>
      <c r="AZ653" s="12"/>
    </row>
    <row r="654">
      <c r="A654" s="86"/>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04"/>
      <c r="AI654" s="12"/>
      <c r="AJ654" s="12"/>
      <c r="AK654" s="12"/>
      <c r="AL654" s="12"/>
      <c r="AM654" s="12"/>
      <c r="AN654" s="12"/>
      <c r="AO654" s="12"/>
      <c r="AP654" s="12"/>
      <c r="AQ654" s="12"/>
      <c r="AR654" s="12"/>
      <c r="AS654" s="12"/>
      <c r="AT654" s="12"/>
      <c r="AU654" s="12"/>
      <c r="AV654" s="12"/>
      <c r="AW654" s="12"/>
      <c r="AX654" s="12"/>
      <c r="AY654" s="12"/>
      <c r="AZ654" s="12"/>
    </row>
    <row r="655">
      <c r="A655" s="86"/>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04"/>
      <c r="AI655" s="12"/>
      <c r="AJ655" s="12"/>
      <c r="AK655" s="12"/>
      <c r="AL655" s="12"/>
      <c r="AM655" s="12"/>
      <c r="AN655" s="12"/>
      <c r="AO655" s="12"/>
      <c r="AP655" s="12"/>
      <c r="AQ655" s="12"/>
      <c r="AR655" s="12"/>
      <c r="AS655" s="12"/>
      <c r="AT655" s="12"/>
      <c r="AU655" s="12"/>
      <c r="AV655" s="12"/>
      <c r="AW655" s="12"/>
      <c r="AX655" s="12"/>
      <c r="AY655" s="12"/>
      <c r="AZ655" s="12"/>
    </row>
    <row r="656">
      <c r="A656" s="86"/>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04"/>
      <c r="AI656" s="12"/>
      <c r="AJ656" s="12"/>
      <c r="AK656" s="12"/>
      <c r="AL656" s="12"/>
      <c r="AM656" s="12"/>
      <c r="AN656" s="12"/>
      <c r="AO656" s="12"/>
      <c r="AP656" s="12"/>
      <c r="AQ656" s="12"/>
      <c r="AR656" s="12"/>
      <c r="AS656" s="12"/>
      <c r="AT656" s="12"/>
      <c r="AU656" s="12"/>
      <c r="AV656" s="12"/>
      <c r="AW656" s="12"/>
      <c r="AX656" s="12"/>
      <c r="AY656" s="12"/>
      <c r="AZ656" s="12"/>
    </row>
    <row r="657">
      <c r="A657" s="86"/>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04"/>
      <c r="AI657" s="12"/>
      <c r="AJ657" s="12"/>
      <c r="AK657" s="12"/>
      <c r="AL657" s="12"/>
      <c r="AM657" s="12"/>
      <c r="AN657" s="12"/>
      <c r="AO657" s="12"/>
      <c r="AP657" s="12"/>
      <c r="AQ657" s="12"/>
      <c r="AR657" s="12"/>
      <c r="AS657" s="12"/>
      <c r="AT657" s="12"/>
      <c r="AU657" s="12"/>
      <c r="AV657" s="12"/>
      <c r="AW657" s="12"/>
      <c r="AX657" s="12"/>
      <c r="AY657" s="12"/>
      <c r="AZ657" s="12"/>
    </row>
    <row r="658">
      <c r="A658" s="86"/>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04"/>
      <c r="AI658" s="12"/>
      <c r="AJ658" s="12"/>
      <c r="AK658" s="12"/>
      <c r="AL658" s="12"/>
      <c r="AM658" s="12"/>
      <c r="AN658" s="12"/>
      <c r="AO658" s="12"/>
      <c r="AP658" s="12"/>
      <c r="AQ658" s="12"/>
      <c r="AR658" s="12"/>
      <c r="AS658" s="12"/>
      <c r="AT658" s="12"/>
      <c r="AU658" s="12"/>
      <c r="AV658" s="12"/>
      <c r="AW658" s="12"/>
      <c r="AX658" s="12"/>
      <c r="AY658" s="12"/>
      <c r="AZ658" s="12"/>
    </row>
    <row r="659">
      <c r="A659" s="86"/>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04"/>
      <c r="AI659" s="12"/>
      <c r="AJ659" s="12"/>
      <c r="AK659" s="12"/>
      <c r="AL659" s="12"/>
      <c r="AM659" s="12"/>
      <c r="AN659" s="12"/>
      <c r="AO659" s="12"/>
      <c r="AP659" s="12"/>
      <c r="AQ659" s="12"/>
      <c r="AR659" s="12"/>
      <c r="AS659" s="12"/>
      <c r="AT659" s="12"/>
      <c r="AU659" s="12"/>
      <c r="AV659" s="12"/>
      <c r="AW659" s="12"/>
      <c r="AX659" s="12"/>
      <c r="AY659" s="12"/>
      <c r="AZ659" s="12"/>
    </row>
    <row r="660">
      <c r="A660" s="86"/>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04"/>
      <c r="AI660" s="12"/>
      <c r="AJ660" s="12"/>
      <c r="AK660" s="12"/>
      <c r="AL660" s="12"/>
      <c r="AM660" s="12"/>
      <c r="AN660" s="12"/>
      <c r="AO660" s="12"/>
      <c r="AP660" s="12"/>
      <c r="AQ660" s="12"/>
      <c r="AR660" s="12"/>
      <c r="AS660" s="12"/>
      <c r="AT660" s="12"/>
      <c r="AU660" s="12"/>
      <c r="AV660" s="12"/>
      <c r="AW660" s="12"/>
      <c r="AX660" s="12"/>
      <c r="AY660" s="12"/>
      <c r="AZ660" s="12"/>
    </row>
    <row r="661">
      <c r="A661" s="86"/>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04"/>
      <c r="AI661" s="12"/>
      <c r="AJ661" s="12"/>
      <c r="AK661" s="12"/>
      <c r="AL661" s="12"/>
      <c r="AM661" s="12"/>
      <c r="AN661" s="12"/>
      <c r="AO661" s="12"/>
      <c r="AP661" s="12"/>
      <c r="AQ661" s="12"/>
      <c r="AR661" s="12"/>
      <c r="AS661" s="12"/>
      <c r="AT661" s="12"/>
      <c r="AU661" s="12"/>
      <c r="AV661" s="12"/>
      <c r="AW661" s="12"/>
      <c r="AX661" s="12"/>
      <c r="AY661" s="12"/>
      <c r="AZ661" s="12"/>
    </row>
    <row r="662">
      <c r="A662" s="86"/>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04"/>
      <c r="AI662" s="12"/>
      <c r="AJ662" s="12"/>
      <c r="AK662" s="12"/>
      <c r="AL662" s="12"/>
      <c r="AM662" s="12"/>
      <c r="AN662" s="12"/>
      <c r="AO662" s="12"/>
      <c r="AP662" s="12"/>
      <c r="AQ662" s="12"/>
      <c r="AR662" s="12"/>
      <c r="AS662" s="12"/>
      <c r="AT662" s="12"/>
      <c r="AU662" s="12"/>
      <c r="AV662" s="12"/>
      <c r="AW662" s="12"/>
      <c r="AX662" s="12"/>
      <c r="AY662" s="12"/>
      <c r="AZ662" s="12"/>
    </row>
    <row r="663">
      <c r="A663" s="86"/>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04"/>
      <c r="AI663" s="12"/>
      <c r="AJ663" s="12"/>
      <c r="AK663" s="12"/>
      <c r="AL663" s="12"/>
      <c r="AM663" s="12"/>
      <c r="AN663" s="12"/>
      <c r="AO663" s="12"/>
      <c r="AP663" s="12"/>
      <c r="AQ663" s="12"/>
      <c r="AR663" s="12"/>
      <c r="AS663" s="12"/>
      <c r="AT663" s="12"/>
      <c r="AU663" s="12"/>
      <c r="AV663" s="12"/>
      <c r="AW663" s="12"/>
      <c r="AX663" s="12"/>
      <c r="AY663" s="12"/>
      <c r="AZ663" s="12"/>
    </row>
    <row r="664">
      <c r="A664" s="86"/>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04"/>
      <c r="AI664" s="12"/>
      <c r="AJ664" s="12"/>
      <c r="AK664" s="12"/>
      <c r="AL664" s="12"/>
      <c r="AM664" s="12"/>
      <c r="AN664" s="12"/>
      <c r="AO664" s="12"/>
      <c r="AP664" s="12"/>
      <c r="AQ664" s="12"/>
      <c r="AR664" s="12"/>
      <c r="AS664" s="12"/>
      <c r="AT664" s="12"/>
      <c r="AU664" s="12"/>
      <c r="AV664" s="12"/>
      <c r="AW664" s="12"/>
      <c r="AX664" s="12"/>
      <c r="AY664" s="12"/>
      <c r="AZ664" s="12"/>
    </row>
    <row r="665">
      <c r="A665" s="86"/>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04"/>
      <c r="AI665" s="12"/>
      <c r="AJ665" s="12"/>
      <c r="AK665" s="12"/>
      <c r="AL665" s="12"/>
      <c r="AM665" s="12"/>
      <c r="AN665" s="12"/>
      <c r="AO665" s="12"/>
      <c r="AP665" s="12"/>
      <c r="AQ665" s="12"/>
      <c r="AR665" s="12"/>
      <c r="AS665" s="12"/>
      <c r="AT665" s="12"/>
      <c r="AU665" s="12"/>
      <c r="AV665" s="12"/>
      <c r="AW665" s="12"/>
      <c r="AX665" s="12"/>
      <c r="AY665" s="12"/>
      <c r="AZ665" s="12"/>
    </row>
    <row r="666">
      <c r="A666" s="86"/>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04"/>
      <c r="AI666" s="12"/>
      <c r="AJ666" s="12"/>
      <c r="AK666" s="12"/>
      <c r="AL666" s="12"/>
      <c r="AM666" s="12"/>
      <c r="AN666" s="12"/>
      <c r="AO666" s="12"/>
      <c r="AP666" s="12"/>
      <c r="AQ666" s="12"/>
      <c r="AR666" s="12"/>
      <c r="AS666" s="12"/>
      <c r="AT666" s="12"/>
      <c r="AU666" s="12"/>
      <c r="AV666" s="12"/>
      <c r="AW666" s="12"/>
      <c r="AX666" s="12"/>
      <c r="AY666" s="12"/>
      <c r="AZ666" s="12"/>
    </row>
    <row r="667">
      <c r="A667" s="86"/>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04"/>
      <c r="AI667" s="12"/>
      <c r="AJ667" s="12"/>
      <c r="AK667" s="12"/>
      <c r="AL667" s="12"/>
      <c r="AM667" s="12"/>
      <c r="AN667" s="12"/>
      <c r="AO667" s="12"/>
      <c r="AP667" s="12"/>
      <c r="AQ667" s="12"/>
      <c r="AR667" s="12"/>
      <c r="AS667" s="12"/>
      <c r="AT667" s="12"/>
      <c r="AU667" s="12"/>
      <c r="AV667" s="12"/>
      <c r="AW667" s="12"/>
      <c r="AX667" s="12"/>
      <c r="AY667" s="12"/>
      <c r="AZ667" s="12"/>
    </row>
    <row r="668">
      <c r="A668" s="86"/>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04"/>
      <c r="AI668" s="12"/>
      <c r="AJ668" s="12"/>
      <c r="AK668" s="12"/>
      <c r="AL668" s="12"/>
      <c r="AM668" s="12"/>
      <c r="AN668" s="12"/>
      <c r="AO668" s="12"/>
      <c r="AP668" s="12"/>
      <c r="AQ668" s="12"/>
      <c r="AR668" s="12"/>
      <c r="AS668" s="12"/>
      <c r="AT668" s="12"/>
      <c r="AU668" s="12"/>
      <c r="AV668" s="12"/>
      <c r="AW668" s="12"/>
      <c r="AX668" s="12"/>
      <c r="AY668" s="12"/>
      <c r="AZ668" s="12"/>
    </row>
    <row r="669">
      <c r="A669" s="86"/>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04"/>
      <c r="AI669" s="12"/>
      <c r="AJ669" s="12"/>
      <c r="AK669" s="12"/>
      <c r="AL669" s="12"/>
      <c r="AM669" s="12"/>
      <c r="AN669" s="12"/>
      <c r="AO669" s="12"/>
      <c r="AP669" s="12"/>
      <c r="AQ669" s="12"/>
      <c r="AR669" s="12"/>
      <c r="AS669" s="12"/>
      <c r="AT669" s="12"/>
      <c r="AU669" s="12"/>
      <c r="AV669" s="12"/>
      <c r="AW669" s="12"/>
      <c r="AX669" s="12"/>
      <c r="AY669" s="12"/>
      <c r="AZ669" s="12"/>
    </row>
    <row r="670">
      <c r="A670" s="86"/>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04"/>
      <c r="AI670" s="12"/>
      <c r="AJ670" s="12"/>
      <c r="AK670" s="12"/>
      <c r="AL670" s="12"/>
      <c r="AM670" s="12"/>
      <c r="AN670" s="12"/>
      <c r="AO670" s="12"/>
      <c r="AP670" s="12"/>
      <c r="AQ670" s="12"/>
      <c r="AR670" s="12"/>
      <c r="AS670" s="12"/>
      <c r="AT670" s="12"/>
      <c r="AU670" s="12"/>
      <c r="AV670" s="12"/>
      <c r="AW670" s="12"/>
      <c r="AX670" s="12"/>
      <c r="AY670" s="12"/>
      <c r="AZ670" s="12"/>
    </row>
    <row r="671">
      <c r="A671" s="86"/>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04"/>
      <c r="AI671" s="12"/>
      <c r="AJ671" s="12"/>
      <c r="AK671" s="12"/>
      <c r="AL671" s="12"/>
      <c r="AM671" s="12"/>
      <c r="AN671" s="12"/>
      <c r="AO671" s="12"/>
      <c r="AP671" s="12"/>
      <c r="AQ671" s="12"/>
      <c r="AR671" s="12"/>
      <c r="AS671" s="12"/>
      <c r="AT671" s="12"/>
      <c r="AU671" s="12"/>
      <c r="AV671" s="12"/>
      <c r="AW671" s="12"/>
      <c r="AX671" s="12"/>
      <c r="AY671" s="12"/>
      <c r="AZ671" s="12"/>
    </row>
    <row r="672">
      <c r="A672" s="86"/>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04"/>
      <c r="AI672" s="12"/>
      <c r="AJ672" s="12"/>
      <c r="AK672" s="12"/>
      <c r="AL672" s="12"/>
      <c r="AM672" s="12"/>
      <c r="AN672" s="12"/>
      <c r="AO672" s="12"/>
      <c r="AP672" s="12"/>
      <c r="AQ672" s="12"/>
      <c r="AR672" s="12"/>
      <c r="AS672" s="12"/>
      <c r="AT672" s="12"/>
      <c r="AU672" s="12"/>
      <c r="AV672" s="12"/>
      <c r="AW672" s="12"/>
      <c r="AX672" s="12"/>
      <c r="AY672" s="12"/>
      <c r="AZ672" s="12"/>
    </row>
    <row r="673">
      <c r="A673" s="86"/>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04"/>
      <c r="AI673" s="12"/>
      <c r="AJ673" s="12"/>
      <c r="AK673" s="12"/>
      <c r="AL673" s="12"/>
      <c r="AM673" s="12"/>
      <c r="AN673" s="12"/>
      <c r="AO673" s="12"/>
      <c r="AP673" s="12"/>
      <c r="AQ673" s="12"/>
      <c r="AR673" s="12"/>
      <c r="AS673" s="12"/>
      <c r="AT673" s="12"/>
      <c r="AU673" s="12"/>
      <c r="AV673" s="12"/>
      <c r="AW673" s="12"/>
      <c r="AX673" s="12"/>
      <c r="AY673" s="12"/>
      <c r="AZ673" s="12"/>
    </row>
    <row r="674">
      <c r="A674" s="86"/>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04"/>
      <c r="AI674" s="12"/>
      <c r="AJ674" s="12"/>
      <c r="AK674" s="12"/>
      <c r="AL674" s="12"/>
      <c r="AM674" s="12"/>
      <c r="AN674" s="12"/>
      <c r="AO674" s="12"/>
      <c r="AP674" s="12"/>
      <c r="AQ674" s="12"/>
      <c r="AR674" s="12"/>
      <c r="AS674" s="12"/>
      <c r="AT674" s="12"/>
      <c r="AU674" s="12"/>
      <c r="AV674" s="12"/>
      <c r="AW674" s="12"/>
      <c r="AX674" s="12"/>
      <c r="AY674" s="12"/>
      <c r="AZ674" s="12"/>
    </row>
    <row r="675">
      <c r="A675" s="86"/>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04"/>
      <c r="AI675" s="12"/>
      <c r="AJ675" s="12"/>
      <c r="AK675" s="12"/>
      <c r="AL675" s="12"/>
      <c r="AM675" s="12"/>
      <c r="AN675" s="12"/>
      <c r="AO675" s="12"/>
      <c r="AP675" s="12"/>
      <c r="AQ675" s="12"/>
      <c r="AR675" s="12"/>
      <c r="AS675" s="12"/>
      <c r="AT675" s="12"/>
      <c r="AU675" s="12"/>
      <c r="AV675" s="12"/>
      <c r="AW675" s="12"/>
      <c r="AX675" s="12"/>
      <c r="AY675" s="12"/>
      <c r="AZ675" s="12"/>
    </row>
    <row r="676">
      <c r="A676" s="86"/>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04"/>
      <c r="AI676" s="12"/>
      <c r="AJ676" s="12"/>
      <c r="AK676" s="12"/>
      <c r="AL676" s="12"/>
      <c r="AM676" s="12"/>
      <c r="AN676" s="12"/>
      <c r="AO676" s="12"/>
      <c r="AP676" s="12"/>
      <c r="AQ676" s="12"/>
      <c r="AR676" s="12"/>
      <c r="AS676" s="12"/>
      <c r="AT676" s="12"/>
      <c r="AU676" s="12"/>
      <c r="AV676" s="12"/>
      <c r="AW676" s="12"/>
      <c r="AX676" s="12"/>
      <c r="AY676" s="12"/>
      <c r="AZ676" s="12"/>
    </row>
    <row r="677">
      <c r="A677" s="86"/>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04"/>
      <c r="AI677" s="12"/>
      <c r="AJ677" s="12"/>
      <c r="AK677" s="12"/>
      <c r="AL677" s="12"/>
      <c r="AM677" s="12"/>
      <c r="AN677" s="12"/>
      <c r="AO677" s="12"/>
      <c r="AP677" s="12"/>
      <c r="AQ677" s="12"/>
      <c r="AR677" s="12"/>
      <c r="AS677" s="12"/>
      <c r="AT677" s="12"/>
      <c r="AU677" s="12"/>
      <c r="AV677" s="12"/>
      <c r="AW677" s="12"/>
      <c r="AX677" s="12"/>
      <c r="AY677" s="12"/>
      <c r="AZ677" s="12"/>
    </row>
    <row r="678">
      <c r="A678" s="86"/>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04"/>
      <c r="AI678" s="12"/>
      <c r="AJ678" s="12"/>
      <c r="AK678" s="12"/>
      <c r="AL678" s="12"/>
      <c r="AM678" s="12"/>
      <c r="AN678" s="12"/>
      <c r="AO678" s="12"/>
      <c r="AP678" s="12"/>
      <c r="AQ678" s="12"/>
      <c r="AR678" s="12"/>
      <c r="AS678" s="12"/>
      <c r="AT678" s="12"/>
      <c r="AU678" s="12"/>
      <c r="AV678" s="12"/>
      <c r="AW678" s="12"/>
      <c r="AX678" s="12"/>
      <c r="AY678" s="12"/>
      <c r="AZ678" s="12"/>
    </row>
    <row r="679">
      <c r="A679" s="86"/>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04"/>
      <c r="AI679" s="12"/>
      <c r="AJ679" s="12"/>
      <c r="AK679" s="12"/>
      <c r="AL679" s="12"/>
      <c r="AM679" s="12"/>
      <c r="AN679" s="12"/>
      <c r="AO679" s="12"/>
      <c r="AP679" s="12"/>
      <c r="AQ679" s="12"/>
      <c r="AR679" s="12"/>
      <c r="AS679" s="12"/>
      <c r="AT679" s="12"/>
      <c r="AU679" s="12"/>
      <c r="AV679" s="12"/>
      <c r="AW679" s="12"/>
      <c r="AX679" s="12"/>
      <c r="AY679" s="12"/>
      <c r="AZ679" s="12"/>
    </row>
    <row r="680">
      <c r="A680" s="86"/>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04"/>
      <c r="AI680" s="12"/>
      <c r="AJ680" s="12"/>
      <c r="AK680" s="12"/>
      <c r="AL680" s="12"/>
      <c r="AM680" s="12"/>
      <c r="AN680" s="12"/>
      <c r="AO680" s="12"/>
      <c r="AP680" s="12"/>
      <c r="AQ680" s="12"/>
      <c r="AR680" s="12"/>
      <c r="AS680" s="12"/>
      <c r="AT680" s="12"/>
      <c r="AU680" s="12"/>
      <c r="AV680" s="12"/>
      <c r="AW680" s="12"/>
      <c r="AX680" s="12"/>
      <c r="AY680" s="12"/>
      <c r="AZ680" s="12"/>
    </row>
    <row r="681">
      <c r="A681" s="86"/>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04"/>
      <c r="AI681" s="12"/>
      <c r="AJ681" s="12"/>
      <c r="AK681" s="12"/>
      <c r="AL681" s="12"/>
      <c r="AM681" s="12"/>
      <c r="AN681" s="12"/>
      <c r="AO681" s="12"/>
      <c r="AP681" s="12"/>
      <c r="AQ681" s="12"/>
      <c r="AR681" s="12"/>
      <c r="AS681" s="12"/>
      <c r="AT681" s="12"/>
      <c r="AU681" s="12"/>
      <c r="AV681" s="12"/>
      <c r="AW681" s="12"/>
      <c r="AX681" s="12"/>
      <c r="AY681" s="12"/>
      <c r="AZ681" s="12"/>
    </row>
    <row r="682">
      <c r="A682" s="86"/>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04"/>
      <c r="AI682" s="12"/>
      <c r="AJ682" s="12"/>
      <c r="AK682" s="12"/>
      <c r="AL682" s="12"/>
      <c r="AM682" s="12"/>
      <c r="AN682" s="12"/>
      <c r="AO682" s="12"/>
      <c r="AP682" s="12"/>
      <c r="AQ682" s="12"/>
      <c r="AR682" s="12"/>
      <c r="AS682" s="12"/>
      <c r="AT682" s="12"/>
      <c r="AU682" s="12"/>
      <c r="AV682" s="12"/>
      <c r="AW682" s="12"/>
      <c r="AX682" s="12"/>
      <c r="AY682" s="12"/>
      <c r="AZ682" s="12"/>
    </row>
    <row r="683">
      <c r="A683" s="86"/>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04"/>
      <c r="AI683" s="12"/>
      <c r="AJ683" s="12"/>
      <c r="AK683" s="12"/>
      <c r="AL683" s="12"/>
      <c r="AM683" s="12"/>
      <c r="AN683" s="12"/>
      <c r="AO683" s="12"/>
      <c r="AP683" s="12"/>
      <c r="AQ683" s="12"/>
      <c r="AR683" s="12"/>
      <c r="AS683" s="12"/>
      <c r="AT683" s="12"/>
      <c r="AU683" s="12"/>
      <c r="AV683" s="12"/>
      <c r="AW683" s="12"/>
      <c r="AX683" s="12"/>
      <c r="AY683" s="12"/>
      <c r="AZ683" s="12"/>
    </row>
    <row r="684">
      <c r="A684" s="86"/>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04"/>
      <c r="AI684" s="12"/>
      <c r="AJ684" s="12"/>
      <c r="AK684" s="12"/>
      <c r="AL684" s="12"/>
      <c r="AM684" s="12"/>
      <c r="AN684" s="12"/>
      <c r="AO684" s="12"/>
      <c r="AP684" s="12"/>
      <c r="AQ684" s="12"/>
      <c r="AR684" s="12"/>
      <c r="AS684" s="12"/>
      <c r="AT684" s="12"/>
      <c r="AU684" s="12"/>
      <c r="AV684" s="12"/>
      <c r="AW684" s="12"/>
      <c r="AX684" s="12"/>
      <c r="AY684" s="12"/>
      <c r="AZ684" s="12"/>
    </row>
    <row r="685">
      <c r="A685" s="86"/>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04"/>
      <c r="AI685" s="12"/>
      <c r="AJ685" s="12"/>
      <c r="AK685" s="12"/>
      <c r="AL685" s="12"/>
      <c r="AM685" s="12"/>
      <c r="AN685" s="12"/>
      <c r="AO685" s="12"/>
      <c r="AP685" s="12"/>
      <c r="AQ685" s="12"/>
      <c r="AR685" s="12"/>
      <c r="AS685" s="12"/>
      <c r="AT685" s="12"/>
      <c r="AU685" s="12"/>
      <c r="AV685" s="12"/>
      <c r="AW685" s="12"/>
      <c r="AX685" s="12"/>
      <c r="AY685" s="12"/>
      <c r="AZ685" s="12"/>
    </row>
    <row r="686">
      <c r="A686" s="86"/>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04"/>
      <c r="AI686" s="12"/>
      <c r="AJ686" s="12"/>
      <c r="AK686" s="12"/>
      <c r="AL686" s="12"/>
      <c r="AM686" s="12"/>
      <c r="AN686" s="12"/>
      <c r="AO686" s="12"/>
      <c r="AP686" s="12"/>
      <c r="AQ686" s="12"/>
      <c r="AR686" s="12"/>
      <c r="AS686" s="12"/>
      <c r="AT686" s="12"/>
      <c r="AU686" s="12"/>
      <c r="AV686" s="12"/>
      <c r="AW686" s="12"/>
      <c r="AX686" s="12"/>
      <c r="AY686" s="12"/>
      <c r="AZ686" s="12"/>
    </row>
    <row r="687">
      <c r="A687" s="86"/>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04"/>
      <c r="AI687" s="12"/>
      <c r="AJ687" s="12"/>
      <c r="AK687" s="12"/>
      <c r="AL687" s="12"/>
      <c r="AM687" s="12"/>
      <c r="AN687" s="12"/>
      <c r="AO687" s="12"/>
      <c r="AP687" s="12"/>
      <c r="AQ687" s="12"/>
      <c r="AR687" s="12"/>
      <c r="AS687" s="12"/>
      <c r="AT687" s="12"/>
      <c r="AU687" s="12"/>
      <c r="AV687" s="12"/>
      <c r="AW687" s="12"/>
      <c r="AX687" s="12"/>
      <c r="AY687" s="12"/>
      <c r="AZ687" s="12"/>
    </row>
    <row r="688">
      <c r="A688" s="86"/>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04"/>
      <c r="AI688" s="12"/>
      <c r="AJ688" s="12"/>
      <c r="AK688" s="12"/>
      <c r="AL688" s="12"/>
      <c r="AM688" s="12"/>
      <c r="AN688" s="12"/>
      <c r="AO688" s="12"/>
      <c r="AP688" s="12"/>
      <c r="AQ688" s="12"/>
      <c r="AR688" s="12"/>
      <c r="AS688" s="12"/>
      <c r="AT688" s="12"/>
      <c r="AU688" s="12"/>
      <c r="AV688" s="12"/>
      <c r="AW688" s="12"/>
      <c r="AX688" s="12"/>
      <c r="AY688" s="12"/>
      <c r="AZ688" s="12"/>
    </row>
    <row r="689">
      <c r="A689" s="86"/>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04"/>
      <c r="AI689" s="12"/>
      <c r="AJ689" s="12"/>
      <c r="AK689" s="12"/>
      <c r="AL689" s="12"/>
      <c r="AM689" s="12"/>
      <c r="AN689" s="12"/>
      <c r="AO689" s="12"/>
      <c r="AP689" s="12"/>
      <c r="AQ689" s="12"/>
      <c r="AR689" s="12"/>
      <c r="AS689" s="12"/>
      <c r="AT689" s="12"/>
      <c r="AU689" s="12"/>
      <c r="AV689" s="12"/>
      <c r="AW689" s="12"/>
      <c r="AX689" s="12"/>
      <c r="AY689" s="12"/>
      <c r="AZ689" s="12"/>
    </row>
    <row r="690">
      <c r="A690" s="86"/>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04"/>
      <c r="AI690" s="12"/>
      <c r="AJ690" s="12"/>
      <c r="AK690" s="12"/>
      <c r="AL690" s="12"/>
      <c r="AM690" s="12"/>
      <c r="AN690" s="12"/>
      <c r="AO690" s="12"/>
      <c r="AP690" s="12"/>
      <c r="AQ690" s="12"/>
      <c r="AR690" s="12"/>
      <c r="AS690" s="12"/>
      <c r="AT690" s="12"/>
      <c r="AU690" s="12"/>
      <c r="AV690" s="12"/>
      <c r="AW690" s="12"/>
      <c r="AX690" s="12"/>
      <c r="AY690" s="12"/>
      <c r="AZ690" s="12"/>
    </row>
    <row r="691">
      <c r="A691" s="86"/>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04"/>
      <c r="AI691" s="12"/>
      <c r="AJ691" s="12"/>
      <c r="AK691" s="12"/>
      <c r="AL691" s="12"/>
      <c r="AM691" s="12"/>
      <c r="AN691" s="12"/>
      <c r="AO691" s="12"/>
      <c r="AP691" s="12"/>
      <c r="AQ691" s="12"/>
      <c r="AR691" s="12"/>
      <c r="AS691" s="12"/>
      <c r="AT691" s="12"/>
      <c r="AU691" s="12"/>
      <c r="AV691" s="12"/>
      <c r="AW691" s="12"/>
      <c r="AX691" s="12"/>
      <c r="AY691" s="12"/>
      <c r="AZ691" s="12"/>
    </row>
    <row r="692">
      <c r="A692" s="86"/>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04"/>
      <c r="AI692" s="12"/>
      <c r="AJ692" s="12"/>
      <c r="AK692" s="12"/>
      <c r="AL692" s="12"/>
      <c r="AM692" s="12"/>
      <c r="AN692" s="12"/>
      <c r="AO692" s="12"/>
      <c r="AP692" s="12"/>
      <c r="AQ692" s="12"/>
      <c r="AR692" s="12"/>
      <c r="AS692" s="12"/>
      <c r="AT692" s="12"/>
      <c r="AU692" s="12"/>
      <c r="AV692" s="12"/>
      <c r="AW692" s="12"/>
      <c r="AX692" s="12"/>
      <c r="AY692" s="12"/>
      <c r="AZ692" s="12"/>
    </row>
    <row r="693">
      <c r="A693" s="86"/>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04"/>
      <c r="AI693" s="12"/>
      <c r="AJ693" s="12"/>
      <c r="AK693" s="12"/>
      <c r="AL693" s="12"/>
      <c r="AM693" s="12"/>
      <c r="AN693" s="12"/>
      <c r="AO693" s="12"/>
      <c r="AP693" s="12"/>
      <c r="AQ693" s="12"/>
      <c r="AR693" s="12"/>
      <c r="AS693" s="12"/>
      <c r="AT693" s="12"/>
      <c r="AU693" s="12"/>
      <c r="AV693" s="12"/>
      <c r="AW693" s="12"/>
      <c r="AX693" s="12"/>
      <c r="AY693" s="12"/>
      <c r="AZ693" s="12"/>
    </row>
    <row r="694">
      <c r="A694" s="86"/>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04"/>
      <c r="AI694" s="12"/>
      <c r="AJ694" s="12"/>
      <c r="AK694" s="12"/>
      <c r="AL694" s="12"/>
      <c r="AM694" s="12"/>
      <c r="AN694" s="12"/>
      <c r="AO694" s="12"/>
      <c r="AP694" s="12"/>
      <c r="AQ694" s="12"/>
      <c r="AR694" s="12"/>
      <c r="AS694" s="12"/>
      <c r="AT694" s="12"/>
      <c r="AU694" s="12"/>
      <c r="AV694" s="12"/>
      <c r="AW694" s="12"/>
      <c r="AX694" s="12"/>
      <c r="AY694" s="12"/>
      <c r="AZ694" s="12"/>
    </row>
    <row r="695">
      <c r="A695" s="86"/>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04"/>
      <c r="AI695" s="12"/>
      <c r="AJ695" s="12"/>
      <c r="AK695" s="12"/>
      <c r="AL695" s="12"/>
      <c r="AM695" s="12"/>
      <c r="AN695" s="12"/>
      <c r="AO695" s="12"/>
      <c r="AP695" s="12"/>
      <c r="AQ695" s="12"/>
      <c r="AR695" s="12"/>
      <c r="AS695" s="12"/>
      <c r="AT695" s="12"/>
      <c r="AU695" s="12"/>
      <c r="AV695" s="12"/>
      <c r="AW695" s="12"/>
      <c r="AX695" s="12"/>
      <c r="AY695" s="12"/>
      <c r="AZ695" s="12"/>
    </row>
    <row r="696">
      <c r="A696" s="86"/>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04"/>
      <c r="AI696" s="12"/>
      <c r="AJ696" s="12"/>
      <c r="AK696" s="12"/>
      <c r="AL696" s="12"/>
      <c r="AM696" s="12"/>
      <c r="AN696" s="12"/>
      <c r="AO696" s="12"/>
      <c r="AP696" s="12"/>
      <c r="AQ696" s="12"/>
      <c r="AR696" s="12"/>
      <c r="AS696" s="12"/>
      <c r="AT696" s="12"/>
      <c r="AU696" s="12"/>
      <c r="AV696" s="12"/>
      <c r="AW696" s="12"/>
      <c r="AX696" s="12"/>
      <c r="AY696" s="12"/>
      <c r="AZ696" s="12"/>
    </row>
    <row r="697">
      <c r="A697" s="86"/>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04"/>
      <c r="AI697" s="12"/>
      <c r="AJ697" s="12"/>
      <c r="AK697" s="12"/>
      <c r="AL697" s="12"/>
      <c r="AM697" s="12"/>
      <c r="AN697" s="12"/>
      <c r="AO697" s="12"/>
      <c r="AP697" s="12"/>
      <c r="AQ697" s="12"/>
      <c r="AR697" s="12"/>
      <c r="AS697" s="12"/>
      <c r="AT697" s="12"/>
      <c r="AU697" s="12"/>
      <c r="AV697" s="12"/>
      <c r="AW697" s="12"/>
      <c r="AX697" s="12"/>
      <c r="AY697" s="12"/>
      <c r="AZ697" s="12"/>
    </row>
    <row r="698">
      <c r="A698" s="86"/>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04"/>
      <c r="AI698" s="12"/>
      <c r="AJ698" s="12"/>
      <c r="AK698" s="12"/>
      <c r="AL698" s="12"/>
      <c r="AM698" s="12"/>
      <c r="AN698" s="12"/>
      <c r="AO698" s="12"/>
      <c r="AP698" s="12"/>
      <c r="AQ698" s="12"/>
      <c r="AR698" s="12"/>
      <c r="AS698" s="12"/>
      <c r="AT698" s="12"/>
      <c r="AU698" s="12"/>
      <c r="AV698" s="12"/>
      <c r="AW698" s="12"/>
      <c r="AX698" s="12"/>
      <c r="AY698" s="12"/>
      <c r="AZ698" s="12"/>
    </row>
    <row r="699">
      <c r="A699" s="86"/>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04"/>
      <c r="AI699" s="12"/>
      <c r="AJ699" s="12"/>
      <c r="AK699" s="12"/>
      <c r="AL699" s="12"/>
      <c r="AM699" s="12"/>
      <c r="AN699" s="12"/>
      <c r="AO699" s="12"/>
      <c r="AP699" s="12"/>
      <c r="AQ699" s="12"/>
      <c r="AR699" s="12"/>
      <c r="AS699" s="12"/>
      <c r="AT699" s="12"/>
      <c r="AU699" s="12"/>
      <c r="AV699" s="12"/>
      <c r="AW699" s="12"/>
      <c r="AX699" s="12"/>
      <c r="AY699" s="12"/>
      <c r="AZ699" s="12"/>
    </row>
    <row r="700">
      <c r="A700" s="86"/>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04"/>
      <c r="AI700" s="12"/>
      <c r="AJ700" s="12"/>
      <c r="AK700" s="12"/>
      <c r="AL700" s="12"/>
      <c r="AM700" s="12"/>
      <c r="AN700" s="12"/>
      <c r="AO700" s="12"/>
      <c r="AP700" s="12"/>
      <c r="AQ700" s="12"/>
      <c r="AR700" s="12"/>
      <c r="AS700" s="12"/>
      <c r="AT700" s="12"/>
      <c r="AU700" s="12"/>
      <c r="AV700" s="12"/>
      <c r="AW700" s="12"/>
      <c r="AX700" s="12"/>
      <c r="AY700" s="12"/>
      <c r="AZ700" s="12"/>
    </row>
    <row r="701">
      <c r="A701" s="86"/>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04"/>
      <c r="AI701" s="12"/>
      <c r="AJ701" s="12"/>
      <c r="AK701" s="12"/>
      <c r="AL701" s="12"/>
      <c r="AM701" s="12"/>
      <c r="AN701" s="12"/>
      <c r="AO701" s="12"/>
      <c r="AP701" s="12"/>
      <c r="AQ701" s="12"/>
      <c r="AR701" s="12"/>
      <c r="AS701" s="12"/>
      <c r="AT701" s="12"/>
      <c r="AU701" s="12"/>
      <c r="AV701" s="12"/>
      <c r="AW701" s="12"/>
      <c r="AX701" s="12"/>
      <c r="AY701" s="12"/>
      <c r="AZ701" s="12"/>
    </row>
    <row r="702">
      <c r="A702" s="86"/>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04"/>
      <c r="AI702" s="12"/>
      <c r="AJ702" s="12"/>
      <c r="AK702" s="12"/>
      <c r="AL702" s="12"/>
      <c r="AM702" s="12"/>
      <c r="AN702" s="12"/>
      <c r="AO702" s="12"/>
      <c r="AP702" s="12"/>
      <c r="AQ702" s="12"/>
      <c r="AR702" s="12"/>
      <c r="AS702" s="12"/>
      <c r="AT702" s="12"/>
      <c r="AU702" s="12"/>
      <c r="AV702" s="12"/>
      <c r="AW702" s="12"/>
      <c r="AX702" s="12"/>
      <c r="AY702" s="12"/>
      <c r="AZ702" s="12"/>
    </row>
    <row r="703">
      <c r="A703" s="86"/>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04"/>
      <c r="AI703" s="12"/>
      <c r="AJ703" s="12"/>
      <c r="AK703" s="12"/>
      <c r="AL703" s="12"/>
      <c r="AM703" s="12"/>
      <c r="AN703" s="12"/>
      <c r="AO703" s="12"/>
      <c r="AP703" s="12"/>
      <c r="AQ703" s="12"/>
      <c r="AR703" s="12"/>
      <c r="AS703" s="12"/>
      <c r="AT703" s="12"/>
      <c r="AU703" s="12"/>
      <c r="AV703" s="12"/>
      <c r="AW703" s="12"/>
      <c r="AX703" s="12"/>
      <c r="AY703" s="12"/>
      <c r="AZ703" s="12"/>
    </row>
    <row r="704">
      <c r="A704" s="86"/>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04"/>
      <c r="AI704" s="12"/>
      <c r="AJ704" s="12"/>
      <c r="AK704" s="12"/>
      <c r="AL704" s="12"/>
      <c r="AM704" s="12"/>
      <c r="AN704" s="12"/>
      <c r="AO704" s="12"/>
      <c r="AP704" s="12"/>
      <c r="AQ704" s="12"/>
      <c r="AR704" s="12"/>
      <c r="AS704" s="12"/>
      <c r="AT704" s="12"/>
      <c r="AU704" s="12"/>
      <c r="AV704" s="12"/>
      <c r="AW704" s="12"/>
      <c r="AX704" s="12"/>
      <c r="AY704" s="12"/>
      <c r="AZ704" s="12"/>
    </row>
    <row r="705">
      <c r="A705" s="86"/>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04"/>
      <c r="AI705" s="12"/>
      <c r="AJ705" s="12"/>
      <c r="AK705" s="12"/>
      <c r="AL705" s="12"/>
      <c r="AM705" s="12"/>
      <c r="AN705" s="12"/>
      <c r="AO705" s="12"/>
      <c r="AP705" s="12"/>
      <c r="AQ705" s="12"/>
      <c r="AR705" s="12"/>
      <c r="AS705" s="12"/>
      <c r="AT705" s="12"/>
      <c r="AU705" s="12"/>
      <c r="AV705" s="12"/>
      <c r="AW705" s="12"/>
      <c r="AX705" s="12"/>
      <c r="AY705" s="12"/>
      <c r="AZ705" s="12"/>
    </row>
    <row r="706">
      <c r="A706" s="86"/>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04"/>
      <c r="AI706" s="12"/>
      <c r="AJ706" s="12"/>
      <c r="AK706" s="12"/>
      <c r="AL706" s="12"/>
      <c r="AM706" s="12"/>
      <c r="AN706" s="12"/>
      <c r="AO706" s="12"/>
      <c r="AP706" s="12"/>
      <c r="AQ706" s="12"/>
      <c r="AR706" s="12"/>
      <c r="AS706" s="12"/>
      <c r="AT706" s="12"/>
      <c r="AU706" s="12"/>
      <c r="AV706" s="12"/>
      <c r="AW706" s="12"/>
      <c r="AX706" s="12"/>
      <c r="AY706" s="12"/>
      <c r="AZ706" s="12"/>
    </row>
    <row r="707">
      <c r="A707" s="86"/>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04"/>
      <c r="AI707" s="12"/>
      <c r="AJ707" s="12"/>
      <c r="AK707" s="12"/>
      <c r="AL707" s="12"/>
      <c r="AM707" s="12"/>
      <c r="AN707" s="12"/>
      <c r="AO707" s="12"/>
      <c r="AP707" s="12"/>
      <c r="AQ707" s="12"/>
      <c r="AR707" s="12"/>
      <c r="AS707" s="12"/>
      <c r="AT707" s="12"/>
      <c r="AU707" s="12"/>
      <c r="AV707" s="12"/>
      <c r="AW707" s="12"/>
      <c r="AX707" s="12"/>
      <c r="AY707" s="12"/>
      <c r="AZ707" s="12"/>
    </row>
    <row r="708">
      <c r="A708" s="86"/>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04"/>
      <c r="AI708" s="12"/>
      <c r="AJ708" s="12"/>
      <c r="AK708" s="12"/>
      <c r="AL708" s="12"/>
      <c r="AM708" s="12"/>
      <c r="AN708" s="12"/>
      <c r="AO708" s="12"/>
      <c r="AP708" s="12"/>
      <c r="AQ708" s="12"/>
      <c r="AR708" s="12"/>
      <c r="AS708" s="12"/>
      <c r="AT708" s="12"/>
      <c r="AU708" s="12"/>
      <c r="AV708" s="12"/>
      <c r="AW708" s="12"/>
      <c r="AX708" s="12"/>
      <c r="AY708" s="12"/>
      <c r="AZ708" s="12"/>
    </row>
    <row r="709">
      <c r="A709" s="86"/>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04"/>
      <c r="AI709" s="12"/>
      <c r="AJ709" s="12"/>
      <c r="AK709" s="12"/>
      <c r="AL709" s="12"/>
      <c r="AM709" s="12"/>
      <c r="AN709" s="12"/>
      <c r="AO709" s="12"/>
      <c r="AP709" s="12"/>
      <c r="AQ709" s="12"/>
      <c r="AR709" s="12"/>
      <c r="AS709" s="12"/>
      <c r="AT709" s="12"/>
      <c r="AU709" s="12"/>
      <c r="AV709" s="12"/>
      <c r="AW709" s="12"/>
      <c r="AX709" s="12"/>
      <c r="AY709" s="12"/>
      <c r="AZ709" s="12"/>
    </row>
    <row r="710">
      <c r="A710" s="86"/>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04"/>
      <c r="AI710" s="12"/>
      <c r="AJ710" s="12"/>
      <c r="AK710" s="12"/>
      <c r="AL710" s="12"/>
      <c r="AM710" s="12"/>
      <c r="AN710" s="12"/>
      <c r="AO710" s="12"/>
      <c r="AP710" s="12"/>
      <c r="AQ710" s="12"/>
      <c r="AR710" s="12"/>
      <c r="AS710" s="12"/>
      <c r="AT710" s="12"/>
      <c r="AU710" s="12"/>
      <c r="AV710" s="12"/>
      <c r="AW710" s="12"/>
      <c r="AX710" s="12"/>
      <c r="AY710" s="12"/>
      <c r="AZ710" s="12"/>
    </row>
    <row r="711">
      <c r="A711" s="86"/>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04"/>
      <c r="AI711" s="12"/>
      <c r="AJ711" s="12"/>
      <c r="AK711" s="12"/>
      <c r="AL711" s="12"/>
      <c r="AM711" s="12"/>
      <c r="AN711" s="12"/>
      <c r="AO711" s="12"/>
      <c r="AP711" s="12"/>
      <c r="AQ711" s="12"/>
      <c r="AR711" s="12"/>
      <c r="AS711" s="12"/>
      <c r="AT711" s="12"/>
      <c r="AU711" s="12"/>
      <c r="AV711" s="12"/>
      <c r="AW711" s="12"/>
      <c r="AX711" s="12"/>
      <c r="AY711" s="12"/>
      <c r="AZ711" s="12"/>
    </row>
    <row r="712">
      <c r="A712" s="86"/>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04"/>
      <c r="AI712" s="12"/>
      <c r="AJ712" s="12"/>
      <c r="AK712" s="12"/>
      <c r="AL712" s="12"/>
      <c r="AM712" s="12"/>
      <c r="AN712" s="12"/>
      <c r="AO712" s="12"/>
      <c r="AP712" s="12"/>
      <c r="AQ712" s="12"/>
      <c r="AR712" s="12"/>
      <c r="AS712" s="12"/>
      <c r="AT712" s="12"/>
      <c r="AU712" s="12"/>
      <c r="AV712" s="12"/>
      <c r="AW712" s="12"/>
      <c r="AX712" s="12"/>
      <c r="AY712" s="12"/>
      <c r="AZ712" s="12"/>
    </row>
    <row r="713">
      <c r="A713" s="86"/>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04"/>
      <c r="AI713" s="12"/>
      <c r="AJ713" s="12"/>
      <c r="AK713" s="12"/>
      <c r="AL713" s="12"/>
      <c r="AM713" s="12"/>
      <c r="AN713" s="12"/>
      <c r="AO713" s="12"/>
      <c r="AP713" s="12"/>
      <c r="AQ713" s="12"/>
      <c r="AR713" s="12"/>
      <c r="AS713" s="12"/>
      <c r="AT713" s="12"/>
      <c r="AU713" s="12"/>
      <c r="AV713" s="12"/>
      <c r="AW713" s="12"/>
      <c r="AX713" s="12"/>
      <c r="AY713" s="12"/>
      <c r="AZ713" s="12"/>
    </row>
    <row r="714">
      <c r="A714" s="86"/>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04"/>
      <c r="AI714" s="12"/>
      <c r="AJ714" s="12"/>
      <c r="AK714" s="12"/>
      <c r="AL714" s="12"/>
      <c r="AM714" s="12"/>
      <c r="AN714" s="12"/>
      <c r="AO714" s="12"/>
      <c r="AP714" s="12"/>
      <c r="AQ714" s="12"/>
      <c r="AR714" s="12"/>
      <c r="AS714" s="12"/>
      <c r="AT714" s="12"/>
      <c r="AU714" s="12"/>
      <c r="AV714" s="12"/>
      <c r="AW714" s="12"/>
      <c r="AX714" s="12"/>
      <c r="AY714" s="12"/>
      <c r="AZ714" s="12"/>
    </row>
    <row r="715">
      <c r="A715" s="86"/>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04"/>
      <c r="AI715" s="12"/>
      <c r="AJ715" s="12"/>
      <c r="AK715" s="12"/>
      <c r="AL715" s="12"/>
      <c r="AM715" s="12"/>
      <c r="AN715" s="12"/>
      <c r="AO715" s="12"/>
      <c r="AP715" s="12"/>
      <c r="AQ715" s="12"/>
      <c r="AR715" s="12"/>
      <c r="AS715" s="12"/>
      <c r="AT715" s="12"/>
      <c r="AU715" s="12"/>
      <c r="AV715" s="12"/>
      <c r="AW715" s="12"/>
      <c r="AX715" s="12"/>
      <c r="AY715" s="12"/>
      <c r="AZ715" s="12"/>
    </row>
    <row r="716">
      <c r="A716" s="86"/>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04"/>
      <c r="AI716" s="12"/>
      <c r="AJ716" s="12"/>
      <c r="AK716" s="12"/>
      <c r="AL716" s="12"/>
      <c r="AM716" s="12"/>
      <c r="AN716" s="12"/>
      <c r="AO716" s="12"/>
      <c r="AP716" s="12"/>
      <c r="AQ716" s="12"/>
      <c r="AR716" s="12"/>
      <c r="AS716" s="12"/>
      <c r="AT716" s="12"/>
      <c r="AU716" s="12"/>
      <c r="AV716" s="12"/>
      <c r="AW716" s="12"/>
      <c r="AX716" s="12"/>
      <c r="AY716" s="12"/>
      <c r="AZ716" s="12"/>
    </row>
    <row r="717">
      <c r="A717" s="86"/>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04"/>
      <c r="AI717" s="12"/>
      <c r="AJ717" s="12"/>
      <c r="AK717" s="12"/>
      <c r="AL717" s="12"/>
      <c r="AM717" s="12"/>
      <c r="AN717" s="12"/>
      <c r="AO717" s="12"/>
      <c r="AP717" s="12"/>
      <c r="AQ717" s="12"/>
      <c r="AR717" s="12"/>
      <c r="AS717" s="12"/>
      <c r="AT717" s="12"/>
      <c r="AU717" s="12"/>
      <c r="AV717" s="12"/>
      <c r="AW717" s="12"/>
      <c r="AX717" s="12"/>
      <c r="AY717" s="12"/>
      <c r="AZ717" s="12"/>
    </row>
    <row r="718">
      <c r="A718" s="86"/>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04"/>
      <c r="AI718" s="12"/>
      <c r="AJ718" s="12"/>
      <c r="AK718" s="12"/>
      <c r="AL718" s="12"/>
      <c r="AM718" s="12"/>
      <c r="AN718" s="12"/>
      <c r="AO718" s="12"/>
      <c r="AP718" s="12"/>
      <c r="AQ718" s="12"/>
      <c r="AR718" s="12"/>
      <c r="AS718" s="12"/>
      <c r="AT718" s="12"/>
      <c r="AU718" s="12"/>
      <c r="AV718" s="12"/>
      <c r="AW718" s="12"/>
      <c r="AX718" s="12"/>
      <c r="AY718" s="12"/>
      <c r="AZ718" s="12"/>
    </row>
    <row r="719">
      <c r="A719" s="86"/>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04"/>
      <c r="AI719" s="12"/>
      <c r="AJ719" s="12"/>
      <c r="AK719" s="12"/>
      <c r="AL719" s="12"/>
      <c r="AM719" s="12"/>
      <c r="AN719" s="12"/>
      <c r="AO719" s="12"/>
      <c r="AP719" s="12"/>
      <c r="AQ719" s="12"/>
      <c r="AR719" s="12"/>
      <c r="AS719" s="12"/>
      <c r="AT719" s="12"/>
      <c r="AU719" s="12"/>
      <c r="AV719" s="12"/>
      <c r="AW719" s="12"/>
      <c r="AX719" s="12"/>
      <c r="AY719" s="12"/>
      <c r="AZ719" s="12"/>
    </row>
    <row r="720">
      <c r="A720" s="86"/>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04"/>
      <c r="AI720" s="12"/>
      <c r="AJ720" s="12"/>
      <c r="AK720" s="12"/>
      <c r="AL720" s="12"/>
      <c r="AM720" s="12"/>
      <c r="AN720" s="12"/>
      <c r="AO720" s="12"/>
      <c r="AP720" s="12"/>
      <c r="AQ720" s="12"/>
      <c r="AR720" s="12"/>
      <c r="AS720" s="12"/>
      <c r="AT720" s="12"/>
      <c r="AU720" s="12"/>
      <c r="AV720" s="12"/>
      <c r="AW720" s="12"/>
      <c r="AX720" s="12"/>
      <c r="AY720" s="12"/>
      <c r="AZ720" s="12"/>
    </row>
    <row r="721">
      <c r="A721" s="86"/>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04"/>
      <c r="AI721" s="12"/>
      <c r="AJ721" s="12"/>
      <c r="AK721" s="12"/>
      <c r="AL721" s="12"/>
      <c r="AM721" s="12"/>
      <c r="AN721" s="12"/>
      <c r="AO721" s="12"/>
      <c r="AP721" s="12"/>
      <c r="AQ721" s="12"/>
      <c r="AR721" s="12"/>
      <c r="AS721" s="12"/>
      <c r="AT721" s="12"/>
      <c r="AU721" s="12"/>
      <c r="AV721" s="12"/>
      <c r="AW721" s="12"/>
      <c r="AX721" s="12"/>
      <c r="AY721" s="12"/>
      <c r="AZ721" s="12"/>
    </row>
    <row r="722">
      <c r="A722" s="86"/>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04"/>
      <c r="AI722" s="12"/>
      <c r="AJ722" s="12"/>
      <c r="AK722" s="12"/>
      <c r="AL722" s="12"/>
      <c r="AM722" s="12"/>
      <c r="AN722" s="12"/>
      <c r="AO722" s="12"/>
      <c r="AP722" s="12"/>
      <c r="AQ722" s="12"/>
      <c r="AR722" s="12"/>
      <c r="AS722" s="12"/>
      <c r="AT722" s="12"/>
      <c r="AU722" s="12"/>
      <c r="AV722" s="12"/>
      <c r="AW722" s="12"/>
      <c r="AX722" s="12"/>
      <c r="AY722" s="12"/>
      <c r="AZ722" s="12"/>
    </row>
    <row r="723">
      <c r="A723" s="86"/>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04"/>
      <c r="AI723" s="12"/>
      <c r="AJ723" s="12"/>
      <c r="AK723" s="12"/>
      <c r="AL723" s="12"/>
      <c r="AM723" s="12"/>
      <c r="AN723" s="12"/>
      <c r="AO723" s="12"/>
      <c r="AP723" s="12"/>
      <c r="AQ723" s="12"/>
      <c r="AR723" s="12"/>
      <c r="AS723" s="12"/>
      <c r="AT723" s="12"/>
      <c r="AU723" s="12"/>
      <c r="AV723" s="12"/>
      <c r="AW723" s="12"/>
      <c r="AX723" s="12"/>
      <c r="AY723" s="12"/>
      <c r="AZ723" s="12"/>
    </row>
    <row r="724">
      <c r="A724" s="86"/>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04"/>
      <c r="AI724" s="12"/>
      <c r="AJ724" s="12"/>
      <c r="AK724" s="12"/>
      <c r="AL724" s="12"/>
      <c r="AM724" s="12"/>
      <c r="AN724" s="12"/>
      <c r="AO724" s="12"/>
      <c r="AP724" s="12"/>
      <c r="AQ724" s="12"/>
      <c r="AR724" s="12"/>
      <c r="AS724" s="12"/>
      <c r="AT724" s="12"/>
      <c r="AU724" s="12"/>
      <c r="AV724" s="12"/>
      <c r="AW724" s="12"/>
      <c r="AX724" s="12"/>
      <c r="AY724" s="12"/>
      <c r="AZ724" s="12"/>
    </row>
    <row r="725">
      <c r="A725" s="86"/>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04"/>
      <c r="AI725" s="12"/>
      <c r="AJ725" s="12"/>
      <c r="AK725" s="12"/>
      <c r="AL725" s="12"/>
      <c r="AM725" s="12"/>
      <c r="AN725" s="12"/>
      <c r="AO725" s="12"/>
      <c r="AP725" s="12"/>
      <c r="AQ725" s="12"/>
      <c r="AR725" s="12"/>
      <c r="AS725" s="12"/>
      <c r="AT725" s="12"/>
      <c r="AU725" s="12"/>
      <c r="AV725" s="12"/>
      <c r="AW725" s="12"/>
      <c r="AX725" s="12"/>
      <c r="AY725" s="12"/>
      <c r="AZ725" s="12"/>
    </row>
    <row r="726">
      <c r="A726" s="86"/>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04"/>
      <c r="AI726" s="12"/>
      <c r="AJ726" s="12"/>
      <c r="AK726" s="12"/>
      <c r="AL726" s="12"/>
      <c r="AM726" s="12"/>
      <c r="AN726" s="12"/>
      <c r="AO726" s="12"/>
      <c r="AP726" s="12"/>
      <c r="AQ726" s="12"/>
      <c r="AR726" s="12"/>
      <c r="AS726" s="12"/>
      <c r="AT726" s="12"/>
      <c r="AU726" s="12"/>
      <c r="AV726" s="12"/>
      <c r="AW726" s="12"/>
      <c r="AX726" s="12"/>
      <c r="AY726" s="12"/>
      <c r="AZ726" s="12"/>
    </row>
    <row r="727">
      <c r="A727" s="86"/>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04"/>
      <c r="AI727" s="12"/>
      <c r="AJ727" s="12"/>
      <c r="AK727" s="12"/>
      <c r="AL727" s="12"/>
      <c r="AM727" s="12"/>
      <c r="AN727" s="12"/>
      <c r="AO727" s="12"/>
      <c r="AP727" s="12"/>
      <c r="AQ727" s="12"/>
      <c r="AR727" s="12"/>
      <c r="AS727" s="12"/>
      <c r="AT727" s="12"/>
      <c r="AU727" s="12"/>
      <c r="AV727" s="12"/>
      <c r="AW727" s="12"/>
      <c r="AX727" s="12"/>
      <c r="AY727" s="12"/>
      <c r="AZ727" s="12"/>
    </row>
    <row r="728">
      <c r="A728" s="86"/>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04"/>
      <c r="AI728" s="12"/>
      <c r="AJ728" s="12"/>
      <c r="AK728" s="12"/>
      <c r="AL728" s="12"/>
      <c r="AM728" s="12"/>
      <c r="AN728" s="12"/>
      <c r="AO728" s="12"/>
      <c r="AP728" s="12"/>
      <c r="AQ728" s="12"/>
      <c r="AR728" s="12"/>
      <c r="AS728" s="12"/>
      <c r="AT728" s="12"/>
      <c r="AU728" s="12"/>
      <c r="AV728" s="12"/>
      <c r="AW728" s="12"/>
      <c r="AX728" s="12"/>
      <c r="AY728" s="12"/>
      <c r="AZ728" s="12"/>
    </row>
    <row r="729">
      <c r="A729" s="86"/>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04"/>
      <c r="AI729" s="12"/>
      <c r="AJ729" s="12"/>
      <c r="AK729" s="12"/>
      <c r="AL729" s="12"/>
      <c r="AM729" s="12"/>
      <c r="AN729" s="12"/>
      <c r="AO729" s="12"/>
      <c r="AP729" s="12"/>
      <c r="AQ729" s="12"/>
      <c r="AR729" s="12"/>
      <c r="AS729" s="12"/>
      <c r="AT729" s="12"/>
      <c r="AU729" s="12"/>
      <c r="AV729" s="12"/>
      <c r="AW729" s="12"/>
      <c r="AX729" s="12"/>
      <c r="AY729" s="12"/>
      <c r="AZ729" s="12"/>
    </row>
    <row r="730">
      <c r="A730" s="86"/>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04"/>
      <c r="AI730" s="12"/>
      <c r="AJ730" s="12"/>
      <c r="AK730" s="12"/>
      <c r="AL730" s="12"/>
      <c r="AM730" s="12"/>
      <c r="AN730" s="12"/>
      <c r="AO730" s="12"/>
      <c r="AP730" s="12"/>
      <c r="AQ730" s="12"/>
      <c r="AR730" s="12"/>
      <c r="AS730" s="12"/>
      <c r="AT730" s="12"/>
      <c r="AU730" s="12"/>
      <c r="AV730" s="12"/>
      <c r="AW730" s="12"/>
      <c r="AX730" s="12"/>
      <c r="AY730" s="12"/>
      <c r="AZ730" s="12"/>
    </row>
    <row r="731">
      <c r="A731" s="86"/>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04"/>
      <c r="AI731" s="12"/>
      <c r="AJ731" s="12"/>
      <c r="AK731" s="12"/>
      <c r="AL731" s="12"/>
      <c r="AM731" s="12"/>
      <c r="AN731" s="12"/>
      <c r="AO731" s="12"/>
      <c r="AP731" s="12"/>
      <c r="AQ731" s="12"/>
      <c r="AR731" s="12"/>
      <c r="AS731" s="12"/>
      <c r="AT731" s="12"/>
      <c r="AU731" s="12"/>
      <c r="AV731" s="12"/>
      <c r="AW731" s="12"/>
      <c r="AX731" s="12"/>
      <c r="AY731" s="12"/>
      <c r="AZ731" s="12"/>
    </row>
    <row r="732">
      <c r="A732" s="86"/>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04"/>
      <c r="AI732" s="12"/>
      <c r="AJ732" s="12"/>
      <c r="AK732" s="12"/>
      <c r="AL732" s="12"/>
      <c r="AM732" s="12"/>
      <c r="AN732" s="12"/>
      <c r="AO732" s="12"/>
      <c r="AP732" s="12"/>
      <c r="AQ732" s="12"/>
      <c r="AR732" s="12"/>
      <c r="AS732" s="12"/>
      <c r="AT732" s="12"/>
      <c r="AU732" s="12"/>
      <c r="AV732" s="12"/>
      <c r="AW732" s="12"/>
      <c r="AX732" s="12"/>
      <c r="AY732" s="12"/>
      <c r="AZ732" s="12"/>
    </row>
    <row r="733">
      <c r="A733" s="86"/>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04"/>
      <c r="AI733" s="12"/>
      <c r="AJ733" s="12"/>
      <c r="AK733" s="12"/>
      <c r="AL733" s="12"/>
      <c r="AM733" s="12"/>
      <c r="AN733" s="12"/>
      <c r="AO733" s="12"/>
      <c r="AP733" s="12"/>
      <c r="AQ733" s="12"/>
      <c r="AR733" s="12"/>
      <c r="AS733" s="12"/>
      <c r="AT733" s="12"/>
      <c r="AU733" s="12"/>
      <c r="AV733" s="12"/>
      <c r="AW733" s="12"/>
      <c r="AX733" s="12"/>
      <c r="AY733" s="12"/>
      <c r="AZ733" s="12"/>
    </row>
    <row r="734">
      <c r="A734" s="86"/>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04"/>
      <c r="AI734" s="12"/>
      <c r="AJ734" s="12"/>
      <c r="AK734" s="12"/>
      <c r="AL734" s="12"/>
      <c r="AM734" s="12"/>
      <c r="AN734" s="12"/>
      <c r="AO734" s="12"/>
      <c r="AP734" s="12"/>
      <c r="AQ734" s="12"/>
      <c r="AR734" s="12"/>
      <c r="AS734" s="12"/>
      <c r="AT734" s="12"/>
      <c r="AU734" s="12"/>
      <c r="AV734" s="12"/>
      <c r="AW734" s="12"/>
      <c r="AX734" s="12"/>
      <c r="AY734" s="12"/>
      <c r="AZ734" s="12"/>
    </row>
    <row r="735">
      <c r="A735" s="86"/>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04"/>
      <c r="AI735" s="12"/>
      <c r="AJ735" s="12"/>
      <c r="AK735" s="12"/>
      <c r="AL735" s="12"/>
      <c r="AM735" s="12"/>
      <c r="AN735" s="12"/>
      <c r="AO735" s="12"/>
      <c r="AP735" s="12"/>
      <c r="AQ735" s="12"/>
      <c r="AR735" s="12"/>
      <c r="AS735" s="12"/>
      <c r="AT735" s="12"/>
      <c r="AU735" s="12"/>
      <c r="AV735" s="12"/>
      <c r="AW735" s="12"/>
      <c r="AX735" s="12"/>
      <c r="AY735" s="12"/>
      <c r="AZ735" s="12"/>
    </row>
    <row r="736">
      <c r="A736" s="86"/>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04"/>
      <c r="AI736" s="12"/>
      <c r="AJ736" s="12"/>
      <c r="AK736" s="12"/>
      <c r="AL736" s="12"/>
      <c r="AM736" s="12"/>
      <c r="AN736" s="12"/>
      <c r="AO736" s="12"/>
      <c r="AP736" s="12"/>
      <c r="AQ736" s="12"/>
      <c r="AR736" s="12"/>
      <c r="AS736" s="12"/>
      <c r="AT736" s="12"/>
      <c r="AU736" s="12"/>
      <c r="AV736" s="12"/>
      <c r="AW736" s="12"/>
      <c r="AX736" s="12"/>
      <c r="AY736" s="12"/>
      <c r="AZ736" s="12"/>
    </row>
    <row r="737">
      <c r="A737" s="86"/>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04"/>
      <c r="AI737" s="12"/>
      <c r="AJ737" s="12"/>
      <c r="AK737" s="12"/>
      <c r="AL737" s="12"/>
      <c r="AM737" s="12"/>
      <c r="AN737" s="12"/>
      <c r="AO737" s="12"/>
      <c r="AP737" s="12"/>
      <c r="AQ737" s="12"/>
      <c r="AR737" s="12"/>
      <c r="AS737" s="12"/>
      <c r="AT737" s="12"/>
      <c r="AU737" s="12"/>
      <c r="AV737" s="12"/>
      <c r="AW737" s="12"/>
      <c r="AX737" s="12"/>
      <c r="AY737" s="12"/>
      <c r="AZ737" s="12"/>
    </row>
    <row r="738">
      <c r="A738" s="86"/>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04"/>
      <c r="AI738" s="12"/>
      <c r="AJ738" s="12"/>
      <c r="AK738" s="12"/>
      <c r="AL738" s="12"/>
      <c r="AM738" s="12"/>
      <c r="AN738" s="12"/>
      <c r="AO738" s="12"/>
      <c r="AP738" s="12"/>
      <c r="AQ738" s="12"/>
      <c r="AR738" s="12"/>
      <c r="AS738" s="12"/>
      <c r="AT738" s="12"/>
      <c r="AU738" s="12"/>
      <c r="AV738" s="12"/>
      <c r="AW738" s="12"/>
      <c r="AX738" s="12"/>
      <c r="AY738" s="12"/>
      <c r="AZ738" s="12"/>
    </row>
    <row r="739">
      <c r="A739" s="86"/>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04"/>
      <c r="AI739" s="12"/>
      <c r="AJ739" s="12"/>
      <c r="AK739" s="12"/>
      <c r="AL739" s="12"/>
      <c r="AM739" s="12"/>
      <c r="AN739" s="12"/>
      <c r="AO739" s="12"/>
      <c r="AP739" s="12"/>
      <c r="AQ739" s="12"/>
      <c r="AR739" s="12"/>
      <c r="AS739" s="12"/>
      <c r="AT739" s="12"/>
      <c r="AU739" s="12"/>
      <c r="AV739" s="12"/>
      <c r="AW739" s="12"/>
      <c r="AX739" s="12"/>
      <c r="AY739" s="12"/>
      <c r="AZ739" s="12"/>
    </row>
    <row r="740">
      <c r="A740" s="86"/>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04"/>
      <c r="AI740" s="12"/>
      <c r="AJ740" s="12"/>
      <c r="AK740" s="12"/>
      <c r="AL740" s="12"/>
      <c r="AM740" s="12"/>
      <c r="AN740" s="12"/>
      <c r="AO740" s="12"/>
      <c r="AP740" s="12"/>
      <c r="AQ740" s="12"/>
      <c r="AR740" s="12"/>
      <c r="AS740" s="12"/>
      <c r="AT740" s="12"/>
      <c r="AU740" s="12"/>
      <c r="AV740" s="12"/>
      <c r="AW740" s="12"/>
      <c r="AX740" s="12"/>
      <c r="AY740" s="12"/>
      <c r="AZ740" s="12"/>
    </row>
    <row r="741">
      <c r="A741" s="86"/>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04"/>
      <c r="AI741" s="12"/>
      <c r="AJ741" s="12"/>
      <c r="AK741" s="12"/>
      <c r="AL741" s="12"/>
      <c r="AM741" s="12"/>
      <c r="AN741" s="12"/>
      <c r="AO741" s="12"/>
      <c r="AP741" s="12"/>
      <c r="AQ741" s="12"/>
      <c r="AR741" s="12"/>
      <c r="AS741" s="12"/>
      <c r="AT741" s="12"/>
      <c r="AU741" s="12"/>
      <c r="AV741" s="12"/>
      <c r="AW741" s="12"/>
      <c r="AX741" s="12"/>
      <c r="AY741" s="12"/>
      <c r="AZ741" s="12"/>
    </row>
    <row r="742">
      <c r="A742" s="86"/>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04"/>
      <c r="AI742" s="12"/>
      <c r="AJ742" s="12"/>
      <c r="AK742" s="12"/>
      <c r="AL742" s="12"/>
      <c r="AM742" s="12"/>
      <c r="AN742" s="12"/>
      <c r="AO742" s="12"/>
      <c r="AP742" s="12"/>
      <c r="AQ742" s="12"/>
      <c r="AR742" s="12"/>
      <c r="AS742" s="12"/>
      <c r="AT742" s="12"/>
      <c r="AU742" s="12"/>
      <c r="AV742" s="12"/>
      <c r="AW742" s="12"/>
      <c r="AX742" s="12"/>
      <c r="AY742" s="12"/>
      <c r="AZ742" s="12"/>
    </row>
    <row r="743">
      <c r="A743" s="86"/>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04"/>
      <c r="AI743" s="12"/>
      <c r="AJ743" s="12"/>
      <c r="AK743" s="12"/>
      <c r="AL743" s="12"/>
      <c r="AM743" s="12"/>
      <c r="AN743" s="12"/>
      <c r="AO743" s="12"/>
      <c r="AP743" s="12"/>
      <c r="AQ743" s="12"/>
      <c r="AR743" s="12"/>
      <c r="AS743" s="12"/>
      <c r="AT743" s="12"/>
      <c r="AU743" s="12"/>
      <c r="AV743" s="12"/>
      <c r="AW743" s="12"/>
      <c r="AX743" s="12"/>
      <c r="AY743" s="12"/>
      <c r="AZ743" s="12"/>
    </row>
    <row r="744">
      <c r="A744" s="86"/>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04"/>
      <c r="AI744" s="12"/>
      <c r="AJ744" s="12"/>
      <c r="AK744" s="12"/>
      <c r="AL744" s="12"/>
      <c r="AM744" s="12"/>
      <c r="AN744" s="12"/>
      <c r="AO744" s="12"/>
      <c r="AP744" s="12"/>
      <c r="AQ744" s="12"/>
      <c r="AR744" s="12"/>
      <c r="AS744" s="12"/>
      <c r="AT744" s="12"/>
      <c r="AU744" s="12"/>
      <c r="AV744" s="12"/>
      <c r="AW744" s="12"/>
      <c r="AX744" s="12"/>
      <c r="AY744" s="12"/>
      <c r="AZ744" s="12"/>
    </row>
    <row r="745">
      <c r="A745" s="86"/>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04"/>
      <c r="AI745" s="12"/>
      <c r="AJ745" s="12"/>
      <c r="AK745" s="12"/>
      <c r="AL745" s="12"/>
      <c r="AM745" s="12"/>
      <c r="AN745" s="12"/>
      <c r="AO745" s="12"/>
      <c r="AP745" s="12"/>
      <c r="AQ745" s="12"/>
      <c r="AR745" s="12"/>
      <c r="AS745" s="12"/>
      <c r="AT745" s="12"/>
      <c r="AU745" s="12"/>
      <c r="AV745" s="12"/>
      <c r="AW745" s="12"/>
      <c r="AX745" s="12"/>
      <c r="AY745" s="12"/>
      <c r="AZ745" s="12"/>
    </row>
    <row r="746">
      <c r="A746" s="86"/>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04"/>
      <c r="AI746" s="12"/>
      <c r="AJ746" s="12"/>
      <c r="AK746" s="12"/>
      <c r="AL746" s="12"/>
      <c r="AM746" s="12"/>
      <c r="AN746" s="12"/>
      <c r="AO746" s="12"/>
      <c r="AP746" s="12"/>
      <c r="AQ746" s="12"/>
      <c r="AR746" s="12"/>
      <c r="AS746" s="12"/>
      <c r="AT746" s="12"/>
      <c r="AU746" s="12"/>
      <c r="AV746" s="12"/>
      <c r="AW746" s="12"/>
      <c r="AX746" s="12"/>
      <c r="AY746" s="12"/>
      <c r="AZ746" s="12"/>
    </row>
    <row r="747">
      <c r="A747" s="86"/>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04"/>
      <c r="AI747" s="12"/>
      <c r="AJ747" s="12"/>
      <c r="AK747" s="12"/>
      <c r="AL747" s="12"/>
      <c r="AM747" s="12"/>
      <c r="AN747" s="12"/>
      <c r="AO747" s="12"/>
      <c r="AP747" s="12"/>
      <c r="AQ747" s="12"/>
      <c r="AR747" s="12"/>
      <c r="AS747" s="12"/>
      <c r="AT747" s="12"/>
      <c r="AU747" s="12"/>
      <c r="AV747" s="12"/>
      <c r="AW747" s="12"/>
      <c r="AX747" s="12"/>
      <c r="AY747" s="12"/>
      <c r="AZ747" s="12"/>
    </row>
    <row r="748">
      <c r="A748" s="86"/>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04"/>
      <c r="AI748" s="12"/>
      <c r="AJ748" s="12"/>
      <c r="AK748" s="12"/>
      <c r="AL748" s="12"/>
      <c r="AM748" s="12"/>
      <c r="AN748" s="12"/>
      <c r="AO748" s="12"/>
      <c r="AP748" s="12"/>
      <c r="AQ748" s="12"/>
      <c r="AR748" s="12"/>
      <c r="AS748" s="12"/>
      <c r="AT748" s="12"/>
      <c r="AU748" s="12"/>
      <c r="AV748" s="12"/>
      <c r="AW748" s="12"/>
      <c r="AX748" s="12"/>
      <c r="AY748" s="12"/>
      <c r="AZ748" s="12"/>
    </row>
    <row r="749">
      <c r="A749" s="86"/>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04"/>
      <c r="AI749" s="12"/>
      <c r="AJ749" s="12"/>
      <c r="AK749" s="12"/>
      <c r="AL749" s="12"/>
      <c r="AM749" s="12"/>
      <c r="AN749" s="12"/>
      <c r="AO749" s="12"/>
      <c r="AP749" s="12"/>
      <c r="AQ749" s="12"/>
      <c r="AR749" s="12"/>
      <c r="AS749" s="12"/>
      <c r="AT749" s="12"/>
      <c r="AU749" s="12"/>
      <c r="AV749" s="12"/>
      <c r="AW749" s="12"/>
      <c r="AX749" s="12"/>
      <c r="AY749" s="12"/>
      <c r="AZ749" s="12"/>
    </row>
    <row r="750">
      <c r="A750" s="86"/>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04"/>
      <c r="AI750" s="12"/>
      <c r="AJ750" s="12"/>
      <c r="AK750" s="12"/>
      <c r="AL750" s="12"/>
      <c r="AM750" s="12"/>
      <c r="AN750" s="12"/>
      <c r="AO750" s="12"/>
      <c r="AP750" s="12"/>
      <c r="AQ750" s="12"/>
      <c r="AR750" s="12"/>
      <c r="AS750" s="12"/>
      <c r="AT750" s="12"/>
      <c r="AU750" s="12"/>
      <c r="AV750" s="12"/>
      <c r="AW750" s="12"/>
      <c r="AX750" s="12"/>
      <c r="AY750" s="12"/>
      <c r="AZ750" s="12"/>
    </row>
    <row r="751">
      <c r="A751" s="86"/>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04"/>
      <c r="AI751" s="12"/>
      <c r="AJ751" s="12"/>
      <c r="AK751" s="12"/>
      <c r="AL751" s="12"/>
      <c r="AM751" s="12"/>
      <c r="AN751" s="12"/>
      <c r="AO751" s="12"/>
      <c r="AP751" s="12"/>
      <c r="AQ751" s="12"/>
      <c r="AR751" s="12"/>
      <c r="AS751" s="12"/>
      <c r="AT751" s="12"/>
      <c r="AU751" s="12"/>
      <c r="AV751" s="12"/>
      <c r="AW751" s="12"/>
      <c r="AX751" s="12"/>
      <c r="AY751" s="12"/>
      <c r="AZ751" s="12"/>
    </row>
    <row r="752">
      <c r="A752" s="86"/>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04"/>
      <c r="AI752" s="12"/>
      <c r="AJ752" s="12"/>
      <c r="AK752" s="12"/>
      <c r="AL752" s="12"/>
      <c r="AM752" s="12"/>
      <c r="AN752" s="12"/>
      <c r="AO752" s="12"/>
      <c r="AP752" s="12"/>
      <c r="AQ752" s="12"/>
      <c r="AR752" s="12"/>
      <c r="AS752" s="12"/>
      <c r="AT752" s="12"/>
      <c r="AU752" s="12"/>
      <c r="AV752" s="12"/>
      <c r="AW752" s="12"/>
      <c r="AX752" s="12"/>
      <c r="AY752" s="12"/>
      <c r="AZ752" s="12"/>
    </row>
    <row r="753">
      <c r="A753" s="86"/>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04"/>
      <c r="AI753" s="12"/>
      <c r="AJ753" s="12"/>
      <c r="AK753" s="12"/>
      <c r="AL753" s="12"/>
      <c r="AM753" s="12"/>
      <c r="AN753" s="12"/>
      <c r="AO753" s="12"/>
      <c r="AP753" s="12"/>
      <c r="AQ753" s="12"/>
      <c r="AR753" s="12"/>
      <c r="AS753" s="12"/>
      <c r="AT753" s="12"/>
      <c r="AU753" s="12"/>
      <c r="AV753" s="12"/>
      <c r="AW753" s="12"/>
      <c r="AX753" s="12"/>
      <c r="AY753" s="12"/>
      <c r="AZ753" s="12"/>
    </row>
    <row r="754">
      <c r="A754" s="86"/>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04"/>
      <c r="AI754" s="12"/>
      <c r="AJ754" s="12"/>
      <c r="AK754" s="12"/>
      <c r="AL754" s="12"/>
      <c r="AM754" s="12"/>
      <c r="AN754" s="12"/>
      <c r="AO754" s="12"/>
      <c r="AP754" s="12"/>
      <c r="AQ754" s="12"/>
      <c r="AR754" s="12"/>
      <c r="AS754" s="12"/>
      <c r="AT754" s="12"/>
      <c r="AU754" s="12"/>
      <c r="AV754" s="12"/>
      <c r="AW754" s="12"/>
      <c r="AX754" s="12"/>
      <c r="AY754" s="12"/>
      <c r="AZ754" s="12"/>
    </row>
    <row r="755">
      <c r="A755" s="86"/>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04"/>
      <c r="AI755" s="12"/>
      <c r="AJ755" s="12"/>
      <c r="AK755" s="12"/>
      <c r="AL755" s="12"/>
      <c r="AM755" s="12"/>
      <c r="AN755" s="12"/>
      <c r="AO755" s="12"/>
      <c r="AP755" s="12"/>
      <c r="AQ755" s="12"/>
      <c r="AR755" s="12"/>
      <c r="AS755" s="12"/>
      <c r="AT755" s="12"/>
      <c r="AU755" s="12"/>
      <c r="AV755" s="12"/>
      <c r="AW755" s="12"/>
      <c r="AX755" s="12"/>
      <c r="AY755" s="12"/>
      <c r="AZ755" s="12"/>
    </row>
    <row r="756">
      <c r="A756" s="86"/>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04"/>
      <c r="AI756" s="12"/>
      <c r="AJ756" s="12"/>
      <c r="AK756" s="12"/>
      <c r="AL756" s="12"/>
      <c r="AM756" s="12"/>
      <c r="AN756" s="12"/>
      <c r="AO756" s="12"/>
      <c r="AP756" s="12"/>
      <c r="AQ756" s="12"/>
      <c r="AR756" s="12"/>
      <c r="AS756" s="12"/>
      <c r="AT756" s="12"/>
      <c r="AU756" s="12"/>
      <c r="AV756" s="12"/>
      <c r="AW756" s="12"/>
      <c r="AX756" s="12"/>
      <c r="AY756" s="12"/>
      <c r="AZ756" s="12"/>
    </row>
    <row r="757">
      <c r="A757" s="86"/>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04"/>
      <c r="AI757" s="12"/>
      <c r="AJ757" s="12"/>
      <c r="AK757" s="12"/>
      <c r="AL757" s="12"/>
      <c r="AM757" s="12"/>
      <c r="AN757" s="12"/>
      <c r="AO757" s="12"/>
      <c r="AP757" s="12"/>
      <c r="AQ757" s="12"/>
      <c r="AR757" s="12"/>
      <c r="AS757" s="12"/>
      <c r="AT757" s="12"/>
      <c r="AU757" s="12"/>
      <c r="AV757" s="12"/>
      <c r="AW757" s="12"/>
      <c r="AX757" s="12"/>
      <c r="AY757" s="12"/>
      <c r="AZ757" s="12"/>
    </row>
    <row r="758">
      <c r="A758" s="86"/>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04"/>
      <c r="AI758" s="12"/>
      <c r="AJ758" s="12"/>
      <c r="AK758" s="12"/>
      <c r="AL758" s="12"/>
      <c r="AM758" s="12"/>
      <c r="AN758" s="12"/>
      <c r="AO758" s="12"/>
      <c r="AP758" s="12"/>
      <c r="AQ758" s="12"/>
      <c r="AR758" s="12"/>
      <c r="AS758" s="12"/>
      <c r="AT758" s="12"/>
      <c r="AU758" s="12"/>
      <c r="AV758" s="12"/>
      <c r="AW758" s="12"/>
      <c r="AX758" s="12"/>
      <c r="AY758" s="12"/>
      <c r="AZ758" s="12"/>
    </row>
    <row r="759">
      <c r="A759" s="86"/>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04"/>
      <c r="AI759" s="12"/>
      <c r="AJ759" s="12"/>
      <c r="AK759" s="12"/>
      <c r="AL759" s="12"/>
      <c r="AM759" s="12"/>
      <c r="AN759" s="12"/>
      <c r="AO759" s="12"/>
      <c r="AP759" s="12"/>
      <c r="AQ759" s="12"/>
      <c r="AR759" s="12"/>
      <c r="AS759" s="12"/>
      <c r="AT759" s="12"/>
      <c r="AU759" s="12"/>
      <c r="AV759" s="12"/>
      <c r="AW759" s="12"/>
      <c r="AX759" s="12"/>
      <c r="AY759" s="12"/>
      <c r="AZ759" s="12"/>
    </row>
    <row r="760">
      <c r="A760" s="86"/>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04"/>
      <c r="AI760" s="12"/>
      <c r="AJ760" s="12"/>
      <c r="AK760" s="12"/>
      <c r="AL760" s="12"/>
      <c r="AM760" s="12"/>
      <c r="AN760" s="12"/>
      <c r="AO760" s="12"/>
      <c r="AP760" s="12"/>
      <c r="AQ760" s="12"/>
      <c r="AR760" s="12"/>
      <c r="AS760" s="12"/>
      <c r="AT760" s="12"/>
      <c r="AU760" s="12"/>
      <c r="AV760" s="12"/>
      <c r="AW760" s="12"/>
      <c r="AX760" s="12"/>
      <c r="AY760" s="12"/>
      <c r="AZ760" s="12"/>
    </row>
    <row r="761">
      <c r="A761" s="86"/>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04"/>
      <c r="AI761" s="12"/>
      <c r="AJ761" s="12"/>
      <c r="AK761" s="12"/>
      <c r="AL761" s="12"/>
      <c r="AM761" s="12"/>
      <c r="AN761" s="12"/>
      <c r="AO761" s="12"/>
      <c r="AP761" s="12"/>
      <c r="AQ761" s="12"/>
      <c r="AR761" s="12"/>
      <c r="AS761" s="12"/>
      <c r="AT761" s="12"/>
      <c r="AU761" s="12"/>
      <c r="AV761" s="12"/>
      <c r="AW761" s="12"/>
      <c r="AX761" s="12"/>
      <c r="AY761" s="12"/>
      <c r="AZ761" s="12"/>
    </row>
    <row r="762">
      <c r="A762" s="86"/>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04"/>
      <c r="AI762" s="12"/>
      <c r="AJ762" s="12"/>
      <c r="AK762" s="12"/>
      <c r="AL762" s="12"/>
      <c r="AM762" s="12"/>
      <c r="AN762" s="12"/>
      <c r="AO762" s="12"/>
      <c r="AP762" s="12"/>
      <c r="AQ762" s="12"/>
      <c r="AR762" s="12"/>
      <c r="AS762" s="12"/>
      <c r="AT762" s="12"/>
      <c r="AU762" s="12"/>
      <c r="AV762" s="12"/>
      <c r="AW762" s="12"/>
      <c r="AX762" s="12"/>
      <c r="AY762" s="12"/>
      <c r="AZ762" s="12"/>
    </row>
    <row r="763">
      <c r="A763" s="86"/>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04"/>
      <c r="AI763" s="12"/>
      <c r="AJ763" s="12"/>
      <c r="AK763" s="12"/>
      <c r="AL763" s="12"/>
      <c r="AM763" s="12"/>
      <c r="AN763" s="12"/>
      <c r="AO763" s="12"/>
      <c r="AP763" s="12"/>
      <c r="AQ763" s="12"/>
      <c r="AR763" s="12"/>
      <c r="AS763" s="12"/>
      <c r="AT763" s="12"/>
      <c r="AU763" s="12"/>
      <c r="AV763" s="12"/>
      <c r="AW763" s="12"/>
      <c r="AX763" s="12"/>
      <c r="AY763" s="12"/>
      <c r="AZ763" s="12"/>
    </row>
    <row r="764">
      <c r="A764" s="86"/>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04"/>
      <c r="AI764" s="12"/>
      <c r="AJ764" s="12"/>
      <c r="AK764" s="12"/>
      <c r="AL764" s="12"/>
      <c r="AM764" s="12"/>
      <c r="AN764" s="12"/>
      <c r="AO764" s="12"/>
      <c r="AP764" s="12"/>
      <c r="AQ764" s="12"/>
      <c r="AR764" s="12"/>
      <c r="AS764" s="12"/>
      <c r="AT764" s="12"/>
      <c r="AU764" s="12"/>
      <c r="AV764" s="12"/>
      <c r="AW764" s="12"/>
      <c r="AX764" s="12"/>
      <c r="AY764" s="12"/>
      <c r="AZ764" s="12"/>
    </row>
    <row r="765">
      <c r="A765" s="86"/>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04"/>
      <c r="AI765" s="12"/>
      <c r="AJ765" s="12"/>
      <c r="AK765" s="12"/>
      <c r="AL765" s="12"/>
      <c r="AM765" s="12"/>
      <c r="AN765" s="12"/>
      <c r="AO765" s="12"/>
      <c r="AP765" s="12"/>
      <c r="AQ765" s="12"/>
      <c r="AR765" s="12"/>
      <c r="AS765" s="12"/>
      <c r="AT765" s="12"/>
      <c r="AU765" s="12"/>
      <c r="AV765" s="12"/>
      <c r="AW765" s="12"/>
      <c r="AX765" s="12"/>
      <c r="AY765" s="12"/>
      <c r="AZ765" s="12"/>
    </row>
    <row r="766">
      <c r="A766" s="86"/>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04"/>
      <c r="AI766" s="12"/>
      <c r="AJ766" s="12"/>
      <c r="AK766" s="12"/>
      <c r="AL766" s="12"/>
      <c r="AM766" s="12"/>
      <c r="AN766" s="12"/>
      <c r="AO766" s="12"/>
      <c r="AP766" s="12"/>
      <c r="AQ766" s="12"/>
      <c r="AR766" s="12"/>
      <c r="AS766" s="12"/>
      <c r="AT766" s="12"/>
      <c r="AU766" s="12"/>
      <c r="AV766" s="12"/>
      <c r="AW766" s="12"/>
      <c r="AX766" s="12"/>
      <c r="AY766" s="12"/>
      <c r="AZ766" s="12"/>
    </row>
    <row r="767">
      <c r="A767" s="86"/>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04"/>
      <c r="AI767" s="12"/>
      <c r="AJ767" s="12"/>
      <c r="AK767" s="12"/>
      <c r="AL767" s="12"/>
      <c r="AM767" s="12"/>
      <c r="AN767" s="12"/>
      <c r="AO767" s="12"/>
      <c r="AP767" s="12"/>
      <c r="AQ767" s="12"/>
      <c r="AR767" s="12"/>
      <c r="AS767" s="12"/>
      <c r="AT767" s="12"/>
      <c r="AU767" s="12"/>
      <c r="AV767" s="12"/>
      <c r="AW767" s="12"/>
      <c r="AX767" s="12"/>
      <c r="AY767" s="12"/>
      <c r="AZ767" s="12"/>
    </row>
    <row r="768">
      <c r="A768" s="86"/>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04"/>
      <c r="AI768" s="12"/>
      <c r="AJ768" s="12"/>
      <c r="AK768" s="12"/>
      <c r="AL768" s="12"/>
      <c r="AM768" s="12"/>
      <c r="AN768" s="12"/>
      <c r="AO768" s="12"/>
      <c r="AP768" s="12"/>
      <c r="AQ768" s="12"/>
      <c r="AR768" s="12"/>
      <c r="AS768" s="12"/>
      <c r="AT768" s="12"/>
      <c r="AU768" s="12"/>
      <c r="AV768" s="12"/>
      <c r="AW768" s="12"/>
      <c r="AX768" s="12"/>
      <c r="AY768" s="12"/>
      <c r="AZ768" s="12"/>
    </row>
    <row r="769">
      <c r="A769" s="86"/>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04"/>
      <c r="AI769" s="12"/>
      <c r="AJ769" s="12"/>
      <c r="AK769" s="12"/>
      <c r="AL769" s="12"/>
      <c r="AM769" s="12"/>
      <c r="AN769" s="12"/>
      <c r="AO769" s="12"/>
      <c r="AP769" s="12"/>
      <c r="AQ769" s="12"/>
      <c r="AR769" s="12"/>
      <c r="AS769" s="12"/>
      <c r="AT769" s="12"/>
      <c r="AU769" s="12"/>
      <c r="AV769" s="12"/>
      <c r="AW769" s="12"/>
      <c r="AX769" s="12"/>
      <c r="AY769" s="12"/>
      <c r="AZ769" s="12"/>
    </row>
    <row r="770">
      <c r="A770" s="86"/>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04"/>
      <c r="AI770" s="12"/>
      <c r="AJ770" s="12"/>
      <c r="AK770" s="12"/>
      <c r="AL770" s="12"/>
      <c r="AM770" s="12"/>
      <c r="AN770" s="12"/>
      <c r="AO770" s="12"/>
      <c r="AP770" s="12"/>
      <c r="AQ770" s="12"/>
      <c r="AR770" s="12"/>
      <c r="AS770" s="12"/>
      <c r="AT770" s="12"/>
      <c r="AU770" s="12"/>
      <c r="AV770" s="12"/>
      <c r="AW770" s="12"/>
      <c r="AX770" s="12"/>
      <c r="AY770" s="12"/>
      <c r="AZ770" s="12"/>
    </row>
    <row r="771">
      <c r="A771" s="86"/>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04"/>
      <c r="AI771" s="12"/>
      <c r="AJ771" s="12"/>
      <c r="AK771" s="12"/>
      <c r="AL771" s="12"/>
      <c r="AM771" s="12"/>
      <c r="AN771" s="12"/>
      <c r="AO771" s="12"/>
      <c r="AP771" s="12"/>
      <c r="AQ771" s="12"/>
      <c r="AR771" s="12"/>
      <c r="AS771" s="12"/>
      <c r="AT771" s="12"/>
      <c r="AU771" s="12"/>
      <c r="AV771" s="12"/>
      <c r="AW771" s="12"/>
      <c r="AX771" s="12"/>
      <c r="AY771" s="12"/>
      <c r="AZ771" s="12"/>
    </row>
    <row r="772">
      <c r="A772" s="86"/>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04"/>
      <c r="AI772" s="12"/>
      <c r="AJ772" s="12"/>
      <c r="AK772" s="12"/>
      <c r="AL772" s="12"/>
      <c r="AM772" s="12"/>
      <c r="AN772" s="12"/>
      <c r="AO772" s="12"/>
      <c r="AP772" s="12"/>
      <c r="AQ772" s="12"/>
      <c r="AR772" s="12"/>
      <c r="AS772" s="12"/>
      <c r="AT772" s="12"/>
      <c r="AU772" s="12"/>
      <c r="AV772" s="12"/>
      <c r="AW772" s="12"/>
      <c r="AX772" s="12"/>
      <c r="AY772" s="12"/>
      <c r="AZ772" s="12"/>
    </row>
    <row r="773">
      <c r="A773" s="86"/>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04"/>
      <c r="AI773" s="12"/>
      <c r="AJ773" s="12"/>
      <c r="AK773" s="12"/>
      <c r="AL773" s="12"/>
      <c r="AM773" s="12"/>
      <c r="AN773" s="12"/>
      <c r="AO773" s="12"/>
      <c r="AP773" s="12"/>
      <c r="AQ773" s="12"/>
      <c r="AR773" s="12"/>
      <c r="AS773" s="12"/>
      <c r="AT773" s="12"/>
      <c r="AU773" s="12"/>
      <c r="AV773" s="12"/>
      <c r="AW773" s="12"/>
      <c r="AX773" s="12"/>
      <c r="AY773" s="12"/>
      <c r="AZ773" s="12"/>
    </row>
    <row r="774">
      <c r="A774" s="86"/>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04"/>
      <c r="AI774" s="12"/>
      <c r="AJ774" s="12"/>
      <c r="AK774" s="12"/>
      <c r="AL774" s="12"/>
      <c r="AM774" s="12"/>
      <c r="AN774" s="12"/>
      <c r="AO774" s="12"/>
      <c r="AP774" s="12"/>
      <c r="AQ774" s="12"/>
      <c r="AR774" s="12"/>
      <c r="AS774" s="12"/>
      <c r="AT774" s="12"/>
      <c r="AU774" s="12"/>
      <c r="AV774" s="12"/>
      <c r="AW774" s="12"/>
      <c r="AX774" s="12"/>
      <c r="AY774" s="12"/>
      <c r="AZ774" s="12"/>
    </row>
    <row r="775">
      <c r="A775" s="86"/>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04"/>
      <c r="AI775" s="12"/>
      <c r="AJ775" s="12"/>
      <c r="AK775" s="12"/>
      <c r="AL775" s="12"/>
      <c r="AM775" s="12"/>
      <c r="AN775" s="12"/>
      <c r="AO775" s="12"/>
      <c r="AP775" s="12"/>
      <c r="AQ775" s="12"/>
      <c r="AR775" s="12"/>
      <c r="AS775" s="12"/>
      <c r="AT775" s="12"/>
      <c r="AU775" s="12"/>
      <c r="AV775" s="12"/>
      <c r="AW775" s="12"/>
      <c r="AX775" s="12"/>
      <c r="AY775" s="12"/>
      <c r="AZ775" s="12"/>
    </row>
    <row r="776">
      <c r="A776" s="86"/>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04"/>
      <c r="AI776" s="12"/>
      <c r="AJ776" s="12"/>
      <c r="AK776" s="12"/>
      <c r="AL776" s="12"/>
      <c r="AM776" s="12"/>
      <c r="AN776" s="12"/>
      <c r="AO776" s="12"/>
      <c r="AP776" s="12"/>
      <c r="AQ776" s="12"/>
      <c r="AR776" s="12"/>
      <c r="AS776" s="12"/>
      <c r="AT776" s="12"/>
      <c r="AU776" s="12"/>
      <c r="AV776" s="12"/>
      <c r="AW776" s="12"/>
      <c r="AX776" s="12"/>
      <c r="AY776" s="12"/>
      <c r="AZ776" s="12"/>
    </row>
    <row r="777">
      <c r="A777" s="86"/>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04"/>
      <c r="AI777" s="12"/>
      <c r="AJ777" s="12"/>
      <c r="AK777" s="12"/>
      <c r="AL777" s="12"/>
      <c r="AM777" s="12"/>
      <c r="AN777" s="12"/>
      <c r="AO777" s="12"/>
      <c r="AP777" s="12"/>
      <c r="AQ777" s="12"/>
      <c r="AR777" s="12"/>
      <c r="AS777" s="12"/>
      <c r="AT777" s="12"/>
      <c r="AU777" s="12"/>
      <c r="AV777" s="12"/>
      <c r="AW777" s="12"/>
      <c r="AX777" s="12"/>
      <c r="AY777" s="12"/>
      <c r="AZ777" s="12"/>
    </row>
    <row r="778">
      <c r="A778" s="86"/>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04"/>
      <c r="AI778" s="12"/>
      <c r="AJ778" s="12"/>
      <c r="AK778" s="12"/>
      <c r="AL778" s="12"/>
      <c r="AM778" s="12"/>
      <c r="AN778" s="12"/>
      <c r="AO778" s="12"/>
      <c r="AP778" s="12"/>
      <c r="AQ778" s="12"/>
      <c r="AR778" s="12"/>
      <c r="AS778" s="12"/>
      <c r="AT778" s="12"/>
      <c r="AU778" s="12"/>
      <c r="AV778" s="12"/>
      <c r="AW778" s="12"/>
      <c r="AX778" s="12"/>
      <c r="AY778" s="12"/>
      <c r="AZ778" s="12"/>
    </row>
    <row r="779">
      <c r="A779" s="86"/>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04"/>
      <c r="AI779" s="12"/>
      <c r="AJ779" s="12"/>
      <c r="AK779" s="12"/>
      <c r="AL779" s="12"/>
      <c r="AM779" s="12"/>
      <c r="AN779" s="12"/>
      <c r="AO779" s="12"/>
      <c r="AP779" s="12"/>
      <c r="AQ779" s="12"/>
      <c r="AR779" s="12"/>
      <c r="AS779" s="12"/>
      <c r="AT779" s="12"/>
      <c r="AU779" s="12"/>
      <c r="AV779" s="12"/>
      <c r="AW779" s="12"/>
      <c r="AX779" s="12"/>
      <c r="AY779" s="12"/>
      <c r="AZ779" s="12"/>
    </row>
    <row r="780">
      <c r="A780" s="86"/>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04"/>
      <c r="AI780" s="12"/>
      <c r="AJ780" s="12"/>
      <c r="AK780" s="12"/>
      <c r="AL780" s="12"/>
      <c r="AM780" s="12"/>
      <c r="AN780" s="12"/>
      <c r="AO780" s="12"/>
      <c r="AP780" s="12"/>
      <c r="AQ780" s="12"/>
      <c r="AR780" s="12"/>
      <c r="AS780" s="12"/>
      <c r="AT780" s="12"/>
      <c r="AU780" s="12"/>
      <c r="AV780" s="12"/>
      <c r="AW780" s="12"/>
      <c r="AX780" s="12"/>
      <c r="AY780" s="12"/>
      <c r="AZ780" s="12"/>
    </row>
    <row r="781">
      <c r="A781" s="86"/>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04"/>
      <c r="AI781" s="12"/>
      <c r="AJ781" s="12"/>
      <c r="AK781" s="12"/>
      <c r="AL781" s="12"/>
      <c r="AM781" s="12"/>
      <c r="AN781" s="12"/>
      <c r="AO781" s="12"/>
      <c r="AP781" s="12"/>
      <c r="AQ781" s="12"/>
      <c r="AR781" s="12"/>
      <c r="AS781" s="12"/>
      <c r="AT781" s="12"/>
      <c r="AU781" s="12"/>
      <c r="AV781" s="12"/>
      <c r="AW781" s="12"/>
      <c r="AX781" s="12"/>
      <c r="AY781" s="12"/>
      <c r="AZ781" s="12"/>
    </row>
    <row r="782">
      <c r="A782" s="86"/>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04"/>
      <c r="AI782" s="12"/>
      <c r="AJ782" s="12"/>
      <c r="AK782" s="12"/>
      <c r="AL782" s="12"/>
      <c r="AM782" s="12"/>
      <c r="AN782" s="12"/>
      <c r="AO782" s="12"/>
      <c r="AP782" s="12"/>
      <c r="AQ782" s="12"/>
      <c r="AR782" s="12"/>
      <c r="AS782" s="12"/>
      <c r="AT782" s="12"/>
      <c r="AU782" s="12"/>
      <c r="AV782" s="12"/>
      <c r="AW782" s="12"/>
      <c r="AX782" s="12"/>
      <c r="AY782" s="12"/>
      <c r="AZ782" s="12"/>
    </row>
    <row r="783">
      <c r="A783" s="86"/>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04"/>
      <c r="AI783" s="12"/>
      <c r="AJ783" s="12"/>
      <c r="AK783" s="12"/>
      <c r="AL783" s="12"/>
      <c r="AM783" s="12"/>
      <c r="AN783" s="12"/>
      <c r="AO783" s="12"/>
      <c r="AP783" s="12"/>
      <c r="AQ783" s="12"/>
      <c r="AR783" s="12"/>
      <c r="AS783" s="12"/>
      <c r="AT783" s="12"/>
      <c r="AU783" s="12"/>
      <c r="AV783" s="12"/>
      <c r="AW783" s="12"/>
      <c r="AX783" s="12"/>
      <c r="AY783" s="12"/>
      <c r="AZ783" s="12"/>
    </row>
    <row r="784">
      <c r="A784" s="86"/>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04"/>
      <c r="AI784" s="12"/>
      <c r="AJ784" s="12"/>
      <c r="AK784" s="12"/>
      <c r="AL784" s="12"/>
      <c r="AM784" s="12"/>
      <c r="AN784" s="12"/>
      <c r="AO784" s="12"/>
      <c r="AP784" s="12"/>
      <c r="AQ784" s="12"/>
      <c r="AR784" s="12"/>
      <c r="AS784" s="12"/>
      <c r="AT784" s="12"/>
      <c r="AU784" s="12"/>
      <c r="AV784" s="12"/>
      <c r="AW784" s="12"/>
      <c r="AX784" s="12"/>
      <c r="AY784" s="12"/>
      <c r="AZ784" s="12"/>
    </row>
    <row r="785">
      <c r="A785" s="86"/>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04"/>
      <c r="AI785" s="12"/>
      <c r="AJ785" s="12"/>
      <c r="AK785" s="12"/>
      <c r="AL785" s="12"/>
      <c r="AM785" s="12"/>
      <c r="AN785" s="12"/>
      <c r="AO785" s="12"/>
      <c r="AP785" s="12"/>
      <c r="AQ785" s="12"/>
      <c r="AR785" s="12"/>
      <c r="AS785" s="12"/>
      <c r="AT785" s="12"/>
      <c r="AU785" s="12"/>
      <c r="AV785" s="12"/>
      <c r="AW785" s="12"/>
      <c r="AX785" s="12"/>
      <c r="AY785" s="12"/>
      <c r="AZ785" s="12"/>
    </row>
    <row r="786">
      <c r="A786" s="86"/>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04"/>
      <c r="AI786" s="12"/>
      <c r="AJ786" s="12"/>
      <c r="AK786" s="12"/>
      <c r="AL786" s="12"/>
      <c r="AM786" s="12"/>
      <c r="AN786" s="12"/>
      <c r="AO786" s="12"/>
      <c r="AP786" s="12"/>
      <c r="AQ786" s="12"/>
      <c r="AR786" s="12"/>
      <c r="AS786" s="12"/>
      <c r="AT786" s="12"/>
      <c r="AU786" s="12"/>
      <c r="AV786" s="12"/>
      <c r="AW786" s="12"/>
      <c r="AX786" s="12"/>
      <c r="AY786" s="12"/>
      <c r="AZ786" s="12"/>
    </row>
    <row r="787">
      <c r="A787" s="86"/>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04"/>
      <c r="AI787" s="12"/>
      <c r="AJ787" s="12"/>
      <c r="AK787" s="12"/>
      <c r="AL787" s="12"/>
      <c r="AM787" s="12"/>
      <c r="AN787" s="12"/>
      <c r="AO787" s="12"/>
      <c r="AP787" s="12"/>
      <c r="AQ787" s="12"/>
      <c r="AR787" s="12"/>
      <c r="AS787" s="12"/>
      <c r="AT787" s="12"/>
      <c r="AU787" s="12"/>
      <c r="AV787" s="12"/>
      <c r="AW787" s="12"/>
      <c r="AX787" s="12"/>
      <c r="AY787" s="12"/>
      <c r="AZ787" s="12"/>
    </row>
    <row r="788">
      <c r="A788" s="86"/>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04"/>
      <c r="AI788" s="12"/>
      <c r="AJ788" s="12"/>
      <c r="AK788" s="12"/>
      <c r="AL788" s="12"/>
      <c r="AM788" s="12"/>
      <c r="AN788" s="12"/>
      <c r="AO788" s="12"/>
      <c r="AP788" s="12"/>
      <c r="AQ788" s="12"/>
      <c r="AR788" s="12"/>
      <c r="AS788" s="12"/>
      <c r="AT788" s="12"/>
      <c r="AU788" s="12"/>
      <c r="AV788" s="12"/>
      <c r="AW788" s="12"/>
      <c r="AX788" s="12"/>
      <c r="AY788" s="12"/>
      <c r="AZ788" s="12"/>
    </row>
    <row r="789">
      <c r="A789" s="86"/>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04"/>
      <c r="AI789" s="12"/>
      <c r="AJ789" s="12"/>
      <c r="AK789" s="12"/>
      <c r="AL789" s="12"/>
      <c r="AM789" s="12"/>
      <c r="AN789" s="12"/>
      <c r="AO789" s="12"/>
      <c r="AP789" s="12"/>
      <c r="AQ789" s="12"/>
      <c r="AR789" s="12"/>
      <c r="AS789" s="12"/>
      <c r="AT789" s="12"/>
      <c r="AU789" s="12"/>
      <c r="AV789" s="12"/>
      <c r="AW789" s="12"/>
      <c r="AX789" s="12"/>
      <c r="AY789" s="12"/>
      <c r="AZ789" s="12"/>
    </row>
    <row r="790">
      <c r="A790" s="86"/>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04"/>
      <c r="AI790" s="12"/>
      <c r="AJ790" s="12"/>
      <c r="AK790" s="12"/>
      <c r="AL790" s="12"/>
      <c r="AM790" s="12"/>
      <c r="AN790" s="12"/>
      <c r="AO790" s="12"/>
      <c r="AP790" s="12"/>
      <c r="AQ790" s="12"/>
      <c r="AR790" s="12"/>
      <c r="AS790" s="12"/>
      <c r="AT790" s="12"/>
      <c r="AU790" s="12"/>
      <c r="AV790" s="12"/>
      <c r="AW790" s="12"/>
      <c r="AX790" s="12"/>
      <c r="AY790" s="12"/>
      <c r="AZ790" s="12"/>
    </row>
    <row r="791">
      <c r="A791" s="86"/>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04"/>
      <c r="AI791" s="12"/>
      <c r="AJ791" s="12"/>
      <c r="AK791" s="12"/>
      <c r="AL791" s="12"/>
      <c r="AM791" s="12"/>
      <c r="AN791" s="12"/>
      <c r="AO791" s="12"/>
      <c r="AP791" s="12"/>
      <c r="AQ791" s="12"/>
      <c r="AR791" s="12"/>
      <c r="AS791" s="12"/>
      <c r="AT791" s="12"/>
      <c r="AU791" s="12"/>
      <c r="AV791" s="12"/>
      <c r="AW791" s="12"/>
      <c r="AX791" s="12"/>
      <c r="AY791" s="12"/>
      <c r="AZ791" s="12"/>
    </row>
    <row r="792">
      <c r="A792" s="86"/>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04"/>
      <c r="AI792" s="12"/>
      <c r="AJ792" s="12"/>
      <c r="AK792" s="12"/>
      <c r="AL792" s="12"/>
      <c r="AM792" s="12"/>
      <c r="AN792" s="12"/>
      <c r="AO792" s="12"/>
      <c r="AP792" s="12"/>
      <c r="AQ792" s="12"/>
      <c r="AR792" s="12"/>
      <c r="AS792" s="12"/>
      <c r="AT792" s="12"/>
      <c r="AU792" s="12"/>
      <c r="AV792" s="12"/>
      <c r="AW792" s="12"/>
      <c r="AX792" s="12"/>
      <c r="AY792" s="12"/>
      <c r="AZ792" s="12"/>
    </row>
    <row r="793">
      <c r="A793" s="86"/>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04"/>
      <c r="AI793" s="12"/>
      <c r="AJ793" s="12"/>
      <c r="AK793" s="12"/>
      <c r="AL793" s="12"/>
      <c r="AM793" s="12"/>
      <c r="AN793" s="12"/>
      <c r="AO793" s="12"/>
      <c r="AP793" s="12"/>
      <c r="AQ793" s="12"/>
      <c r="AR793" s="12"/>
      <c r="AS793" s="12"/>
      <c r="AT793" s="12"/>
      <c r="AU793" s="12"/>
      <c r="AV793" s="12"/>
      <c r="AW793" s="12"/>
      <c r="AX793" s="12"/>
      <c r="AY793" s="12"/>
      <c r="AZ793" s="12"/>
    </row>
    <row r="794">
      <c r="A794" s="86"/>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04"/>
      <c r="AI794" s="12"/>
      <c r="AJ794" s="12"/>
      <c r="AK794" s="12"/>
      <c r="AL794" s="12"/>
      <c r="AM794" s="12"/>
      <c r="AN794" s="12"/>
      <c r="AO794" s="12"/>
      <c r="AP794" s="12"/>
      <c r="AQ794" s="12"/>
      <c r="AR794" s="12"/>
      <c r="AS794" s="12"/>
      <c r="AT794" s="12"/>
      <c r="AU794" s="12"/>
      <c r="AV794" s="12"/>
      <c r="AW794" s="12"/>
      <c r="AX794" s="12"/>
      <c r="AY794" s="12"/>
      <c r="AZ794" s="12"/>
    </row>
    <row r="795">
      <c r="A795" s="86"/>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04"/>
      <c r="AI795" s="12"/>
      <c r="AJ795" s="12"/>
      <c r="AK795" s="12"/>
      <c r="AL795" s="12"/>
      <c r="AM795" s="12"/>
      <c r="AN795" s="12"/>
      <c r="AO795" s="12"/>
      <c r="AP795" s="12"/>
      <c r="AQ795" s="12"/>
      <c r="AR795" s="12"/>
      <c r="AS795" s="12"/>
      <c r="AT795" s="12"/>
      <c r="AU795" s="12"/>
      <c r="AV795" s="12"/>
      <c r="AW795" s="12"/>
      <c r="AX795" s="12"/>
      <c r="AY795" s="12"/>
      <c r="AZ795" s="12"/>
    </row>
    <row r="796">
      <c r="A796" s="86"/>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04"/>
      <c r="AI796" s="12"/>
      <c r="AJ796" s="12"/>
      <c r="AK796" s="12"/>
      <c r="AL796" s="12"/>
      <c r="AM796" s="12"/>
      <c r="AN796" s="12"/>
      <c r="AO796" s="12"/>
      <c r="AP796" s="12"/>
      <c r="AQ796" s="12"/>
      <c r="AR796" s="12"/>
      <c r="AS796" s="12"/>
      <c r="AT796" s="12"/>
      <c r="AU796" s="12"/>
      <c r="AV796" s="12"/>
      <c r="AW796" s="12"/>
      <c r="AX796" s="12"/>
      <c r="AY796" s="12"/>
      <c r="AZ796" s="12"/>
    </row>
    <row r="797">
      <c r="A797" s="86"/>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04"/>
      <c r="AI797" s="12"/>
      <c r="AJ797" s="12"/>
      <c r="AK797" s="12"/>
      <c r="AL797" s="12"/>
      <c r="AM797" s="12"/>
      <c r="AN797" s="12"/>
      <c r="AO797" s="12"/>
      <c r="AP797" s="12"/>
      <c r="AQ797" s="12"/>
      <c r="AR797" s="12"/>
      <c r="AS797" s="12"/>
      <c r="AT797" s="12"/>
      <c r="AU797" s="12"/>
      <c r="AV797" s="12"/>
      <c r="AW797" s="12"/>
      <c r="AX797" s="12"/>
      <c r="AY797" s="12"/>
      <c r="AZ797" s="12"/>
    </row>
    <row r="798">
      <c r="A798" s="86"/>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04"/>
      <c r="AI798" s="12"/>
      <c r="AJ798" s="12"/>
      <c r="AK798" s="12"/>
      <c r="AL798" s="12"/>
      <c r="AM798" s="12"/>
      <c r="AN798" s="12"/>
      <c r="AO798" s="12"/>
      <c r="AP798" s="12"/>
      <c r="AQ798" s="12"/>
      <c r="AR798" s="12"/>
      <c r="AS798" s="12"/>
      <c r="AT798" s="12"/>
      <c r="AU798" s="12"/>
      <c r="AV798" s="12"/>
      <c r="AW798" s="12"/>
      <c r="AX798" s="12"/>
      <c r="AY798" s="12"/>
      <c r="AZ798" s="12"/>
    </row>
    <row r="799">
      <c r="A799" s="86"/>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04"/>
      <c r="AI799" s="12"/>
      <c r="AJ799" s="12"/>
      <c r="AK799" s="12"/>
      <c r="AL799" s="12"/>
      <c r="AM799" s="12"/>
      <c r="AN799" s="12"/>
      <c r="AO799" s="12"/>
      <c r="AP799" s="12"/>
      <c r="AQ799" s="12"/>
      <c r="AR799" s="12"/>
      <c r="AS799" s="12"/>
      <c r="AT799" s="12"/>
      <c r="AU799" s="12"/>
      <c r="AV799" s="12"/>
      <c r="AW799" s="12"/>
      <c r="AX799" s="12"/>
      <c r="AY799" s="12"/>
      <c r="AZ799" s="12"/>
    </row>
    <row r="800">
      <c r="A800" s="86"/>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04"/>
      <c r="AI800" s="12"/>
      <c r="AJ800" s="12"/>
      <c r="AK800" s="12"/>
      <c r="AL800" s="12"/>
      <c r="AM800" s="12"/>
      <c r="AN800" s="12"/>
      <c r="AO800" s="12"/>
      <c r="AP800" s="12"/>
      <c r="AQ800" s="12"/>
      <c r="AR800" s="12"/>
      <c r="AS800" s="12"/>
      <c r="AT800" s="12"/>
      <c r="AU800" s="12"/>
      <c r="AV800" s="12"/>
      <c r="AW800" s="12"/>
      <c r="AX800" s="12"/>
      <c r="AY800" s="12"/>
      <c r="AZ800" s="12"/>
    </row>
    <row r="801">
      <c r="A801" s="86"/>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04"/>
      <c r="AI801" s="12"/>
      <c r="AJ801" s="12"/>
      <c r="AK801" s="12"/>
      <c r="AL801" s="12"/>
      <c r="AM801" s="12"/>
      <c r="AN801" s="12"/>
      <c r="AO801" s="12"/>
      <c r="AP801" s="12"/>
      <c r="AQ801" s="12"/>
      <c r="AR801" s="12"/>
      <c r="AS801" s="12"/>
      <c r="AT801" s="12"/>
      <c r="AU801" s="12"/>
      <c r="AV801" s="12"/>
      <c r="AW801" s="12"/>
      <c r="AX801" s="12"/>
      <c r="AY801" s="12"/>
      <c r="AZ801" s="12"/>
    </row>
    <row r="802">
      <c r="A802" s="86"/>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04"/>
      <c r="AI802" s="12"/>
      <c r="AJ802" s="12"/>
      <c r="AK802" s="12"/>
      <c r="AL802" s="12"/>
      <c r="AM802" s="12"/>
      <c r="AN802" s="12"/>
      <c r="AO802" s="12"/>
      <c r="AP802" s="12"/>
      <c r="AQ802" s="12"/>
      <c r="AR802" s="12"/>
      <c r="AS802" s="12"/>
      <c r="AT802" s="12"/>
      <c r="AU802" s="12"/>
      <c r="AV802" s="12"/>
      <c r="AW802" s="12"/>
      <c r="AX802" s="12"/>
      <c r="AY802" s="12"/>
      <c r="AZ802" s="12"/>
    </row>
    <row r="803">
      <c r="A803" s="86"/>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04"/>
      <c r="AI803" s="12"/>
      <c r="AJ803" s="12"/>
      <c r="AK803" s="12"/>
      <c r="AL803" s="12"/>
      <c r="AM803" s="12"/>
      <c r="AN803" s="12"/>
      <c r="AO803" s="12"/>
      <c r="AP803" s="12"/>
      <c r="AQ803" s="12"/>
      <c r="AR803" s="12"/>
      <c r="AS803" s="12"/>
      <c r="AT803" s="12"/>
      <c r="AU803" s="12"/>
      <c r="AV803" s="12"/>
      <c r="AW803" s="12"/>
      <c r="AX803" s="12"/>
      <c r="AY803" s="12"/>
      <c r="AZ803" s="12"/>
    </row>
    <row r="804">
      <c r="A804" s="86"/>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04"/>
      <c r="AI804" s="12"/>
      <c r="AJ804" s="12"/>
      <c r="AK804" s="12"/>
      <c r="AL804" s="12"/>
      <c r="AM804" s="12"/>
      <c r="AN804" s="12"/>
      <c r="AO804" s="12"/>
      <c r="AP804" s="12"/>
      <c r="AQ804" s="12"/>
      <c r="AR804" s="12"/>
      <c r="AS804" s="12"/>
      <c r="AT804" s="12"/>
      <c r="AU804" s="12"/>
      <c r="AV804" s="12"/>
      <c r="AW804" s="12"/>
      <c r="AX804" s="12"/>
      <c r="AY804" s="12"/>
      <c r="AZ804" s="12"/>
    </row>
    <row r="805">
      <c r="A805" s="86"/>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04"/>
      <c r="AI805" s="12"/>
      <c r="AJ805" s="12"/>
      <c r="AK805" s="12"/>
      <c r="AL805" s="12"/>
      <c r="AM805" s="12"/>
      <c r="AN805" s="12"/>
      <c r="AO805" s="12"/>
      <c r="AP805" s="12"/>
      <c r="AQ805" s="12"/>
      <c r="AR805" s="12"/>
      <c r="AS805" s="12"/>
      <c r="AT805" s="12"/>
      <c r="AU805" s="12"/>
      <c r="AV805" s="12"/>
      <c r="AW805" s="12"/>
      <c r="AX805" s="12"/>
      <c r="AY805" s="12"/>
      <c r="AZ805" s="12"/>
    </row>
    <row r="806">
      <c r="A806" s="86"/>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04"/>
      <c r="AI806" s="12"/>
      <c r="AJ806" s="12"/>
      <c r="AK806" s="12"/>
      <c r="AL806" s="12"/>
      <c r="AM806" s="12"/>
      <c r="AN806" s="12"/>
      <c r="AO806" s="12"/>
      <c r="AP806" s="12"/>
      <c r="AQ806" s="12"/>
      <c r="AR806" s="12"/>
      <c r="AS806" s="12"/>
      <c r="AT806" s="12"/>
      <c r="AU806" s="12"/>
      <c r="AV806" s="12"/>
      <c r="AW806" s="12"/>
      <c r="AX806" s="12"/>
      <c r="AY806" s="12"/>
      <c r="AZ806" s="12"/>
    </row>
    <row r="807">
      <c r="A807" s="86"/>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04"/>
      <c r="AI807" s="12"/>
      <c r="AJ807" s="12"/>
      <c r="AK807" s="12"/>
      <c r="AL807" s="12"/>
      <c r="AM807" s="12"/>
      <c r="AN807" s="12"/>
      <c r="AO807" s="12"/>
      <c r="AP807" s="12"/>
      <c r="AQ807" s="12"/>
      <c r="AR807" s="12"/>
      <c r="AS807" s="12"/>
      <c r="AT807" s="12"/>
      <c r="AU807" s="12"/>
      <c r="AV807" s="12"/>
      <c r="AW807" s="12"/>
      <c r="AX807" s="12"/>
      <c r="AY807" s="12"/>
      <c r="AZ807" s="12"/>
    </row>
    <row r="808">
      <c r="A808" s="86"/>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04"/>
      <c r="AI808" s="12"/>
      <c r="AJ808" s="12"/>
      <c r="AK808" s="12"/>
      <c r="AL808" s="12"/>
      <c r="AM808" s="12"/>
      <c r="AN808" s="12"/>
      <c r="AO808" s="12"/>
      <c r="AP808" s="12"/>
      <c r="AQ808" s="12"/>
      <c r="AR808" s="12"/>
      <c r="AS808" s="12"/>
      <c r="AT808" s="12"/>
      <c r="AU808" s="12"/>
      <c r="AV808" s="12"/>
      <c r="AW808" s="12"/>
      <c r="AX808" s="12"/>
      <c r="AY808" s="12"/>
      <c r="AZ808" s="12"/>
    </row>
    <row r="809">
      <c r="A809" s="86"/>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04"/>
      <c r="AI809" s="12"/>
      <c r="AJ809" s="12"/>
      <c r="AK809" s="12"/>
      <c r="AL809" s="12"/>
      <c r="AM809" s="12"/>
      <c r="AN809" s="12"/>
      <c r="AO809" s="12"/>
      <c r="AP809" s="12"/>
      <c r="AQ809" s="12"/>
      <c r="AR809" s="12"/>
      <c r="AS809" s="12"/>
      <c r="AT809" s="12"/>
      <c r="AU809" s="12"/>
      <c r="AV809" s="12"/>
      <c r="AW809" s="12"/>
      <c r="AX809" s="12"/>
      <c r="AY809" s="12"/>
      <c r="AZ809" s="12"/>
    </row>
    <row r="810">
      <c r="A810" s="86"/>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04"/>
      <c r="AI810" s="12"/>
      <c r="AJ810" s="12"/>
      <c r="AK810" s="12"/>
      <c r="AL810" s="12"/>
      <c r="AM810" s="12"/>
      <c r="AN810" s="12"/>
      <c r="AO810" s="12"/>
      <c r="AP810" s="12"/>
      <c r="AQ810" s="12"/>
      <c r="AR810" s="12"/>
      <c r="AS810" s="12"/>
      <c r="AT810" s="12"/>
      <c r="AU810" s="12"/>
      <c r="AV810" s="12"/>
      <c r="AW810" s="12"/>
      <c r="AX810" s="12"/>
      <c r="AY810" s="12"/>
      <c r="AZ810" s="12"/>
    </row>
    <row r="811">
      <c r="A811" s="86"/>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04"/>
      <c r="AI811" s="12"/>
      <c r="AJ811" s="12"/>
      <c r="AK811" s="12"/>
      <c r="AL811" s="12"/>
      <c r="AM811" s="12"/>
      <c r="AN811" s="12"/>
      <c r="AO811" s="12"/>
      <c r="AP811" s="12"/>
      <c r="AQ811" s="12"/>
      <c r="AR811" s="12"/>
      <c r="AS811" s="12"/>
      <c r="AT811" s="12"/>
      <c r="AU811" s="12"/>
      <c r="AV811" s="12"/>
      <c r="AW811" s="12"/>
      <c r="AX811" s="12"/>
      <c r="AY811" s="12"/>
      <c r="AZ811" s="12"/>
    </row>
    <row r="812">
      <c r="A812" s="86"/>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04"/>
      <c r="AI812" s="12"/>
      <c r="AJ812" s="12"/>
      <c r="AK812" s="12"/>
      <c r="AL812" s="12"/>
      <c r="AM812" s="12"/>
      <c r="AN812" s="12"/>
      <c r="AO812" s="12"/>
      <c r="AP812" s="12"/>
      <c r="AQ812" s="12"/>
      <c r="AR812" s="12"/>
      <c r="AS812" s="12"/>
      <c r="AT812" s="12"/>
      <c r="AU812" s="12"/>
      <c r="AV812" s="12"/>
      <c r="AW812" s="12"/>
      <c r="AX812" s="12"/>
      <c r="AY812" s="12"/>
      <c r="AZ812" s="12"/>
    </row>
    <row r="813">
      <c r="A813" s="86"/>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04"/>
      <c r="AI813" s="12"/>
      <c r="AJ813" s="12"/>
      <c r="AK813" s="12"/>
      <c r="AL813" s="12"/>
      <c r="AM813" s="12"/>
      <c r="AN813" s="12"/>
      <c r="AO813" s="12"/>
      <c r="AP813" s="12"/>
      <c r="AQ813" s="12"/>
      <c r="AR813" s="12"/>
      <c r="AS813" s="12"/>
      <c r="AT813" s="12"/>
      <c r="AU813" s="12"/>
      <c r="AV813" s="12"/>
      <c r="AW813" s="12"/>
      <c r="AX813" s="12"/>
      <c r="AY813" s="12"/>
      <c r="AZ813" s="12"/>
    </row>
    <row r="814">
      <c r="A814" s="86"/>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04"/>
      <c r="AI814" s="12"/>
      <c r="AJ814" s="12"/>
      <c r="AK814" s="12"/>
      <c r="AL814" s="12"/>
      <c r="AM814" s="12"/>
      <c r="AN814" s="12"/>
      <c r="AO814" s="12"/>
      <c r="AP814" s="12"/>
      <c r="AQ814" s="12"/>
      <c r="AR814" s="12"/>
      <c r="AS814" s="12"/>
      <c r="AT814" s="12"/>
      <c r="AU814" s="12"/>
      <c r="AV814" s="12"/>
      <c r="AW814" s="12"/>
      <c r="AX814" s="12"/>
      <c r="AY814" s="12"/>
      <c r="AZ814" s="12"/>
    </row>
    <row r="815">
      <c r="A815" s="86"/>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04"/>
      <c r="AI815" s="12"/>
      <c r="AJ815" s="12"/>
      <c r="AK815" s="12"/>
      <c r="AL815" s="12"/>
      <c r="AM815" s="12"/>
      <c r="AN815" s="12"/>
      <c r="AO815" s="12"/>
      <c r="AP815" s="12"/>
      <c r="AQ815" s="12"/>
      <c r="AR815" s="12"/>
      <c r="AS815" s="12"/>
      <c r="AT815" s="12"/>
      <c r="AU815" s="12"/>
      <c r="AV815" s="12"/>
      <c r="AW815" s="12"/>
      <c r="AX815" s="12"/>
      <c r="AY815" s="12"/>
      <c r="AZ815" s="12"/>
    </row>
    <row r="816">
      <c r="A816" s="86"/>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04"/>
      <c r="AI816" s="12"/>
      <c r="AJ816" s="12"/>
      <c r="AK816" s="12"/>
      <c r="AL816" s="12"/>
      <c r="AM816" s="12"/>
      <c r="AN816" s="12"/>
      <c r="AO816" s="12"/>
      <c r="AP816" s="12"/>
      <c r="AQ816" s="12"/>
      <c r="AR816" s="12"/>
      <c r="AS816" s="12"/>
      <c r="AT816" s="12"/>
      <c r="AU816" s="12"/>
      <c r="AV816" s="12"/>
      <c r="AW816" s="12"/>
      <c r="AX816" s="12"/>
      <c r="AY816" s="12"/>
      <c r="AZ816" s="12"/>
    </row>
    <row r="817">
      <c r="A817" s="86"/>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04"/>
      <c r="AI817" s="12"/>
      <c r="AJ817" s="12"/>
      <c r="AK817" s="12"/>
      <c r="AL817" s="12"/>
      <c r="AM817" s="12"/>
      <c r="AN817" s="12"/>
      <c r="AO817" s="12"/>
      <c r="AP817" s="12"/>
      <c r="AQ817" s="12"/>
      <c r="AR817" s="12"/>
      <c r="AS817" s="12"/>
      <c r="AT817" s="12"/>
      <c r="AU817" s="12"/>
      <c r="AV817" s="12"/>
      <c r="AW817" s="12"/>
      <c r="AX817" s="12"/>
      <c r="AY817" s="12"/>
      <c r="AZ817" s="12"/>
    </row>
    <row r="818">
      <c r="A818" s="86"/>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04"/>
      <c r="AI818" s="12"/>
      <c r="AJ818" s="12"/>
      <c r="AK818" s="12"/>
      <c r="AL818" s="12"/>
      <c r="AM818" s="12"/>
      <c r="AN818" s="12"/>
      <c r="AO818" s="12"/>
      <c r="AP818" s="12"/>
      <c r="AQ818" s="12"/>
      <c r="AR818" s="12"/>
      <c r="AS818" s="12"/>
      <c r="AT818" s="12"/>
      <c r="AU818" s="12"/>
      <c r="AV818" s="12"/>
      <c r="AW818" s="12"/>
      <c r="AX818" s="12"/>
      <c r="AY818" s="12"/>
      <c r="AZ818" s="12"/>
    </row>
    <row r="819">
      <c r="A819" s="86"/>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04"/>
      <c r="AI819" s="12"/>
      <c r="AJ819" s="12"/>
      <c r="AK819" s="12"/>
      <c r="AL819" s="12"/>
      <c r="AM819" s="12"/>
      <c r="AN819" s="12"/>
      <c r="AO819" s="12"/>
      <c r="AP819" s="12"/>
      <c r="AQ819" s="12"/>
      <c r="AR819" s="12"/>
      <c r="AS819" s="12"/>
      <c r="AT819" s="12"/>
      <c r="AU819" s="12"/>
      <c r="AV819" s="12"/>
      <c r="AW819" s="12"/>
      <c r="AX819" s="12"/>
      <c r="AY819" s="12"/>
      <c r="AZ819" s="12"/>
    </row>
    <row r="820">
      <c r="A820" s="86"/>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04"/>
      <c r="AI820" s="12"/>
      <c r="AJ820" s="12"/>
      <c r="AK820" s="12"/>
      <c r="AL820" s="12"/>
      <c r="AM820" s="12"/>
      <c r="AN820" s="12"/>
      <c r="AO820" s="12"/>
      <c r="AP820" s="12"/>
      <c r="AQ820" s="12"/>
      <c r="AR820" s="12"/>
      <c r="AS820" s="12"/>
      <c r="AT820" s="12"/>
      <c r="AU820" s="12"/>
      <c r="AV820" s="12"/>
      <c r="AW820" s="12"/>
      <c r="AX820" s="12"/>
      <c r="AY820" s="12"/>
      <c r="AZ820" s="12"/>
    </row>
    <row r="821">
      <c r="A821" s="86"/>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04"/>
      <c r="AI821" s="12"/>
      <c r="AJ821" s="12"/>
      <c r="AK821" s="12"/>
      <c r="AL821" s="12"/>
      <c r="AM821" s="12"/>
      <c r="AN821" s="12"/>
      <c r="AO821" s="12"/>
      <c r="AP821" s="12"/>
      <c r="AQ821" s="12"/>
      <c r="AR821" s="12"/>
      <c r="AS821" s="12"/>
      <c r="AT821" s="12"/>
      <c r="AU821" s="12"/>
      <c r="AV821" s="12"/>
      <c r="AW821" s="12"/>
      <c r="AX821" s="12"/>
      <c r="AY821" s="12"/>
      <c r="AZ821" s="12"/>
    </row>
    <row r="822">
      <c r="A822" s="86"/>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04"/>
      <c r="AI822" s="12"/>
      <c r="AJ822" s="12"/>
      <c r="AK822" s="12"/>
      <c r="AL822" s="12"/>
      <c r="AM822" s="12"/>
      <c r="AN822" s="12"/>
      <c r="AO822" s="12"/>
      <c r="AP822" s="12"/>
      <c r="AQ822" s="12"/>
      <c r="AR822" s="12"/>
      <c r="AS822" s="12"/>
      <c r="AT822" s="12"/>
      <c r="AU822" s="12"/>
      <c r="AV822" s="12"/>
      <c r="AW822" s="12"/>
      <c r="AX822" s="12"/>
      <c r="AY822" s="12"/>
      <c r="AZ822" s="12"/>
    </row>
    <row r="823">
      <c r="A823" s="86"/>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04"/>
      <c r="AI823" s="12"/>
      <c r="AJ823" s="12"/>
      <c r="AK823" s="12"/>
      <c r="AL823" s="12"/>
      <c r="AM823" s="12"/>
      <c r="AN823" s="12"/>
      <c r="AO823" s="12"/>
      <c r="AP823" s="12"/>
      <c r="AQ823" s="12"/>
      <c r="AR823" s="12"/>
      <c r="AS823" s="12"/>
      <c r="AT823" s="12"/>
      <c r="AU823" s="12"/>
      <c r="AV823" s="12"/>
      <c r="AW823" s="12"/>
      <c r="AX823" s="12"/>
      <c r="AY823" s="12"/>
      <c r="AZ823" s="12"/>
    </row>
    <row r="824">
      <c r="A824" s="86"/>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04"/>
      <c r="AI824" s="12"/>
      <c r="AJ824" s="12"/>
      <c r="AK824" s="12"/>
      <c r="AL824" s="12"/>
      <c r="AM824" s="12"/>
      <c r="AN824" s="12"/>
      <c r="AO824" s="12"/>
      <c r="AP824" s="12"/>
      <c r="AQ824" s="12"/>
      <c r="AR824" s="12"/>
      <c r="AS824" s="12"/>
      <c r="AT824" s="12"/>
      <c r="AU824" s="12"/>
      <c r="AV824" s="12"/>
      <c r="AW824" s="12"/>
      <c r="AX824" s="12"/>
      <c r="AY824" s="12"/>
      <c r="AZ824" s="12"/>
    </row>
    <row r="825">
      <c r="A825" s="86"/>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04"/>
      <c r="AI825" s="12"/>
      <c r="AJ825" s="12"/>
      <c r="AK825" s="12"/>
      <c r="AL825" s="12"/>
      <c r="AM825" s="12"/>
      <c r="AN825" s="12"/>
      <c r="AO825" s="12"/>
      <c r="AP825" s="12"/>
      <c r="AQ825" s="12"/>
      <c r="AR825" s="12"/>
      <c r="AS825" s="12"/>
      <c r="AT825" s="12"/>
      <c r="AU825" s="12"/>
      <c r="AV825" s="12"/>
      <c r="AW825" s="12"/>
      <c r="AX825" s="12"/>
      <c r="AY825" s="12"/>
      <c r="AZ825" s="12"/>
    </row>
    <row r="826">
      <c r="A826" s="86"/>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04"/>
      <c r="AI826" s="12"/>
      <c r="AJ826" s="12"/>
      <c r="AK826" s="12"/>
      <c r="AL826" s="12"/>
      <c r="AM826" s="12"/>
      <c r="AN826" s="12"/>
      <c r="AO826" s="12"/>
      <c r="AP826" s="12"/>
      <c r="AQ826" s="12"/>
      <c r="AR826" s="12"/>
      <c r="AS826" s="12"/>
      <c r="AT826" s="12"/>
      <c r="AU826" s="12"/>
      <c r="AV826" s="12"/>
      <c r="AW826" s="12"/>
      <c r="AX826" s="12"/>
      <c r="AY826" s="12"/>
      <c r="AZ826" s="12"/>
    </row>
    <row r="827">
      <c r="A827" s="86"/>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04"/>
      <c r="AI827" s="12"/>
      <c r="AJ827" s="12"/>
      <c r="AK827" s="12"/>
      <c r="AL827" s="12"/>
      <c r="AM827" s="12"/>
      <c r="AN827" s="12"/>
      <c r="AO827" s="12"/>
      <c r="AP827" s="12"/>
      <c r="AQ827" s="12"/>
      <c r="AR827" s="12"/>
      <c r="AS827" s="12"/>
      <c r="AT827" s="12"/>
      <c r="AU827" s="12"/>
      <c r="AV827" s="12"/>
      <c r="AW827" s="12"/>
      <c r="AX827" s="12"/>
      <c r="AY827" s="12"/>
      <c r="AZ827" s="12"/>
    </row>
    <row r="828">
      <c r="A828" s="86"/>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04"/>
      <c r="AI828" s="12"/>
      <c r="AJ828" s="12"/>
      <c r="AK828" s="12"/>
      <c r="AL828" s="12"/>
      <c r="AM828" s="12"/>
      <c r="AN828" s="12"/>
      <c r="AO828" s="12"/>
      <c r="AP828" s="12"/>
      <c r="AQ828" s="12"/>
      <c r="AR828" s="12"/>
      <c r="AS828" s="12"/>
      <c r="AT828" s="12"/>
      <c r="AU828" s="12"/>
      <c r="AV828" s="12"/>
      <c r="AW828" s="12"/>
      <c r="AX828" s="12"/>
      <c r="AY828" s="12"/>
      <c r="AZ828" s="12"/>
    </row>
    <row r="829">
      <c r="A829" s="86"/>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04"/>
      <c r="AI829" s="12"/>
      <c r="AJ829" s="12"/>
      <c r="AK829" s="12"/>
      <c r="AL829" s="12"/>
      <c r="AM829" s="12"/>
      <c r="AN829" s="12"/>
      <c r="AO829" s="12"/>
      <c r="AP829" s="12"/>
      <c r="AQ829" s="12"/>
      <c r="AR829" s="12"/>
      <c r="AS829" s="12"/>
      <c r="AT829" s="12"/>
      <c r="AU829" s="12"/>
      <c r="AV829" s="12"/>
      <c r="AW829" s="12"/>
      <c r="AX829" s="12"/>
      <c r="AY829" s="12"/>
      <c r="AZ829" s="12"/>
    </row>
    <row r="830">
      <c r="A830" s="86"/>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04"/>
      <c r="AI830" s="12"/>
      <c r="AJ830" s="12"/>
      <c r="AK830" s="12"/>
      <c r="AL830" s="12"/>
      <c r="AM830" s="12"/>
      <c r="AN830" s="12"/>
      <c r="AO830" s="12"/>
      <c r="AP830" s="12"/>
      <c r="AQ830" s="12"/>
      <c r="AR830" s="12"/>
      <c r="AS830" s="12"/>
      <c r="AT830" s="12"/>
      <c r="AU830" s="12"/>
      <c r="AV830" s="12"/>
      <c r="AW830" s="12"/>
      <c r="AX830" s="12"/>
      <c r="AY830" s="12"/>
      <c r="AZ830" s="12"/>
    </row>
    <row r="831">
      <c r="A831" s="86"/>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04"/>
      <c r="AI831" s="12"/>
      <c r="AJ831" s="12"/>
      <c r="AK831" s="12"/>
      <c r="AL831" s="12"/>
      <c r="AM831" s="12"/>
      <c r="AN831" s="12"/>
      <c r="AO831" s="12"/>
      <c r="AP831" s="12"/>
      <c r="AQ831" s="12"/>
      <c r="AR831" s="12"/>
      <c r="AS831" s="12"/>
      <c r="AT831" s="12"/>
      <c r="AU831" s="12"/>
      <c r="AV831" s="12"/>
      <c r="AW831" s="12"/>
      <c r="AX831" s="12"/>
      <c r="AY831" s="12"/>
      <c r="AZ831" s="12"/>
    </row>
    <row r="832">
      <c r="A832" s="86"/>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04"/>
      <c r="AI832" s="12"/>
      <c r="AJ832" s="12"/>
      <c r="AK832" s="12"/>
      <c r="AL832" s="12"/>
      <c r="AM832" s="12"/>
      <c r="AN832" s="12"/>
      <c r="AO832" s="12"/>
      <c r="AP832" s="12"/>
      <c r="AQ832" s="12"/>
      <c r="AR832" s="12"/>
      <c r="AS832" s="12"/>
      <c r="AT832" s="12"/>
      <c r="AU832" s="12"/>
      <c r="AV832" s="12"/>
      <c r="AW832" s="12"/>
      <c r="AX832" s="12"/>
      <c r="AY832" s="12"/>
      <c r="AZ832" s="12"/>
    </row>
    <row r="833">
      <c r="A833" s="86"/>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04"/>
      <c r="AI833" s="12"/>
      <c r="AJ833" s="12"/>
      <c r="AK833" s="12"/>
      <c r="AL833" s="12"/>
      <c r="AM833" s="12"/>
      <c r="AN833" s="12"/>
      <c r="AO833" s="12"/>
      <c r="AP833" s="12"/>
      <c r="AQ833" s="12"/>
      <c r="AR833" s="12"/>
      <c r="AS833" s="12"/>
      <c r="AT833" s="12"/>
      <c r="AU833" s="12"/>
      <c r="AV833" s="12"/>
      <c r="AW833" s="12"/>
      <c r="AX833" s="12"/>
      <c r="AY833" s="12"/>
      <c r="AZ833" s="12"/>
    </row>
    <row r="834">
      <c r="A834" s="86"/>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04"/>
      <c r="AI834" s="12"/>
      <c r="AJ834" s="12"/>
      <c r="AK834" s="12"/>
      <c r="AL834" s="12"/>
      <c r="AM834" s="12"/>
      <c r="AN834" s="12"/>
      <c r="AO834" s="12"/>
      <c r="AP834" s="12"/>
      <c r="AQ834" s="12"/>
      <c r="AR834" s="12"/>
      <c r="AS834" s="12"/>
      <c r="AT834" s="12"/>
      <c r="AU834" s="12"/>
      <c r="AV834" s="12"/>
      <c r="AW834" s="12"/>
      <c r="AX834" s="12"/>
      <c r="AY834" s="12"/>
      <c r="AZ834" s="12"/>
    </row>
    <row r="835">
      <c r="A835" s="86"/>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04"/>
      <c r="AI835" s="12"/>
      <c r="AJ835" s="12"/>
      <c r="AK835" s="12"/>
      <c r="AL835" s="12"/>
      <c r="AM835" s="12"/>
      <c r="AN835" s="12"/>
      <c r="AO835" s="12"/>
      <c r="AP835" s="12"/>
      <c r="AQ835" s="12"/>
      <c r="AR835" s="12"/>
      <c r="AS835" s="12"/>
      <c r="AT835" s="12"/>
      <c r="AU835" s="12"/>
      <c r="AV835" s="12"/>
      <c r="AW835" s="12"/>
      <c r="AX835" s="12"/>
      <c r="AY835" s="12"/>
      <c r="AZ835" s="12"/>
    </row>
    <row r="836">
      <c r="A836" s="86"/>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04"/>
      <c r="AI836" s="12"/>
      <c r="AJ836" s="12"/>
      <c r="AK836" s="12"/>
      <c r="AL836" s="12"/>
      <c r="AM836" s="12"/>
      <c r="AN836" s="12"/>
      <c r="AO836" s="12"/>
      <c r="AP836" s="12"/>
      <c r="AQ836" s="12"/>
      <c r="AR836" s="12"/>
      <c r="AS836" s="12"/>
      <c r="AT836" s="12"/>
      <c r="AU836" s="12"/>
      <c r="AV836" s="12"/>
      <c r="AW836" s="12"/>
      <c r="AX836" s="12"/>
      <c r="AY836" s="12"/>
      <c r="AZ836" s="12"/>
    </row>
    <row r="837">
      <c r="A837" s="86"/>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04"/>
      <c r="AI837" s="12"/>
      <c r="AJ837" s="12"/>
      <c r="AK837" s="12"/>
      <c r="AL837" s="12"/>
      <c r="AM837" s="12"/>
      <c r="AN837" s="12"/>
      <c r="AO837" s="12"/>
      <c r="AP837" s="12"/>
      <c r="AQ837" s="12"/>
      <c r="AR837" s="12"/>
      <c r="AS837" s="12"/>
      <c r="AT837" s="12"/>
      <c r="AU837" s="12"/>
      <c r="AV837" s="12"/>
      <c r="AW837" s="12"/>
      <c r="AX837" s="12"/>
      <c r="AY837" s="12"/>
      <c r="AZ837" s="12"/>
    </row>
    <row r="838">
      <c r="A838" s="86"/>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04"/>
      <c r="AI838" s="12"/>
      <c r="AJ838" s="12"/>
      <c r="AK838" s="12"/>
      <c r="AL838" s="12"/>
      <c r="AM838" s="12"/>
      <c r="AN838" s="12"/>
      <c r="AO838" s="12"/>
      <c r="AP838" s="12"/>
      <c r="AQ838" s="12"/>
      <c r="AR838" s="12"/>
      <c r="AS838" s="12"/>
      <c r="AT838" s="12"/>
      <c r="AU838" s="12"/>
      <c r="AV838" s="12"/>
      <c r="AW838" s="12"/>
      <c r="AX838" s="12"/>
      <c r="AY838" s="12"/>
      <c r="AZ838" s="12"/>
    </row>
    <row r="839">
      <c r="A839" s="86"/>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04"/>
      <c r="AI839" s="12"/>
      <c r="AJ839" s="12"/>
      <c r="AK839" s="12"/>
      <c r="AL839" s="12"/>
      <c r="AM839" s="12"/>
      <c r="AN839" s="12"/>
      <c r="AO839" s="12"/>
      <c r="AP839" s="12"/>
      <c r="AQ839" s="12"/>
      <c r="AR839" s="12"/>
      <c r="AS839" s="12"/>
      <c r="AT839" s="12"/>
      <c r="AU839" s="12"/>
      <c r="AV839" s="12"/>
      <c r="AW839" s="12"/>
      <c r="AX839" s="12"/>
      <c r="AY839" s="12"/>
      <c r="AZ839" s="12"/>
    </row>
    <row r="840">
      <c r="A840" s="86"/>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04"/>
      <c r="AI840" s="12"/>
      <c r="AJ840" s="12"/>
      <c r="AK840" s="12"/>
      <c r="AL840" s="12"/>
      <c r="AM840" s="12"/>
      <c r="AN840" s="12"/>
      <c r="AO840" s="12"/>
      <c r="AP840" s="12"/>
      <c r="AQ840" s="12"/>
      <c r="AR840" s="12"/>
      <c r="AS840" s="12"/>
      <c r="AT840" s="12"/>
      <c r="AU840" s="12"/>
      <c r="AV840" s="12"/>
      <c r="AW840" s="12"/>
      <c r="AX840" s="12"/>
      <c r="AY840" s="12"/>
      <c r="AZ840" s="12"/>
    </row>
    <row r="841">
      <c r="A841" s="86"/>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04"/>
      <c r="AI841" s="12"/>
      <c r="AJ841" s="12"/>
      <c r="AK841" s="12"/>
      <c r="AL841" s="12"/>
      <c r="AM841" s="12"/>
      <c r="AN841" s="12"/>
      <c r="AO841" s="12"/>
      <c r="AP841" s="12"/>
      <c r="AQ841" s="12"/>
      <c r="AR841" s="12"/>
      <c r="AS841" s="12"/>
      <c r="AT841" s="12"/>
      <c r="AU841" s="12"/>
      <c r="AV841" s="12"/>
      <c r="AW841" s="12"/>
      <c r="AX841" s="12"/>
      <c r="AY841" s="12"/>
      <c r="AZ841" s="12"/>
    </row>
    <row r="842">
      <c r="A842" s="86"/>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04"/>
      <c r="AI842" s="12"/>
      <c r="AJ842" s="12"/>
      <c r="AK842" s="12"/>
      <c r="AL842" s="12"/>
      <c r="AM842" s="12"/>
      <c r="AN842" s="12"/>
      <c r="AO842" s="12"/>
      <c r="AP842" s="12"/>
      <c r="AQ842" s="12"/>
      <c r="AR842" s="12"/>
      <c r="AS842" s="12"/>
      <c r="AT842" s="12"/>
      <c r="AU842" s="12"/>
      <c r="AV842" s="12"/>
      <c r="AW842" s="12"/>
      <c r="AX842" s="12"/>
      <c r="AY842" s="12"/>
      <c r="AZ842" s="12"/>
    </row>
    <row r="843">
      <c r="A843" s="86"/>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04"/>
      <c r="AI843" s="12"/>
      <c r="AJ843" s="12"/>
      <c r="AK843" s="12"/>
      <c r="AL843" s="12"/>
      <c r="AM843" s="12"/>
      <c r="AN843" s="12"/>
      <c r="AO843" s="12"/>
      <c r="AP843" s="12"/>
      <c r="AQ843" s="12"/>
      <c r="AR843" s="12"/>
      <c r="AS843" s="12"/>
      <c r="AT843" s="12"/>
      <c r="AU843" s="12"/>
      <c r="AV843" s="12"/>
      <c r="AW843" s="12"/>
      <c r="AX843" s="12"/>
      <c r="AY843" s="12"/>
      <c r="AZ843" s="12"/>
    </row>
    <row r="844">
      <c r="A844" s="86"/>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04"/>
      <c r="AI844" s="12"/>
      <c r="AJ844" s="12"/>
      <c r="AK844" s="12"/>
      <c r="AL844" s="12"/>
      <c r="AM844" s="12"/>
      <c r="AN844" s="12"/>
      <c r="AO844" s="12"/>
      <c r="AP844" s="12"/>
      <c r="AQ844" s="12"/>
      <c r="AR844" s="12"/>
      <c r="AS844" s="12"/>
      <c r="AT844" s="12"/>
      <c r="AU844" s="12"/>
      <c r="AV844" s="12"/>
      <c r="AW844" s="12"/>
      <c r="AX844" s="12"/>
      <c r="AY844" s="12"/>
      <c r="AZ844" s="12"/>
    </row>
    <row r="845">
      <c r="A845" s="86"/>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04"/>
      <c r="AI845" s="12"/>
      <c r="AJ845" s="12"/>
      <c r="AK845" s="12"/>
      <c r="AL845" s="12"/>
      <c r="AM845" s="12"/>
      <c r="AN845" s="12"/>
      <c r="AO845" s="12"/>
      <c r="AP845" s="12"/>
      <c r="AQ845" s="12"/>
      <c r="AR845" s="12"/>
      <c r="AS845" s="12"/>
      <c r="AT845" s="12"/>
      <c r="AU845" s="12"/>
      <c r="AV845" s="12"/>
      <c r="AW845" s="12"/>
      <c r="AX845" s="12"/>
      <c r="AY845" s="12"/>
      <c r="AZ845" s="12"/>
    </row>
    <row r="846">
      <c r="A846" s="86"/>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04"/>
      <c r="AI846" s="12"/>
      <c r="AJ846" s="12"/>
      <c r="AK846" s="12"/>
      <c r="AL846" s="12"/>
      <c r="AM846" s="12"/>
      <c r="AN846" s="12"/>
      <c r="AO846" s="12"/>
      <c r="AP846" s="12"/>
      <c r="AQ846" s="12"/>
      <c r="AR846" s="12"/>
      <c r="AS846" s="12"/>
      <c r="AT846" s="12"/>
      <c r="AU846" s="12"/>
      <c r="AV846" s="12"/>
      <c r="AW846" s="12"/>
      <c r="AX846" s="12"/>
      <c r="AY846" s="12"/>
      <c r="AZ846" s="12"/>
    </row>
    <row r="847">
      <c r="A847" s="86"/>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04"/>
      <c r="AI847" s="12"/>
      <c r="AJ847" s="12"/>
      <c r="AK847" s="12"/>
      <c r="AL847" s="12"/>
      <c r="AM847" s="12"/>
      <c r="AN847" s="12"/>
      <c r="AO847" s="12"/>
      <c r="AP847" s="12"/>
      <c r="AQ847" s="12"/>
      <c r="AR847" s="12"/>
      <c r="AS847" s="12"/>
      <c r="AT847" s="12"/>
      <c r="AU847" s="12"/>
      <c r="AV847" s="12"/>
      <c r="AW847" s="12"/>
      <c r="AX847" s="12"/>
      <c r="AY847" s="12"/>
      <c r="AZ847" s="12"/>
    </row>
    <row r="848">
      <c r="A848" s="86"/>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04"/>
      <c r="AI848" s="12"/>
      <c r="AJ848" s="12"/>
      <c r="AK848" s="12"/>
      <c r="AL848" s="12"/>
      <c r="AM848" s="12"/>
      <c r="AN848" s="12"/>
      <c r="AO848" s="12"/>
      <c r="AP848" s="12"/>
      <c r="AQ848" s="12"/>
      <c r="AR848" s="12"/>
      <c r="AS848" s="12"/>
      <c r="AT848" s="12"/>
      <c r="AU848" s="12"/>
      <c r="AV848" s="12"/>
      <c r="AW848" s="12"/>
      <c r="AX848" s="12"/>
      <c r="AY848" s="12"/>
      <c r="AZ848" s="12"/>
    </row>
    <row r="849">
      <c r="A849" s="86"/>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04"/>
      <c r="AI849" s="12"/>
      <c r="AJ849" s="12"/>
      <c r="AK849" s="12"/>
      <c r="AL849" s="12"/>
      <c r="AM849" s="12"/>
      <c r="AN849" s="12"/>
      <c r="AO849" s="12"/>
      <c r="AP849" s="12"/>
      <c r="AQ849" s="12"/>
      <c r="AR849" s="12"/>
      <c r="AS849" s="12"/>
      <c r="AT849" s="12"/>
      <c r="AU849" s="12"/>
      <c r="AV849" s="12"/>
      <c r="AW849" s="12"/>
      <c r="AX849" s="12"/>
      <c r="AY849" s="12"/>
      <c r="AZ849" s="12"/>
    </row>
    <row r="850">
      <c r="A850" s="86"/>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04"/>
      <c r="AI850" s="12"/>
      <c r="AJ850" s="12"/>
      <c r="AK850" s="12"/>
      <c r="AL850" s="12"/>
      <c r="AM850" s="12"/>
      <c r="AN850" s="12"/>
      <c r="AO850" s="12"/>
      <c r="AP850" s="12"/>
      <c r="AQ850" s="12"/>
      <c r="AR850" s="12"/>
      <c r="AS850" s="12"/>
      <c r="AT850" s="12"/>
      <c r="AU850" s="12"/>
      <c r="AV850" s="12"/>
      <c r="AW850" s="12"/>
      <c r="AX850" s="12"/>
      <c r="AY850" s="12"/>
      <c r="AZ850" s="12"/>
    </row>
    <row r="851">
      <c r="A851" s="86"/>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04"/>
      <c r="AI851" s="12"/>
      <c r="AJ851" s="12"/>
      <c r="AK851" s="12"/>
      <c r="AL851" s="12"/>
      <c r="AM851" s="12"/>
      <c r="AN851" s="12"/>
      <c r="AO851" s="12"/>
      <c r="AP851" s="12"/>
      <c r="AQ851" s="12"/>
      <c r="AR851" s="12"/>
      <c r="AS851" s="12"/>
      <c r="AT851" s="12"/>
      <c r="AU851" s="12"/>
      <c r="AV851" s="12"/>
      <c r="AW851" s="12"/>
      <c r="AX851" s="12"/>
      <c r="AY851" s="12"/>
      <c r="AZ851" s="12"/>
    </row>
    <row r="852">
      <c r="A852" s="86"/>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04"/>
      <c r="AI852" s="12"/>
      <c r="AJ852" s="12"/>
      <c r="AK852" s="12"/>
      <c r="AL852" s="12"/>
      <c r="AM852" s="12"/>
      <c r="AN852" s="12"/>
      <c r="AO852" s="12"/>
      <c r="AP852" s="12"/>
      <c r="AQ852" s="12"/>
      <c r="AR852" s="12"/>
      <c r="AS852" s="12"/>
      <c r="AT852" s="12"/>
      <c r="AU852" s="12"/>
      <c r="AV852" s="12"/>
      <c r="AW852" s="12"/>
      <c r="AX852" s="12"/>
      <c r="AY852" s="12"/>
      <c r="AZ852" s="12"/>
    </row>
    <row r="853">
      <c r="A853" s="86"/>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04"/>
      <c r="AI853" s="12"/>
      <c r="AJ853" s="12"/>
      <c r="AK853" s="12"/>
      <c r="AL853" s="12"/>
      <c r="AM853" s="12"/>
      <c r="AN853" s="12"/>
      <c r="AO853" s="12"/>
      <c r="AP853" s="12"/>
      <c r="AQ853" s="12"/>
      <c r="AR853" s="12"/>
      <c r="AS853" s="12"/>
      <c r="AT853" s="12"/>
      <c r="AU853" s="12"/>
      <c r="AV853" s="12"/>
      <c r="AW853" s="12"/>
      <c r="AX853" s="12"/>
      <c r="AY853" s="12"/>
      <c r="AZ853" s="12"/>
    </row>
    <row r="854">
      <c r="A854" s="86"/>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04"/>
      <c r="AI854" s="12"/>
      <c r="AJ854" s="12"/>
      <c r="AK854" s="12"/>
      <c r="AL854" s="12"/>
      <c r="AM854" s="12"/>
      <c r="AN854" s="12"/>
      <c r="AO854" s="12"/>
      <c r="AP854" s="12"/>
      <c r="AQ854" s="12"/>
      <c r="AR854" s="12"/>
      <c r="AS854" s="12"/>
      <c r="AT854" s="12"/>
      <c r="AU854" s="12"/>
      <c r="AV854" s="12"/>
      <c r="AW854" s="12"/>
      <c r="AX854" s="12"/>
      <c r="AY854" s="12"/>
      <c r="AZ854" s="12"/>
    </row>
    <row r="855">
      <c r="A855" s="86"/>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04"/>
      <c r="AI855" s="12"/>
      <c r="AJ855" s="12"/>
      <c r="AK855" s="12"/>
      <c r="AL855" s="12"/>
      <c r="AM855" s="12"/>
      <c r="AN855" s="12"/>
      <c r="AO855" s="12"/>
      <c r="AP855" s="12"/>
      <c r="AQ855" s="12"/>
      <c r="AR855" s="12"/>
      <c r="AS855" s="12"/>
      <c r="AT855" s="12"/>
      <c r="AU855" s="12"/>
      <c r="AV855" s="12"/>
      <c r="AW855" s="12"/>
      <c r="AX855" s="12"/>
      <c r="AY855" s="12"/>
      <c r="AZ855" s="12"/>
    </row>
    <row r="856">
      <c r="A856" s="86"/>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04"/>
      <c r="AI856" s="12"/>
      <c r="AJ856" s="12"/>
      <c r="AK856" s="12"/>
      <c r="AL856" s="12"/>
      <c r="AM856" s="12"/>
      <c r="AN856" s="12"/>
      <c r="AO856" s="12"/>
      <c r="AP856" s="12"/>
      <c r="AQ856" s="12"/>
      <c r="AR856" s="12"/>
      <c r="AS856" s="12"/>
      <c r="AT856" s="12"/>
      <c r="AU856" s="12"/>
      <c r="AV856" s="12"/>
      <c r="AW856" s="12"/>
      <c r="AX856" s="12"/>
      <c r="AY856" s="12"/>
      <c r="AZ856" s="12"/>
    </row>
    <row r="857">
      <c r="A857" s="86"/>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04"/>
      <c r="AI857" s="12"/>
      <c r="AJ857" s="12"/>
      <c r="AK857" s="12"/>
      <c r="AL857" s="12"/>
      <c r="AM857" s="12"/>
      <c r="AN857" s="12"/>
      <c r="AO857" s="12"/>
      <c r="AP857" s="12"/>
      <c r="AQ857" s="12"/>
      <c r="AR857" s="12"/>
      <c r="AS857" s="12"/>
      <c r="AT857" s="12"/>
      <c r="AU857" s="12"/>
      <c r="AV857" s="12"/>
      <c r="AW857" s="12"/>
      <c r="AX857" s="12"/>
      <c r="AY857" s="12"/>
      <c r="AZ857" s="12"/>
    </row>
    <row r="858">
      <c r="A858" s="86"/>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04"/>
      <c r="AI858" s="12"/>
      <c r="AJ858" s="12"/>
      <c r="AK858" s="12"/>
      <c r="AL858" s="12"/>
      <c r="AM858" s="12"/>
      <c r="AN858" s="12"/>
      <c r="AO858" s="12"/>
      <c r="AP858" s="12"/>
      <c r="AQ858" s="12"/>
      <c r="AR858" s="12"/>
      <c r="AS858" s="12"/>
      <c r="AT858" s="12"/>
      <c r="AU858" s="12"/>
      <c r="AV858" s="12"/>
      <c r="AW858" s="12"/>
      <c r="AX858" s="12"/>
      <c r="AY858" s="12"/>
      <c r="AZ858" s="12"/>
    </row>
    <row r="859">
      <c r="A859" s="86"/>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04"/>
      <c r="AI859" s="12"/>
      <c r="AJ859" s="12"/>
      <c r="AK859" s="12"/>
      <c r="AL859" s="12"/>
      <c r="AM859" s="12"/>
      <c r="AN859" s="12"/>
      <c r="AO859" s="12"/>
      <c r="AP859" s="12"/>
      <c r="AQ859" s="12"/>
      <c r="AR859" s="12"/>
      <c r="AS859" s="12"/>
      <c r="AT859" s="12"/>
      <c r="AU859" s="12"/>
      <c r="AV859" s="12"/>
      <c r="AW859" s="12"/>
      <c r="AX859" s="12"/>
      <c r="AY859" s="12"/>
      <c r="AZ859" s="12"/>
    </row>
    <row r="860">
      <c r="A860" s="86"/>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04"/>
      <c r="AI860" s="12"/>
      <c r="AJ860" s="12"/>
      <c r="AK860" s="12"/>
      <c r="AL860" s="12"/>
      <c r="AM860" s="12"/>
      <c r="AN860" s="12"/>
      <c r="AO860" s="12"/>
      <c r="AP860" s="12"/>
      <c r="AQ860" s="12"/>
      <c r="AR860" s="12"/>
      <c r="AS860" s="12"/>
      <c r="AT860" s="12"/>
      <c r="AU860" s="12"/>
      <c r="AV860" s="12"/>
      <c r="AW860" s="12"/>
      <c r="AX860" s="12"/>
      <c r="AY860" s="12"/>
      <c r="AZ860" s="12"/>
    </row>
    <row r="861">
      <c r="A861" s="86"/>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04"/>
      <c r="AI861" s="12"/>
      <c r="AJ861" s="12"/>
      <c r="AK861" s="12"/>
      <c r="AL861" s="12"/>
      <c r="AM861" s="12"/>
      <c r="AN861" s="12"/>
      <c r="AO861" s="12"/>
      <c r="AP861" s="12"/>
      <c r="AQ861" s="12"/>
      <c r="AR861" s="12"/>
      <c r="AS861" s="12"/>
      <c r="AT861" s="12"/>
      <c r="AU861" s="12"/>
      <c r="AV861" s="12"/>
      <c r="AW861" s="12"/>
      <c r="AX861" s="12"/>
      <c r="AY861" s="12"/>
      <c r="AZ861" s="12"/>
    </row>
    <row r="862">
      <c r="A862" s="86"/>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04"/>
      <c r="AI862" s="12"/>
      <c r="AJ862" s="12"/>
      <c r="AK862" s="12"/>
      <c r="AL862" s="12"/>
      <c r="AM862" s="12"/>
      <c r="AN862" s="12"/>
      <c r="AO862" s="12"/>
      <c r="AP862" s="12"/>
      <c r="AQ862" s="12"/>
      <c r="AR862" s="12"/>
      <c r="AS862" s="12"/>
      <c r="AT862" s="12"/>
      <c r="AU862" s="12"/>
      <c r="AV862" s="12"/>
      <c r="AW862" s="12"/>
      <c r="AX862" s="12"/>
      <c r="AY862" s="12"/>
      <c r="AZ862" s="12"/>
    </row>
    <row r="863">
      <c r="A863" s="86"/>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04"/>
      <c r="AI863" s="12"/>
      <c r="AJ863" s="12"/>
      <c r="AK863" s="12"/>
      <c r="AL863" s="12"/>
      <c r="AM863" s="12"/>
      <c r="AN863" s="12"/>
      <c r="AO863" s="12"/>
      <c r="AP863" s="12"/>
      <c r="AQ863" s="12"/>
      <c r="AR863" s="12"/>
      <c r="AS863" s="12"/>
      <c r="AT863" s="12"/>
      <c r="AU863" s="12"/>
      <c r="AV863" s="12"/>
      <c r="AW863" s="12"/>
      <c r="AX863" s="12"/>
      <c r="AY863" s="12"/>
      <c r="AZ863" s="12"/>
    </row>
    <row r="864">
      <c r="A864" s="86"/>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04"/>
      <c r="AI864" s="12"/>
      <c r="AJ864" s="12"/>
      <c r="AK864" s="12"/>
      <c r="AL864" s="12"/>
      <c r="AM864" s="12"/>
      <c r="AN864" s="12"/>
      <c r="AO864" s="12"/>
      <c r="AP864" s="12"/>
      <c r="AQ864" s="12"/>
      <c r="AR864" s="12"/>
      <c r="AS864" s="12"/>
      <c r="AT864" s="12"/>
      <c r="AU864" s="12"/>
      <c r="AV864" s="12"/>
      <c r="AW864" s="12"/>
      <c r="AX864" s="12"/>
      <c r="AY864" s="12"/>
      <c r="AZ864" s="12"/>
    </row>
    <row r="865">
      <c r="A865" s="86"/>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04"/>
      <c r="AI865" s="12"/>
      <c r="AJ865" s="12"/>
      <c r="AK865" s="12"/>
      <c r="AL865" s="12"/>
      <c r="AM865" s="12"/>
      <c r="AN865" s="12"/>
      <c r="AO865" s="12"/>
      <c r="AP865" s="12"/>
      <c r="AQ865" s="12"/>
      <c r="AR865" s="12"/>
      <c r="AS865" s="12"/>
      <c r="AT865" s="12"/>
      <c r="AU865" s="12"/>
      <c r="AV865" s="12"/>
      <c r="AW865" s="12"/>
      <c r="AX865" s="12"/>
      <c r="AY865" s="12"/>
      <c r="AZ865" s="12"/>
    </row>
    <row r="866">
      <c r="A866" s="86"/>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04"/>
      <c r="AI866" s="12"/>
      <c r="AJ866" s="12"/>
      <c r="AK866" s="12"/>
      <c r="AL866" s="12"/>
      <c r="AM866" s="12"/>
      <c r="AN866" s="12"/>
      <c r="AO866" s="12"/>
      <c r="AP866" s="12"/>
      <c r="AQ866" s="12"/>
      <c r="AR866" s="12"/>
      <c r="AS866" s="12"/>
      <c r="AT866" s="12"/>
      <c r="AU866" s="12"/>
      <c r="AV866" s="12"/>
      <c r="AW866" s="12"/>
      <c r="AX866" s="12"/>
      <c r="AY866" s="12"/>
      <c r="AZ866" s="12"/>
    </row>
    <row r="867">
      <c r="A867" s="86"/>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04"/>
      <c r="AI867" s="12"/>
      <c r="AJ867" s="12"/>
      <c r="AK867" s="12"/>
      <c r="AL867" s="12"/>
      <c r="AM867" s="12"/>
      <c r="AN867" s="12"/>
      <c r="AO867" s="12"/>
      <c r="AP867" s="12"/>
      <c r="AQ867" s="12"/>
      <c r="AR867" s="12"/>
      <c r="AS867" s="12"/>
      <c r="AT867" s="12"/>
      <c r="AU867" s="12"/>
      <c r="AV867" s="12"/>
      <c r="AW867" s="12"/>
      <c r="AX867" s="12"/>
      <c r="AY867" s="12"/>
      <c r="AZ867" s="12"/>
    </row>
    <row r="868">
      <c r="A868" s="86"/>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04"/>
      <c r="AI868" s="12"/>
      <c r="AJ868" s="12"/>
      <c r="AK868" s="12"/>
      <c r="AL868" s="12"/>
      <c r="AM868" s="12"/>
      <c r="AN868" s="12"/>
      <c r="AO868" s="12"/>
      <c r="AP868" s="12"/>
      <c r="AQ868" s="12"/>
      <c r="AR868" s="12"/>
      <c r="AS868" s="12"/>
      <c r="AT868" s="12"/>
      <c r="AU868" s="12"/>
      <c r="AV868" s="12"/>
      <c r="AW868" s="12"/>
      <c r="AX868" s="12"/>
      <c r="AY868" s="12"/>
      <c r="AZ868" s="12"/>
    </row>
    <row r="869">
      <c r="A869" s="86"/>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04"/>
      <c r="AI869" s="12"/>
      <c r="AJ869" s="12"/>
      <c r="AK869" s="12"/>
      <c r="AL869" s="12"/>
      <c r="AM869" s="12"/>
      <c r="AN869" s="12"/>
      <c r="AO869" s="12"/>
      <c r="AP869" s="12"/>
      <c r="AQ869" s="12"/>
      <c r="AR869" s="12"/>
      <c r="AS869" s="12"/>
      <c r="AT869" s="12"/>
      <c r="AU869" s="12"/>
      <c r="AV869" s="12"/>
      <c r="AW869" s="12"/>
      <c r="AX869" s="12"/>
      <c r="AY869" s="12"/>
      <c r="AZ869" s="12"/>
    </row>
    <row r="870">
      <c r="A870" s="86"/>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04"/>
      <c r="AI870" s="12"/>
      <c r="AJ870" s="12"/>
      <c r="AK870" s="12"/>
      <c r="AL870" s="12"/>
      <c r="AM870" s="12"/>
      <c r="AN870" s="12"/>
      <c r="AO870" s="12"/>
      <c r="AP870" s="12"/>
      <c r="AQ870" s="12"/>
      <c r="AR870" s="12"/>
      <c r="AS870" s="12"/>
      <c r="AT870" s="12"/>
      <c r="AU870" s="12"/>
      <c r="AV870" s="12"/>
      <c r="AW870" s="12"/>
      <c r="AX870" s="12"/>
      <c r="AY870" s="12"/>
      <c r="AZ870" s="12"/>
    </row>
    <row r="871">
      <c r="A871" s="86"/>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04"/>
      <c r="AI871" s="12"/>
      <c r="AJ871" s="12"/>
      <c r="AK871" s="12"/>
      <c r="AL871" s="12"/>
      <c r="AM871" s="12"/>
      <c r="AN871" s="12"/>
      <c r="AO871" s="12"/>
      <c r="AP871" s="12"/>
      <c r="AQ871" s="12"/>
      <c r="AR871" s="12"/>
      <c r="AS871" s="12"/>
      <c r="AT871" s="12"/>
      <c r="AU871" s="12"/>
      <c r="AV871" s="12"/>
      <c r="AW871" s="12"/>
      <c r="AX871" s="12"/>
      <c r="AY871" s="12"/>
      <c r="AZ871" s="12"/>
    </row>
    <row r="872">
      <c r="A872" s="86"/>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04"/>
      <c r="AI872" s="12"/>
      <c r="AJ872" s="12"/>
      <c r="AK872" s="12"/>
      <c r="AL872" s="12"/>
      <c r="AM872" s="12"/>
      <c r="AN872" s="12"/>
      <c r="AO872" s="12"/>
      <c r="AP872" s="12"/>
      <c r="AQ872" s="12"/>
      <c r="AR872" s="12"/>
      <c r="AS872" s="12"/>
      <c r="AT872" s="12"/>
      <c r="AU872" s="12"/>
      <c r="AV872" s="12"/>
      <c r="AW872" s="12"/>
      <c r="AX872" s="12"/>
      <c r="AY872" s="12"/>
      <c r="AZ872" s="12"/>
    </row>
    <row r="873">
      <c r="A873" s="86"/>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04"/>
      <c r="AI873" s="12"/>
      <c r="AJ873" s="12"/>
      <c r="AK873" s="12"/>
      <c r="AL873" s="12"/>
      <c r="AM873" s="12"/>
      <c r="AN873" s="12"/>
      <c r="AO873" s="12"/>
      <c r="AP873" s="12"/>
      <c r="AQ873" s="12"/>
      <c r="AR873" s="12"/>
      <c r="AS873" s="12"/>
      <c r="AT873" s="12"/>
      <c r="AU873" s="12"/>
      <c r="AV873" s="12"/>
      <c r="AW873" s="12"/>
      <c r="AX873" s="12"/>
      <c r="AY873" s="12"/>
      <c r="AZ873" s="12"/>
    </row>
    <row r="874">
      <c r="A874" s="86"/>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04"/>
      <c r="AI874" s="12"/>
      <c r="AJ874" s="12"/>
      <c r="AK874" s="12"/>
      <c r="AL874" s="12"/>
      <c r="AM874" s="12"/>
      <c r="AN874" s="12"/>
      <c r="AO874" s="12"/>
      <c r="AP874" s="12"/>
      <c r="AQ874" s="12"/>
      <c r="AR874" s="12"/>
      <c r="AS874" s="12"/>
      <c r="AT874" s="12"/>
      <c r="AU874" s="12"/>
      <c r="AV874" s="12"/>
      <c r="AW874" s="12"/>
      <c r="AX874" s="12"/>
      <c r="AY874" s="12"/>
      <c r="AZ874" s="12"/>
    </row>
    <row r="875">
      <c r="A875" s="86"/>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04"/>
      <c r="AI875" s="12"/>
      <c r="AJ875" s="12"/>
      <c r="AK875" s="12"/>
      <c r="AL875" s="12"/>
      <c r="AM875" s="12"/>
      <c r="AN875" s="12"/>
      <c r="AO875" s="12"/>
      <c r="AP875" s="12"/>
      <c r="AQ875" s="12"/>
      <c r="AR875" s="12"/>
      <c r="AS875" s="12"/>
      <c r="AT875" s="12"/>
      <c r="AU875" s="12"/>
      <c r="AV875" s="12"/>
      <c r="AW875" s="12"/>
      <c r="AX875" s="12"/>
      <c r="AY875" s="12"/>
      <c r="AZ875" s="12"/>
    </row>
    <row r="876">
      <c r="A876" s="86"/>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04"/>
      <c r="AI876" s="12"/>
      <c r="AJ876" s="12"/>
      <c r="AK876" s="12"/>
      <c r="AL876" s="12"/>
      <c r="AM876" s="12"/>
      <c r="AN876" s="12"/>
      <c r="AO876" s="12"/>
      <c r="AP876" s="12"/>
      <c r="AQ876" s="12"/>
      <c r="AR876" s="12"/>
      <c r="AS876" s="12"/>
      <c r="AT876" s="12"/>
      <c r="AU876" s="12"/>
      <c r="AV876" s="12"/>
      <c r="AW876" s="12"/>
      <c r="AX876" s="12"/>
      <c r="AY876" s="12"/>
      <c r="AZ876" s="12"/>
    </row>
    <row r="877">
      <c r="A877" s="86"/>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04"/>
      <c r="AI877" s="12"/>
      <c r="AJ877" s="12"/>
      <c r="AK877" s="12"/>
      <c r="AL877" s="12"/>
      <c r="AM877" s="12"/>
      <c r="AN877" s="12"/>
      <c r="AO877" s="12"/>
      <c r="AP877" s="12"/>
      <c r="AQ877" s="12"/>
      <c r="AR877" s="12"/>
      <c r="AS877" s="12"/>
      <c r="AT877" s="12"/>
      <c r="AU877" s="12"/>
      <c r="AV877" s="12"/>
      <c r="AW877" s="12"/>
      <c r="AX877" s="12"/>
      <c r="AY877" s="12"/>
      <c r="AZ877" s="12"/>
    </row>
    <row r="878">
      <c r="A878" s="86"/>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04"/>
      <c r="AI878" s="12"/>
      <c r="AJ878" s="12"/>
      <c r="AK878" s="12"/>
      <c r="AL878" s="12"/>
      <c r="AM878" s="12"/>
      <c r="AN878" s="12"/>
      <c r="AO878" s="12"/>
      <c r="AP878" s="12"/>
      <c r="AQ878" s="12"/>
      <c r="AR878" s="12"/>
      <c r="AS878" s="12"/>
      <c r="AT878" s="12"/>
      <c r="AU878" s="12"/>
      <c r="AV878" s="12"/>
      <c r="AW878" s="12"/>
      <c r="AX878" s="12"/>
      <c r="AY878" s="12"/>
      <c r="AZ878" s="12"/>
    </row>
    <row r="879">
      <c r="A879" s="86"/>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04"/>
      <c r="AI879" s="12"/>
      <c r="AJ879" s="12"/>
      <c r="AK879" s="12"/>
      <c r="AL879" s="12"/>
      <c r="AM879" s="12"/>
      <c r="AN879" s="12"/>
      <c r="AO879" s="12"/>
      <c r="AP879" s="12"/>
      <c r="AQ879" s="12"/>
      <c r="AR879" s="12"/>
      <c r="AS879" s="12"/>
      <c r="AT879" s="12"/>
      <c r="AU879" s="12"/>
      <c r="AV879" s="12"/>
      <c r="AW879" s="12"/>
      <c r="AX879" s="12"/>
      <c r="AY879" s="12"/>
      <c r="AZ879" s="12"/>
    </row>
    <row r="880">
      <c r="A880" s="86"/>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04"/>
      <c r="AI880" s="12"/>
      <c r="AJ880" s="12"/>
      <c r="AK880" s="12"/>
      <c r="AL880" s="12"/>
      <c r="AM880" s="12"/>
      <c r="AN880" s="12"/>
      <c r="AO880" s="12"/>
      <c r="AP880" s="12"/>
      <c r="AQ880" s="12"/>
      <c r="AR880" s="12"/>
      <c r="AS880" s="12"/>
      <c r="AT880" s="12"/>
      <c r="AU880" s="12"/>
      <c r="AV880" s="12"/>
      <c r="AW880" s="12"/>
      <c r="AX880" s="12"/>
      <c r="AY880" s="12"/>
      <c r="AZ880" s="12"/>
    </row>
    <row r="881">
      <c r="A881" s="86"/>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04"/>
      <c r="AI881" s="12"/>
      <c r="AJ881" s="12"/>
      <c r="AK881" s="12"/>
      <c r="AL881" s="12"/>
      <c r="AM881" s="12"/>
      <c r="AN881" s="12"/>
      <c r="AO881" s="12"/>
      <c r="AP881" s="12"/>
      <c r="AQ881" s="12"/>
      <c r="AR881" s="12"/>
      <c r="AS881" s="12"/>
      <c r="AT881" s="12"/>
      <c r="AU881" s="12"/>
      <c r="AV881" s="12"/>
      <c r="AW881" s="12"/>
      <c r="AX881" s="12"/>
      <c r="AY881" s="12"/>
      <c r="AZ881" s="12"/>
    </row>
    <row r="882">
      <c r="A882" s="86"/>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04"/>
      <c r="AI882" s="12"/>
      <c r="AJ882" s="12"/>
      <c r="AK882" s="12"/>
      <c r="AL882" s="12"/>
      <c r="AM882" s="12"/>
      <c r="AN882" s="12"/>
      <c r="AO882" s="12"/>
      <c r="AP882" s="12"/>
      <c r="AQ882" s="12"/>
      <c r="AR882" s="12"/>
      <c r="AS882" s="12"/>
      <c r="AT882" s="12"/>
      <c r="AU882" s="12"/>
      <c r="AV882" s="12"/>
      <c r="AW882" s="12"/>
      <c r="AX882" s="12"/>
      <c r="AY882" s="12"/>
      <c r="AZ882" s="12"/>
    </row>
    <row r="883">
      <c r="A883" s="86"/>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04"/>
      <c r="AI883" s="12"/>
      <c r="AJ883" s="12"/>
      <c r="AK883" s="12"/>
      <c r="AL883" s="12"/>
      <c r="AM883" s="12"/>
      <c r="AN883" s="12"/>
      <c r="AO883" s="12"/>
      <c r="AP883" s="12"/>
      <c r="AQ883" s="12"/>
      <c r="AR883" s="12"/>
      <c r="AS883" s="12"/>
      <c r="AT883" s="12"/>
      <c r="AU883" s="12"/>
      <c r="AV883" s="12"/>
      <c r="AW883" s="12"/>
      <c r="AX883" s="12"/>
      <c r="AY883" s="12"/>
      <c r="AZ883" s="12"/>
    </row>
    <row r="884">
      <c r="A884" s="86"/>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04"/>
      <c r="AI884" s="12"/>
      <c r="AJ884" s="12"/>
      <c r="AK884" s="12"/>
      <c r="AL884" s="12"/>
      <c r="AM884" s="12"/>
      <c r="AN884" s="12"/>
      <c r="AO884" s="12"/>
      <c r="AP884" s="12"/>
      <c r="AQ884" s="12"/>
      <c r="AR884" s="12"/>
      <c r="AS884" s="12"/>
      <c r="AT884" s="12"/>
      <c r="AU884" s="12"/>
      <c r="AV884" s="12"/>
      <c r="AW884" s="12"/>
      <c r="AX884" s="12"/>
      <c r="AY884" s="12"/>
      <c r="AZ884" s="12"/>
    </row>
    <row r="885">
      <c r="A885" s="86"/>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04"/>
      <c r="AI885" s="12"/>
      <c r="AJ885" s="12"/>
      <c r="AK885" s="12"/>
      <c r="AL885" s="12"/>
      <c r="AM885" s="12"/>
      <c r="AN885" s="12"/>
      <c r="AO885" s="12"/>
      <c r="AP885" s="12"/>
      <c r="AQ885" s="12"/>
      <c r="AR885" s="12"/>
      <c r="AS885" s="12"/>
      <c r="AT885" s="12"/>
      <c r="AU885" s="12"/>
      <c r="AV885" s="12"/>
      <c r="AW885" s="12"/>
      <c r="AX885" s="12"/>
      <c r="AY885" s="12"/>
      <c r="AZ885" s="12"/>
    </row>
    <row r="886">
      <c r="A886" s="86"/>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04"/>
      <c r="AI886" s="12"/>
      <c r="AJ886" s="12"/>
      <c r="AK886" s="12"/>
      <c r="AL886" s="12"/>
      <c r="AM886" s="12"/>
      <c r="AN886" s="12"/>
      <c r="AO886" s="12"/>
      <c r="AP886" s="12"/>
      <c r="AQ886" s="12"/>
      <c r="AR886" s="12"/>
      <c r="AS886" s="12"/>
      <c r="AT886" s="12"/>
      <c r="AU886" s="12"/>
      <c r="AV886" s="12"/>
      <c r="AW886" s="12"/>
      <c r="AX886" s="12"/>
      <c r="AY886" s="12"/>
      <c r="AZ886" s="12"/>
    </row>
    <row r="887">
      <c r="A887" s="86"/>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04"/>
      <c r="AI887" s="12"/>
      <c r="AJ887" s="12"/>
      <c r="AK887" s="12"/>
      <c r="AL887" s="12"/>
      <c r="AM887" s="12"/>
      <c r="AN887" s="12"/>
      <c r="AO887" s="12"/>
      <c r="AP887" s="12"/>
      <c r="AQ887" s="12"/>
      <c r="AR887" s="12"/>
      <c r="AS887" s="12"/>
      <c r="AT887" s="12"/>
      <c r="AU887" s="12"/>
      <c r="AV887" s="12"/>
      <c r="AW887" s="12"/>
      <c r="AX887" s="12"/>
      <c r="AY887" s="12"/>
      <c r="AZ887" s="12"/>
    </row>
    <row r="888">
      <c r="A888" s="86"/>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04"/>
      <c r="AI888" s="12"/>
      <c r="AJ888" s="12"/>
      <c r="AK888" s="12"/>
      <c r="AL888" s="12"/>
      <c r="AM888" s="12"/>
      <c r="AN888" s="12"/>
      <c r="AO888" s="12"/>
      <c r="AP888" s="12"/>
      <c r="AQ888" s="12"/>
      <c r="AR888" s="12"/>
      <c r="AS888" s="12"/>
      <c r="AT888" s="12"/>
      <c r="AU888" s="12"/>
      <c r="AV888" s="12"/>
      <c r="AW888" s="12"/>
      <c r="AX888" s="12"/>
      <c r="AY888" s="12"/>
      <c r="AZ888" s="12"/>
    </row>
    <row r="889">
      <c r="A889" s="86"/>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04"/>
      <c r="AI889" s="12"/>
      <c r="AJ889" s="12"/>
      <c r="AK889" s="12"/>
      <c r="AL889" s="12"/>
      <c r="AM889" s="12"/>
      <c r="AN889" s="12"/>
      <c r="AO889" s="12"/>
      <c r="AP889" s="12"/>
      <c r="AQ889" s="12"/>
      <c r="AR889" s="12"/>
      <c r="AS889" s="12"/>
      <c r="AT889" s="12"/>
      <c r="AU889" s="12"/>
      <c r="AV889" s="12"/>
      <c r="AW889" s="12"/>
      <c r="AX889" s="12"/>
      <c r="AY889" s="12"/>
      <c r="AZ889" s="12"/>
    </row>
    <row r="890">
      <c r="A890" s="86"/>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04"/>
      <c r="AI890" s="12"/>
      <c r="AJ890" s="12"/>
      <c r="AK890" s="12"/>
      <c r="AL890" s="12"/>
      <c r="AM890" s="12"/>
      <c r="AN890" s="12"/>
      <c r="AO890" s="12"/>
      <c r="AP890" s="12"/>
      <c r="AQ890" s="12"/>
      <c r="AR890" s="12"/>
      <c r="AS890" s="12"/>
      <c r="AT890" s="12"/>
      <c r="AU890" s="12"/>
      <c r="AV890" s="12"/>
      <c r="AW890" s="12"/>
      <c r="AX890" s="12"/>
      <c r="AY890" s="12"/>
      <c r="AZ890" s="12"/>
    </row>
    <row r="891">
      <c r="A891" s="86"/>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04"/>
      <c r="AI891" s="12"/>
      <c r="AJ891" s="12"/>
      <c r="AK891" s="12"/>
      <c r="AL891" s="12"/>
      <c r="AM891" s="12"/>
      <c r="AN891" s="12"/>
      <c r="AO891" s="12"/>
      <c r="AP891" s="12"/>
      <c r="AQ891" s="12"/>
      <c r="AR891" s="12"/>
      <c r="AS891" s="12"/>
      <c r="AT891" s="12"/>
      <c r="AU891" s="12"/>
      <c r="AV891" s="12"/>
      <c r="AW891" s="12"/>
      <c r="AX891" s="12"/>
      <c r="AY891" s="12"/>
      <c r="AZ891" s="12"/>
    </row>
    <row r="892">
      <c r="A892" s="86"/>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04"/>
      <c r="AI892" s="12"/>
      <c r="AJ892" s="12"/>
      <c r="AK892" s="12"/>
      <c r="AL892" s="12"/>
      <c r="AM892" s="12"/>
      <c r="AN892" s="12"/>
      <c r="AO892" s="12"/>
      <c r="AP892" s="12"/>
      <c r="AQ892" s="12"/>
      <c r="AR892" s="12"/>
      <c r="AS892" s="12"/>
      <c r="AT892" s="12"/>
      <c r="AU892" s="12"/>
      <c r="AV892" s="12"/>
      <c r="AW892" s="12"/>
      <c r="AX892" s="12"/>
      <c r="AY892" s="12"/>
      <c r="AZ892" s="12"/>
    </row>
    <row r="893">
      <c r="A893" s="86"/>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04"/>
      <c r="AI893" s="12"/>
      <c r="AJ893" s="12"/>
      <c r="AK893" s="12"/>
      <c r="AL893" s="12"/>
      <c r="AM893" s="12"/>
      <c r="AN893" s="12"/>
      <c r="AO893" s="12"/>
      <c r="AP893" s="12"/>
      <c r="AQ893" s="12"/>
      <c r="AR893" s="12"/>
      <c r="AS893" s="12"/>
      <c r="AT893" s="12"/>
      <c r="AU893" s="12"/>
      <c r="AV893" s="12"/>
      <c r="AW893" s="12"/>
      <c r="AX893" s="12"/>
      <c r="AY893" s="12"/>
      <c r="AZ893" s="12"/>
    </row>
    <row r="894">
      <c r="A894" s="86"/>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04"/>
      <c r="AI894" s="12"/>
      <c r="AJ894" s="12"/>
      <c r="AK894" s="12"/>
      <c r="AL894" s="12"/>
      <c r="AM894" s="12"/>
      <c r="AN894" s="12"/>
      <c r="AO894" s="12"/>
      <c r="AP894" s="12"/>
      <c r="AQ894" s="12"/>
      <c r="AR894" s="12"/>
      <c r="AS894" s="12"/>
      <c r="AT894" s="12"/>
      <c r="AU894" s="12"/>
      <c r="AV894" s="12"/>
      <c r="AW894" s="12"/>
      <c r="AX894" s="12"/>
      <c r="AY894" s="12"/>
      <c r="AZ894" s="12"/>
    </row>
    <row r="895">
      <c r="A895" s="86"/>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04"/>
      <c r="AI895" s="12"/>
      <c r="AJ895" s="12"/>
      <c r="AK895" s="12"/>
      <c r="AL895" s="12"/>
      <c r="AM895" s="12"/>
      <c r="AN895" s="12"/>
      <c r="AO895" s="12"/>
      <c r="AP895" s="12"/>
      <c r="AQ895" s="12"/>
      <c r="AR895" s="12"/>
      <c r="AS895" s="12"/>
      <c r="AT895" s="12"/>
      <c r="AU895" s="12"/>
      <c r="AV895" s="12"/>
      <c r="AW895" s="12"/>
      <c r="AX895" s="12"/>
      <c r="AY895" s="12"/>
      <c r="AZ895" s="12"/>
    </row>
    <row r="896">
      <c r="A896" s="86"/>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04"/>
      <c r="AI896" s="12"/>
      <c r="AJ896" s="12"/>
      <c r="AK896" s="12"/>
      <c r="AL896" s="12"/>
      <c r="AM896" s="12"/>
      <c r="AN896" s="12"/>
      <c r="AO896" s="12"/>
      <c r="AP896" s="12"/>
      <c r="AQ896" s="12"/>
      <c r="AR896" s="12"/>
      <c r="AS896" s="12"/>
      <c r="AT896" s="12"/>
      <c r="AU896" s="12"/>
      <c r="AV896" s="12"/>
      <c r="AW896" s="12"/>
      <c r="AX896" s="12"/>
      <c r="AY896" s="12"/>
      <c r="AZ896" s="12"/>
    </row>
    <row r="897">
      <c r="A897" s="86"/>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04"/>
      <c r="AI897" s="12"/>
      <c r="AJ897" s="12"/>
      <c r="AK897" s="12"/>
      <c r="AL897" s="12"/>
      <c r="AM897" s="12"/>
      <c r="AN897" s="12"/>
      <c r="AO897" s="12"/>
      <c r="AP897" s="12"/>
      <c r="AQ897" s="12"/>
      <c r="AR897" s="12"/>
      <c r="AS897" s="12"/>
      <c r="AT897" s="12"/>
      <c r="AU897" s="12"/>
      <c r="AV897" s="12"/>
      <c r="AW897" s="12"/>
      <c r="AX897" s="12"/>
      <c r="AY897" s="12"/>
      <c r="AZ897" s="12"/>
    </row>
    <row r="898">
      <c r="A898" s="86"/>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04"/>
      <c r="AI898" s="12"/>
      <c r="AJ898" s="12"/>
      <c r="AK898" s="12"/>
      <c r="AL898" s="12"/>
      <c r="AM898" s="12"/>
      <c r="AN898" s="12"/>
      <c r="AO898" s="12"/>
      <c r="AP898" s="12"/>
      <c r="AQ898" s="12"/>
      <c r="AR898" s="12"/>
      <c r="AS898" s="12"/>
      <c r="AT898" s="12"/>
      <c r="AU898" s="12"/>
      <c r="AV898" s="12"/>
      <c r="AW898" s="12"/>
      <c r="AX898" s="12"/>
      <c r="AY898" s="12"/>
      <c r="AZ898" s="12"/>
    </row>
    <row r="899">
      <c r="A899" s="86"/>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04"/>
      <c r="AI899" s="12"/>
      <c r="AJ899" s="12"/>
      <c r="AK899" s="12"/>
      <c r="AL899" s="12"/>
      <c r="AM899" s="12"/>
      <c r="AN899" s="12"/>
      <c r="AO899" s="12"/>
      <c r="AP899" s="12"/>
      <c r="AQ899" s="12"/>
      <c r="AR899" s="12"/>
      <c r="AS899" s="12"/>
      <c r="AT899" s="12"/>
      <c r="AU899" s="12"/>
      <c r="AV899" s="12"/>
      <c r="AW899" s="12"/>
      <c r="AX899" s="12"/>
      <c r="AY899" s="12"/>
      <c r="AZ899" s="12"/>
    </row>
    <row r="900">
      <c r="A900" s="86"/>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04"/>
      <c r="AI900" s="12"/>
      <c r="AJ900" s="12"/>
      <c r="AK900" s="12"/>
      <c r="AL900" s="12"/>
      <c r="AM900" s="12"/>
      <c r="AN900" s="12"/>
      <c r="AO900" s="12"/>
      <c r="AP900" s="12"/>
      <c r="AQ900" s="12"/>
      <c r="AR900" s="12"/>
      <c r="AS900" s="12"/>
      <c r="AT900" s="12"/>
      <c r="AU900" s="12"/>
      <c r="AV900" s="12"/>
      <c r="AW900" s="12"/>
      <c r="AX900" s="12"/>
      <c r="AY900" s="12"/>
      <c r="AZ900" s="12"/>
    </row>
    <row r="901">
      <c r="A901" s="86"/>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04"/>
      <c r="AI901" s="12"/>
      <c r="AJ901" s="12"/>
      <c r="AK901" s="12"/>
      <c r="AL901" s="12"/>
      <c r="AM901" s="12"/>
      <c r="AN901" s="12"/>
      <c r="AO901" s="12"/>
      <c r="AP901" s="12"/>
      <c r="AQ901" s="12"/>
      <c r="AR901" s="12"/>
      <c r="AS901" s="12"/>
      <c r="AT901" s="12"/>
      <c r="AU901" s="12"/>
      <c r="AV901" s="12"/>
      <c r="AW901" s="12"/>
      <c r="AX901" s="12"/>
      <c r="AY901" s="12"/>
      <c r="AZ901" s="12"/>
    </row>
    <row r="902">
      <c r="A902" s="86"/>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04"/>
      <c r="AI902" s="12"/>
      <c r="AJ902" s="12"/>
      <c r="AK902" s="12"/>
      <c r="AL902" s="12"/>
      <c r="AM902" s="12"/>
      <c r="AN902" s="12"/>
      <c r="AO902" s="12"/>
      <c r="AP902" s="12"/>
      <c r="AQ902" s="12"/>
      <c r="AR902" s="12"/>
      <c r="AS902" s="12"/>
      <c r="AT902" s="12"/>
      <c r="AU902" s="12"/>
      <c r="AV902" s="12"/>
      <c r="AW902" s="12"/>
      <c r="AX902" s="12"/>
      <c r="AY902" s="12"/>
      <c r="AZ902" s="12"/>
    </row>
    <row r="903">
      <c r="A903" s="86"/>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04"/>
      <c r="AI903" s="12"/>
      <c r="AJ903" s="12"/>
      <c r="AK903" s="12"/>
      <c r="AL903" s="12"/>
      <c r="AM903" s="12"/>
      <c r="AN903" s="12"/>
      <c r="AO903" s="12"/>
      <c r="AP903" s="12"/>
      <c r="AQ903" s="12"/>
      <c r="AR903" s="12"/>
      <c r="AS903" s="12"/>
      <c r="AT903" s="12"/>
      <c r="AU903" s="12"/>
      <c r="AV903" s="12"/>
      <c r="AW903" s="12"/>
      <c r="AX903" s="12"/>
      <c r="AY903" s="12"/>
      <c r="AZ903" s="12"/>
    </row>
    <row r="904">
      <c r="A904" s="86"/>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04"/>
      <c r="AI904" s="12"/>
      <c r="AJ904" s="12"/>
      <c r="AK904" s="12"/>
      <c r="AL904" s="12"/>
      <c r="AM904" s="12"/>
      <c r="AN904" s="12"/>
      <c r="AO904" s="12"/>
      <c r="AP904" s="12"/>
      <c r="AQ904" s="12"/>
      <c r="AR904" s="12"/>
      <c r="AS904" s="12"/>
      <c r="AT904" s="12"/>
      <c r="AU904" s="12"/>
      <c r="AV904" s="12"/>
      <c r="AW904" s="12"/>
      <c r="AX904" s="12"/>
      <c r="AY904" s="12"/>
      <c r="AZ904" s="12"/>
    </row>
    <row r="905">
      <c r="A905" s="86"/>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04"/>
      <c r="AI905" s="12"/>
      <c r="AJ905" s="12"/>
      <c r="AK905" s="12"/>
      <c r="AL905" s="12"/>
      <c r="AM905" s="12"/>
      <c r="AN905" s="12"/>
      <c r="AO905" s="12"/>
      <c r="AP905" s="12"/>
      <c r="AQ905" s="12"/>
      <c r="AR905" s="12"/>
      <c r="AS905" s="12"/>
      <c r="AT905" s="12"/>
      <c r="AU905" s="12"/>
      <c r="AV905" s="12"/>
      <c r="AW905" s="12"/>
      <c r="AX905" s="12"/>
      <c r="AY905" s="12"/>
      <c r="AZ905" s="12"/>
    </row>
    <row r="906">
      <c r="A906" s="86"/>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04"/>
      <c r="AI906" s="12"/>
      <c r="AJ906" s="12"/>
      <c r="AK906" s="12"/>
      <c r="AL906" s="12"/>
      <c r="AM906" s="12"/>
      <c r="AN906" s="12"/>
      <c r="AO906" s="12"/>
      <c r="AP906" s="12"/>
      <c r="AQ906" s="12"/>
      <c r="AR906" s="12"/>
      <c r="AS906" s="12"/>
      <c r="AT906" s="12"/>
      <c r="AU906" s="12"/>
      <c r="AV906" s="12"/>
      <c r="AW906" s="12"/>
      <c r="AX906" s="12"/>
      <c r="AY906" s="12"/>
      <c r="AZ906" s="12"/>
    </row>
    <row r="907">
      <c r="A907" s="86"/>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04"/>
      <c r="AI907" s="12"/>
      <c r="AJ907" s="12"/>
      <c r="AK907" s="12"/>
      <c r="AL907" s="12"/>
      <c r="AM907" s="12"/>
      <c r="AN907" s="12"/>
      <c r="AO907" s="12"/>
      <c r="AP907" s="12"/>
      <c r="AQ907" s="12"/>
      <c r="AR907" s="12"/>
      <c r="AS907" s="12"/>
      <c r="AT907" s="12"/>
      <c r="AU907" s="12"/>
      <c r="AV907" s="12"/>
      <c r="AW907" s="12"/>
      <c r="AX907" s="12"/>
      <c r="AY907" s="12"/>
      <c r="AZ907" s="12"/>
    </row>
    <row r="908">
      <c r="A908" s="86"/>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04"/>
      <c r="AI908" s="12"/>
      <c r="AJ908" s="12"/>
      <c r="AK908" s="12"/>
      <c r="AL908" s="12"/>
      <c r="AM908" s="12"/>
      <c r="AN908" s="12"/>
      <c r="AO908" s="12"/>
      <c r="AP908" s="12"/>
      <c r="AQ908" s="12"/>
      <c r="AR908" s="12"/>
      <c r="AS908" s="12"/>
      <c r="AT908" s="12"/>
      <c r="AU908" s="12"/>
      <c r="AV908" s="12"/>
      <c r="AW908" s="12"/>
      <c r="AX908" s="12"/>
      <c r="AY908" s="12"/>
      <c r="AZ908" s="12"/>
    </row>
    <row r="909">
      <c r="A909" s="86"/>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04"/>
      <c r="AI909" s="12"/>
      <c r="AJ909" s="12"/>
      <c r="AK909" s="12"/>
      <c r="AL909" s="12"/>
      <c r="AM909" s="12"/>
      <c r="AN909" s="12"/>
      <c r="AO909" s="12"/>
      <c r="AP909" s="12"/>
      <c r="AQ909" s="12"/>
      <c r="AR909" s="12"/>
      <c r="AS909" s="12"/>
      <c r="AT909" s="12"/>
      <c r="AU909" s="12"/>
      <c r="AV909" s="12"/>
      <c r="AW909" s="12"/>
      <c r="AX909" s="12"/>
      <c r="AY909" s="12"/>
      <c r="AZ909" s="12"/>
    </row>
    <row r="910">
      <c r="A910" s="86"/>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04"/>
      <c r="AI910" s="12"/>
      <c r="AJ910" s="12"/>
      <c r="AK910" s="12"/>
      <c r="AL910" s="12"/>
      <c r="AM910" s="12"/>
      <c r="AN910" s="12"/>
      <c r="AO910" s="12"/>
      <c r="AP910" s="12"/>
      <c r="AQ910" s="12"/>
      <c r="AR910" s="12"/>
      <c r="AS910" s="12"/>
      <c r="AT910" s="12"/>
      <c r="AU910" s="12"/>
      <c r="AV910" s="12"/>
      <c r="AW910" s="12"/>
      <c r="AX910" s="12"/>
      <c r="AY910" s="12"/>
      <c r="AZ910" s="12"/>
    </row>
    <row r="911">
      <c r="A911" s="86"/>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04"/>
      <c r="AI911" s="12"/>
      <c r="AJ911" s="12"/>
      <c r="AK911" s="12"/>
      <c r="AL911" s="12"/>
      <c r="AM911" s="12"/>
      <c r="AN911" s="12"/>
      <c r="AO911" s="12"/>
      <c r="AP911" s="12"/>
      <c r="AQ911" s="12"/>
      <c r="AR911" s="12"/>
      <c r="AS911" s="12"/>
      <c r="AT911" s="12"/>
      <c r="AU911" s="12"/>
      <c r="AV911" s="12"/>
      <c r="AW911" s="12"/>
      <c r="AX911" s="12"/>
      <c r="AY911" s="12"/>
      <c r="AZ911" s="12"/>
    </row>
    <row r="912">
      <c r="A912" s="86"/>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04"/>
      <c r="AI912" s="12"/>
      <c r="AJ912" s="12"/>
      <c r="AK912" s="12"/>
      <c r="AL912" s="12"/>
      <c r="AM912" s="12"/>
      <c r="AN912" s="12"/>
      <c r="AO912" s="12"/>
      <c r="AP912" s="12"/>
      <c r="AQ912" s="12"/>
      <c r="AR912" s="12"/>
      <c r="AS912" s="12"/>
      <c r="AT912" s="12"/>
      <c r="AU912" s="12"/>
      <c r="AV912" s="12"/>
      <c r="AW912" s="12"/>
      <c r="AX912" s="12"/>
      <c r="AY912" s="12"/>
      <c r="AZ912" s="12"/>
    </row>
    <row r="913">
      <c r="A913" s="86"/>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04"/>
      <c r="AI913" s="12"/>
      <c r="AJ913" s="12"/>
      <c r="AK913" s="12"/>
      <c r="AL913" s="12"/>
      <c r="AM913" s="12"/>
      <c r="AN913" s="12"/>
      <c r="AO913" s="12"/>
      <c r="AP913" s="12"/>
      <c r="AQ913" s="12"/>
      <c r="AR913" s="12"/>
      <c r="AS913" s="12"/>
      <c r="AT913" s="12"/>
      <c r="AU913" s="12"/>
      <c r="AV913" s="12"/>
      <c r="AW913" s="12"/>
      <c r="AX913" s="12"/>
      <c r="AY913" s="12"/>
      <c r="AZ913" s="12"/>
    </row>
    <row r="914">
      <c r="A914" s="86"/>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04"/>
      <c r="AI914" s="12"/>
      <c r="AJ914" s="12"/>
      <c r="AK914" s="12"/>
      <c r="AL914" s="12"/>
      <c r="AM914" s="12"/>
      <c r="AN914" s="12"/>
      <c r="AO914" s="12"/>
      <c r="AP914" s="12"/>
      <c r="AQ914" s="12"/>
      <c r="AR914" s="12"/>
      <c r="AS914" s="12"/>
      <c r="AT914" s="12"/>
      <c r="AU914" s="12"/>
      <c r="AV914" s="12"/>
      <c r="AW914" s="12"/>
      <c r="AX914" s="12"/>
      <c r="AY914" s="12"/>
      <c r="AZ914" s="12"/>
    </row>
    <row r="915">
      <c r="A915" s="86"/>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04"/>
      <c r="AI915" s="12"/>
      <c r="AJ915" s="12"/>
      <c r="AK915" s="12"/>
      <c r="AL915" s="12"/>
      <c r="AM915" s="12"/>
      <c r="AN915" s="12"/>
      <c r="AO915" s="12"/>
      <c r="AP915" s="12"/>
      <c r="AQ915" s="12"/>
      <c r="AR915" s="12"/>
      <c r="AS915" s="12"/>
      <c r="AT915" s="12"/>
      <c r="AU915" s="12"/>
      <c r="AV915" s="12"/>
      <c r="AW915" s="12"/>
      <c r="AX915" s="12"/>
      <c r="AY915" s="12"/>
      <c r="AZ915" s="12"/>
    </row>
    <row r="916">
      <c r="A916" s="86"/>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04"/>
      <c r="AI916" s="12"/>
      <c r="AJ916" s="12"/>
      <c r="AK916" s="12"/>
      <c r="AL916" s="12"/>
      <c r="AM916" s="12"/>
      <c r="AN916" s="12"/>
      <c r="AO916" s="12"/>
      <c r="AP916" s="12"/>
      <c r="AQ916" s="12"/>
      <c r="AR916" s="12"/>
      <c r="AS916" s="12"/>
      <c r="AT916" s="12"/>
      <c r="AU916" s="12"/>
      <c r="AV916" s="12"/>
      <c r="AW916" s="12"/>
      <c r="AX916" s="12"/>
      <c r="AY916" s="12"/>
      <c r="AZ916" s="12"/>
    </row>
    <row r="917">
      <c r="A917" s="86"/>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04"/>
      <c r="AI917" s="12"/>
      <c r="AJ917" s="12"/>
      <c r="AK917" s="12"/>
      <c r="AL917" s="12"/>
      <c r="AM917" s="12"/>
      <c r="AN917" s="12"/>
      <c r="AO917" s="12"/>
      <c r="AP917" s="12"/>
      <c r="AQ917" s="12"/>
      <c r="AR917" s="12"/>
      <c r="AS917" s="12"/>
      <c r="AT917" s="12"/>
      <c r="AU917" s="12"/>
      <c r="AV917" s="12"/>
      <c r="AW917" s="12"/>
      <c r="AX917" s="12"/>
      <c r="AY917" s="12"/>
      <c r="AZ917" s="12"/>
    </row>
    <row r="918">
      <c r="A918" s="86"/>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04"/>
      <c r="AI918" s="12"/>
      <c r="AJ918" s="12"/>
      <c r="AK918" s="12"/>
      <c r="AL918" s="12"/>
      <c r="AM918" s="12"/>
      <c r="AN918" s="12"/>
      <c r="AO918" s="12"/>
      <c r="AP918" s="12"/>
      <c r="AQ918" s="12"/>
      <c r="AR918" s="12"/>
      <c r="AS918" s="12"/>
      <c r="AT918" s="12"/>
      <c r="AU918" s="12"/>
      <c r="AV918" s="12"/>
      <c r="AW918" s="12"/>
      <c r="AX918" s="12"/>
      <c r="AY918" s="12"/>
      <c r="AZ918" s="12"/>
    </row>
    <row r="919">
      <c r="A919" s="86"/>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04"/>
      <c r="AI919" s="12"/>
      <c r="AJ919" s="12"/>
      <c r="AK919" s="12"/>
      <c r="AL919" s="12"/>
      <c r="AM919" s="12"/>
      <c r="AN919" s="12"/>
      <c r="AO919" s="12"/>
      <c r="AP919" s="12"/>
      <c r="AQ919" s="12"/>
      <c r="AR919" s="12"/>
      <c r="AS919" s="12"/>
      <c r="AT919" s="12"/>
      <c r="AU919" s="12"/>
      <c r="AV919" s="12"/>
      <c r="AW919" s="12"/>
      <c r="AX919" s="12"/>
      <c r="AY919" s="12"/>
      <c r="AZ919" s="12"/>
    </row>
    <row r="920">
      <c r="A920" s="86"/>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04"/>
      <c r="AI920" s="12"/>
      <c r="AJ920" s="12"/>
      <c r="AK920" s="12"/>
      <c r="AL920" s="12"/>
      <c r="AM920" s="12"/>
      <c r="AN920" s="12"/>
      <c r="AO920" s="12"/>
      <c r="AP920" s="12"/>
      <c r="AQ920" s="12"/>
      <c r="AR920" s="12"/>
      <c r="AS920" s="12"/>
      <c r="AT920" s="12"/>
      <c r="AU920" s="12"/>
      <c r="AV920" s="12"/>
      <c r="AW920" s="12"/>
      <c r="AX920" s="12"/>
      <c r="AY920" s="12"/>
      <c r="AZ920" s="12"/>
    </row>
    <row r="921">
      <c r="A921" s="86"/>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04"/>
      <c r="AI921" s="12"/>
      <c r="AJ921" s="12"/>
      <c r="AK921" s="12"/>
      <c r="AL921" s="12"/>
      <c r="AM921" s="12"/>
      <c r="AN921" s="12"/>
      <c r="AO921" s="12"/>
      <c r="AP921" s="12"/>
      <c r="AQ921" s="12"/>
      <c r="AR921" s="12"/>
      <c r="AS921" s="12"/>
      <c r="AT921" s="12"/>
      <c r="AU921" s="12"/>
      <c r="AV921" s="12"/>
      <c r="AW921" s="12"/>
      <c r="AX921" s="12"/>
      <c r="AY921" s="12"/>
      <c r="AZ921" s="12"/>
    </row>
    <row r="922">
      <c r="A922" s="86"/>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04"/>
      <c r="AI922" s="12"/>
      <c r="AJ922" s="12"/>
      <c r="AK922" s="12"/>
      <c r="AL922" s="12"/>
      <c r="AM922" s="12"/>
      <c r="AN922" s="12"/>
      <c r="AO922" s="12"/>
      <c r="AP922" s="12"/>
      <c r="AQ922" s="12"/>
      <c r="AR922" s="12"/>
      <c r="AS922" s="12"/>
      <c r="AT922" s="12"/>
      <c r="AU922" s="12"/>
      <c r="AV922" s="12"/>
      <c r="AW922" s="12"/>
      <c r="AX922" s="12"/>
      <c r="AY922" s="12"/>
      <c r="AZ922" s="12"/>
    </row>
    <row r="923">
      <c r="A923" s="86"/>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04"/>
      <c r="AI923" s="12"/>
      <c r="AJ923" s="12"/>
      <c r="AK923" s="12"/>
      <c r="AL923" s="12"/>
      <c r="AM923" s="12"/>
      <c r="AN923" s="12"/>
      <c r="AO923" s="12"/>
      <c r="AP923" s="12"/>
      <c r="AQ923" s="12"/>
      <c r="AR923" s="12"/>
      <c r="AS923" s="12"/>
      <c r="AT923" s="12"/>
      <c r="AU923" s="12"/>
      <c r="AV923" s="12"/>
      <c r="AW923" s="12"/>
      <c r="AX923" s="12"/>
      <c r="AY923" s="12"/>
      <c r="AZ923" s="12"/>
    </row>
    <row r="924">
      <c r="A924" s="86"/>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04"/>
      <c r="AI924" s="12"/>
      <c r="AJ924" s="12"/>
      <c r="AK924" s="12"/>
      <c r="AL924" s="12"/>
      <c r="AM924" s="12"/>
      <c r="AN924" s="12"/>
      <c r="AO924" s="12"/>
      <c r="AP924" s="12"/>
      <c r="AQ924" s="12"/>
      <c r="AR924" s="12"/>
      <c r="AS924" s="12"/>
      <c r="AT924" s="12"/>
      <c r="AU924" s="12"/>
      <c r="AV924" s="12"/>
      <c r="AW924" s="12"/>
      <c r="AX924" s="12"/>
      <c r="AY924" s="12"/>
      <c r="AZ924" s="12"/>
    </row>
    <row r="925">
      <c r="A925" s="86"/>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04"/>
      <c r="AI925" s="12"/>
      <c r="AJ925" s="12"/>
      <c r="AK925" s="12"/>
      <c r="AL925" s="12"/>
      <c r="AM925" s="12"/>
      <c r="AN925" s="12"/>
      <c r="AO925" s="12"/>
      <c r="AP925" s="12"/>
      <c r="AQ925" s="12"/>
      <c r="AR925" s="12"/>
      <c r="AS925" s="12"/>
      <c r="AT925" s="12"/>
      <c r="AU925" s="12"/>
      <c r="AV925" s="12"/>
      <c r="AW925" s="12"/>
      <c r="AX925" s="12"/>
      <c r="AY925" s="12"/>
      <c r="AZ925" s="12"/>
    </row>
    <row r="926">
      <c r="A926" s="86"/>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04"/>
      <c r="AI926" s="12"/>
      <c r="AJ926" s="12"/>
      <c r="AK926" s="12"/>
      <c r="AL926" s="12"/>
      <c r="AM926" s="12"/>
      <c r="AN926" s="12"/>
      <c r="AO926" s="12"/>
      <c r="AP926" s="12"/>
      <c r="AQ926" s="12"/>
      <c r="AR926" s="12"/>
      <c r="AS926" s="12"/>
      <c r="AT926" s="12"/>
      <c r="AU926" s="12"/>
      <c r="AV926" s="12"/>
      <c r="AW926" s="12"/>
      <c r="AX926" s="12"/>
      <c r="AY926" s="12"/>
      <c r="AZ926" s="12"/>
    </row>
    <row r="927">
      <c r="A927" s="86"/>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04"/>
      <c r="AI927" s="12"/>
      <c r="AJ927" s="12"/>
      <c r="AK927" s="12"/>
      <c r="AL927" s="12"/>
      <c r="AM927" s="12"/>
      <c r="AN927" s="12"/>
      <c r="AO927" s="12"/>
      <c r="AP927" s="12"/>
      <c r="AQ927" s="12"/>
      <c r="AR927" s="12"/>
      <c r="AS927" s="12"/>
      <c r="AT927" s="12"/>
      <c r="AU927" s="12"/>
      <c r="AV927" s="12"/>
      <c r="AW927" s="12"/>
      <c r="AX927" s="12"/>
      <c r="AY927" s="12"/>
      <c r="AZ927" s="12"/>
    </row>
    <row r="928">
      <c r="A928" s="86"/>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04"/>
      <c r="AI928" s="12"/>
      <c r="AJ928" s="12"/>
      <c r="AK928" s="12"/>
      <c r="AL928" s="12"/>
      <c r="AM928" s="12"/>
      <c r="AN928" s="12"/>
      <c r="AO928" s="12"/>
      <c r="AP928" s="12"/>
      <c r="AQ928" s="12"/>
      <c r="AR928" s="12"/>
      <c r="AS928" s="12"/>
      <c r="AT928" s="12"/>
      <c r="AU928" s="12"/>
      <c r="AV928" s="12"/>
      <c r="AW928" s="12"/>
      <c r="AX928" s="12"/>
      <c r="AY928" s="12"/>
      <c r="AZ928" s="12"/>
    </row>
    <row r="929">
      <c r="A929" s="86"/>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04"/>
      <c r="AI929" s="12"/>
      <c r="AJ929" s="12"/>
      <c r="AK929" s="12"/>
      <c r="AL929" s="12"/>
      <c r="AM929" s="12"/>
      <c r="AN929" s="12"/>
      <c r="AO929" s="12"/>
      <c r="AP929" s="12"/>
      <c r="AQ929" s="12"/>
      <c r="AR929" s="12"/>
      <c r="AS929" s="12"/>
      <c r="AT929" s="12"/>
      <c r="AU929" s="12"/>
      <c r="AV929" s="12"/>
      <c r="AW929" s="12"/>
      <c r="AX929" s="12"/>
      <c r="AY929" s="12"/>
      <c r="AZ929" s="12"/>
    </row>
    <row r="930">
      <c r="A930" s="86"/>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04"/>
      <c r="AI930" s="12"/>
      <c r="AJ930" s="12"/>
      <c r="AK930" s="12"/>
      <c r="AL930" s="12"/>
      <c r="AM930" s="12"/>
      <c r="AN930" s="12"/>
      <c r="AO930" s="12"/>
      <c r="AP930" s="12"/>
      <c r="AQ930" s="12"/>
      <c r="AR930" s="12"/>
      <c r="AS930" s="12"/>
      <c r="AT930" s="12"/>
      <c r="AU930" s="12"/>
      <c r="AV930" s="12"/>
      <c r="AW930" s="12"/>
      <c r="AX930" s="12"/>
      <c r="AY930" s="12"/>
      <c r="AZ930" s="12"/>
    </row>
    <row r="931">
      <c r="A931" s="86"/>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04"/>
      <c r="AI931" s="12"/>
      <c r="AJ931" s="12"/>
      <c r="AK931" s="12"/>
      <c r="AL931" s="12"/>
      <c r="AM931" s="12"/>
      <c r="AN931" s="12"/>
      <c r="AO931" s="12"/>
      <c r="AP931" s="12"/>
      <c r="AQ931" s="12"/>
      <c r="AR931" s="12"/>
      <c r="AS931" s="12"/>
      <c r="AT931" s="12"/>
      <c r="AU931" s="12"/>
      <c r="AV931" s="12"/>
      <c r="AW931" s="12"/>
      <c r="AX931" s="12"/>
      <c r="AY931" s="12"/>
      <c r="AZ931" s="12"/>
    </row>
    <row r="932">
      <c r="A932" s="86"/>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04"/>
      <c r="AI932" s="12"/>
      <c r="AJ932" s="12"/>
      <c r="AK932" s="12"/>
      <c r="AL932" s="12"/>
      <c r="AM932" s="12"/>
      <c r="AN932" s="12"/>
      <c r="AO932" s="12"/>
      <c r="AP932" s="12"/>
      <c r="AQ932" s="12"/>
      <c r="AR932" s="12"/>
      <c r="AS932" s="12"/>
      <c r="AT932" s="12"/>
      <c r="AU932" s="12"/>
      <c r="AV932" s="12"/>
      <c r="AW932" s="12"/>
      <c r="AX932" s="12"/>
      <c r="AY932" s="12"/>
      <c r="AZ932" s="12"/>
    </row>
    <row r="933">
      <c r="A933" s="86"/>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04"/>
      <c r="AI933" s="12"/>
      <c r="AJ933" s="12"/>
      <c r="AK933" s="12"/>
      <c r="AL933" s="12"/>
      <c r="AM933" s="12"/>
      <c r="AN933" s="12"/>
      <c r="AO933" s="12"/>
      <c r="AP933" s="12"/>
      <c r="AQ933" s="12"/>
      <c r="AR933" s="12"/>
      <c r="AS933" s="12"/>
      <c r="AT933" s="12"/>
      <c r="AU933" s="12"/>
      <c r="AV933" s="12"/>
      <c r="AW933" s="12"/>
      <c r="AX933" s="12"/>
      <c r="AY933" s="12"/>
      <c r="AZ933" s="12"/>
    </row>
    <row r="934">
      <c r="A934" s="86"/>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04"/>
      <c r="AI934" s="12"/>
      <c r="AJ934" s="12"/>
      <c r="AK934" s="12"/>
      <c r="AL934" s="12"/>
      <c r="AM934" s="12"/>
      <c r="AN934" s="12"/>
      <c r="AO934" s="12"/>
      <c r="AP934" s="12"/>
      <c r="AQ934" s="12"/>
      <c r="AR934" s="12"/>
      <c r="AS934" s="12"/>
      <c r="AT934" s="12"/>
      <c r="AU934" s="12"/>
      <c r="AV934" s="12"/>
      <c r="AW934" s="12"/>
      <c r="AX934" s="12"/>
      <c r="AY934" s="12"/>
      <c r="AZ934" s="12"/>
    </row>
    <row r="935">
      <c r="A935" s="86"/>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04"/>
      <c r="AI935" s="12"/>
      <c r="AJ935" s="12"/>
      <c r="AK935" s="12"/>
      <c r="AL935" s="12"/>
      <c r="AM935" s="12"/>
      <c r="AN935" s="12"/>
      <c r="AO935" s="12"/>
      <c r="AP935" s="12"/>
      <c r="AQ935" s="12"/>
      <c r="AR935" s="12"/>
      <c r="AS935" s="12"/>
      <c r="AT935" s="12"/>
      <c r="AU935" s="12"/>
      <c r="AV935" s="12"/>
      <c r="AW935" s="12"/>
      <c r="AX935" s="12"/>
      <c r="AY935" s="12"/>
      <c r="AZ935" s="12"/>
    </row>
    <row r="936">
      <c r="A936" s="86"/>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04"/>
      <c r="AI936" s="12"/>
      <c r="AJ936" s="12"/>
      <c r="AK936" s="12"/>
      <c r="AL936" s="12"/>
      <c r="AM936" s="12"/>
      <c r="AN936" s="12"/>
      <c r="AO936" s="12"/>
      <c r="AP936" s="12"/>
      <c r="AQ936" s="12"/>
      <c r="AR936" s="12"/>
      <c r="AS936" s="12"/>
      <c r="AT936" s="12"/>
      <c r="AU936" s="12"/>
      <c r="AV936" s="12"/>
      <c r="AW936" s="12"/>
      <c r="AX936" s="12"/>
      <c r="AY936" s="12"/>
      <c r="AZ936" s="12"/>
    </row>
    <row r="937">
      <c r="A937" s="86"/>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04"/>
      <c r="AI937" s="12"/>
      <c r="AJ937" s="12"/>
      <c r="AK937" s="12"/>
      <c r="AL937" s="12"/>
      <c r="AM937" s="12"/>
      <c r="AN937" s="12"/>
      <c r="AO937" s="12"/>
      <c r="AP937" s="12"/>
      <c r="AQ937" s="12"/>
      <c r="AR937" s="12"/>
      <c r="AS937" s="12"/>
      <c r="AT937" s="12"/>
      <c r="AU937" s="12"/>
      <c r="AV937" s="12"/>
      <c r="AW937" s="12"/>
      <c r="AX937" s="12"/>
      <c r="AY937" s="12"/>
      <c r="AZ937" s="12"/>
    </row>
    <row r="938">
      <c r="A938" s="86"/>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04"/>
      <c r="AI938" s="12"/>
      <c r="AJ938" s="12"/>
      <c r="AK938" s="12"/>
      <c r="AL938" s="12"/>
      <c r="AM938" s="12"/>
      <c r="AN938" s="12"/>
      <c r="AO938" s="12"/>
      <c r="AP938" s="12"/>
      <c r="AQ938" s="12"/>
      <c r="AR938" s="12"/>
      <c r="AS938" s="12"/>
      <c r="AT938" s="12"/>
      <c r="AU938" s="12"/>
      <c r="AV938" s="12"/>
      <c r="AW938" s="12"/>
      <c r="AX938" s="12"/>
      <c r="AY938" s="12"/>
      <c r="AZ938" s="12"/>
    </row>
    <row r="939">
      <c r="A939" s="86"/>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04"/>
      <c r="AI939" s="12"/>
      <c r="AJ939" s="12"/>
      <c r="AK939" s="12"/>
      <c r="AL939" s="12"/>
      <c r="AM939" s="12"/>
      <c r="AN939" s="12"/>
      <c r="AO939" s="12"/>
      <c r="AP939" s="12"/>
      <c r="AQ939" s="12"/>
      <c r="AR939" s="12"/>
      <c r="AS939" s="12"/>
      <c r="AT939" s="12"/>
      <c r="AU939" s="12"/>
      <c r="AV939" s="12"/>
      <c r="AW939" s="12"/>
      <c r="AX939" s="12"/>
      <c r="AY939" s="12"/>
      <c r="AZ939" s="12"/>
    </row>
    <row r="940">
      <c r="A940" s="86"/>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04"/>
      <c r="AI940" s="12"/>
      <c r="AJ940" s="12"/>
      <c r="AK940" s="12"/>
      <c r="AL940" s="12"/>
      <c r="AM940" s="12"/>
      <c r="AN940" s="12"/>
      <c r="AO940" s="12"/>
      <c r="AP940" s="12"/>
      <c r="AQ940" s="12"/>
      <c r="AR940" s="12"/>
      <c r="AS940" s="12"/>
      <c r="AT940" s="12"/>
      <c r="AU940" s="12"/>
      <c r="AV940" s="12"/>
      <c r="AW940" s="12"/>
      <c r="AX940" s="12"/>
      <c r="AY940" s="12"/>
      <c r="AZ940" s="12"/>
    </row>
    <row r="941">
      <c r="A941" s="86"/>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04"/>
      <c r="AI941" s="12"/>
      <c r="AJ941" s="12"/>
      <c r="AK941" s="12"/>
      <c r="AL941" s="12"/>
      <c r="AM941" s="12"/>
      <c r="AN941" s="12"/>
      <c r="AO941" s="12"/>
      <c r="AP941" s="12"/>
      <c r="AQ941" s="12"/>
      <c r="AR941" s="12"/>
      <c r="AS941" s="12"/>
      <c r="AT941" s="12"/>
      <c r="AU941" s="12"/>
      <c r="AV941" s="12"/>
      <c r="AW941" s="12"/>
      <c r="AX941" s="12"/>
      <c r="AY941" s="12"/>
      <c r="AZ941" s="12"/>
    </row>
    <row r="942">
      <c r="A942" s="86"/>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04"/>
      <c r="AI942" s="12"/>
      <c r="AJ942" s="12"/>
      <c r="AK942" s="12"/>
      <c r="AL942" s="12"/>
      <c r="AM942" s="12"/>
      <c r="AN942" s="12"/>
      <c r="AO942" s="12"/>
      <c r="AP942" s="12"/>
      <c r="AQ942" s="12"/>
      <c r="AR942" s="12"/>
      <c r="AS942" s="12"/>
      <c r="AT942" s="12"/>
      <c r="AU942" s="12"/>
      <c r="AV942" s="12"/>
      <c r="AW942" s="12"/>
      <c r="AX942" s="12"/>
      <c r="AY942" s="12"/>
      <c r="AZ942" s="12"/>
    </row>
    <row r="943">
      <c r="A943" s="86"/>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04"/>
      <c r="AI943" s="12"/>
      <c r="AJ943" s="12"/>
      <c r="AK943" s="12"/>
      <c r="AL943" s="12"/>
      <c r="AM943" s="12"/>
      <c r="AN943" s="12"/>
      <c r="AO943" s="12"/>
      <c r="AP943" s="12"/>
      <c r="AQ943" s="12"/>
      <c r="AR943" s="12"/>
      <c r="AS943" s="12"/>
      <c r="AT943" s="12"/>
      <c r="AU943" s="12"/>
      <c r="AV943" s="12"/>
      <c r="AW943" s="12"/>
      <c r="AX943" s="12"/>
      <c r="AY943" s="12"/>
      <c r="AZ943" s="12"/>
    </row>
    <row r="944">
      <c r="A944" s="86"/>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04"/>
      <c r="AI944" s="12"/>
      <c r="AJ944" s="12"/>
      <c r="AK944" s="12"/>
      <c r="AL944" s="12"/>
      <c r="AM944" s="12"/>
      <c r="AN944" s="12"/>
      <c r="AO944" s="12"/>
      <c r="AP944" s="12"/>
      <c r="AQ944" s="12"/>
      <c r="AR944" s="12"/>
      <c r="AS944" s="12"/>
      <c r="AT944" s="12"/>
      <c r="AU944" s="12"/>
      <c r="AV944" s="12"/>
      <c r="AW944" s="12"/>
      <c r="AX944" s="12"/>
      <c r="AY944" s="12"/>
      <c r="AZ944" s="12"/>
    </row>
    <row r="945">
      <c r="A945" s="86"/>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04"/>
      <c r="AI945" s="12"/>
      <c r="AJ945" s="12"/>
      <c r="AK945" s="12"/>
      <c r="AL945" s="12"/>
      <c r="AM945" s="12"/>
      <c r="AN945" s="12"/>
      <c r="AO945" s="12"/>
      <c r="AP945" s="12"/>
      <c r="AQ945" s="12"/>
      <c r="AR945" s="12"/>
      <c r="AS945" s="12"/>
      <c r="AT945" s="12"/>
      <c r="AU945" s="12"/>
      <c r="AV945" s="12"/>
      <c r="AW945" s="12"/>
      <c r="AX945" s="12"/>
      <c r="AY945" s="12"/>
      <c r="AZ945" s="12"/>
    </row>
    <row r="946">
      <c r="A946" s="86"/>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04"/>
      <c r="AI946" s="12"/>
      <c r="AJ946" s="12"/>
      <c r="AK946" s="12"/>
      <c r="AL946" s="12"/>
      <c r="AM946" s="12"/>
      <c r="AN946" s="12"/>
      <c r="AO946" s="12"/>
      <c r="AP946" s="12"/>
      <c r="AQ946" s="12"/>
      <c r="AR946" s="12"/>
      <c r="AS946" s="12"/>
      <c r="AT946" s="12"/>
      <c r="AU946" s="12"/>
      <c r="AV946" s="12"/>
      <c r="AW946" s="12"/>
      <c r="AX946" s="12"/>
      <c r="AY946" s="12"/>
      <c r="AZ946" s="12"/>
    </row>
    <row r="947">
      <c r="A947" s="86"/>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04"/>
      <c r="AI947" s="12"/>
      <c r="AJ947" s="12"/>
      <c r="AK947" s="12"/>
      <c r="AL947" s="12"/>
      <c r="AM947" s="12"/>
      <c r="AN947" s="12"/>
      <c r="AO947" s="12"/>
      <c r="AP947" s="12"/>
      <c r="AQ947" s="12"/>
      <c r="AR947" s="12"/>
      <c r="AS947" s="12"/>
      <c r="AT947" s="12"/>
      <c r="AU947" s="12"/>
      <c r="AV947" s="12"/>
      <c r="AW947" s="12"/>
      <c r="AX947" s="12"/>
      <c r="AY947" s="12"/>
      <c r="AZ947" s="12"/>
    </row>
    <row r="948">
      <c r="A948" s="86"/>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04"/>
      <c r="AI948" s="12"/>
      <c r="AJ948" s="12"/>
      <c r="AK948" s="12"/>
      <c r="AL948" s="12"/>
      <c r="AM948" s="12"/>
      <c r="AN948" s="12"/>
      <c r="AO948" s="12"/>
      <c r="AP948" s="12"/>
      <c r="AQ948" s="12"/>
      <c r="AR948" s="12"/>
      <c r="AS948" s="12"/>
      <c r="AT948" s="12"/>
      <c r="AU948" s="12"/>
      <c r="AV948" s="12"/>
      <c r="AW948" s="12"/>
      <c r="AX948" s="12"/>
      <c r="AY948" s="12"/>
      <c r="AZ948" s="12"/>
    </row>
    <row r="949">
      <c r="A949" s="86"/>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04"/>
      <c r="AI949" s="12"/>
      <c r="AJ949" s="12"/>
      <c r="AK949" s="12"/>
      <c r="AL949" s="12"/>
      <c r="AM949" s="12"/>
      <c r="AN949" s="12"/>
      <c r="AO949" s="12"/>
      <c r="AP949" s="12"/>
      <c r="AQ949" s="12"/>
      <c r="AR949" s="12"/>
      <c r="AS949" s="12"/>
      <c r="AT949" s="12"/>
      <c r="AU949" s="12"/>
      <c r="AV949" s="12"/>
      <c r="AW949" s="12"/>
      <c r="AX949" s="12"/>
      <c r="AY949" s="12"/>
      <c r="AZ949" s="12"/>
    </row>
    <row r="950">
      <c r="A950" s="86"/>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04"/>
      <c r="AI950" s="12"/>
      <c r="AJ950" s="12"/>
      <c r="AK950" s="12"/>
      <c r="AL950" s="12"/>
      <c r="AM950" s="12"/>
      <c r="AN950" s="12"/>
      <c r="AO950" s="12"/>
      <c r="AP950" s="12"/>
      <c r="AQ950" s="12"/>
      <c r="AR950" s="12"/>
      <c r="AS950" s="12"/>
      <c r="AT950" s="12"/>
      <c r="AU950" s="12"/>
      <c r="AV950" s="12"/>
      <c r="AW950" s="12"/>
      <c r="AX950" s="12"/>
      <c r="AY950" s="12"/>
      <c r="AZ950" s="12"/>
    </row>
    <row r="951">
      <c r="A951" s="86"/>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04"/>
      <c r="AI951" s="12"/>
      <c r="AJ951" s="12"/>
      <c r="AK951" s="12"/>
      <c r="AL951" s="12"/>
      <c r="AM951" s="12"/>
      <c r="AN951" s="12"/>
      <c r="AO951" s="12"/>
      <c r="AP951" s="12"/>
      <c r="AQ951" s="12"/>
      <c r="AR951" s="12"/>
      <c r="AS951" s="12"/>
      <c r="AT951" s="12"/>
      <c r="AU951" s="12"/>
      <c r="AV951" s="12"/>
      <c r="AW951" s="12"/>
      <c r="AX951" s="12"/>
      <c r="AY951" s="12"/>
      <c r="AZ951" s="12"/>
    </row>
    <row r="952">
      <c r="A952" s="86"/>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04"/>
      <c r="AI952" s="12"/>
      <c r="AJ952" s="12"/>
      <c r="AK952" s="12"/>
      <c r="AL952" s="12"/>
      <c r="AM952" s="12"/>
      <c r="AN952" s="12"/>
      <c r="AO952" s="12"/>
      <c r="AP952" s="12"/>
      <c r="AQ952" s="12"/>
      <c r="AR952" s="12"/>
      <c r="AS952" s="12"/>
      <c r="AT952" s="12"/>
      <c r="AU952" s="12"/>
      <c r="AV952" s="12"/>
      <c r="AW952" s="12"/>
      <c r="AX952" s="12"/>
      <c r="AY952" s="12"/>
      <c r="AZ952" s="12"/>
    </row>
    <row r="953">
      <c r="A953" s="86"/>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04"/>
      <c r="AI953" s="12"/>
      <c r="AJ953" s="12"/>
      <c r="AK953" s="12"/>
      <c r="AL953" s="12"/>
      <c r="AM953" s="12"/>
      <c r="AN953" s="12"/>
      <c r="AO953" s="12"/>
      <c r="AP953" s="12"/>
      <c r="AQ953" s="12"/>
      <c r="AR953" s="12"/>
      <c r="AS953" s="12"/>
      <c r="AT953" s="12"/>
      <c r="AU953" s="12"/>
      <c r="AV953" s="12"/>
      <c r="AW953" s="12"/>
      <c r="AX953" s="12"/>
      <c r="AY953" s="12"/>
      <c r="AZ953" s="12"/>
    </row>
    <row r="954">
      <c r="A954" s="86"/>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04"/>
      <c r="AI954" s="12"/>
      <c r="AJ954" s="12"/>
      <c r="AK954" s="12"/>
      <c r="AL954" s="12"/>
      <c r="AM954" s="12"/>
      <c r="AN954" s="12"/>
      <c r="AO954" s="12"/>
      <c r="AP954" s="12"/>
      <c r="AQ954" s="12"/>
      <c r="AR954" s="12"/>
      <c r="AS954" s="12"/>
      <c r="AT954" s="12"/>
      <c r="AU954" s="12"/>
      <c r="AV954" s="12"/>
      <c r="AW954" s="12"/>
      <c r="AX954" s="12"/>
      <c r="AY954" s="12"/>
      <c r="AZ954" s="12"/>
    </row>
    <row r="955">
      <c r="A955" s="86"/>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04"/>
      <c r="AI955" s="12"/>
      <c r="AJ955" s="12"/>
      <c r="AK955" s="12"/>
      <c r="AL955" s="12"/>
      <c r="AM955" s="12"/>
      <c r="AN955" s="12"/>
      <c r="AO955" s="12"/>
      <c r="AP955" s="12"/>
      <c r="AQ955" s="12"/>
      <c r="AR955" s="12"/>
      <c r="AS955" s="12"/>
      <c r="AT955" s="12"/>
      <c r="AU955" s="12"/>
      <c r="AV955" s="12"/>
      <c r="AW955" s="12"/>
      <c r="AX955" s="12"/>
      <c r="AY955" s="12"/>
      <c r="AZ955" s="12"/>
    </row>
    <row r="956">
      <c r="A956" s="86"/>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04"/>
      <c r="AI956" s="12"/>
      <c r="AJ956" s="12"/>
      <c r="AK956" s="12"/>
      <c r="AL956" s="12"/>
      <c r="AM956" s="12"/>
      <c r="AN956" s="12"/>
      <c r="AO956" s="12"/>
      <c r="AP956" s="12"/>
      <c r="AQ956" s="12"/>
      <c r="AR956" s="12"/>
      <c r="AS956" s="12"/>
      <c r="AT956" s="12"/>
      <c r="AU956" s="12"/>
      <c r="AV956" s="12"/>
      <c r="AW956" s="12"/>
      <c r="AX956" s="12"/>
      <c r="AY956" s="12"/>
      <c r="AZ956" s="12"/>
    </row>
    <row r="957">
      <c r="A957" s="86"/>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04"/>
      <c r="AI957" s="12"/>
      <c r="AJ957" s="12"/>
      <c r="AK957" s="12"/>
      <c r="AL957" s="12"/>
      <c r="AM957" s="12"/>
      <c r="AN957" s="12"/>
      <c r="AO957" s="12"/>
      <c r="AP957" s="12"/>
      <c r="AQ957" s="12"/>
      <c r="AR957" s="12"/>
      <c r="AS957" s="12"/>
      <c r="AT957" s="12"/>
      <c r="AU957" s="12"/>
      <c r="AV957" s="12"/>
      <c r="AW957" s="12"/>
      <c r="AX957" s="12"/>
      <c r="AY957" s="12"/>
      <c r="AZ957" s="12"/>
    </row>
    <row r="958">
      <c r="A958" s="86"/>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04"/>
      <c r="AI958" s="12"/>
      <c r="AJ958" s="12"/>
      <c r="AK958" s="12"/>
      <c r="AL958" s="12"/>
      <c r="AM958" s="12"/>
      <c r="AN958" s="12"/>
      <c r="AO958" s="12"/>
      <c r="AP958" s="12"/>
      <c r="AQ958" s="12"/>
      <c r="AR958" s="12"/>
      <c r="AS958" s="12"/>
      <c r="AT958" s="12"/>
      <c r="AU958" s="12"/>
      <c r="AV958" s="12"/>
      <c r="AW958" s="12"/>
      <c r="AX958" s="12"/>
      <c r="AY958" s="12"/>
      <c r="AZ958" s="12"/>
    </row>
    <row r="959">
      <c r="A959" s="86"/>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04"/>
      <c r="AI959" s="12"/>
      <c r="AJ959" s="12"/>
      <c r="AK959" s="12"/>
      <c r="AL959" s="12"/>
      <c r="AM959" s="12"/>
      <c r="AN959" s="12"/>
      <c r="AO959" s="12"/>
      <c r="AP959" s="12"/>
      <c r="AQ959" s="12"/>
      <c r="AR959" s="12"/>
      <c r="AS959" s="12"/>
      <c r="AT959" s="12"/>
      <c r="AU959" s="12"/>
      <c r="AV959" s="12"/>
      <c r="AW959" s="12"/>
      <c r="AX959" s="12"/>
      <c r="AY959" s="12"/>
      <c r="AZ959" s="12"/>
    </row>
    <row r="960">
      <c r="A960" s="86"/>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04"/>
      <c r="AI960" s="12"/>
      <c r="AJ960" s="12"/>
      <c r="AK960" s="12"/>
      <c r="AL960" s="12"/>
      <c r="AM960" s="12"/>
      <c r="AN960" s="12"/>
      <c r="AO960" s="12"/>
      <c r="AP960" s="12"/>
      <c r="AQ960" s="12"/>
      <c r="AR960" s="12"/>
      <c r="AS960" s="12"/>
      <c r="AT960" s="12"/>
      <c r="AU960" s="12"/>
      <c r="AV960" s="12"/>
      <c r="AW960" s="12"/>
      <c r="AX960" s="12"/>
      <c r="AY960" s="12"/>
      <c r="AZ960" s="12"/>
    </row>
    <row r="961">
      <c r="A961" s="86"/>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04"/>
      <c r="AI961" s="12"/>
      <c r="AJ961" s="12"/>
      <c r="AK961" s="12"/>
      <c r="AL961" s="12"/>
      <c r="AM961" s="12"/>
      <c r="AN961" s="12"/>
      <c r="AO961" s="12"/>
      <c r="AP961" s="12"/>
      <c r="AQ961" s="12"/>
      <c r="AR961" s="12"/>
      <c r="AS961" s="12"/>
      <c r="AT961" s="12"/>
      <c r="AU961" s="12"/>
      <c r="AV961" s="12"/>
      <c r="AW961" s="12"/>
      <c r="AX961" s="12"/>
      <c r="AY961" s="12"/>
      <c r="AZ961" s="12"/>
    </row>
    <row r="962">
      <c r="A962" s="86"/>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04"/>
      <c r="AI962" s="12"/>
      <c r="AJ962" s="12"/>
      <c r="AK962" s="12"/>
      <c r="AL962" s="12"/>
      <c r="AM962" s="12"/>
      <c r="AN962" s="12"/>
      <c r="AO962" s="12"/>
      <c r="AP962" s="12"/>
      <c r="AQ962" s="12"/>
      <c r="AR962" s="12"/>
      <c r="AS962" s="12"/>
      <c r="AT962" s="12"/>
      <c r="AU962" s="12"/>
      <c r="AV962" s="12"/>
      <c r="AW962" s="12"/>
      <c r="AX962" s="12"/>
      <c r="AY962" s="12"/>
      <c r="AZ962" s="12"/>
    </row>
    <row r="963">
      <c r="A963" s="86"/>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04"/>
      <c r="AI963" s="12"/>
      <c r="AJ963" s="12"/>
      <c r="AK963" s="12"/>
      <c r="AL963" s="12"/>
      <c r="AM963" s="12"/>
      <c r="AN963" s="12"/>
      <c r="AO963" s="12"/>
      <c r="AP963" s="12"/>
      <c r="AQ963" s="12"/>
      <c r="AR963" s="12"/>
      <c r="AS963" s="12"/>
      <c r="AT963" s="12"/>
      <c r="AU963" s="12"/>
      <c r="AV963" s="12"/>
      <c r="AW963" s="12"/>
      <c r="AX963" s="12"/>
      <c r="AY963" s="12"/>
      <c r="AZ963" s="12"/>
    </row>
    <row r="964">
      <c r="A964" s="86"/>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04"/>
      <c r="AI964" s="12"/>
      <c r="AJ964" s="12"/>
      <c r="AK964" s="12"/>
      <c r="AL964" s="12"/>
      <c r="AM964" s="12"/>
      <c r="AN964" s="12"/>
      <c r="AO964" s="12"/>
      <c r="AP964" s="12"/>
      <c r="AQ964" s="12"/>
      <c r="AR964" s="12"/>
      <c r="AS964" s="12"/>
      <c r="AT964" s="12"/>
      <c r="AU964" s="12"/>
      <c r="AV964" s="12"/>
      <c r="AW964" s="12"/>
      <c r="AX964" s="12"/>
      <c r="AY964" s="12"/>
      <c r="AZ964" s="12"/>
    </row>
    <row r="965">
      <c r="A965" s="86"/>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04"/>
      <c r="AI965" s="12"/>
      <c r="AJ965" s="12"/>
      <c r="AK965" s="12"/>
      <c r="AL965" s="12"/>
      <c r="AM965" s="12"/>
      <c r="AN965" s="12"/>
      <c r="AO965" s="12"/>
      <c r="AP965" s="12"/>
      <c r="AQ965" s="12"/>
      <c r="AR965" s="12"/>
      <c r="AS965" s="12"/>
      <c r="AT965" s="12"/>
      <c r="AU965" s="12"/>
      <c r="AV965" s="12"/>
      <c r="AW965" s="12"/>
      <c r="AX965" s="12"/>
      <c r="AY965" s="12"/>
      <c r="AZ965" s="12"/>
    </row>
    <row r="966">
      <c r="A966" s="86"/>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04"/>
      <c r="AI966" s="12"/>
      <c r="AJ966" s="12"/>
      <c r="AK966" s="12"/>
      <c r="AL966" s="12"/>
      <c r="AM966" s="12"/>
      <c r="AN966" s="12"/>
      <c r="AO966" s="12"/>
      <c r="AP966" s="12"/>
      <c r="AQ966" s="12"/>
      <c r="AR966" s="12"/>
      <c r="AS966" s="12"/>
      <c r="AT966" s="12"/>
      <c r="AU966" s="12"/>
      <c r="AV966" s="12"/>
      <c r="AW966" s="12"/>
      <c r="AX966" s="12"/>
      <c r="AY966" s="12"/>
      <c r="AZ966" s="12"/>
    </row>
    <row r="967">
      <c r="A967" s="86"/>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04"/>
      <c r="AI967" s="12"/>
      <c r="AJ967" s="12"/>
      <c r="AK967" s="12"/>
      <c r="AL967" s="12"/>
      <c r="AM967" s="12"/>
      <c r="AN967" s="12"/>
      <c r="AO967" s="12"/>
      <c r="AP967" s="12"/>
      <c r="AQ967" s="12"/>
      <c r="AR967" s="12"/>
      <c r="AS967" s="12"/>
      <c r="AT967" s="12"/>
      <c r="AU967" s="12"/>
      <c r="AV967" s="12"/>
      <c r="AW967" s="12"/>
      <c r="AX967" s="12"/>
      <c r="AY967" s="12"/>
      <c r="AZ967" s="12"/>
    </row>
    <row r="968">
      <c r="A968" s="86"/>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04"/>
      <c r="AI968" s="12"/>
      <c r="AJ968" s="12"/>
      <c r="AK968" s="12"/>
      <c r="AL968" s="12"/>
      <c r="AM968" s="12"/>
      <c r="AN968" s="12"/>
      <c r="AO968" s="12"/>
      <c r="AP968" s="12"/>
      <c r="AQ968" s="12"/>
      <c r="AR968" s="12"/>
      <c r="AS968" s="12"/>
      <c r="AT968" s="12"/>
      <c r="AU968" s="12"/>
      <c r="AV968" s="12"/>
      <c r="AW968" s="12"/>
      <c r="AX968" s="12"/>
      <c r="AY968" s="12"/>
      <c r="AZ968" s="12"/>
    </row>
    <row r="969">
      <c r="A969" s="86"/>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04"/>
      <c r="AI969" s="12"/>
      <c r="AJ969" s="12"/>
      <c r="AK969" s="12"/>
      <c r="AL969" s="12"/>
      <c r="AM969" s="12"/>
      <c r="AN969" s="12"/>
      <c r="AO969" s="12"/>
      <c r="AP969" s="12"/>
      <c r="AQ969" s="12"/>
      <c r="AR969" s="12"/>
      <c r="AS969" s="12"/>
      <c r="AT969" s="12"/>
      <c r="AU969" s="12"/>
      <c r="AV969" s="12"/>
      <c r="AW969" s="12"/>
      <c r="AX969" s="12"/>
      <c r="AY969" s="12"/>
      <c r="AZ969" s="12"/>
    </row>
    <row r="970">
      <c r="A970" s="86"/>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04"/>
      <c r="AI970" s="12"/>
      <c r="AJ970" s="12"/>
      <c r="AK970" s="12"/>
      <c r="AL970" s="12"/>
      <c r="AM970" s="12"/>
      <c r="AN970" s="12"/>
      <c r="AO970" s="12"/>
      <c r="AP970" s="12"/>
      <c r="AQ970" s="12"/>
      <c r="AR970" s="12"/>
      <c r="AS970" s="12"/>
      <c r="AT970" s="12"/>
      <c r="AU970" s="12"/>
      <c r="AV970" s="12"/>
      <c r="AW970" s="12"/>
      <c r="AX970" s="12"/>
      <c r="AY970" s="12"/>
      <c r="AZ970" s="12"/>
    </row>
    <row r="971">
      <c r="A971" s="86"/>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04"/>
      <c r="AI971" s="12"/>
      <c r="AJ971" s="12"/>
      <c r="AK971" s="12"/>
      <c r="AL971" s="12"/>
      <c r="AM971" s="12"/>
      <c r="AN971" s="12"/>
      <c r="AO971" s="12"/>
      <c r="AP971" s="12"/>
      <c r="AQ971" s="12"/>
      <c r="AR971" s="12"/>
      <c r="AS971" s="12"/>
      <c r="AT971" s="12"/>
      <c r="AU971" s="12"/>
      <c r="AV971" s="12"/>
      <c r="AW971" s="12"/>
      <c r="AX971" s="12"/>
      <c r="AY971" s="12"/>
      <c r="AZ971" s="12"/>
    </row>
    <row r="972">
      <c r="A972" s="86"/>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04"/>
      <c r="AI972" s="12"/>
      <c r="AJ972" s="12"/>
      <c r="AK972" s="12"/>
      <c r="AL972" s="12"/>
      <c r="AM972" s="12"/>
      <c r="AN972" s="12"/>
      <c r="AO972" s="12"/>
      <c r="AP972" s="12"/>
      <c r="AQ972" s="12"/>
      <c r="AR972" s="12"/>
      <c r="AS972" s="12"/>
      <c r="AT972" s="12"/>
      <c r="AU972" s="12"/>
      <c r="AV972" s="12"/>
      <c r="AW972" s="12"/>
      <c r="AX972" s="12"/>
      <c r="AY972" s="12"/>
      <c r="AZ972" s="12"/>
    </row>
    <row r="973">
      <c r="A973" s="86"/>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04"/>
      <c r="AI973" s="12"/>
      <c r="AJ973" s="12"/>
      <c r="AK973" s="12"/>
      <c r="AL973" s="12"/>
      <c r="AM973" s="12"/>
      <c r="AN973" s="12"/>
      <c r="AO973" s="12"/>
      <c r="AP973" s="12"/>
      <c r="AQ973" s="12"/>
      <c r="AR973" s="12"/>
      <c r="AS973" s="12"/>
      <c r="AT973" s="12"/>
      <c r="AU973" s="12"/>
      <c r="AV973" s="12"/>
      <c r="AW973" s="12"/>
      <c r="AX973" s="12"/>
      <c r="AY973" s="12"/>
      <c r="AZ973" s="12"/>
    </row>
    <row r="974">
      <c r="A974" s="86"/>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04"/>
      <c r="AI974" s="12"/>
      <c r="AJ974" s="12"/>
      <c r="AK974" s="12"/>
      <c r="AL974" s="12"/>
      <c r="AM974" s="12"/>
      <c r="AN974" s="12"/>
      <c r="AO974" s="12"/>
      <c r="AP974" s="12"/>
      <c r="AQ974" s="12"/>
      <c r="AR974" s="12"/>
      <c r="AS974" s="12"/>
      <c r="AT974" s="12"/>
      <c r="AU974" s="12"/>
      <c r="AV974" s="12"/>
      <c r="AW974" s="12"/>
      <c r="AX974" s="12"/>
      <c r="AY974" s="12"/>
      <c r="AZ974" s="12"/>
    </row>
    <row r="975">
      <c r="A975" s="86"/>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04"/>
      <c r="AI975" s="12"/>
      <c r="AJ975" s="12"/>
      <c r="AK975" s="12"/>
      <c r="AL975" s="12"/>
      <c r="AM975" s="12"/>
      <c r="AN975" s="12"/>
      <c r="AO975" s="12"/>
      <c r="AP975" s="12"/>
      <c r="AQ975" s="12"/>
      <c r="AR975" s="12"/>
      <c r="AS975" s="12"/>
      <c r="AT975" s="12"/>
      <c r="AU975" s="12"/>
      <c r="AV975" s="12"/>
      <c r="AW975" s="12"/>
      <c r="AX975" s="12"/>
      <c r="AY975" s="12"/>
      <c r="AZ975" s="12"/>
    </row>
    <row r="976">
      <c r="A976" s="86"/>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04"/>
      <c r="AI976" s="12"/>
      <c r="AJ976" s="12"/>
      <c r="AK976" s="12"/>
      <c r="AL976" s="12"/>
      <c r="AM976" s="12"/>
      <c r="AN976" s="12"/>
      <c r="AO976" s="12"/>
      <c r="AP976" s="12"/>
      <c r="AQ976" s="12"/>
      <c r="AR976" s="12"/>
      <c r="AS976" s="12"/>
      <c r="AT976" s="12"/>
      <c r="AU976" s="12"/>
      <c r="AV976" s="12"/>
      <c r="AW976" s="12"/>
      <c r="AX976" s="12"/>
      <c r="AY976" s="12"/>
      <c r="AZ976" s="12"/>
    </row>
    <row r="977">
      <c r="A977" s="86"/>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04"/>
      <c r="AI977" s="12"/>
      <c r="AJ977" s="12"/>
      <c r="AK977" s="12"/>
      <c r="AL977" s="12"/>
      <c r="AM977" s="12"/>
      <c r="AN977" s="12"/>
      <c r="AO977" s="12"/>
      <c r="AP977" s="12"/>
      <c r="AQ977" s="12"/>
      <c r="AR977" s="12"/>
      <c r="AS977" s="12"/>
      <c r="AT977" s="12"/>
      <c r="AU977" s="12"/>
      <c r="AV977" s="12"/>
      <c r="AW977" s="12"/>
      <c r="AX977" s="12"/>
      <c r="AY977" s="12"/>
      <c r="AZ977" s="12"/>
    </row>
    <row r="978">
      <c r="A978" s="86"/>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04"/>
      <c r="AI978" s="12"/>
      <c r="AJ978" s="12"/>
      <c r="AK978" s="12"/>
      <c r="AL978" s="12"/>
      <c r="AM978" s="12"/>
      <c r="AN978" s="12"/>
      <c r="AO978" s="12"/>
      <c r="AP978" s="12"/>
      <c r="AQ978" s="12"/>
      <c r="AR978" s="12"/>
      <c r="AS978" s="12"/>
      <c r="AT978" s="12"/>
      <c r="AU978" s="12"/>
      <c r="AV978" s="12"/>
      <c r="AW978" s="12"/>
      <c r="AX978" s="12"/>
      <c r="AY978" s="12"/>
      <c r="AZ978" s="12"/>
    </row>
    <row r="979">
      <c r="A979" s="86"/>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04"/>
      <c r="AI979" s="12"/>
      <c r="AJ979" s="12"/>
      <c r="AK979" s="12"/>
      <c r="AL979" s="12"/>
      <c r="AM979" s="12"/>
      <c r="AN979" s="12"/>
      <c r="AO979" s="12"/>
      <c r="AP979" s="12"/>
      <c r="AQ979" s="12"/>
      <c r="AR979" s="12"/>
      <c r="AS979" s="12"/>
      <c r="AT979" s="12"/>
      <c r="AU979" s="12"/>
      <c r="AV979" s="12"/>
      <c r="AW979" s="12"/>
      <c r="AX979" s="12"/>
      <c r="AY979" s="12"/>
      <c r="AZ979" s="12"/>
    </row>
    <row r="980">
      <c r="A980" s="86"/>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04"/>
      <c r="AI980" s="12"/>
      <c r="AJ980" s="12"/>
      <c r="AK980" s="12"/>
      <c r="AL980" s="12"/>
      <c r="AM980" s="12"/>
      <c r="AN980" s="12"/>
      <c r="AO980" s="12"/>
      <c r="AP980" s="12"/>
      <c r="AQ980" s="12"/>
      <c r="AR980" s="12"/>
      <c r="AS980" s="12"/>
      <c r="AT980" s="12"/>
      <c r="AU980" s="12"/>
      <c r="AV980" s="12"/>
      <c r="AW980" s="12"/>
      <c r="AX980" s="12"/>
      <c r="AY980" s="12"/>
      <c r="AZ980" s="12"/>
    </row>
    <row r="981">
      <c r="A981" s="86"/>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04"/>
      <c r="AI981" s="12"/>
      <c r="AJ981" s="12"/>
      <c r="AK981" s="12"/>
      <c r="AL981" s="12"/>
      <c r="AM981" s="12"/>
      <c r="AN981" s="12"/>
      <c r="AO981" s="12"/>
      <c r="AP981" s="12"/>
      <c r="AQ981" s="12"/>
      <c r="AR981" s="12"/>
      <c r="AS981" s="12"/>
      <c r="AT981" s="12"/>
      <c r="AU981" s="12"/>
      <c r="AV981" s="12"/>
      <c r="AW981" s="12"/>
      <c r="AX981" s="12"/>
      <c r="AY981" s="12"/>
      <c r="AZ981" s="12"/>
    </row>
    <row r="982">
      <c r="A982" s="86"/>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04"/>
      <c r="AI982" s="12"/>
      <c r="AJ982" s="12"/>
      <c r="AK982" s="12"/>
      <c r="AL982" s="12"/>
      <c r="AM982" s="12"/>
      <c r="AN982" s="12"/>
      <c r="AO982" s="12"/>
      <c r="AP982" s="12"/>
      <c r="AQ982" s="12"/>
      <c r="AR982" s="12"/>
      <c r="AS982" s="12"/>
      <c r="AT982" s="12"/>
      <c r="AU982" s="12"/>
      <c r="AV982" s="12"/>
      <c r="AW982" s="12"/>
      <c r="AX982" s="12"/>
      <c r="AY982" s="12"/>
      <c r="AZ982" s="12"/>
    </row>
    <row r="983">
      <c r="A983" s="86"/>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04"/>
      <c r="AI983" s="12"/>
      <c r="AJ983" s="12"/>
      <c r="AK983" s="12"/>
      <c r="AL983" s="12"/>
      <c r="AM983" s="12"/>
      <c r="AN983" s="12"/>
      <c r="AO983" s="12"/>
      <c r="AP983" s="12"/>
      <c r="AQ983" s="12"/>
      <c r="AR983" s="12"/>
      <c r="AS983" s="12"/>
      <c r="AT983" s="12"/>
      <c r="AU983" s="12"/>
      <c r="AV983" s="12"/>
      <c r="AW983" s="12"/>
      <c r="AX983" s="12"/>
      <c r="AY983" s="12"/>
      <c r="AZ983" s="12"/>
    </row>
    <row r="984">
      <c r="A984" s="86"/>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04"/>
      <c r="AI984" s="12"/>
      <c r="AJ984" s="12"/>
      <c r="AK984" s="12"/>
      <c r="AL984" s="12"/>
      <c r="AM984" s="12"/>
      <c r="AN984" s="12"/>
      <c r="AO984" s="12"/>
      <c r="AP984" s="12"/>
      <c r="AQ984" s="12"/>
      <c r="AR984" s="12"/>
      <c r="AS984" s="12"/>
      <c r="AT984" s="12"/>
      <c r="AU984" s="12"/>
      <c r="AV984" s="12"/>
      <c r="AW984" s="12"/>
      <c r="AX984" s="12"/>
      <c r="AY984" s="12"/>
      <c r="AZ984" s="12"/>
    </row>
    <row r="985">
      <c r="A985" s="86"/>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04"/>
      <c r="AI985" s="12"/>
      <c r="AJ985" s="12"/>
      <c r="AK985" s="12"/>
      <c r="AL985" s="12"/>
      <c r="AM985" s="12"/>
      <c r="AN985" s="12"/>
      <c r="AO985" s="12"/>
      <c r="AP985" s="12"/>
      <c r="AQ985" s="12"/>
      <c r="AR985" s="12"/>
      <c r="AS985" s="12"/>
      <c r="AT985" s="12"/>
      <c r="AU985" s="12"/>
      <c r="AV985" s="12"/>
      <c r="AW985" s="12"/>
      <c r="AX985" s="12"/>
      <c r="AY985" s="12"/>
      <c r="AZ985" s="12"/>
    </row>
    <row r="986">
      <c r="A986" s="86"/>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04"/>
      <c r="AI986" s="12"/>
      <c r="AJ986" s="12"/>
      <c r="AK986" s="12"/>
      <c r="AL986" s="12"/>
      <c r="AM986" s="12"/>
      <c r="AN986" s="12"/>
      <c r="AO986" s="12"/>
      <c r="AP986" s="12"/>
      <c r="AQ986" s="12"/>
      <c r="AR986" s="12"/>
      <c r="AS986" s="12"/>
      <c r="AT986" s="12"/>
      <c r="AU986" s="12"/>
      <c r="AV986" s="12"/>
      <c r="AW986" s="12"/>
      <c r="AX986" s="12"/>
      <c r="AY986" s="12"/>
      <c r="AZ986" s="12"/>
    </row>
    <row r="987">
      <c r="A987" s="86"/>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04"/>
      <c r="AI987" s="12"/>
      <c r="AJ987" s="12"/>
      <c r="AK987" s="12"/>
      <c r="AL987" s="12"/>
      <c r="AM987" s="12"/>
      <c r="AN987" s="12"/>
      <c r="AO987" s="12"/>
      <c r="AP987" s="12"/>
      <c r="AQ987" s="12"/>
      <c r="AR987" s="12"/>
      <c r="AS987" s="12"/>
      <c r="AT987" s="12"/>
      <c r="AU987" s="12"/>
      <c r="AV987" s="12"/>
      <c r="AW987" s="12"/>
      <c r="AX987" s="12"/>
      <c r="AY987" s="12"/>
      <c r="AZ987" s="12"/>
    </row>
    <row r="988">
      <c r="A988" s="86"/>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04"/>
      <c r="AI988" s="12"/>
      <c r="AJ988" s="12"/>
      <c r="AK988" s="12"/>
      <c r="AL988" s="12"/>
      <c r="AM988" s="12"/>
      <c r="AN988" s="12"/>
      <c r="AO988" s="12"/>
      <c r="AP988" s="12"/>
      <c r="AQ988" s="12"/>
      <c r="AR988" s="12"/>
      <c r="AS988" s="12"/>
      <c r="AT988" s="12"/>
      <c r="AU988" s="12"/>
      <c r="AV988" s="12"/>
      <c r="AW988" s="12"/>
      <c r="AX988" s="12"/>
      <c r="AY988" s="12"/>
      <c r="AZ988" s="12"/>
    </row>
    <row r="989">
      <c r="A989" s="86"/>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04"/>
      <c r="AI989" s="12"/>
      <c r="AJ989" s="12"/>
      <c r="AK989" s="12"/>
      <c r="AL989" s="12"/>
      <c r="AM989" s="12"/>
      <c r="AN989" s="12"/>
      <c r="AO989" s="12"/>
      <c r="AP989" s="12"/>
      <c r="AQ989" s="12"/>
      <c r="AR989" s="12"/>
      <c r="AS989" s="12"/>
      <c r="AT989" s="12"/>
      <c r="AU989" s="12"/>
      <c r="AV989" s="12"/>
      <c r="AW989" s="12"/>
      <c r="AX989" s="12"/>
      <c r="AY989" s="12"/>
      <c r="AZ989" s="12"/>
    </row>
    <row r="990">
      <c r="A990" s="86"/>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04"/>
      <c r="AI990" s="12"/>
      <c r="AJ990" s="12"/>
      <c r="AK990" s="12"/>
      <c r="AL990" s="12"/>
      <c r="AM990" s="12"/>
      <c r="AN990" s="12"/>
      <c r="AO990" s="12"/>
      <c r="AP990" s="12"/>
      <c r="AQ990" s="12"/>
      <c r="AR990" s="12"/>
      <c r="AS990" s="12"/>
      <c r="AT990" s="12"/>
      <c r="AU990" s="12"/>
      <c r="AV990" s="12"/>
      <c r="AW990" s="12"/>
      <c r="AX990" s="12"/>
      <c r="AY990" s="12"/>
      <c r="AZ990" s="12"/>
    </row>
    <row r="991">
      <c r="A991" s="86"/>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04"/>
      <c r="AI991" s="12"/>
      <c r="AJ991" s="12"/>
      <c r="AK991" s="12"/>
      <c r="AL991" s="12"/>
      <c r="AM991" s="12"/>
      <c r="AN991" s="12"/>
      <c r="AO991" s="12"/>
      <c r="AP991" s="12"/>
      <c r="AQ991" s="12"/>
      <c r="AR991" s="12"/>
      <c r="AS991" s="12"/>
      <c r="AT991" s="12"/>
      <c r="AU991" s="12"/>
      <c r="AV991" s="12"/>
      <c r="AW991" s="12"/>
      <c r="AX991" s="12"/>
      <c r="AY991" s="12"/>
      <c r="AZ991" s="12"/>
    </row>
    <row r="992">
      <c r="A992" s="86"/>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04"/>
      <c r="AI992" s="12"/>
      <c r="AJ992" s="12"/>
      <c r="AK992" s="12"/>
      <c r="AL992" s="12"/>
      <c r="AM992" s="12"/>
      <c r="AN992" s="12"/>
      <c r="AO992" s="12"/>
      <c r="AP992" s="12"/>
      <c r="AQ992" s="12"/>
      <c r="AR992" s="12"/>
      <c r="AS992" s="12"/>
      <c r="AT992" s="12"/>
      <c r="AU992" s="12"/>
      <c r="AV992" s="12"/>
      <c r="AW992" s="12"/>
      <c r="AX992" s="12"/>
      <c r="AY992" s="12"/>
      <c r="AZ992" s="12"/>
    </row>
    <row r="993">
      <c r="A993" s="86"/>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04"/>
      <c r="AI993" s="12"/>
      <c r="AJ993" s="12"/>
      <c r="AK993" s="12"/>
      <c r="AL993" s="12"/>
      <c r="AM993" s="12"/>
      <c r="AN993" s="12"/>
      <c r="AO993" s="12"/>
      <c r="AP993" s="12"/>
      <c r="AQ993" s="12"/>
      <c r="AR993" s="12"/>
      <c r="AS993" s="12"/>
      <c r="AT993" s="12"/>
      <c r="AU993" s="12"/>
      <c r="AV993" s="12"/>
      <c r="AW993" s="12"/>
      <c r="AX993" s="12"/>
      <c r="AY993" s="12"/>
      <c r="AZ993" s="12"/>
    </row>
    <row r="994">
      <c r="A994" s="86"/>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04"/>
      <c r="AI994" s="12"/>
      <c r="AJ994" s="12"/>
      <c r="AK994" s="12"/>
      <c r="AL994" s="12"/>
      <c r="AM994" s="12"/>
      <c r="AN994" s="12"/>
      <c r="AO994" s="12"/>
      <c r="AP994" s="12"/>
      <c r="AQ994" s="12"/>
      <c r="AR994" s="12"/>
      <c r="AS994" s="12"/>
      <c r="AT994" s="12"/>
      <c r="AU994" s="12"/>
      <c r="AV994" s="12"/>
      <c r="AW994" s="12"/>
      <c r="AX994" s="12"/>
      <c r="AY994" s="12"/>
      <c r="AZ994" s="12"/>
    </row>
    <row r="995">
      <c r="A995" s="86"/>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04"/>
      <c r="AI995" s="12"/>
      <c r="AJ995" s="12"/>
      <c r="AK995" s="12"/>
      <c r="AL995" s="12"/>
      <c r="AM995" s="12"/>
      <c r="AN995" s="12"/>
      <c r="AO995" s="12"/>
      <c r="AP995" s="12"/>
      <c r="AQ995" s="12"/>
      <c r="AR995" s="12"/>
      <c r="AS995" s="12"/>
      <c r="AT995" s="12"/>
      <c r="AU995" s="12"/>
      <c r="AV995" s="12"/>
      <c r="AW995" s="12"/>
      <c r="AX995" s="12"/>
      <c r="AY995" s="12"/>
      <c r="AZ995" s="12"/>
    </row>
    <row r="996">
      <c r="A996" s="86"/>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04"/>
      <c r="AI996" s="12"/>
      <c r="AJ996" s="12"/>
      <c r="AK996" s="12"/>
      <c r="AL996" s="12"/>
      <c r="AM996" s="12"/>
      <c r="AN996" s="12"/>
      <c r="AO996" s="12"/>
      <c r="AP996" s="12"/>
      <c r="AQ996" s="12"/>
      <c r="AR996" s="12"/>
      <c r="AS996" s="12"/>
      <c r="AT996" s="12"/>
      <c r="AU996" s="12"/>
      <c r="AV996" s="12"/>
      <c r="AW996" s="12"/>
      <c r="AX996" s="12"/>
      <c r="AY996" s="12"/>
      <c r="AZ996" s="12"/>
    </row>
    <row r="997">
      <c r="A997" s="86"/>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04"/>
      <c r="AI997" s="12"/>
      <c r="AJ997" s="12"/>
      <c r="AK997" s="12"/>
      <c r="AL997" s="12"/>
      <c r="AM997" s="12"/>
      <c r="AN997" s="12"/>
      <c r="AO997" s="12"/>
      <c r="AP997" s="12"/>
      <c r="AQ997" s="12"/>
      <c r="AR997" s="12"/>
      <c r="AS997" s="12"/>
      <c r="AT997" s="12"/>
      <c r="AU997" s="12"/>
      <c r="AV997" s="12"/>
      <c r="AW997" s="12"/>
      <c r="AX997" s="12"/>
      <c r="AY997" s="12"/>
      <c r="AZ997" s="12"/>
    </row>
    <row r="998">
      <c r="A998" s="86"/>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04"/>
      <c r="AI998" s="12"/>
      <c r="AJ998" s="12"/>
      <c r="AK998" s="12"/>
      <c r="AL998" s="12"/>
      <c r="AM998" s="12"/>
      <c r="AN998" s="12"/>
      <c r="AO998" s="12"/>
      <c r="AP998" s="12"/>
      <c r="AQ998" s="12"/>
      <c r="AR998" s="12"/>
      <c r="AS998" s="12"/>
      <c r="AT998" s="12"/>
      <c r="AU998" s="12"/>
      <c r="AV998" s="12"/>
      <c r="AW998" s="12"/>
      <c r="AX998" s="12"/>
      <c r="AY998" s="12"/>
      <c r="AZ998" s="12"/>
    </row>
    <row r="999">
      <c r="A999" s="86"/>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04"/>
      <c r="AI999" s="12"/>
      <c r="AJ999" s="12"/>
      <c r="AK999" s="12"/>
      <c r="AL999" s="12"/>
      <c r="AM999" s="12"/>
      <c r="AN999" s="12"/>
      <c r="AO999" s="12"/>
      <c r="AP999" s="12"/>
      <c r="AQ999" s="12"/>
      <c r="AR999" s="12"/>
      <c r="AS999" s="12"/>
      <c r="AT999" s="12"/>
      <c r="AU999" s="12"/>
      <c r="AV999" s="12"/>
      <c r="AW999" s="12"/>
      <c r="AX999" s="12"/>
      <c r="AY999" s="12"/>
      <c r="AZ999" s="12"/>
    </row>
    <row r="1000">
      <c r="A1000" s="86"/>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04"/>
      <c r="AI1000" s="12"/>
      <c r="AJ1000" s="12"/>
      <c r="AK1000" s="12"/>
      <c r="AL1000" s="12"/>
      <c r="AM1000" s="12"/>
      <c r="AN1000" s="12"/>
      <c r="AO1000" s="12"/>
      <c r="AP1000" s="12"/>
      <c r="AQ1000" s="12"/>
      <c r="AR1000" s="12"/>
      <c r="AS1000" s="12"/>
      <c r="AT1000" s="12"/>
      <c r="AU1000" s="12"/>
      <c r="AV1000" s="12"/>
      <c r="AW1000" s="12"/>
      <c r="AX1000" s="12"/>
      <c r="AY1000" s="12"/>
      <c r="AZ1000" s="12"/>
    </row>
    <row r="1001">
      <c r="A1001" s="86"/>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04"/>
      <c r="AI1001" s="12"/>
      <c r="AJ1001" s="12"/>
      <c r="AK1001" s="12"/>
      <c r="AL1001" s="12"/>
      <c r="AM1001" s="12"/>
      <c r="AN1001" s="12"/>
      <c r="AO1001" s="12"/>
      <c r="AP1001" s="12"/>
      <c r="AQ1001" s="12"/>
      <c r="AR1001" s="12"/>
      <c r="AS1001" s="12"/>
      <c r="AT1001" s="12"/>
      <c r="AU1001" s="12"/>
      <c r="AV1001" s="12"/>
      <c r="AW1001" s="12"/>
      <c r="AX1001" s="12"/>
      <c r="AY1001" s="12"/>
      <c r="AZ1001" s="12"/>
    </row>
    <row r="1002">
      <c r="A1002" s="86"/>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04"/>
      <c r="AI1002" s="12"/>
      <c r="AJ1002" s="12"/>
      <c r="AK1002" s="12"/>
      <c r="AL1002" s="12"/>
      <c r="AM1002" s="12"/>
      <c r="AN1002" s="12"/>
      <c r="AO1002" s="12"/>
      <c r="AP1002" s="12"/>
      <c r="AQ1002" s="12"/>
      <c r="AR1002" s="12"/>
      <c r="AS1002" s="12"/>
      <c r="AT1002" s="12"/>
      <c r="AU1002" s="12"/>
      <c r="AV1002" s="12"/>
      <c r="AW1002" s="12"/>
      <c r="AX1002" s="12"/>
      <c r="AY1002" s="12"/>
      <c r="AZ1002" s="12"/>
    </row>
    <row r="1003">
      <c r="A1003" s="86"/>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04"/>
      <c r="AI1003" s="12"/>
      <c r="AJ1003" s="12"/>
      <c r="AK1003" s="12"/>
      <c r="AL1003" s="12"/>
      <c r="AM1003" s="12"/>
      <c r="AN1003" s="12"/>
      <c r="AO1003" s="12"/>
      <c r="AP1003" s="12"/>
      <c r="AQ1003" s="12"/>
      <c r="AR1003" s="12"/>
      <c r="AS1003" s="12"/>
      <c r="AT1003" s="12"/>
      <c r="AU1003" s="12"/>
      <c r="AV1003" s="12"/>
      <c r="AW1003" s="12"/>
      <c r="AX1003" s="12"/>
      <c r="AY1003" s="12"/>
      <c r="AZ1003" s="12"/>
    </row>
    <row r="1004">
      <c r="A1004" s="86"/>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04"/>
      <c r="AI1004" s="12"/>
      <c r="AJ1004" s="12"/>
      <c r="AK1004" s="12"/>
      <c r="AL1004" s="12"/>
      <c r="AM1004" s="12"/>
      <c r="AN1004" s="12"/>
      <c r="AO1004" s="12"/>
      <c r="AP1004" s="12"/>
      <c r="AQ1004" s="12"/>
      <c r="AR1004" s="12"/>
      <c r="AS1004" s="12"/>
      <c r="AT1004" s="12"/>
      <c r="AU1004" s="12"/>
      <c r="AV1004" s="12"/>
      <c r="AW1004" s="12"/>
      <c r="AX1004" s="12"/>
      <c r="AY1004" s="12"/>
      <c r="AZ1004" s="12"/>
    </row>
    <row r="1005">
      <c r="A1005" s="86"/>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04"/>
      <c r="AI1005" s="12"/>
      <c r="AJ1005" s="12"/>
      <c r="AK1005" s="12"/>
      <c r="AL1005" s="12"/>
      <c r="AM1005" s="12"/>
      <c r="AN1005" s="12"/>
      <c r="AO1005" s="12"/>
      <c r="AP1005" s="12"/>
      <c r="AQ1005" s="12"/>
      <c r="AR1005" s="12"/>
      <c r="AS1005" s="12"/>
      <c r="AT1005" s="12"/>
      <c r="AU1005" s="12"/>
      <c r="AV1005" s="12"/>
      <c r="AW1005" s="12"/>
      <c r="AX1005" s="12"/>
      <c r="AY1005" s="12"/>
      <c r="AZ1005" s="12"/>
    </row>
    <row r="1006">
      <c r="A1006" s="86"/>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04"/>
      <c r="AI1006" s="12"/>
      <c r="AJ1006" s="12"/>
      <c r="AK1006" s="12"/>
      <c r="AL1006" s="12"/>
      <c r="AM1006" s="12"/>
      <c r="AN1006" s="12"/>
      <c r="AO1006" s="12"/>
      <c r="AP1006" s="12"/>
      <c r="AQ1006" s="12"/>
      <c r="AR1006" s="12"/>
      <c r="AS1006" s="12"/>
      <c r="AT1006" s="12"/>
      <c r="AU1006" s="12"/>
      <c r="AV1006" s="12"/>
      <c r="AW1006" s="12"/>
      <c r="AX1006" s="12"/>
      <c r="AY1006" s="12"/>
      <c r="AZ1006" s="12"/>
    </row>
    <row r="1007">
      <c r="A1007" s="86"/>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04"/>
      <c r="AI1007" s="12"/>
      <c r="AJ1007" s="12"/>
      <c r="AK1007" s="12"/>
      <c r="AL1007" s="12"/>
      <c r="AM1007" s="12"/>
      <c r="AN1007" s="12"/>
      <c r="AO1007" s="12"/>
      <c r="AP1007" s="12"/>
      <c r="AQ1007" s="12"/>
      <c r="AR1007" s="12"/>
      <c r="AS1007" s="12"/>
      <c r="AT1007" s="12"/>
      <c r="AU1007" s="12"/>
      <c r="AV1007" s="12"/>
      <c r="AW1007" s="12"/>
      <c r="AX1007" s="12"/>
      <c r="AY1007" s="12"/>
      <c r="AZ1007" s="12"/>
    </row>
    <row r="1008">
      <c r="A1008" s="86"/>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04"/>
      <c r="AI1008" s="12"/>
      <c r="AJ1008" s="12"/>
      <c r="AK1008" s="12"/>
      <c r="AL1008" s="12"/>
      <c r="AM1008" s="12"/>
      <c r="AN1008" s="12"/>
      <c r="AO1008" s="12"/>
      <c r="AP1008" s="12"/>
      <c r="AQ1008" s="12"/>
      <c r="AR1008" s="12"/>
      <c r="AS1008" s="12"/>
      <c r="AT1008" s="12"/>
      <c r="AU1008" s="12"/>
      <c r="AV1008" s="12"/>
      <c r="AW1008" s="12"/>
      <c r="AX1008" s="12"/>
      <c r="AY1008" s="12"/>
      <c r="AZ1008" s="12"/>
    </row>
    <row r="1009">
      <c r="A1009" s="86"/>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04"/>
      <c r="AI1009" s="12"/>
      <c r="AJ1009" s="12"/>
      <c r="AK1009" s="12"/>
      <c r="AL1009" s="12"/>
      <c r="AM1009" s="12"/>
      <c r="AN1009" s="12"/>
      <c r="AO1009" s="12"/>
      <c r="AP1009" s="12"/>
      <c r="AQ1009" s="12"/>
      <c r="AR1009" s="12"/>
      <c r="AS1009" s="12"/>
      <c r="AT1009" s="12"/>
      <c r="AU1009" s="12"/>
      <c r="AV1009" s="12"/>
      <c r="AW1009" s="12"/>
      <c r="AX1009" s="12"/>
      <c r="AY1009" s="12"/>
      <c r="AZ1009" s="12"/>
    </row>
    <row r="1010">
      <c r="A1010" s="86"/>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04"/>
      <c r="AI1010" s="12"/>
      <c r="AJ1010" s="12"/>
      <c r="AK1010" s="12"/>
      <c r="AL1010" s="12"/>
      <c r="AM1010" s="12"/>
      <c r="AN1010" s="12"/>
      <c r="AO1010" s="12"/>
      <c r="AP1010" s="12"/>
      <c r="AQ1010" s="12"/>
      <c r="AR1010" s="12"/>
      <c r="AS1010" s="12"/>
      <c r="AT1010" s="12"/>
      <c r="AU1010" s="12"/>
      <c r="AV1010" s="12"/>
      <c r="AW1010" s="12"/>
      <c r="AX1010" s="12"/>
      <c r="AY1010" s="12"/>
      <c r="AZ1010" s="12"/>
    </row>
    <row r="1011">
      <c r="A1011" s="86"/>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04"/>
      <c r="AI1011" s="12"/>
      <c r="AJ1011" s="12"/>
      <c r="AK1011" s="12"/>
      <c r="AL1011" s="12"/>
      <c r="AM1011" s="12"/>
      <c r="AN1011" s="12"/>
      <c r="AO1011" s="12"/>
      <c r="AP1011" s="12"/>
      <c r="AQ1011" s="12"/>
      <c r="AR1011" s="12"/>
      <c r="AS1011" s="12"/>
      <c r="AT1011" s="12"/>
      <c r="AU1011" s="12"/>
      <c r="AV1011" s="12"/>
      <c r="AW1011" s="12"/>
      <c r="AX1011" s="12"/>
      <c r="AY1011" s="12"/>
      <c r="AZ1011" s="12"/>
    </row>
    <row r="1012">
      <c r="A1012" s="86"/>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04"/>
      <c r="AI1012" s="12"/>
      <c r="AJ1012" s="12"/>
      <c r="AK1012" s="12"/>
      <c r="AL1012" s="12"/>
      <c r="AM1012" s="12"/>
      <c r="AN1012" s="12"/>
      <c r="AO1012" s="12"/>
      <c r="AP1012" s="12"/>
      <c r="AQ1012" s="12"/>
      <c r="AR1012" s="12"/>
      <c r="AS1012" s="12"/>
      <c r="AT1012" s="12"/>
      <c r="AU1012" s="12"/>
      <c r="AV1012" s="12"/>
      <c r="AW1012" s="12"/>
      <c r="AX1012" s="12"/>
      <c r="AY1012" s="12"/>
      <c r="AZ1012" s="12"/>
    </row>
    <row r="1013">
      <c r="A1013" s="86"/>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04"/>
      <c r="AI1013" s="12"/>
      <c r="AJ1013" s="12"/>
      <c r="AK1013" s="12"/>
      <c r="AL1013" s="12"/>
      <c r="AM1013" s="12"/>
      <c r="AN1013" s="12"/>
      <c r="AO1013" s="12"/>
      <c r="AP1013" s="12"/>
      <c r="AQ1013" s="12"/>
      <c r="AR1013" s="12"/>
      <c r="AS1013" s="12"/>
      <c r="AT1013" s="12"/>
      <c r="AU1013" s="12"/>
      <c r="AV1013" s="12"/>
      <c r="AW1013" s="12"/>
      <c r="AX1013" s="12"/>
      <c r="AY1013" s="12"/>
      <c r="AZ1013" s="12"/>
    </row>
    <row r="1014">
      <c r="A1014" s="86"/>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04"/>
      <c r="AI1014" s="12"/>
      <c r="AJ1014" s="12"/>
      <c r="AK1014" s="12"/>
      <c r="AL1014" s="12"/>
      <c r="AM1014" s="12"/>
      <c r="AN1014" s="12"/>
      <c r="AO1014" s="12"/>
      <c r="AP1014" s="12"/>
      <c r="AQ1014" s="12"/>
      <c r="AR1014" s="12"/>
      <c r="AS1014" s="12"/>
      <c r="AT1014" s="12"/>
      <c r="AU1014" s="12"/>
      <c r="AV1014" s="12"/>
      <c r="AW1014" s="12"/>
      <c r="AX1014" s="12"/>
      <c r="AY1014" s="12"/>
      <c r="AZ1014" s="12"/>
    </row>
    <row r="1015">
      <c r="A1015" s="86"/>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c r="AH1015" s="104"/>
      <c r="AI1015" s="12"/>
      <c r="AJ1015" s="12"/>
      <c r="AK1015" s="12"/>
      <c r="AL1015" s="12"/>
      <c r="AM1015" s="12"/>
      <c r="AN1015" s="12"/>
      <c r="AO1015" s="12"/>
      <c r="AP1015" s="12"/>
      <c r="AQ1015" s="12"/>
      <c r="AR1015" s="12"/>
      <c r="AS1015" s="12"/>
      <c r="AT1015" s="12"/>
      <c r="AU1015" s="12"/>
      <c r="AV1015" s="12"/>
      <c r="AW1015" s="12"/>
      <c r="AX1015" s="12"/>
      <c r="AY1015" s="12"/>
      <c r="AZ1015" s="12"/>
    </row>
    <row r="1016">
      <c r="A1016" s="86"/>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04"/>
      <c r="AI1016" s="12"/>
      <c r="AJ1016" s="12"/>
      <c r="AK1016" s="12"/>
      <c r="AL1016" s="12"/>
      <c r="AM1016" s="12"/>
      <c r="AN1016" s="12"/>
      <c r="AO1016" s="12"/>
      <c r="AP1016" s="12"/>
      <c r="AQ1016" s="12"/>
      <c r="AR1016" s="12"/>
      <c r="AS1016" s="12"/>
      <c r="AT1016" s="12"/>
      <c r="AU1016" s="12"/>
      <c r="AV1016" s="12"/>
      <c r="AW1016" s="12"/>
      <c r="AX1016" s="12"/>
      <c r="AY1016" s="12"/>
      <c r="AZ1016" s="12"/>
    </row>
    <row r="1017">
      <c r="A1017" s="86"/>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c r="AH1017" s="104"/>
      <c r="AI1017" s="12"/>
      <c r="AJ1017" s="12"/>
      <c r="AK1017" s="12"/>
      <c r="AL1017" s="12"/>
      <c r="AM1017" s="12"/>
      <c r="AN1017" s="12"/>
      <c r="AO1017" s="12"/>
      <c r="AP1017" s="12"/>
      <c r="AQ1017" s="12"/>
      <c r="AR1017" s="12"/>
      <c r="AS1017" s="12"/>
      <c r="AT1017" s="12"/>
      <c r="AU1017" s="12"/>
      <c r="AV1017" s="12"/>
      <c r="AW1017" s="12"/>
      <c r="AX1017" s="12"/>
      <c r="AY1017" s="12"/>
      <c r="AZ1017" s="12"/>
    </row>
    <row r="1018">
      <c r="A1018" s="86"/>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c r="AH1018" s="104"/>
      <c r="AI1018" s="12"/>
      <c r="AJ1018" s="12"/>
      <c r="AK1018" s="12"/>
      <c r="AL1018" s="12"/>
      <c r="AM1018" s="12"/>
      <c r="AN1018" s="12"/>
      <c r="AO1018" s="12"/>
      <c r="AP1018" s="12"/>
      <c r="AQ1018" s="12"/>
      <c r="AR1018" s="12"/>
      <c r="AS1018" s="12"/>
      <c r="AT1018" s="12"/>
      <c r="AU1018" s="12"/>
      <c r="AV1018" s="12"/>
      <c r="AW1018" s="12"/>
      <c r="AX1018" s="12"/>
      <c r="AY1018" s="12"/>
      <c r="AZ1018" s="12"/>
    </row>
    <row r="1019">
      <c r="A1019" s="86"/>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c r="AH1019" s="104"/>
      <c r="AI1019" s="12"/>
      <c r="AJ1019" s="12"/>
      <c r="AK1019" s="12"/>
      <c r="AL1019" s="12"/>
      <c r="AM1019" s="12"/>
      <c r="AN1019" s="12"/>
      <c r="AO1019" s="12"/>
      <c r="AP1019" s="12"/>
      <c r="AQ1019" s="12"/>
      <c r="AR1019" s="12"/>
      <c r="AS1019" s="12"/>
      <c r="AT1019" s="12"/>
      <c r="AU1019" s="12"/>
      <c r="AV1019" s="12"/>
      <c r="AW1019" s="12"/>
      <c r="AX1019" s="12"/>
      <c r="AY1019" s="12"/>
      <c r="AZ1019" s="12"/>
    </row>
    <row r="1020">
      <c r="A1020" s="86"/>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c r="AH1020" s="104"/>
      <c r="AI1020" s="12"/>
      <c r="AJ1020" s="12"/>
      <c r="AK1020" s="12"/>
      <c r="AL1020" s="12"/>
      <c r="AM1020" s="12"/>
      <c r="AN1020" s="12"/>
      <c r="AO1020" s="12"/>
      <c r="AP1020" s="12"/>
      <c r="AQ1020" s="12"/>
      <c r="AR1020" s="12"/>
      <c r="AS1020" s="12"/>
      <c r="AT1020" s="12"/>
      <c r="AU1020" s="12"/>
      <c r="AV1020" s="12"/>
      <c r="AW1020" s="12"/>
      <c r="AX1020" s="12"/>
      <c r="AY1020" s="12"/>
      <c r="AZ1020" s="12"/>
    </row>
    <row r="1021">
      <c r="A1021" s="86"/>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c r="AH1021" s="104"/>
      <c r="AI1021" s="12"/>
      <c r="AJ1021" s="12"/>
      <c r="AK1021" s="12"/>
      <c r="AL1021" s="12"/>
      <c r="AM1021" s="12"/>
      <c r="AN1021" s="12"/>
      <c r="AO1021" s="12"/>
      <c r="AP1021" s="12"/>
      <c r="AQ1021" s="12"/>
      <c r="AR1021" s="12"/>
      <c r="AS1021" s="12"/>
      <c r="AT1021" s="12"/>
      <c r="AU1021" s="12"/>
      <c r="AV1021" s="12"/>
      <c r="AW1021" s="12"/>
      <c r="AX1021" s="12"/>
      <c r="AY1021" s="12"/>
      <c r="AZ1021" s="12"/>
    </row>
    <row r="1022">
      <c r="A1022" s="86"/>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04"/>
      <c r="AI1022" s="12"/>
      <c r="AJ1022" s="12"/>
      <c r="AK1022" s="12"/>
      <c r="AL1022" s="12"/>
      <c r="AM1022" s="12"/>
      <c r="AN1022" s="12"/>
      <c r="AO1022" s="12"/>
      <c r="AP1022" s="12"/>
      <c r="AQ1022" s="12"/>
      <c r="AR1022" s="12"/>
      <c r="AS1022" s="12"/>
      <c r="AT1022" s="12"/>
      <c r="AU1022" s="12"/>
      <c r="AV1022" s="12"/>
      <c r="AW1022" s="12"/>
      <c r="AX1022" s="12"/>
      <c r="AY1022" s="12"/>
      <c r="AZ1022" s="12"/>
    </row>
    <row r="1023">
      <c r="A1023" s="86"/>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04"/>
      <c r="AI1023" s="12"/>
      <c r="AJ1023" s="12"/>
      <c r="AK1023" s="12"/>
      <c r="AL1023" s="12"/>
      <c r="AM1023" s="12"/>
      <c r="AN1023" s="12"/>
      <c r="AO1023" s="12"/>
      <c r="AP1023" s="12"/>
      <c r="AQ1023" s="12"/>
      <c r="AR1023" s="12"/>
      <c r="AS1023" s="12"/>
      <c r="AT1023" s="12"/>
      <c r="AU1023" s="12"/>
      <c r="AV1023" s="12"/>
      <c r="AW1023" s="12"/>
      <c r="AX1023" s="12"/>
      <c r="AY1023" s="12"/>
      <c r="AZ1023" s="12"/>
    </row>
    <row r="1024">
      <c r="A1024" s="86"/>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c r="AH1024" s="104"/>
      <c r="AI1024" s="12"/>
      <c r="AJ1024" s="12"/>
      <c r="AK1024" s="12"/>
      <c r="AL1024" s="12"/>
      <c r="AM1024" s="12"/>
      <c r="AN1024" s="12"/>
      <c r="AO1024" s="12"/>
      <c r="AP1024" s="12"/>
      <c r="AQ1024" s="12"/>
      <c r="AR1024" s="12"/>
      <c r="AS1024" s="12"/>
      <c r="AT1024" s="12"/>
      <c r="AU1024" s="12"/>
      <c r="AV1024" s="12"/>
      <c r="AW1024" s="12"/>
      <c r="AX1024" s="12"/>
      <c r="AY1024" s="12"/>
      <c r="AZ1024" s="12"/>
    </row>
    <row r="1025">
      <c r="A1025" s="86"/>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04"/>
      <c r="AI1025" s="12"/>
      <c r="AJ1025" s="12"/>
      <c r="AK1025" s="12"/>
      <c r="AL1025" s="12"/>
      <c r="AM1025" s="12"/>
      <c r="AN1025" s="12"/>
      <c r="AO1025" s="12"/>
      <c r="AP1025" s="12"/>
      <c r="AQ1025" s="12"/>
      <c r="AR1025" s="12"/>
      <c r="AS1025" s="12"/>
      <c r="AT1025" s="12"/>
      <c r="AU1025" s="12"/>
      <c r="AV1025" s="12"/>
      <c r="AW1025" s="12"/>
      <c r="AX1025" s="12"/>
      <c r="AY1025" s="12"/>
      <c r="AZ1025" s="12"/>
    </row>
    <row r="1026">
      <c r="A1026" s="86"/>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04"/>
      <c r="AI1026" s="12"/>
      <c r="AJ1026" s="12"/>
      <c r="AK1026" s="12"/>
      <c r="AL1026" s="12"/>
      <c r="AM1026" s="12"/>
      <c r="AN1026" s="12"/>
      <c r="AO1026" s="12"/>
      <c r="AP1026" s="12"/>
      <c r="AQ1026" s="12"/>
      <c r="AR1026" s="12"/>
      <c r="AS1026" s="12"/>
      <c r="AT1026" s="12"/>
      <c r="AU1026" s="12"/>
      <c r="AV1026" s="12"/>
      <c r="AW1026" s="12"/>
      <c r="AX1026" s="12"/>
      <c r="AY1026" s="12"/>
      <c r="AZ1026" s="12"/>
    </row>
    <row r="1027">
      <c r="A1027" s="86"/>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c r="AH1027" s="104"/>
      <c r="AI1027" s="12"/>
      <c r="AJ1027" s="12"/>
      <c r="AK1027" s="12"/>
      <c r="AL1027" s="12"/>
      <c r="AM1027" s="12"/>
      <c r="AN1027" s="12"/>
      <c r="AO1027" s="12"/>
      <c r="AP1027" s="12"/>
      <c r="AQ1027" s="12"/>
      <c r="AR1027" s="12"/>
      <c r="AS1027" s="12"/>
      <c r="AT1027" s="12"/>
      <c r="AU1027" s="12"/>
      <c r="AV1027" s="12"/>
      <c r="AW1027" s="12"/>
      <c r="AX1027" s="12"/>
      <c r="AY1027" s="12"/>
      <c r="AZ1027" s="12"/>
    </row>
    <row r="1028">
      <c r="A1028" s="86"/>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04"/>
      <c r="AI1028" s="12"/>
      <c r="AJ1028" s="12"/>
      <c r="AK1028" s="12"/>
      <c r="AL1028" s="12"/>
      <c r="AM1028" s="12"/>
      <c r="AN1028" s="12"/>
      <c r="AO1028" s="12"/>
      <c r="AP1028" s="12"/>
      <c r="AQ1028" s="12"/>
      <c r="AR1028" s="12"/>
      <c r="AS1028" s="12"/>
      <c r="AT1028" s="12"/>
      <c r="AU1028" s="12"/>
      <c r="AV1028" s="12"/>
      <c r="AW1028" s="12"/>
      <c r="AX1028" s="12"/>
      <c r="AY1028" s="12"/>
      <c r="AZ1028" s="12"/>
    </row>
    <row r="1029">
      <c r="A1029" s="86"/>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c r="AH1029" s="104"/>
      <c r="AI1029" s="12"/>
      <c r="AJ1029" s="12"/>
      <c r="AK1029" s="12"/>
      <c r="AL1029" s="12"/>
      <c r="AM1029" s="12"/>
      <c r="AN1029" s="12"/>
      <c r="AO1029" s="12"/>
      <c r="AP1029" s="12"/>
      <c r="AQ1029" s="12"/>
      <c r="AR1029" s="12"/>
      <c r="AS1029" s="12"/>
      <c r="AT1029" s="12"/>
      <c r="AU1029" s="12"/>
      <c r="AV1029" s="12"/>
      <c r="AW1029" s="12"/>
      <c r="AX1029" s="12"/>
      <c r="AY1029" s="12"/>
      <c r="AZ1029" s="12"/>
    </row>
    <row r="1030">
      <c r="A1030" s="86"/>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c r="AH1030" s="104"/>
      <c r="AI1030" s="12"/>
      <c r="AJ1030" s="12"/>
      <c r="AK1030" s="12"/>
      <c r="AL1030" s="12"/>
      <c r="AM1030" s="12"/>
      <c r="AN1030" s="12"/>
      <c r="AO1030" s="12"/>
      <c r="AP1030" s="12"/>
      <c r="AQ1030" s="12"/>
      <c r="AR1030" s="12"/>
      <c r="AS1030" s="12"/>
      <c r="AT1030" s="12"/>
      <c r="AU1030" s="12"/>
      <c r="AV1030" s="12"/>
      <c r="AW1030" s="12"/>
      <c r="AX1030" s="12"/>
      <c r="AY1030" s="12"/>
      <c r="AZ1030" s="12"/>
    </row>
    <row r="1031">
      <c r="A1031" s="86"/>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c r="AH1031" s="104"/>
      <c r="AI1031" s="12"/>
      <c r="AJ1031" s="12"/>
      <c r="AK1031" s="12"/>
      <c r="AL1031" s="12"/>
      <c r="AM1031" s="12"/>
      <c r="AN1031" s="12"/>
      <c r="AO1031" s="12"/>
      <c r="AP1031" s="12"/>
      <c r="AQ1031" s="12"/>
      <c r="AR1031" s="12"/>
      <c r="AS1031" s="12"/>
      <c r="AT1031" s="12"/>
      <c r="AU1031" s="12"/>
      <c r="AV1031" s="12"/>
      <c r="AW1031" s="12"/>
      <c r="AX1031" s="12"/>
      <c r="AY1031" s="12"/>
      <c r="AZ1031" s="12"/>
    </row>
    <row r="1032">
      <c r="A1032" s="86"/>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row>
    <row r="1033">
      <c r="A1033" s="86"/>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row>
    <row r="1034">
      <c r="A1034" s="86"/>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row>
    <row r="1035">
      <c r="A1035" s="86"/>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row>
    <row r="1036">
      <c r="A1036" s="86"/>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row>
    <row r="1037">
      <c r="A1037" s="86"/>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row>
    <row r="1038">
      <c r="A1038" s="86"/>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row>
    <row r="1039">
      <c r="A1039" s="86"/>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row>
  </sheetData>
  <autoFilter ref="$A$1:$AZ$1039">
    <sortState ref="A1:AZ1039">
      <sortCondition ref="A1:A1039"/>
      <sortCondition ref="D1:D1039"/>
    </sortState>
  </autoFilter>
  <conditionalFormatting sqref="C5:C14 C28:C30 E31:E34 D38:D41 D57:D58 A90:Z90 C95:C100 F95:F97 F99:F100 D114:D127 K125 F131:F136 D164:D165 D174:E178 P179:P190 A181:O190 Q181:Q183 R181:T190 U181:Z183 Q187:Q190 U187:Z190">
    <cfRule type="expression" dxfId="0" priority="1">
      <formula>$A5= 1</formula>
    </cfRule>
  </conditionalFormatting>
  <conditionalFormatting sqref="A1:C180 D1:D187 E1:L180 M1:M192 N1:Q180 R1:R191 S1:S187 T1:AI180 S190:S191">
    <cfRule type="expression" dxfId="0" priority="2">
      <formula>$A1=1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45" t="s">
        <v>795</v>
      </c>
    </row>
    <row r="3">
      <c r="A3" s="146" t="s">
        <v>589</v>
      </c>
      <c r="B3" s="146" t="s">
        <v>796</v>
      </c>
    </row>
    <row r="4">
      <c r="A4" s="146" t="s">
        <v>797</v>
      </c>
      <c r="B4" s="147" t="s">
        <v>798</v>
      </c>
    </row>
    <row r="5">
      <c r="A5" s="110" t="s">
        <v>683</v>
      </c>
      <c r="B5" s="147" t="s">
        <v>799</v>
      </c>
    </row>
    <row r="6">
      <c r="A6" s="146" t="s">
        <v>800</v>
      </c>
      <c r="B6" s="147" t="s">
        <v>801</v>
      </c>
    </row>
  </sheetData>
  <hyperlinks>
    <hyperlink r:id="rId1" ref="B4"/>
    <hyperlink r:id="rId2" ref="B5"/>
    <hyperlink r:id="rId3" ref="B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25"/>
  </cols>
  <sheetData>
    <row r="1">
      <c r="A1" s="148" t="s">
        <v>3</v>
      </c>
      <c r="B1" s="149" t="s">
        <v>802</v>
      </c>
      <c r="C1" s="150"/>
      <c r="D1" s="150"/>
      <c r="E1" s="150"/>
      <c r="F1" s="150"/>
      <c r="G1" s="150"/>
      <c r="H1" s="150"/>
      <c r="I1" s="150"/>
      <c r="J1" s="150"/>
      <c r="K1" s="150"/>
      <c r="L1" s="150"/>
      <c r="M1" s="150"/>
      <c r="N1" s="150"/>
      <c r="O1" s="150"/>
      <c r="P1" s="150"/>
      <c r="Q1" s="150"/>
      <c r="R1" s="150"/>
      <c r="S1" s="150"/>
      <c r="T1" s="150"/>
      <c r="U1" s="150"/>
      <c r="V1" s="150"/>
      <c r="W1" s="150"/>
      <c r="X1" s="150"/>
      <c r="Y1" s="150"/>
      <c r="Z1" s="150"/>
    </row>
    <row r="2">
      <c r="A2" s="151" t="s">
        <v>803</v>
      </c>
      <c r="B2" s="152" t="s">
        <v>804</v>
      </c>
    </row>
    <row r="3">
      <c r="A3" s="151" t="s">
        <v>805</v>
      </c>
      <c r="B3" s="152" t="s">
        <v>806</v>
      </c>
    </row>
    <row r="4">
      <c r="A4" s="151" t="s">
        <v>807</v>
      </c>
      <c r="B4" s="30">
        <v>1997.0</v>
      </c>
    </row>
    <row r="5">
      <c r="A5" s="30" t="s">
        <v>808</v>
      </c>
      <c r="B5" s="151">
        <v>1995.0</v>
      </c>
    </row>
    <row r="6">
      <c r="A6" s="30" t="s">
        <v>809</v>
      </c>
      <c r="B6" s="152" t="s">
        <v>810</v>
      </c>
    </row>
    <row r="7">
      <c r="A7" s="30" t="s">
        <v>811</v>
      </c>
      <c r="B7" s="152" t="s">
        <v>812</v>
      </c>
    </row>
    <row r="8">
      <c r="A8" s="30" t="s">
        <v>813</v>
      </c>
      <c r="B8" s="152" t="s">
        <v>812</v>
      </c>
    </row>
    <row r="9">
      <c r="A9" s="153" t="s">
        <v>814</v>
      </c>
      <c r="B9" s="151" t="s">
        <v>154</v>
      </c>
    </row>
    <row r="10">
      <c r="A10" s="151" t="s">
        <v>549</v>
      </c>
      <c r="B10" s="151" t="s">
        <v>550</v>
      </c>
    </row>
    <row r="11">
      <c r="A11" s="151" t="s">
        <v>815</v>
      </c>
      <c r="B11" s="151" t="s">
        <v>154</v>
      </c>
    </row>
    <row r="12">
      <c r="A12" s="154" t="s">
        <v>816</v>
      </c>
      <c r="B12" s="152" t="s">
        <v>154</v>
      </c>
    </row>
    <row r="13">
      <c r="A13" s="155" t="s">
        <v>817</v>
      </c>
      <c r="B13" s="156"/>
    </row>
    <row r="14">
      <c r="A14" s="154" t="s">
        <v>818</v>
      </c>
      <c r="B14" s="151" t="s">
        <v>819</v>
      </c>
    </row>
    <row r="15">
      <c r="A15" s="157"/>
    </row>
    <row r="22">
      <c r="L22" s="158" t="s">
        <v>820</v>
      </c>
    </row>
  </sheetData>
  <hyperlinks>
    <hyperlink r:id="rId1" location="fn1" ref="A9"/>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13"/>
    <col customWidth="1" min="2" max="2" width="23.25"/>
  </cols>
  <sheetData>
    <row r="1">
      <c r="A1" s="159" t="s">
        <v>821</v>
      </c>
      <c r="B1" s="160" t="s">
        <v>822</v>
      </c>
      <c r="C1" s="161" t="s">
        <v>823</v>
      </c>
      <c r="D1" s="160" t="s">
        <v>824</v>
      </c>
      <c r="E1" s="160" t="s">
        <v>89</v>
      </c>
      <c r="F1" s="161" t="s">
        <v>825</v>
      </c>
      <c r="G1" s="161" t="s">
        <v>585</v>
      </c>
      <c r="H1" s="161" t="s">
        <v>826</v>
      </c>
      <c r="I1" s="161" t="s">
        <v>827</v>
      </c>
      <c r="J1" s="161" t="s">
        <v>582</v>
      </c>
      <c r="K1" s="161" t="s">
        <v>828</v>
      </c>
    </row>
    <row r="2">
      <c r="A2" s="159" t="s">
        <v>829</v>
      </c>
      <c r="B2" s="162" t="s">
        <v>830</v>
      </c>
      <c r="C2" s="162"/>
      <c r="D2" s="163"/>
      <c r="E2" s="163"/>
      <c r="F2" s="162"/>
      <c r="G2" s="162"/>
      <c r="H2" s="162"/>
      <c r="I2" s="162"/>
      <c r="J2" s="162"/>
      <c r="K2" s="162"/>
    </row>
    <row r="3">
      <c r="A3" s="159" t="s">
        <v>831</v>
      </c>
      <c r="B3" s="162" t="s">
        <v>382</v>
      </c>
      <c r="C3" s="162"/>
      <c r="D3" s="163"/>
      <c r="E3" s="163"/>
      <c r="F3" s="162"/>
      <c r="G3" s="162"/>
      <c r="H3" s="162"/>
      <c r="I3" s="162"/>
      <c r="J3" s="162"/>
      <c r="K3" s="162"/>
    </row>
    <row r="4">
      <c r="A4" s="159" t="s">
        <v>832</v>
      </c>
      <c r="B4" s="162" t="s">
        <v>389</v>
      </c>
      <c r="C4" s="162"/>
      <c r="D4" s="163"/>
      <c r="E4" s="163"/>
      <c r="F4" s="162"/>
      <c r="G4" s="162"/>
      <c r="H4" s="162"/>
      <c r="I4" s="162"/>
      <c r="J4" s="162"/>
      <c r="K4" s="162"/>
    </row>
    <row r="5">
      <c r="A5" s="159" t="s">
        <v>833</v>
      </c>
      <c r="B5" s="162" t="s">
        <v>509</v>
      </c>
      <c r="C5" s="162"/>
      <c r="D5" s="163"/>
      <c r="E5" s="163"/>
      <c r="F5" s="162"/>
      <c r="G5" s="162"/>
      <c r="H5" s="162"/>
      <c r="I5" s="162"/>
      <c r="J5" s="162"/>
      <c r="K5" s="162"/>
    </row>
    <row r="6">
      <c r="A6" s="159" t="s">
        <v>508</v>
      </c>
      <c r="B6" s="162" t="s">
        <v>509</v>
      </c>
      <c r="C6" s="162"/>
      <c r="D6" s="163"/>
      <c r="E6" s="163"/>
      <c r="F6" s="162"/>
      <c r="G6" s="162"/>
      <c r="H6" s="162"/>
      <c r="I6" s="162"/>
      <c r="J6" s="162"/>
      <c r="K6" s="162"/>
    </row>
    <row r="7">
      <c r="A7" s="159" t="s">
        <v>834</v>
      </c>
      <c r="B7" s="162" t="s">
        <v>835</v>
      </c>
      <c r="C7" s="162"/>
      <c r="D7" s="163"/>
      <c r="E7" s="163"/>
      <c r="F7" s="162"/>
      <c r="G7" s="162"/>
      <c r="H7" s="162"/>
      <c r="I7" s="162"/>
      <c r="J7" s="162"/>
      <c r="K7" s="162"/>
    </row>
    <row r="8">
      <c r="A8" s="159" t="s">
        <v>836</v>
      </c>
      <c r="B8" s="162" t="s">
        <v>837</v>
      </c>
      <c r="C8" s="162"/>
      <c r="D8" s="163"/>
      <c r="E8" s="163"/>
      <c r="F8" s="162"/>
      <c r="G8" s="162"/>
      <c r="H8" s="162"/>
      <c r="I8" s="162"/>
      <c r="J8" s="162"/>
      <c r="K8" s="162"/>
    </row>
    <row r="9">
      <c r="A9" s="159" t="s">
        <v>838</v>
      </c>
      <c r="B9" s="162" t="s">
        <v>839</v>
      </c>
      <c r="C9" s="162"/>
      <c r="D9" s="163"/>
      <c r="E9" s="163"/>
      <c r="F9" s="162"/>
      <c r="G9" s="162"/>
      <c r="H9" s="162"/>
      <c r="I9" s="162"/>
      <c r="J9" s="162"/>
      <c r="K9" s="162"/>
    </row>
    <row r="10">
      <c r="A10" s="159" t="s">
        <v>840</v>
      </c>
      <c r="B10" s="162" t="s">
        <v>404</v>
      </c>
      <c r="C10" s="162"/>
      <c r="D10" s="163"/>
      <c r="E10" s="163"/>
      <c r="F10" s="162"/>
      <c r="G10" s="162"/>
      <c r="H10" s="162"/>
      <c r="I10" s="162"/>
      <c r="J10" s="162"/>
      <c r="K10" s="162"/>
    </row>
    <row r="11">
      <c r="A11" s="159" t="s">
        <v>841</v>
      </c>
      <c r="B11" s="162" t="s">
        <v>842</v>
      </c>
      <c r="C11" s="162"/>
      <c r="D11" s="163"/>
      <c r="E11" s="163"/>
      <c r="F11" s="162"/>
      <c r="G11" s="162"/>
      <c r="H11" s="162"/>
      <c r="I11" s="162"/>
      <c r="J11" s="162"/>
      <c r="K11" s="162"/>
    </row>
    <row r="12">
      <c r="A12" s="159" t="s">
        <v>843</v>
      </c>
      <c r="B12" s="162" t="s">
        <v>844</v>
      </c>
      <c r="C12" s="162"/>
      <c r="D12" s="163"/>
      <c r="E12" s="163"/>
      <c r="F12" s="162"/>
      <c r="G12" s="162"/>
      <c r="H12" s="162"/>
      <c r="I12" s="162"/>
      <c r="J12" s="162"/>
      <c r="K12" s="162"/>
    </row>
    <row r="13">
      <c r="A13" s="159" t="s">
        <v>86</v>
      </c>
      <c r="B13" s="162" t="s">
        <v>845</v>
      </c>
      <c r="C13" s="162"/>
      <c r="D13" s="163"/>
      <c r="E13" s="163"/>
      <c r="F13" s="162"/>
      <c r="G13" s="162"/>
      <c r="H13" s="162"/>
      <c r="I13" s="162"/>
      <c r="J13" s="162"/>
      <c r="K13" s="162"/>
    </row>
    <row r="14">
      <c r="A14" s="159" t="s">
        <v>846</v>
      </c>
      <c r="B14" s="162" t="s">
        <v>308</v>
      </c>
      <c r="C14" s="162"/>
      <c r="D14" s="163"/>
      <c r="E14" s="163"/>
      <c r="F14" s="162"/>
      <c r="G14" s="162"/>
      <c r="H14" s="162"/>
      <c r="I14" s="162"/>
      <c r="J14" s="164"/>
      <c r="K14" s="162"/>
    </row>
    <row r="15">
      <c r="A15" s="159" t="s">
        <v>847</v>
      </c>
      <c r="B15" s="162" t="s">
        <v>131</v>
      </c>
      <c r="C15" s="162"/>
      <c r="D15" s="163"/>
      <c r="E15" s="163"/>
      <c r="F15" s="162"/>
      <c r="G15" s="162"/>
      <c r="H15" s="162"/>
      <c r="I15" s="162"/>
      <c r="J15" s="162"/>
      <c r="K15" s="162"/>
    </row>
    <row r="16">
      <c r="A16" s="159" t="s">
        <v>481</v>
      </c>
      <c r="B16" s="162" t="s">
        <v>68</v>
      </c>
      <c r="C16" s="162"/>
      <c r="D16" s="163"/>
      <c r="E16" s="163"/>
      <c r="F16" s="162"/>
      <c r="G16" s="162"/>
      <c r="H16" s="162"/>
      <c r="I16" s="162"/>
      <c r="J16" s="162"/>
      <c r="K16" s="162"/>
    </row>
    <row r="17">
      <c r="A17" s="159" t="s">
        <v>491</v>
      </c>
      <c r="B17" s="162" t="s">
        <v>68</v>
      </c>
      <c r="C17" s="162"/>
      <c r="D17" s="163"/>
      <c r="E17" s="163"/>
      <c r="F17" s="162"/>
      <c r="G17" s="162"/>
      <c r="H17" s="162"/>
      <c r="I17" s="162"/>
      <c r="J17" s="162"/>
      <c r="K17" s="162"/>
    </row>
    <row r="18">
      <c r="A18" s="159" t="s">
        <v>848</v>
      </c>
      <c r="B18" s="162" t="s">
        <v>849</v>
      </c>
      <c r="C18" s="162"/>
      <c r="D18" s="163"/>
      <c r="E18" s="163"/>
      <c r="F18" s="162"/>
      <c r="G18" s="162"/>
      <c r="H18" s="162"/>
      <c r="I18" s="162"/>
      <c r="J18" s="162"/>
      <c r="K18" s="162"/>
    </row>
    <row r="19">
      <c r="A19" s="165" t="s">
        <v>850</v>
      </c>
      <c r="B19" s="166" t="s">
        <v>851</v>
      </c>
      <c r="C19" s="166"/>
      <c r="D19" s="167"/>
      <c r="E19" s="167"/>
      <c r="F19" s="166"/>
      <c r="G19" s="166"/>
      <c r="H19" s="166"/>
      <c r="I19" s="166"/>
      <c r="J19" s="166"/>
      <c r="K19" s="166"/>
    </row>
    <row r="20">
      <c r="A20" s="159" t="s">
        <v>852</v>
      </c>
      <c r="B20" s="162" t="s">
        <v>389</v>
      </c>
      <c r="C20" s="162"/>
      <c r="D20" s="163"/>
      <c r="E20" s="163"/>
      <c r="F20" s="162"/>
      <c r="G20" s="162"/>
      <c r="H20" s="162"/>
      <c r="I20" s="162"/>
      <c r="J20" s="162"/>
      <c r="K20" s="162"/>
    </row>
    <row r="21">
      <c r="A21" s="159" t="s">
        <v>853</v>
      </c>
      <c r="B21" s="162" t="s">
        <v>854</v>
      </c>
      <c r="C21" s="162"/>
      <c r="D21" s="163"/>
      <c r="E21" s="163"/>
      <c r="F21" s="162"/>
      <c r="G21" s="162"/>
      <c r="H21" s="162"/>
      <c r="I21" s="162"/>
      <c r="J21" s="162"/>
      <c r="K21" s="162"/>
    </row>
    <row r="22">
      <c r="A22" s="159" t="s">
        <v>855</v>
      </c>
      <c r="B22" s="162" t="s">
        <v>856</v>
      </c>
      <c r="C22" s="162"/>
      <c r="D22" s="163"/>
      <c r="E22" s="163"/>
      <c r="F22" s="162"/>
      <c r="G22" s="162"/>
      <c r="H22" s="162"/>
      <c r="I22" s="162"/>
      <c r="J22" s="162"/>
      <c r="K22" s="162"/>
    </row>
    <row r="23">
      <c r="A23" s="159" t="s">
        <v>857</v>
      </c>
      <c r="B23" s="162" t="s">
        <v>109</v>
      </c>
      <c r="C23" s="162"/>
      <c r="D23" s="163"/>
      <c r="E23" s="163"/>
      <c r="F23" s="162"/>
      <c r="G23" s="162"/>
      <c r="H23" s="162"/>
      <c r="I23" s="162"/>
      <c r="J23" s="162"/>
      <c r="K23" s="162"/>
    </row>
    <row r="24">
      <c r="A24" s="159" t="s">
        <v>858</v>
      </c>
      <c r="B24" s="162" t="s">
        <v>859</v>
      </c>
      <c r="C24" s="162"/>
      <c r="D24" s="163"/>
      <c r="E24" s="163"/>
      <c r="F24" s="162"/>
      <c r="G24" s="162"/>
      <c r="H24" s="162"/>
      <c r="I24" s="162"/>
      <c r="J24" s="162"/>
      <c r="K24" s="162"/>
    </row>
    <row r="25">
      <c r="A25" s="159" t="s">
        <v>860</v>
      </c>
      <c r="B25" s="162" t="s">
        <v>861</v>
      </c>
      <c r="C25" s="162"/>
      <c r="D25" s="163"/>
      <c r="E25" s="163"/>
      <c r="F25" s="162"/>
      <c r="G25" s="162"/>
      <c r="H25" s="162"/>
      <c r="I25" s="162"/>
      <c r="J25" s="162"/>
      <c r="K25" s="162"/>
    </row>
    <row r="26">
      <c r="A26" s="159" t="s">
        <v>408</v>
      </c>
      <c r="B26" s="162" t="s">
        <v>409</v>
      </c>
      <c r="C26" s="162"/>
      <c r="D26" s="163"/>
      <c r="E26" s="163"/>
      <c r="F26" s="162"/>
      <c r="G26" s="162"/>
      <c r="H26" s="162"/>
      <c r="I26" s="162"/>
      <c r="J26" s="162"/>
      <c r="K26" s="162"/>
    </row>
    <row r="27">
      <c r="A27" s="146" t="s">
        <v>862</v>
      </c>
      <c r="B27" s="162" t="s">
        <v>863</v>
      </c>
      <c r="C27" s="162"/>
      <c r="D27" s="163"/>
      <c r="E27" s="163"/>
      <c r="F27" s="162"/>
      <c r="G27" s="162"/>
      <c r="H27" s="162"/>
      <c r="I27" s="162"/>
      <c r="J27" s="162"/>
      <c r="K27" s="162"/>
    </row>
    <row r="28">
      <c r="A28" s="159" t="s">
        <v>864</v>
      </c>
      <c r="B28" s="162" t="s">
        <v>865</v>
      </c>
      <c r="C28" s="162"/>
      <c r="D28" s="163"/>
      <c r="E28" s="163"/>
      <c r="F28" s="162"/>
      <c r="G28" s="162"/>
      <c r="H28" s="162"/>
      <c r="I28" s="162"/>
      <c r="J28" s="162"/>
      <c r="K28" s="162"/>
    </row>
    <row r="29">
      <c r="A29" s="159" t="s">
        <v>866</v>
      </c>
      <c r="B29" s="162" t="s">
        <v>404</v>
      </c>
      <c r="C29" s="162"/>
      <c r="D29" s="163"/>
      <c r="E29" s="163"/>
      <c r="F29" s="162"/>
      <c r="G29" s="162"/>
      <c r="H29" s="162"/>
      <c r="I29" s="162"/>
      <c r="J29" s="162"/>
      <c r="K29" s="162"/>
    </row>
    <row r="30">
      <c r="A30" s="146" t="s">
        <v>867</v>
      </c>
      <c r="B30" s="162" t="s">
        <v>389</v>
      </c>
      <c r="C30" s="162"/>
      <c r="D30" s="163"/>
      <c r="E30" s="163"/>
      <c r="F30" s="162"/>
      <c r="G30" s="162"/>
      <c r="H30" s="162"/>
      <c r="I30" s="162"/>
      <c r="J30" s="162"/>
      <c r="K30" s="162"/>
    </row>
    <row r="31">
      <c r="A31" s="159" t="s">
        <v>565</v>
      </c>
      <c r="B31" s="162" t="s">
        <v>868</v>
      </c>
      <c r="C31" s="162"/>
      <c r="D31" s="163"/>
      <c r="E31" s="163"/>
      <c r="F31" s="162"/>
      <c r="G31" s="162"/>
      <c r="H31" s="162"/>
      <c r="I31" s="162"/>
      <c r="J31" s="162"/>
      <c r="K31" s="162"/>
    </row>
    <row r="32">
      <c r="A32" s="159" t="s">
        <v>316</v>
      </c>
      <c r="B32" s="162" t="s">
        <v>869</v>
      </c>
      <c r="C32" s="162"/>
      <c r="D32" s="163"/>
      <c r="E32" s="163"/>
      <c r="F32" s="162"/>
      <c r="G32" s="162"/>
      <c r="H32" s="162"/>
      <c r="I32" s="162"/>
      <c r="J32" s="162"/>
      <c r="K32" s="162"/>
    </row>
    <row r="33">
      <c r="A33" s="159" t="s">
        <v>870</v>
      </c>
      <c r="B33" s="162" t="s">
        <v>871</v>
      </c>
      <c r="C33" s="162"/>
      <c r="D33" s="163"/>
      <c r="E33" s="163"/>
      <c r="F33" s="162"/>
      <c r="G33" s="162"/>
      <c r="H33" s="162"/>
      <c r="I33" s="162"/>
      <c r="J33" s="162"/>
      <c r="K33" s="162"/>
    </row>
    <row r="34">
      <c r="A34" s="159" t="s">
        <v>872</v>
      </c>
      <c r="B34" s="162" t="s">
        <v>873</v>
      </c>
      <c r="C34" s="162"/>
      <c r="D34" s="163"/>
      <c r="E34" s="163"/>
      <c r="F34" s="162"/>
      <c r="G34" s="162"/>
      <c r="H34" s="162"/>
      <c r="I34" s="162"/>
      <c r="J34" s="162"/>
      <c r="K34" s="162"/>
    </row>
    <row r="35">
      <c r="A35" s="159" t="s">
        <v>874</v>
      </c>
      <c r="B35" s="162" t="s">
        <v>875</v>
      </c>
      <c r="C35" s="162"/>
      <c r="D35" s="163"/>
      <c r="E35" s="163"/>
      <c r="F35" s="162"/>
      <c r="G35" s="162"/>
      <c r="H35" s="162"/>
      <c r="I35" s="162"/>
      <c r="J35" s="162"/>
      <c r="K35" s="162"/>
    </row>
    <row r="36">
      <c r="A36" s="159" t="s">
        <v>876</v>
      </c>
      <c r="B36" s="162" t="s">
        <v>877</v>
      </c>
      <c r="C36" s="162"/>
      <c r="D36" s="163"/>
      <c r="E36" s="163"/>
      <c r="F36" s="162"/>
      <c r="G36" s="162"/>
      <c r="H36" s="162"/>
      <c r="I36" s="162"/>
      <c r="J36" s="162"/>
      <c r="K36" s="162"/>
    </row>
    <row r="37">
      <c r="A37" s="159" t="s">
        <v>878</v>
      </c>
      <c r="B37" s="162" t="s">
        <v>879</v>
      </c>
      <c r="C37" s="162"/>
      <c r="D37" s="163"/>
      <c r="E37" s="163"/>
      <c r="F37" s="162"/>
      <c r="G37" s="162"/>
      <c r="H37" s="162"/>
      <c r="I37" s="162"/>
      <c r="J37" s="162"/>
      <c r="K37" s="162"/>
    </row>
    <row r="38">
      <c r="A38" s="159" t="s">
        <v>527</v>
      </c>
      <c r="B38" s="162" t="s">
        <v>844</v>
      </c>
      <c r="C38" s="162"/>
      <c r="D38" s="163"/>
      <c r="E38" s="163"/>
      <c r="F38" s="162"/>
      <c r="G38" s="162"/>
      <c r="H38" s="162"/>
      <c r="I38" s="162"/>
      <c r="J38" s="162"/>
      <c r="K38" s="162"/>
    </row>
    <row r="39">
      <c r="A39" s="159" t="s">
        <v>880</v>
      </c>
      <c r="B39" s="162" t="s">
        <v>409</v>
      </c>
      <c r="C39" s="162"/>
      <c r="D39" s="163"/>
      <c r="E39" s="163"/>
      <c r="F39" s="162"/>
      <c r="G39" s="162"/>
      <c r="H39" s="162"/>
      <c r="I39" s="162"/>
      <c r="J39" s="162"/>
      <c r="K39" s="162"/>
    </row>
    <row r="40">
      <c r="A40" s="159" t="s">
        <v>881</v>
      </c>
      <c r="B40" s="162" t="s">
        <v>882</v>
      </c>
      <c r="C40" s="162"/>
      <c r="D40" s="163"/>
      <c r="E40" s="163"/>
      <c r="F40" s="162"/>
      <c r="G40" s="162"/>
      <c r="H40" s="162"/>
      <c r="I40" s="162"/>
      <c r="J40" s="162"/>
      <c r="K40" s="162"/>
    </row>
    <row r="41">
      <c r="A41" s="159" t="s">
        <v>883</v>
      </c>
      <c r="B41" s="162" t="s">
        <v>884</v>
      </c>
      <c r="C41" s="162"/>
      <c r="D41" s="163"/>
      <c r="E41" s="163"/>
      <c r="F41" s="162"/>
      <c r="G41" s="162"/>
      <c r="H41" s="162"/>
      <c r="I41" s="162"/>
      <c r="J41" s="162"/>
      <c r="K41" s="162"/>
    </row>
  </sheetData>
  <conditionalFormatting sqref="B1:K944">
    <cfRule type="colorScale" priority="1">
      <colorScale>
        <cfvo type="min"/>
        <cfvo type="max"/>
        <color rgb="FF57BB8A"/>
        <color rgb="FFFFFFFF"/>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63"/>
  </cols>
  <sheetData>
    <row r="1">
      <c r="A1" s="168" t="s">
        <v>885</v>
      </c>
      <c r="B1" s="168" t="s">
        <v>886</v>
      </c>
      <c r="C1" s="169" t="s">
        <v>887</v>
      </c>
      <c r="D1" s="169" t="s">
        <v>888</v>
      </c>
      <c r="E1" s="169" t="s">
        <v>889</v>
      </c>
    </row>
    <row r="2">
      <c r="A2" s="170" t="s">
        <v>890</v>
      </c>
      <c r="B2" s="170" t="s">
        <v>891</v>
      </c>
      <c r="C2" s="171" t="b">
        <v>1</v>
      </c>
      <c r="D2" s="172">
        <v>44357.0</v>
      </c>
      <c r="E2" s="173"/>
    </row>
    <row r="3">
      <c r="A3" s="170" t="s">
        <v>892</v>
      </c>
      <c r="B3" s="170" t="s">
        <v>893</v>
      </c>
      <c r="C3" s="171" t="b">
        <v>1</v>
      </c>
      <c r="D3" s="172">
        <v>44357.0</v>
      </c>
      <c r="E3" s="173"/>
    </row>
    <row r="4">
      <c r="A4" s="170" t="s">
        <v>894</v>
      </c>
      <c r="B4" s="170" t="s">
        <v>49</v>
      </c>
      <c r="C4" s="171" t="b">
        <v>1</v>
      </c>
      <c r="D4" s="172">
        <v>44357.0</v>
      </c>
      <c r="E4" s="173"/>
    </row>
    <row r="5">
      <c r="A5" s="170" t="s">
        <v>895</v>
      </c>
      <c r="B5" s="170" t="s">
        <v>896</v>
      </c>
      <c r="C5" s="171" t="b">
        <v>1</v>
      </c>
      <c r="D5" s="172">
        <v>44357.0</v>
      </c>
      <c r="E5" s="173"/>
    </row>
    <row r="6">
      <c r="A6" s="174" t="s">
        <v>897</v>
      </c>
      <c r="B6" s="170" t="s">
        <v>49</v>
      </c>
      <c r="C6" s="171" t="b">
        <v>1</v>
      </c>
      <c r="D6" s="172">
        <v>44377.0</v>
      </c>
      <c r="E6" s="173"/>
    </row>
    <row r="7">
      <c r="A7" s="175" t="s">
        <v>898</v>
      </c>
      <c r="B7" s="170" t="s">
        <v>49</v>
      </c>
      <c r="C7" s="171" t="b">
        <v>1</v>
      </c>
      <c r="D7" s="172">
        <v>44377.0</v>
      </c>
      <c r="E7" s="173"/>
    </row>
    <row r="8">
      <c r="A8" s="174" t="s">
        <v>899</v>
      </c>
      <c r="B8" s="170" t="s">
        <v>891</v>
      </c>
      <c r="C8" s="171" t="b">
        <v>1</v>
      </c>
      <c r="D8" s="172">
        <v>44561.0</v>
      </c>
      <c r="E8" s="173"/>
    </row>
    <row r="9">
      <c r="A9" s="175" t="s">
        <v>900</v>
      </c>
      <c r="B9" s="146" t="s">
        <v>901</v>
      </c>
      <c r="C9" s="171" t="b">
        <v>1</v>
      </c>
      <c r="D9" s="172">
        <v>44562.0</v>
      </c>
      <c r="E9" s="173"/>
    </row>
    <row r="10">
      <c r="A10" s="175" t="s">
        <v>902</v>
      </c>
      <c r="C10" s="171" t="b">
        <v>1</v>
      </c>
      <c r="D10" s="172">
        <v>44585.0</v>
      </c>
      <c r="E10" s="173"/>
    </row>
    <row r="11">
      <c r="A11" s="170" t="s">
        <v>903</v>
      </c>
      <c r="C11" s="171" t="b">
        <v>1</v>
      </c>
      <c r="D11" s="172">
        <v>44585.0</v>
      </c>
      <c r="E11" s="173"/>
    </row>
    <row r="12">
      <c r="A12" s="175" t="s">
        <v>904</v>
      </c>
      <c r="C12" s="173"/>
      <c r="D12" s="172">
        <v>44585.0</v>
      </c>
      <c r="E12" s="173"/>
    </row>
    <row r="13">
      <c r="A13" s="170" t="s">
        <v>905</v>
      </c>
      <c r="C13" s="173"/>
      <c r="D13" s="172">
        <v>44585.0</v>
      </c>
      <c r="E13" s="173"/>
    </row>
    <row r="14">
      <c r="A14" s="173"/>
      <c r="C14" s="173"/>
      <c r="D14" s="173"/>
      <c r="E14" s="173"/>
    </row>
    <row r="15">
      <c r="A15" s="173"/>
      <c r="C15" s="171" t="b">
        <v>0</v>
      </c>
      <c r="D15" s="173"/>
      <c r="E15" s="173"/>
    </row>
    <row r="16">
      <c r="A16" s="173"/>
      <c r="C16" s="173"/>
      <c r="D16" s="173"/>
      <c r="E16" s="173"/>
    </row>
    <row r="17">
      <c r="A17" s="173"/>
      <c r="C17" s="173"/>
      <c r="D17" s="173"/>
      <c r="E17" s="173"/>
    </row>
    <row r="18">
      <c r="A18" s="173"/>
      <c r="B18" s="173"/>
      <c r="C18" s="173"/>
      <c r="D18" s="173"/>
      <c r="E18" s="173"/>
    </row>
    <row r="19">
      <c r="A19" s="173"/>
      <c r="B19" s="173"/>
      <c r="C19" s="173"/>
      <c r="D19" s="173"/>
      <c r="E19" s="173"/>
    </row>
    <row r="20">
      <c r="A20" s="173"/>
      <c r="B20" s="173"/>
      <c r="C20" s="173"/>
      <c r="D20" s="173"/>
      <c r="E20" s="173"/>
    </row>
    <row r="21">
      <c r="A21" s="173"/>
      <c r="B21" s="173"/>
      <c r="C21" s="173"/>
      <c r="D21" s="173"/>
      <c r="E21" s="173"/>
    </row>
    <row r="22">
      <c r="A22" s="173"/>
      <c r="B22" s="173"/>
      <c r="C22" s="176"/>
      <c r="D22" s="173"/>
      <c r="E22" s="173"/>
    </row>
    <row r="23">
      <c r="A23" s="173"/>
      <c r="B23" s="173"/>
      <c r="C23" s="173"/>
      <c r="D23" s="173"/>
      <c r="E23" s="173"/>
    </row>
    <row r="24">
      <c r="A24" s="173"/>
      <c r="B24" s="173"/>
      <c r="C24" s="173"/>
      <c r="D24" s="173"/>
      <c r="E24" s="17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7" t="s">
        <v>9</v>
      </c>
      <c r="B1" s="178" t="s">
        <v>10</v>
      </c>
      <c r="E1" s="177" t="s">
        <v>11</v>
      </c>
      <c r="F1" s="3" t="s">
        <v>12</v>
      </c>
      <c r="G1" s="3" t="s">
        <v>13</v>
      </c>
      <c r="H1" s="3" t="s">
        <v>14</v>
      </c>
    </row>
    <row r="2">
      <c r="A2" s="179">
        <v>78.0</v>
      </c>
      <c r="B2" s="179">
        <v>92.0</v>
      </c>
      <c r="E2" s="179">
        <f>3+12</f>
        <v>15</v>
      </c>
      <c r="F2" s="9">
        <f>72+74</f>
        <v>146</v>
      </c>
      <c r="G2" s="9"/>
      <c r="H2" s="9">
        <f>4+5</f>
        <v>9</v>
      </c>
    </row>
    <row r="3">
      <c r="A3" s="180">
        <v>291.0</v>
      </c>
      <c r="B3" s="180">
        <v>297.0</v>
      </c>
      <c r="E3" s="173"/>
      <c r="F3" s="19"/>
      <c r="G3" s="19"/>
      <c r="H3" s="19"/>
    </row>
    <row r="4">
      <c r="A4" s="179">
        <v>46.0</v>
      </c>
      <c r="B4" s="179">
        <v>55.0</v>
      </c>
      <c r="E4" s="179"/>
      <c r="F4" s="9"/>
      <c r="G4" s="9"/>
      <c r="H4" s="9"/>
    </row>
    <row r="5">
      <c r="A5" s="179">
        <v>103.0</v>
      </c>
      <c r="B5" s="179">
        <v>105.0</v>
      </c>
      <c r="E5" s="179">
        <f>208*0.887</f>
        <v>184.496</v>
      </c>
      <c r="F5" s="9">
        <f>208*0.041</f>
        <v>8.528</v>
      </c>
      <c r="G5" s="9">
        <f>208*0.015</f>
        <v>3.12</v>
      </c>
      <c r="H5" s="9">
        <f>208*0.056</f>
        <v>11.648</v>
      </c>
    </row>
    <row r="6">
      <c r="A6" s="180">
        <v>145.966</v>
      </c>
      <c r="B6" s="180">
        <v>170.519</v>
      </c>
      <c r="E6" s="180">
        <f>103*0.978+79*1+135*0.989</f>
        <v>313.249</v>
      </c>
      <c r="F6" s="15"/>
      <c r="G6" s="15"/>
      <c r="H6" s="15">
        <f>103+79+135-E6</f>
        <v>3.751</v>
      </c>
    </row>
    <row r="7">
      <c r="A7" s="180">
        <v>530.8679999999999</v>
      </c>
      <c r="B7" s="180">
        <v>548.1320000000001</v>
      </c>
      <c r="E7" s="180">
        <f>1079*0.68</f>
        <v>733.72</v>
      </c>
      <c r="F7" s="15">
        <f>1079*0.2</f>
        <v>215.8</v>
      </c>
      <c r="G7" s="15">
        <f>1079*0.05</f>
        <v>53.95</v>
      </c>
      <c r="H7" s="15">
        <f>1079-E7-F7-G7</f>
        <v>75.53</v>
      </c>
    </row>
    <row r="8">
      <c r="A8" s="180">
        <v>344.0</v>
      </c>
      <c r="B8" s="180">
        <v>62.0</v>
      </c>
      <c r="E8" s="180">
        <f>101+136+156</f>
        <v>393</v>
      </c>
      <c r="F8" s="15"/>
      <c r="G8" s="15"/>
      <c r="H8" s="15">
        <f>C8+D8-E8</f>
        <v>-393</v>
      </c>
    </row>
    <row r="9">
      <c r="A9" s="180"/>
      <c r="B9" s="180"/>
      <c r="E9" s="180"/>
      <c r="F9" s="15"/>
      <c r="G9" s="15"/>
      <c r="H9" s="15"/>
    </row>
    <row r="10">
      <c r="A10" s="181">
        <v>717.063</v>
      </c>
      <c r="B10" s="181">
        <v>719.937</v>
      </c>
      <c r="E10" s="181">
        <f>1437*0.899</f>
        <v>1291.863</v>
      </c>
      <c r="F10" s="33"/>
      <c r="G10" s="33"/>
      <c r="H10" s="33"/>
    </row>
    <row r="11">
      <c r="A11" s="179">
        <v>620.1</v>
      </c>
      <c r="B11" s="179">
        <v>549.9</v>
      </c>
      <c r="E11" s="179"/>
      <c r="F11" s="9">
        <f>1170*0.48</f>
        <v>561.6</v>
      </c>
      <c r="G11" s="9">
        <f>1170*0.27</f>
        <v>315.9</v>
      </c>
      <c r="H11" s="9">
        <f>1170*0.19</f>
        <v>222.3</v>
      </c>
    </row>
    <row r="12">
      <c r="A12" s="180">
        <v>314.0</v>
      </c>
      <c r="B12" s="180">
        <v>280.0</v>
      </c>
      <c r="E12" s="173"/>
      <c r="F12" s="19"/>
      <c r="G12" s="19"/>
      <c r="H12" s="19"/>
    </row>
    <row r="13">
      <c r="A13" s="179">
        <v>188.0</v>
      </c>
      <c r="B13" s="179">
        <v>176.0</v>
      </c>
      <c r="E13" s="179">
        <f>115+99</f>
        <v>214</v>
      </c>
      <c r="F13" s="9"/>
      <c r="G13" s="9"/>
      <c r="H13" s="9">
        <f>192+172-214</f>
        <v>150</v>
      </c>
    </row>
    <row r="14">
      <c r="A14" s="180">
        <v>53.69</v>
      </c>
      <c r="B14" s="180">
        <v>37.31</v>
      </c>
      <c r="E14" s="173"/>
      <c r="F14" s="19"/>
      <c r="G14" s="19"/>
      <c r="H14" s="19"/>
    </row>
    <row r="15">
      <c r="A15" s="180">
        <v>91.67999999999999</v>
      </c>
      <c r="B15" s="180">
        <v>99.32000000000001</v>
      </c>
      <c r="E15" s="180"/>
      <c r="F15" s="15"/>
      <c r="G15" s="15"/>
      <c r="H15" s="15"/>
    </row>
    <row r="16">
      <c r="A16" s="180">
        <v>136.62</v>
      </c>
      <c r="B16" s="180">
        <v>116.38</v>
      </c>
      <c r="E16" s="180"/>
      <c r="F16" s="15"/>
      <c r="G16" s="15"/>
      <c r="H16" s="15"/>
    </row>
    <row r="17">
      <c r="A17" s="180">
        <v>157.0</v>
      </c>
      <c r="B17" s="180">
        <v>0.0</v>
      </c>
      <c r="E17" s="173"/>
      <c r="F17" s="19"/>
      <c r="G17" s="19"/>
      <c r="H17" s="19"/>
    </row>
    <row r="18">
      <c r="A18" s="179">
        <v>376.0</v>
      </c>
      <c r="B18" s="179">
        <v>445.0</v>
      </c>
      <c r="E18" s="179"/>
      <c r="F18" s="9"/>
      <c r="G18" s="9"/>
      <c r="H18" s="9"/>
    </row>
    <row r="19">
      <c r="A19" s="179">
        <v>122.76</v>
      </c>
      <c r="B19" s="179">
        <v>75.24</v>
      </c>
      <c r="E19" s="179">
        <v>2.0</v>
      </c>
      <c r="F19" s="20">
        <f>2</f>
        <v>2</v>
      </c>
      <c r="G19" s="20">
        <f>39+44+30</f>
        <v>113</v>
      </c>
      <c r="H19" s="20">
        <f>198-117</f>
        <v>81</v>
      </c>
    </row>
    <row r="20">
      <c r="A20" s="179"/>
      <c r="B20" s="179"/>
      <c r="E20" s="182"/>
      <c r="F20" s="20"/>
      <c r="G20" s="20"/>
      <c r="H20" s="20"/>
    </row>
    <row r="21">
      <c r="A21" s="179">
        <v>94.0</v>
      </c>
      <c r="B21" s="179">
        <v>95.0</v>
      </c>
      <c r="E21" s="179">
        <f>64+78+4+5+4+2</f>
        <v>157</v>
      </c>
      <c r="F21" s="9"/>
      <c r="G21" s="9"/>
      <c r="H21" s="9">
        <f>189-E21</f>
        <v>32</v>
      </c>
    </row>
    <row r="22">
      <c r="A22" s="180">
        <v>270.0</v>
      </c>
      <c r="B22" s="180">
        <v>226.0</v>
      </c>
      <c r="E22" s="173">
        <f>123+97+13+9</f>
        <v>242</v>
      </c>
      <c r="F22" s="19"/>
      <c r="G22" s="19"/>
      <c r="H22" s="19">
        <f>C22+D22-E22</f>
        <v>-242</v>
      </c>
    </row>
    <row r="23">
      <c r="A23" s="180">
        <v>52.0</v>
      </c>
      <c r="B23" s="180">
        <v>68.0</v>
      </c>
      <c r="E23" s="173"/>
      <c r="F23" s="19"/>
      <c r="G23" s="19"/>
      <c r="H23" s="19"/>
    </row>
    <row r="24">
      <c r="A24" s="179">
        <v>442.0</v>
      </c>
      <c r="B24" s="179">
        <v>467.0</v>
      </c>
      <c r="E24" s="179">
        <v>779.0</v>
      </c>
      <c r="F24" s="9"/>
      <c r="G24" s="9"/>
      <c r="H24" s="9">
        <v>131.0</v>
      </c>
    </row>
    <row r="25">
      <c r="A25" s="180"/>
      <c r="B25" s="180"/>
      <c r="E25" s="173"/>
      <c r="F25" s="19"/>
      <c r="G25" s="19"/>
      <c r="H25" s="19"/>
    </row>
    <row r="26">
      <c r="A26" s="180">
        <v>1347.0</v>
      </c>
      <c r="B26" s="180">
        <v>1132.0</v>
      </c>
      <c r="E26" s="173"/>
      <c r="F26" s="17"/>
      <c r="G26" s="17"/>
      <c r="H26" s="17"/>
    </row>
    <row r="27">
      <c r="A27" s="180">
        <v>139.0</v>
      </c>
      <c r="B27" s="180">
        <v>121.0</v>
      </c>
      <c r="E27" s="173"/>
      <c r="F27" s="19"/>
      <c r="G27" s="19"/>
      <c r="H27" s="19"/>
    </row>
    <row r="28">
      <c r="A28" s="179">
        <v>34.0</v>
      </c>
      <c r="B28" s="179">
        <v>78.0</v>
      </c>
      <c r="E28" s="179">
        <f>50+25</f>
        <v>75</v>
      </c>
      <c r="F28" s="9">
        <v>9.0</v>
      </c>
      <c r="G28" s="9">
        <v>11.0</v>
      </c>
      <c r="H28" s="9">
        <f>C28+D28-E28-F28-G28</f>
        <v>-95</v>
      </c>
    </row>
    <row r="29">
      <c r="A29" s="179">
        <v>692.0</v>
      </c>
      <c r="B29" s="179">
        <v>645.0</v>
      </c>
      <c r="E29" s="179">
        <f>436+444+361</f>
        <v>1241</v>
      </c>
      <c r="F29" s="9"/>
      <c r="G29" s="9"/>
      <c r="H29" s="9">
        <f>40+21+35</f>
        <v>96</v>
      </c>
    </row>
    <row r="30">
      <c r="A30" s="180">
        <v>773.269</v>
      </c>
      <c r="B30" s="180">
        <v>726.731</v>
      </c>
      <c r="E30" s="173"/>
      <c r="F30" s="19"/>
      <c r="G30" s="19"/>
      <c r="H30" s="19"/>
    </row>
    <row r="31">
      <c r="A31" s="179">
        <v>71.0</v>
      </c>
      <c r="B31" s="179">
        <v>55.0</v>
      </c>
      <c r="E31" s="179"/>
      <c r="F31" s="9"/>
      <c r="G31" s="9"/>
      <c r="H31" s="9"/>
    </row>
    <row r="32">
      <c r="A32" s="180">
        <v>634.293</v>
      </c>
      <c r="B32" s="180">
        <v>706.707</v>
      </c>
      <c r="E32" s="180">
        <f>1341*0.831</f>
        <v>1114.371</v>
      </c>
      <c r="F32" s="15"/>
      <c r="G32" s="15"/>
      <c r="H32" s="15">
        <f>1341-E32</f>
        <v>226.629</v>
      </c>
    </row>
    <row r="33">
      <c r="A33" s="179">
        <v>1750.0</v>
      </c>
      <c r="B33" s="179">
        <v>1752.0</v>
      </c>
      <c r="E33" s="179"/>
      <c r="F33" s="9"/>
      <c r="G33" s="9"/>
      <c r="H33" s="9"/>
    </row>
    <row r="34">
      <c r="A34" s="183">
        <f t="shared" ref="A34:B34" si="1">SUM(A2:A33)</f>
        <v>10614.309</v>
      </c>
      <c r="B34" s="183">
        <f t="shared" si="1"/>
        <v>9901.176</v>
      </c>
      <c r="C34" s="159">
        <f>SUM(A34:B34)</f>
        <v>20515.485</v>
      </c>
      <c r="E34" s="183">
        <f t="shared" ref="E34:H34" si="2">SUM(E2:E33)</f>
        <v>6755.699</v>
      </c>
      <c r="F34" s="9">
        <f t="shared" si="2"/>
        <v>942.928</v>
      </c>
      <c r="G34" s="9">
        <f t="shared" si="2"/>
        <v>496.97</v>
      </c>
      <c r="H34" s="9">
        <f t="shared" si="2"/>
        <v>308.858</v>
      </c>
      <c r="I34" s="159">
        <f>SUM(E34:H34)</f>
        <v>8504.455</v>
      </c>
    </row>
    <row r="35">
      <c r="A35" s="184">
        <f>A34/C34</f>
        <v>0.5173803593</v>
      </c>
      <c r="B35" s="184">
        <f>B34/C34</f>
        <v>0.4826196407</v>
      </c>
      <c r="E35" s="184">
        <f>E34/I34</f>
        <v>0.7943717734</v>
      </c>
      <c r="F35" s="19"/>
      <c r="G35" s="19"/>
      <c r="H35" s="19"/>
    </row>
    <row r="36">
      <c r="A36" s="184"/>
      <c r="B36" s="184"/>
      <c r="E36" s="184"/>
      <c r="F36" s="15"/>
      <c r="G36" s="15"/>
      <c r="H36" s="15"/>
    </row>
    <row r="37">
      <c r="A37" s="184"/>
      <c r="B37" s="184"/>
      <c r="E37" s="184"/>
      <c r="F37" s="57"/>
      <c r="G37" s="57"/>
      <c r="H37" s="57"/>
    </row>
    <row r="38">
      <c r="A38" s="184"/>
      <c r="B38" s="184"/>
      <c r="E38" s="184"/>
      <c r="F38" s="65"/>
      <c r="G38" s="65"/>
      <c r="H38" s="65"/>
    </row>
    <row r="39">
      <c r="A39" s="183"/>
      <c r="B39" s="183"/>
      <c r="E39" s="183"/>
      <c r="F39" s="9"/>
      <c r="G39" s="9"/>
      <c r="H39" s="9"/>
    </row>
    <row r="40">
      <c r="A40" s="183"/>
      <c r="B40" s="183"/>
      <c r="E40" s="183"/>
      <c r="F40" s="9"/>
      <c r="G40" s="9"/>
      <c r="H40" s="9"/>
    </row>
    <row r="41">
      <c r="A41" s="183"/>
      <c r="B41" s="183"/>
      <c r="E41" s="183"/>
      <c r="F41" s="9"/>
      <c r="G41" s="9"/>
      <c r="H41" s="9"/>
    </row>
    <row r="42">
      <c r="A42" s="183"/>
      <c r="B42" s="183"/>
      <c r="E42" s="183"/>
      <c r="F42" s="9"/>
      <c r="G42" s="9"/>
      <c r="H42" s="9"/>
    </row>
    <row r="43">
      <c r="A43" s="184"/>
      <c r="B43" s="184"/>
      <c r="E43" s="184"/>
      <c r="F43" s="15"/>
      <c r="G43" s="15"/>
      <c r="H43" s="15"/>
    </row>
    <row r="44">
      <c r="A44" s="184"/>
      <c r="B44" s="184"/>
      <c r="E44" s="184"/>
      <c r="F44" s="17"/>
      <c r="G44" s="17"/>
      <c r="H44" s="17"/>
    </row>
    <row r="45">
      <c r="A45" s="184"/>
      <c r="B45" s="184"/>
      <c r="E45" s="184"/>
      <c r="F45" s="19"/>
      <c r="G45" s="19"/>
      <c r="H45" s="19"/>
    </row>
    <row r="46">
      <c r="A46" s="184"/>
      <c r="B46" s="184"/>
      <c r="E46" s="184"/>
      <c r="F46" s="19"/>
      <c r="G46" s="19"/>
      <c r="H46" s="19"/>
    </row>
    <row r="47">
      <c r="A47" s="184"/>
      <c r="B47" s="184"/>
      <c r="E47" s="184"/>
      <c r="F47" s="15"/>
      <c r="G47" s="15"/>
      <c r="H47" s="15"/>
    </row>
    <row r="48">
      <c r="A48" s="184"/>
      <c r="B48" s="184"/>
      <c r="E48" s="184"/>
      <c r="F48" s="15"/>
      <c r="G48" s="15"/>
      <c r="H48" s="15"/>
    </row>
    <row r="49">
      <c r="A49" s="184"/>
      <c r="B49" s="184"/>
      <c r="E49" s="184"/>
      <c r="F49" s="15"/>
      <c r="G49" s="15"/>
      <c r="H49" s="15"/>
    </row>
    <row r="50">
      <c r="A50" s="184"/>
      <c r="B50" s="184"/>
      <c r="E50" s="184"/>
      <c r="F50" s="15"/>
      <c r="G50" s="15"/>
      <c r="H50" s="15"/>
    </row>
    <row r="51">
      <c r="A51" s="183"/>
      <c r="B51" s="183"/>
      <c r="E51" s="183"/>
      <c r="F51" s="9"/>
      <c r="G51" s="9"/>
      <c r="H51" s="9"/>
    </row>
    <row r="52">
      <c r="A52" s="183"/>
      <c r="B52" s="183"/>
      <c r="E52" s="183"/>
      <c r="F52" s="9"/>
      <c r="G52" s="9"/>
      <c r="H52" s="9"/>
    </row>
    <row r="53">
      <c r="A53" s="183"/>
      <c r="B53" s="183"/>
      <c r="E53" s="183"/>
      <c r="F53" s="9"/>
      <c r="G53" s="9"/>
      <c r="H53" s="9"/>
    </row>
    <row r="54">
      <c r="A54" s="183"/>
      <c r="B54" s="183"/>
      <c r="E54" s="183"/>
      <c r="F54" s="9"/>
      <c r="G54" s="9"/>
      <c r="H54" s="9"/>
    </row>
    <row r="55">
      <c r="A55" s="184"/>
      <c r="B55" s="184"/>
      <c r="E55" s="184"/>
      <c r="F55" s="15"/>
      <c r="G55" s="15"/>
      <c r="H55" s="15"/>
    </row>
    <row r="56">
      <c r="A56" s="184"/>
      <c r="B56" s="184"/>
      <c r="E56" s="184"/>
      <c r="F56" s="15"/>
      <c r="G56" s="15"/>
      <c r="H56" s="15"/>
    </row>
    <row r="57">
      <c r="A57" s="184"/>
      <c r="B57" s="184"/>
      <c r="E57" s="184"/>
      <c r="F57" s="17"/>
      <c r="G57" s="17"/>
      <c r="H57" s="17"/>
    </row>
    <row r="58">
      <c r="A58" s="184"/>
      <c r="B58" s="184"/>
      <c r="E58" s="184"/>
      <c r="F58" s="19"/>
      <c r="G58" s="19"/>
      <c r="H58" s="19"/>
    </row>
    <row r="59">
      <c r="A59" s="184"/>
      <c r="B59" s="184"/>
      <c r="E59" s="184"/>
      <c r="F59" s="19"/>
      <c r="G59" s="19"/>
      <c r="H59" s="19"/>
    </row>
    <row r="60">
      <c r="A60" s="183"/>
      <c r="B60" s="183"/>
      <c r="E60" s="183"/>
      <c r="F60" s="20"/>
      <c r="G60" s="20"/>
      <c r="H60" s="20"/>
    </row>
    <row r="61">
      <c r="A61" s="184"/>
      <c r="B61" s="184"/>
      <c r="E61" s="184"/>
      <c r="F61" s="15"/>
      <c r="G61" s="15"/>
      <c r="H61" s="15"/>
    </row>
    <row r="62">
      <c r="A62" s="184"/>
      <c r="B62" s="184"/>
      <c r="E62" s="184"/>
      <c r="F62" s="15"/>
      <c r="G62" s="15"/>
      <c r="H62" s="15"/>
    </row>
    <row r="63">
      <c r="A63" s="184"/>
      <c r="B63" s="184"/>
      <c r="E63" s="184"/>
      <c r="F63" s="15"/>
      <c r="G63" s="15"/>
      <c r="H63" s="15"/>
    </row>
    <row r="64">
      <c r="A64" s="184"/>
      <c r="B64" s="184"/>
      <c r="E64" s="184"/>
      <c r="F64" s="15"/>
      <c r="G64" s="15"/>
      <c r="H64" s="15"/>
    </row>
    <row r="65">
      <c r="A65" s="184"/>
      <c r="B65" s="184"/>
      <c r="E65" s="184"/>
      <c r="F65" s="11"/>
      <c r="G65" s="11"/>
      <c r="H65" s="11"/>
    </row>
    <row r="66">
      <c r="A66" s="184"/>
      <c r="B66" s="184"/>
      <c r="E66" s="184"/>
      <c r="F66" s="11"/>
      <c r="G66" s="11"/>
      <c r="H66" s="11"/>
    </row>
    <row r="67">
      <c r="A67" s="184"/>
      <c r="B67" s="184"/>
      <c r="E67" s="184"/>
      <c r="F67" s="11"/>
      <c r="G67" s="11"/>
      <c r="H67" s="11"/>
    </row>
    <row r="68">
      <c r="A68" s="184"/>
      <c r="B68" s="184"/>
      <c r="E68" s="184"/>
      <c r="F68" s="11"/>
      <c r="G68" s="11"/>
      <c r="H68" s="11"/>
    </row>
    <row r="69">
      <c r="A69" s="184"/>
      <c r="B69" s="184"/>
      <c r="E69" s="184"/>
      <c r="F69" s="11"/>
      <c r="G69" s="11"/>
      <c r="H69" s="11"/>
    </row>
    <row r="70">
      <c r="A70" s="184"/>
      <c r="B70" s="184"/>
      <c r="E70" s="184"/>
      <c r="F70" s="11"/>
      <c r="G70" s="11"/>
      <c r="H70" s="11"/>
    </row>
    <row r="71">
      <c r="A71" s="184"/>
      <c r="B71" s="184"/>
      <c r="E71" s="184"/>
      <c r="F71" s="15"/>
      <c r="G71" s="15"/>
      <c r="H71" s="15"/>
    </row>
    <row r="72">
      <c r="A72" s="183"/>
      <c r="B72" s="183"/>
      <c r="E72" s="183"/>
      <c r="F72" s="9"/>
      <c r="G72" s="9"/>
      <c r="H72" s="9"/>
    </row>
    <row r="73">
      <c r="A73" s="184"/>
      <c r="B73" s="184"/>
      <c r="E73" s="184"/>
      <c r="F73" s="11"/>
      <c r="G73" s="11"/>
      <c r="H73" s="11"/>
    </row>
    <row r="74">
      <c r="A74" s="184"/>
      <c r="B74" s="184"/>
      <c r="E74" s="184"/>
      <c r="F74" s="15"/>
      <c r="G74" s="15"/>
      <c r="H74" s="15"/>
    </row>
    <row r="75">
      <c r="A75" s="184"/>
      <c r="B75" s="184"/>
      <c r="E75" s="184"/>
      <c r="F75" s="11"/>
      <c r="G75" s="11"/>
      <c r="H75" s="11"/>
    </row>
    <row r="76">
      <c r="A76" s="184"/>
      <c r="B76" s="184"/>
      <c r="E76" s="184"/>
      <c r="F76" s="11"/>
      <c r="G76" s="11"/>
      <c r="H76" s="11"/>
    </row>
    <row r="77">
      <c r="A77" s="184"/>
      <c r="B77" s="184"/>
      <c r="E77" s="184"/>
      <c r="F77" s="11"/>
      <c r="G77" s="11"/>
      <c r="H77" s="11"/>
    </row>
    <row r="78">
      <c r="A78" s="184"/>
      <c r="B78" s="184"/>
      <c r="E78" s="184"/>
      <c r="F78" s="11"/>
      <c r="G78" s="11"/>
      <c r="H78" s="11"/>
    </row>
    <row r="79">
      <c r="A79" s="184"/>
      <c r="B79" s="184"/>
      <c r="E79" s="184"/>
      <c r="F79" s="11"/>
      <c r="G79" s="11"/>
      <c r="H79" s="11"/>
    </row>
    <row r="80">
      <c r="A80" s="184"/>
      <c r="B80" s="184"/>
      <c r="E80" s="184"/>
      <c r="F80" s="11"/>
      <c r="G80" s="11"/>
      <c r="H80" s="11"/>
    </row>
    <row r="81">
      <c r="A81" s="184"/>
      <c r="B81" s="184"/>
      <c r="E81" s="184"/>
      <c r="F81" s="15"/>
      <c r="G81" s="15"/>
      <c r="H81" s="15"/>
    </row>
    <row r="82">
      <c r="A82" s="184"/>
      <c r="B82" s="184"/>
      <c r="E82" s="184"/>
      <c r="F82" s="15"/>
      <c r="G82" s="15"/>
      <c r="H82" s="15"/>
    </row>
    <row r="83">
      <c r="A83" s="184"/>
      <c r="B83" s="184"/>
      <c r="E83" s="184"/>
      <c r="F83" s="15"/>
      <c r="G83" s="15"/>
      <c r="H83" s="15"/>
    </row>
    <row r="84">
      <c r="A84" s="185"/>
      <c r="B84" s="185"/>
      <c r="E84" s="185"/>
      <c r="F84" s="9"/>
      <c r="G84" s="9"/>
      <c r="H84" s="9"/>
    </row>
    <row r="85">
      <c r="A85" s="184"/>
      <c r="B85" s="184"/>
      <c r="E85" s="184"/>
      <c r="F85" s="68"/>
      <c r="G85" s="68"/>
      <c r="H85" s="68"/>
    </row>
    <row r="86">
      <c r="A86" s="184"/>
      <c r="B86" s="184"/>
      <c r="E86" s="184"/>
      <c r="F86" s="68"/>
      <c r="G86" s="68"/>
      <c r="H86" s="68"/>
    </row>
    <row r="87">
      <c r="A87" s="184"/>
      <c r="B87" s="184"/>
      <c r="E87" s="184"/>
      <c r="F87" s="80"/>
      <c r="G87" s="80"/>
      <c r="H87" s="80"/>
    </row>
    <row r="88">
      <c r="A88" s="184"/>
      <c r="B88" s="184"/>
      <c r="E88" s="184"/>
      <c r="F88" s="68"/>
      <c r="G88" s="68"/>
      <c r="H88" s="68"/>
    </row>
    <row r="89">
      <c r="A89" s="184"/>
      <c r="B89" s="184"/>
      <c r="E89" s="184"/>
      <c r="F89" s="68"/>
      <c r="G89" s="68"/>
      <c r="H89" s="68"/>
    </row>
    <row r="90">
      <c r="A90" s="173"/>
      <c r="B90" s="173"/>
      <c r="E90" s="173"/>
    </row>
    <row r="91">
      <c r="A91" s="173"/>
      <c r="B91" s="173"/>
      <c r="E91" s="173"/>
      <c r="F91" s="12"/>
      <c r="G91" s="12"/>
      <c r="H91" s="12"/>
    </row>
    <row r="92">
      <c r="A92" s="173">
        <v>10614.309</v>
      </c>
      <c r="B92" s="173"/>
      <c r="E92" s="173"/>
      <c r="F92" s="12"/>
      <c r="G92" s="12"/>
      <c r="H92" s="12"/>
    </row>
    <row r="93">
      <c r="A93" s="173"/>
      <c r="B93" s="173"/>
      <c r="E93" s="173"/>
      <c r="F93" s="12"/>
      <c r="G93" s="12"/>
      <c r="H93" s="12"/>
    </row>
    <row r="94">
      <c r="A94" s="173"/>
      <c r="B94" s="173"/>
      <c r="E94" s="173"/>
      <c r="F94" s="12"/>
      <c r="G94" s="12"/>
      <c r="H94" s="12"/>
    </row>
    <row r="95">
      <c r="A95" s="173"/>
      <c r="B95" s="173"/>
      <c r="E95" s="173"/>
      <c r="F95" s="12"/>
      <c r="G95" s="12"/>
      <c r="H95" s="12"/>
    </row>
    <row r="96">
      <c r="A96" s="173"/>
      <c r="B96" s="173"/>
      <c r="E96" s="173"/>
      <c r="F96" s="12"/>
      <c r="G96" s="12"/>
      <c r="H96" s="12"/>
    </row>
    <row r="97">
      <c r="A97" s="173"/>
      <c r="B97" s="173"/>
      <c r="E97" s="173"/>
      <c r="F97" s="12"/>
      <c r="G97" s="12"/>
      <c r="H97" s="12"/>
    </row>
    <row r="98">
      <c r="A98" s="173"/>
      <c r="B98" s="173"/>
      <c r="E98" s="173"/>
      <c r="F98" s="12"/>
      <c r="G98" s="12"/>
      <c r="H98" s="12"/>
    </row>
    <row r="99">
      <c r="A99" s="173"/>
      <c r="B99" s="173"/>
      <c r="E99" s="173"/>
      <c r="F99" s="12"/>
      <c r="G99" s="12"/>
      <c r="H99" s="12"/>
    </row>
    <row r="100">
      <c r="A100" s="173"/>
      <c r="B100" s="173"/>
      <c r="E100" s="173"/>
      <c r="F100" s="12"/>
      <c r="G100" s="12"/>
      <c r="H100" s="12"/>
    </row>
    <row r="101">
      <c r="A101" s="173"/>
      <c r="B101" s="173"/>
      <c r="E101" s="173"/>
      <c r="F101" s="12"/>
      <c r="G101" s="12"/>
      <c r="H101" s="12"/>
    </row>
    <row r="102">
      <c r="A102" s="173"/>
      <c r="B102" s="173"/>
      <c r="E102" s="173"/>
      <c r="F102" s="12"/>
      <c r="G102" s="12"/>
      <c r="H102" s="12"/>
    </row>
    <row r="103">
      <c r="A103" s="173"/>
      <c r="B103" s="173"/>
      <c r="E103" s="173"/>
      <c r="F103" s="12"/>
      <c r="G103" s="12"/>
      <c r="H103" s="12"/>
    </row>
    <row r="104">
      <c r="A104" s="173"/>
      <c r="B104" s="173"/>
      <c r="E104" s="173"/>
      <c r="F104" s="12"/>
      <c r="G104" s="12"/>
      <c r="H104" s="12"/>
    </row>
    <row r="105">
      <c r="A105" s="173"/>
      <c r="B105" s="173"/>
      <c r="E105" s="173"/>
      <c r="F105" s="12"/>
      <c r="G105" s="12"/>
      <c r="H105" s="12"/>
    </row>
    <row r="106">
      <c r="A106" s="173"/>
      <c r="B106" s="173"/>
      <c r="E106" s="173"/>
      <c r="F106" s="12"/>
      <c r="G106" s="12"/>
      <c r="H106" s="12"/>
    </row>
    <row r="107">
      <c r="A107" s="173"/>
      <c r="B107" s="173"/>
      <c r="E107" s="173"/>
      <c r="F107" s="12"/>
      <c r="G107" s="12"/>
      <c r="H107" s="12"/>
    </row>
    <row r="108">
      <c r="A108" s="173"/>
      <c r="B108" s="173"/>
      <c r="E108" s="173"/>
      <c r="F108" s="12"/>
      <c r="G108" s="12"/>
      <c r="H108" s="12"/>
    </row>
    <row r="109">
      <c r="A109" s="173"/>
      <c r="B109" s="173"/>
      <c r="E109" s="173"/>
      <c r="F109" s="12"/>
      <c r="G109" s="12"/>
      <c r="H109" s="12"/>
    </row>
    <row r="110">
      <c r="A110" s="173"/>
      <c r="B110" s="173"/>
      <c r="E110" s="173"/>
      <c r="F110" s="12"/>
      <c r="G110" s="12"/>
      <c r="H110" s="12"/>
    </row>
    <row r="111">
      <c r="A111" s="173"/>
      <c r="B111" s="173"/>
      <c r="E111" s="173"/>
      <c r="F111" s="12"/>
      <c r="G111" s="12"/>
      <c r="H111" s="12"/>
    </row>
    <row r="112">
      <c r="A112" s="173"/>
      <c r="B112" s="173"/>
      <c r="E112" s="173"/>
      <c r="F112" s="12"/>
      <c r="G112" s="12"/>
      <c r="H112" s="12"/>
    </row>
    <row r="113">
      <c r="A113" s="173"/>
      <c r="B113" s="173"/>
      <c r="E113" s="173"/>
      <c r="F113" s="12"/>
      <c r="G113" s="12"/>
      <c r="H113" s="12"/>
    </row>
    <row r="114">
      <c r="A114" s="173"/>
      <c r="B114" s="173"/>
      <c r="E114" s="173"/>
      <c r="F114" s="12"/>
      <c r="G114" s="12"/>
      <c r="H114" s="12"/>
    </row>
    <row r="115">
      <c r="A115" s="173"/>
      <c r="B115" s="173"/>
      <c r="E115" s="173"/>
      <c r="F115" s="12"/>
      <c r="G115" s="12"/>
      <c r="H115" s="12"/>
    </row>
    <row r="116">
      <c r="A116" s="173"/>
      <c r="B116" s="173"/>
      <c r="E116" s="173"/>
      <c r="F116" s="12"/>
      <c r="G116" s="12"/>
      <c r="H116" s="12"/>
    </row>
    <row r="117">
      <c r="A117" s="173"/>
      <c r="B117" s="173"/>
      <c r="E117" s="173"/>
      <c r="F117" s="12"/>
      <c r="G117" s="12"/>
      <c r="H117" s="12"/>
    </row>
    <row r="118">
      <c r="A118" s="173"/>
      <c r="B118" s="173"/>
      <c r="E118" s="173"/>
      <c r="F118" s="12"/>
      <c r="G118" s="12"/>
      <c r="H118" s="12"/>
    </row>
    <row r="119">
      <c r="A119" s="173"/>
      <c r="B119" s="173"/>
      <c r="E119" s="173"/>
      <c r="F119" s="12"/>
      <c r="G119" s="12"/>
      <c r="H119" s="12"/>
    </row>
    <row r="120">
      <c r="A120" s="173"/>
      <c r="B120" s="173"/>
      <c r="E120" s="173"/>
      <c r="F120" s="12"/>
      <c r="G120" s="12"/>
      <c r="H120" s="12"/>
    </row>
    <row r="121">
      <c r="A121" s="173"/>
      <c r="B121" s="173"/>
      <c r="E121" s="173"/>
      <c r="F121" s="12"/>
      <c r="G121" s="12"/>
      <c r="H121" s="12"/>
    </row>
    <row r="122">
      <c r="A122" s="173"/>
      <c r="B122" s="173"/>
      <c r="E122" s="173"/>
      <c r="F122" s="12"/>
      <c r="G122" s="12"/>
      <c r="H122" s="12"/>
    </row>
    <row r="123">
      <c r="A123" s="173"/>
      <c r="B123" s="173"/>
      <c r="E123" s="173"/>
      <c r="F123" s="12"/>
      <c r="G123" s="12"/>
      <c r="H123" s="12"/>
    </row>
    <row r="124">
      <c r="A124" s="173"/>
      <c r="B124" s="173"/>
      <c r="E124" s="173"/>
      <c r="F124" s="12"/>
      <c r="G124" s="12"/>
      <c r="H124" s="12"/>
    </row>
    <row r="125">
      <c r="A125" s="173"/>
      <c r="B125" s="173"/>
      <c r="E125" s="173"/>
      <c r="F125" s="12"/>
      <c r="G125" s="12"/>
      <c r="H125" s="12"/>
    </row>
    <row r="126">
      <c r="A126" s="173"/>
      <c r="B126" s="173"/>
      <c r="E126" s="173"/>
      <c r="F126" s="12"/>
      <c r="G126" s="12"/>
      <c r="H126" s="12"/>
    </row>
    <row r="127">
      <c r="A127" s="173"/>
      <c r="B127" s="173"/>
      <c r="E127" s="173"/>
      <c r="F127" s="12"/>
      <c r="G127" s="12"/>
      <c r="H127" s="12"/>
    </row>
    <row r="128">
      <c r="A128" s="173"/>
      <c r="B128" s="173"/>
      <c r="E128" s="173"/>
      <c r="F128" s="12"/>
      <c r="G128" s="12"/>
      <c r="H128" s="12"/>
    </row>
    <row r="129">
      <c r="A129" s="173"/>
      <c r="B129" s="173"/>
      <c r="E129" s="173"/>
      <c r="F129" s="12"/>
      <c r="G129" s="12"/>
      <c r="H129" s="12"/>
    </row>
    <row r="130">
      <c r="A130" s="173"/>
      <c r="B130" s="173"/>
      <c r="E130" s="173"/>
      <c r="F130" s="12"/>
      <c r="G130" s="12"/>
      <c r="H130" s="12"/>
    </row>
    <row r="131">
      <c r="A131" s="173"/>
      <c r="B131" s="173"/>
      <c r="E131" s="173"/>
      <c r="F131" s="12"/>
      <c r="G131" s="12"/>
      <c r="H131" s="12"/>
    </row>
    <row r="132">
      <c r="A132" s="173"/>
      <c r="B132" s="173"/>
      <c r="E132" s="173"/>
      <c r="F132" s="12"/>
      <c r="G132" s="12"/>
      <c r="H132" s="12"/>
    </row>
    <row r="133">
      <c r="A133" s="173"/>
      <c r="B133" s="173"/>
      <c r="E133" s="173"/>
      <c r="F133" s="12"/>
      <c r="G133" s="12"/>
      <c r="H133" s="12"/>
    </row>
    <row r="134">
      <c r="A134" s="173"/>
      <c r="B134" s="173"/>
      <c r="E134" s="173"/>
      <c r="F134" s="12"/>
      <c r="G134" s="12"/>
      <c r="H134" s="12"/>
    </row>
    <row r="135">
      <c r="A135" s="173"/>
      <c r="B135" s="173"/>
      <c r="E135" s="173"/>
      <c r="F135" s="12"/>
      <c r="G135" s="12"/>
      <c r="H135" s="12"/>
    </row>
    <row r="136">
      <c r="A136" s="173"/>
      <c r="B136" s="173"/>
      <c r="E136" s="173"/>
      <c r="F136" s="12"/>
      <c r="G136" s="12"/>
      <c r="H136" s="12"/>
    </row>
    <row r="137">
      <c r="A137" s="173"/>
      <c r="B137" s="173"/>
      <c r="E137" s="173"/>
      <c r="F137" s="12"/>
      <c r="G137" s="12"/>
      <c r="H137" s="12"/>
    </row>
    <row r="138">
      <c r="A138" s="173"/>
      <c r="B138" s="173"/>
      <c r="E138" s="173"/>
      <c r="F138" s="12"/>
      <c r="G138" s="12"/>
      <c r="H138" s="12"/>
    </row>
    <row r="139">
      <c r="A139" s="173"/>
      <c r="B139" s="173"/>
      <c r="E139" s="173"/>
      <c r="F139" s="12"/>
      <c r="G139" s="12"/>
      <c r="H139" s="12"/>
    </row>
    <row r="140">
      <c r="A140" s="173"/>
      <c r="B140" s="173"/>
      <c r="E140" s="173"/>
      <c r="F140" s="12"/>
      <c r="G140" s="12"/>
      <c r="H140" s="12"/>
    </row>
    <row r="141">
      <c r="A141" s="173"/>
      <c r="B141" s="173"/>
      <c r="E141" s="173"/>
      <c r="F141" s="12"/>
      <c r="G141" s="12"/>
      <c r="H141" s="12"/>
    </row>
    <row r="142">
      <c r="A142" s="173"/>
      <c r="B142" s="173"/>
      <c r="E142" s="173"/>
      <c r="F142" s="12"/>
      <c r="G142" s="12"/>
      <c r="H142" s="12"/>
    </row>
    <row r="143">
      <c r="A143" s="173"/>
      <c r="B143" s="173"/>
      <c r="E143" s="173"/>
      <c r="F143" s="12"/>
      <c r="G143" s="12"/>
      <c r="H143" s="12"/>
    </row>
    <row r="144">
      <c r="A144" s="173"/>
      <c r="B144" s="173"/>
      <c r="E144" s="173"/>
      <c r="F144" s="12"/>
      <c r="G144" s="12"/>
      <c r="H144" s="12"/>
    </row>
    <row r="145">
      <c r="A145" s="173"/>
      <c r="B145" s="173"/>
      <c r="E145" s="173"/>
      <c r="F145" s="12"/>
      <c r="G145" s="12"/>
      <c r="H145" s="12"/>
    </row>
    <row r="146">
      <c r="A146" s="173"/>
      <c r="B146" s="173"/>
      <c r="E146" s="173"/>
      <c r="F146" s="12"/>
      <c r="G146" s="12"/>
      <c r="H146" s="12"/>
    </row>
    <row r="147">
      <c r="A147" s="173"/>
      <c r="B147" s="173"/>
      <c r="E147" s="173"/>
      <c r="F147" s="12"/>
      <c r="G147" s="12"/>
      <c r="H147" s="12"/>
    </row>
    <row r="148">
      <c r="A148" s="173"/>
      <c r="B148" s="173"/>
      <c r="E148" s="173"/>
      <c r="F148" s="12"/>
      <c r="G148" s="12"/>
      <c r="H148" s="12"/>
    </row>
    <row r="149">
      <c r="A149" s="173"/>
      <c r="B149" s="173"/>
      <c r="E149" s="173"/>
      <c r="F149" s="12"/>
      <c r="G149" s="12"/>
      <c r="H149" s="12"/>
    </row>
    <row r="150">
      <c r="A150" s="173"/>
      <c r="B150" s="173"/>
      <c r="E150" s="173"/>
      <c r="F150" s="12"/>
      <c r="G150" s="12"/>
      <c r="H150" s="12"/>
    </row>
    <row r="151">
      <c r="A151" s="173"/>
      <c r="B151" s="173"/>
      <c r="E151" s="173"/>
      <c r="F151" s="12"/>
      <c r="G151" s="12"/>
      <c r="H151" s="12"/>
    </row>
    <row r="152">
      <c r="A152" s="173"/>
      <c r="B152" s="173"/>
      <c r="E152" s="173"/>
      <c r="F152" s="12"/>
      <c r="G152" s="12"/>
      <c r="H152" s="12"/>
    </row>
    <row r="153">
      <c r="A153" s="173"/>
      <c r="B153" s="173"/>
      <c r="E153" s="173"/>
      <c r="F153" s="12"/>
      <c r="G153" s="12"/>
      <c r="H153" s="12"/>
    </row>
    <row r="154">
      <c r="A154" s="173"/>
      <c r="B154" s="173"/>
      <c r="E154" s="173"/>
      <c r="F154" s="12"/>
      <c r="G154" s="12"/>
      <c r="H154" s="12"/>
    </row>
    <row r="155">
      <c r="A155" s="173"/>
      <c r="B155" s="173"/>
      <c r="E155" s="173"/>
      <c r="F155" s="12"/>
      <c r="G155" s="12"/>
      <c r="H155" s="12"/>
    </row>
    <row r="156">
      <c r="A156" s="173"/>
      <c r="B156" s="173"/>
      <c r="E156" s="173"/>
      <c r="F156" s="12"/>
      <c r="G156" s="12"/>
      <c r="H156" s="12"/>
    </row>
    <row r="157">
      <c r="A157" s="173"/>
      <c r="B157" s="173"/>
      <c r="E157" s="173"/>
      <c r="F157" s="12"/>
      <c r="G157" s="12"/>
      <c r="H157" s="12"/>
    </row>
    <row r="158">
      <c r="A158" s="173"/>
      <c r="B158" s="173"/>
      <c r="E158" s="173"/>
      <c r="F158" s="12"/>
      <c r="G158" s="12"/>
      <c r="H158" s="12"/>
    </row>
    <row r="159">
      <c r="A159" s="173"/>
      <c r="B159" s="173"/>
      <c r="E159" s="173"/>
      <c r="F159" s="12"/>
      <c r="G159" s="12"/>
      <c r="H159" s="12"/>
    </row>
    <row r="160">
      <c r="A160" s="173"/>
      <c r="B160" s="173"/>
      <c r="E160" s="173"/>
      <c r="F160" s="12"/>
      <c r="G160" s="12"/>
      <c r="H160" s="12"/>
    </row>
    <row r="161">
      <c r="A161" s="173"/>
      <c r="B161" s="173"/>
      <c r="E161" s="173"/>
      <c r="F161" s="12"/>
      <c r="G161" s="12"/>
      <c r="H161" s="12"/>
    </row>
    <row r="162">
      <c r="A162" s="173"/>
      <c r="B162" s="173"/>
      <c r="E162" s="173"/>
      <c r="F162" s="12"/>
      <c r="G162" s="12"/>
      <c r="H162" s="12"/>
    </row>
    <row r="163">
      <c r="A163" s="173"/>
      <c r="B163" s="173"/>
      <c r="E163" s="173"/>
      <c r="F163" s="12"/>
      <c r="G163" s="12"/>
      <c r="H163" s="12"/>
    </row>
    <row r="164">
      <c r="A164" s="173"/>
      <c r="B164" s="173"/>
      <c r="E164" s="173"/>
      <c r="F164" s="12"/>
      <c r="G164" s="12"/>
      <c r="H164" s="12"/>
    </row>
    <row r="165">
      <c r="A165" s="173"/>
      <c r="B165" s="173"/>
      <c r="E165" s="173"/>
      <c r="F165" s="12"/>
      <c r="G165" s="12"/>
      <c r="H165" s="12"/>
    </row>
    <row r="166">
      <c r="A166" s="173"/>
      <c r="B166" s="173"/>
      <c r="E166" s="173"/>
      <c r="F166" s="12"/>
      <c r="G166" s="12"/>
      <c r="H166" s="12"/>
    </row>
    <row r="167">
      <c r="A167" s="173"/>
      <c r="B167" s="173"/>
      <c r="E167" s="173"/>
      <c r="F167" s="12"/>
      <c r="G167" s="12"/>
      <c r="H167" s="12"/>
    </row>
    <row r="168">
      <c r="A168" s="173"/>
      <c r="B168" s="173"/>
      <c r="E168" s="173"/>
      <c r="F168" s="12"/>
      <c r="G168" s="12"/>
      <c r="H168" s="12"/>
    </row>
    <row r="169">
      <c r="A169" s="173"/>
      <c r="B169" s="173"/>
      <c r="E169" s="173"/>
      <c r="F169" s="12"/>
      <c r="G169" s="12"/>
      <c r="H169" s="12"/>
    </row>
    <row r="170">
      <c r="A170" s="173"/>
      <c r="B170" s="173"/>
      <c r="E170" s="173"/>
      <c r="F170" s="12"/>
      <c r="G170" s="12"/>
      <c r="H170" s="12"/>
    </row>
    <row r="171">
      <c r="A171" s="173"/>
      <c r="B171" s="173"/>
      <c r="E171" s="173"/>
      <c r="F171" s="12"/>
      <c r="G171" s="12"/>
      <c r="H171" s="12"/>
    </row>
    <row r="172">
      <c r="A172" s="173"/>
      <c r="B172" s="173"/>
      <c r="E172" s="173"/>
      <c r="F172" s="12"/>
      <c r="G172" s="12"/>
      <c r="H172" s="12"/>
    </row>
    <row r="173">
      <c r="A173" s="173"/>
      <c r="B173" s="173"/>
      <c r="E173" s="173"/>
      <c r="F173" s="12"/>
      <c r="G173" s="12"/>
      <c r="H173" s="12"/>
    </row>
    <row r="174">
      <c r="A174" s="173"/>
      <c r="B174" s="173"/>
      <c r="E174" s="173"/>
      <c r="F174" s="12"/>
      <c r="G174" s="12"/>
      <c r="H174" s="12"/>
    </row>
    <row r="175">
      <c r="A175" s="173"/>
      <c r="B175" s="173"/>
      <c r="E175" s="173"/>
      <c r="F175" s="12"/>
      <c r="G175" s="12"/>
      <c r="H175" s="12"/>
    </row>
    <row r="176">
      <c r="A176" s="173"/>
      <c r="B176" s="173"/>
      <c r="E176" s="173"/>
      <c r="F176" s="12"/>
      <c r="G176" s="12"/>
      <c r="H176" s="12"/>
    </row>
    <row r="177">
      <c r="A177" s="173"/>
      <c r="B177" s="173"/>
      <c r="E177" s="173"/>
      <c r="F177" s="12"/>
      <c r="G177" s="12"/>
      <c r="H177" s="12"/>
    </row>
    <row r="178">
      <c r="A178" s="173"/>
      <c r="B178" s="173"/>
      <c r="E178" s="173"/>
      <c r="F178" s="12"/>
      <c r="G178" s="12"/>
      <c r="H178" s="12"/>
    </row>
    <row r="179">
      <c r="A179" s="173"/>
      <c r="B179" s="173"/>
      <c r="E179" s="173"/>
      <c r="F179" s="12"/>
      <c r="G179" s="12"/>
      <c r="H179" s="12"/>
    </row>
    <row r="180">
      <c r="A180" s="173"/>
      <c r="B180" s="173"/>
      <c r="E180" s="173"/>
      <c r="F180" s="12"/>
      <c r="G180" s="12"/>
      <c r="H180" s="12"/>
    </row>
    <row r="181">
      <c r="A181" s="173"/>
      <c r="B181" s="173"/>
      <c r="E181" s="173"/>
      <c r="F181" s="12"/>
      <c r="G181" s="12"/>
      <c r="H181" s="12"/>
    </row>
    <row r="182">
      <c r="A182" s="173"/>
      <c r="B182" s="173"/>
      <c r="E182" s="173"/>
      <c r="F182" s="12"/>
      <c r="G182" s="12"/>
      <c r="H182" s="12"/>
    </row>
    <row r="183">
      <c r="A183" s="173"/>
      <c r="B183" s="173"/>
      <c r="E183" s="173"/>
      <c r="F183" s="12"/>
      <c r="G183" s="12"/>
      <c r="H183" s="12"/>
    </row>
    <row r="184">
      <c r="A184" s="173"/>
      <c r="B184" s="173"/>
      <c r="E184" s="173"/>
      <c r="F184" s="12"/>
      <c r="G184" s="12"/>
      <c r="H184" s="12"/>
    </row>
    <row r="185">
      <c r="A185" s="173"/>
      <c r="B185" s="173"/>
      <c r="E185" s="173"/>
      <c r="F185" s="12"/>
      <c r="G185" s="12"/>
      <c r="H185" s="12"/>
    </row>
    <row r="186">
      <c r="A186" s="173"/>
      <c r="B186" s="173"/>
      <c r="E186" s="173"/>
      <c r="F186" s="12"/>
      <c r="G186" s="12"/>
      <c r="H186" s="12"/>
    </row>
    <row r="187">
      <c r="A187" s="173"/>
      <c r="B187" s="173"/>
      <c r="E187" s="173"/>
      <c r="F187" s="12"/>
      <c r="G187" s="12"/>
      <c r="H187" s="12"/>
    </row>
    <row r="188">
      <c r="A188" s="173"/>
      <c r="B188" s="173"/>
      <c r="E188" s="173"/>
      <c r="F188" s="12"/>
      <c r="G188" s="12"/>
      <c r="H188" s="12"/>
    </row>
    <row r="189">
      <c r="A189" s="173"/>
      <c r="B189" s="173"/>
      <c r="E189" s="173"/>
      <c r="F189" s="12"/>
      <c r="G189" s="12"/>
      <c r="H189" s="12"/>
    </row>
    <row r="190">
      <c r="A190" s="173"/>
      <c r="B190" s="173"/>
      <c r="E190" s="173"/>
      <c r="F190" s="12"/>
      <c r="G190" s="12"/>
      <c r="H190" s="12"/>
    </row>
    <row r="191">
      <c r="A191" s="173"/>
      <c r="B191" s="173"/>
      <c r="E191" s="173"/>
      <c r="F191" s="12"/>
      <c r="G191" s="12"/>
      <c r="H191" s="12"/>
    </row>
    <row r="192">
      <c r="A192" s="173"/>
      <c r="B192" s="173"/>
      <c r="E192" s="173"/>
      <c r="F192" s="12"/>
      <c r="G192" s="12"/>
      <c r="H192" s="12"/>
    </row>
    <row r="193">
      <c r="A193" s="173"/>
      <c r="B193" s="173"/>
      <c r="E193" s="173"/>
      <c r="F193" s="12"/>
      <c r="G193" s="12"/>
      <c r="H193" s="12"/>
    </row>
    <row r="194">
      <c r="A194" s="173"/>
      <c r="B194" s="173"/>
      <c r="E194" s="173"/>
      <c r="F194" s="12"/>
      <c r="G194" s="12"/>
      <c r="H194" s="12"/>
    </row>
    <row r="195">
      <c r="A195" s="173"/>
      <c r="B195" s="173"/>
      <c r="E195" s="173"/>
      <c r="F195" s="12"/>
      <c r="G195" s="12"/>
      <c r="H195" s="12"/>
    </row>
    <row r="196">
      <c r="A196" s="173"/>
      <c r="B196" s="173"/>
      <c r="E196" s="173"/>
      <c r="F196" s="12"/>
      <c r="G196" s="12"/>
      <c r="H196" s="12"/>
    </row>
    <row r="197">
      <c r="A197" s="173"/>
      <c r="B197" s="173"/>
      <c r="E197" s="173"/>
      <c r="F197" s="12"/>
      <c r="G197" s="12"/>
      <c r="H197" s="12"/>
    </row>
    <row r="198">
      <c r="A198" s="173"/>
      <c r="B198" s="173"/>
      <c r="E198" s="173"/>
      <c r="F198" s="12"/>
      <c r="G198" s="12"/>
      <c r="H198" s="12"/>
    </row>
    <row r="199">
      <c r="A199" s="173"/>
      <c r="B199" s="173"/>
      <c r="E199" s="173"/>
      <c r="F199" s="12"/>
      <c r="G199" s="12"/>
      <c r="H199" s="12"/>
    </row>
    <row r="200">
      <c r="A200" s="173"/>
      <c r="B200" s="173"/>
      <c r="E200" s="173"/>
      <c r="F200" s="12"/>
      <c r="G200" s="12"/>
      <c r="H200" s="12"/>
    </row>
    <row r="201">
      <c r="A201" s="173"/>
      <c r="B201" s="173"/>
      <c r="E201" s="173"/>
      <c r="F201" s="12"/>
      <c r="G201" s="12"/>
      <c r="H201" s="12"/>
    </row>
    <row r="202">
      <c r="A202" s="173"/>
      <c r="B202" s="173"/>
      <c r="E202" s="173"/>
      <c r="F202" s="12"/>
      <c r="G202" s="12"/>
      <c r="H202" s="12"/>
    </row>
    <row r="203">
      <c r="A203" s="173"/>
      <c r="B203" s="173"/>
      <c r="E203" s="173"/>
      <c r="F203" s="12"/>
      <c r="G203" s="12"/>
      <c r="H203" s="12"/>
    </row>
    <row r="204">
      <c r="A204" s="173"/>
      <c r="B204" s="173"/>
      <c r="E204" s="173"/>
      <c r="F204" s="12"/>
      <c r="G204" s="12"/>
      <c r="H204" s="12"/>
    </row>
    <row r="205">
      <c r="A205" s="173"/>
      <c r="B205" s="173"/>
      <c r="E205" s="173"/>
      <c r="F205" s="12"/>
      <c r="G205" s="12"/>
      <c r="H205" s="12"/>
    </row>
    <row r="206">
      <c r="A206" s="173"/>
      <c r="B206" s="173"/>
      <c r="E206" s="173"/>
      <c r="F206" s="12"/>
      <c r="G206" s="12"/>
      <c r="H206" s="12"/>
    </row>
    <row r="207">
      <c r="A207" s="173"/>
      <c r="B207" s="173"/>
      <c r="E207" s="173"/>
      <c r="F207" s="12"/>
      <c r="G207" s="12"/>
      <c r="H207" s="12"/>
    </row>
    <row r="208">
      <c r="A208" s="173"/>
      <c r="B208" s="173"/>
      <c r="E208" s="173"/>
      <c r="F208" s="12"/>
      <c r="G208" s="12"/>
      <c r="H208" s="12"/>
    </row>
    <row r="209">
      <c r="A209" s="173"/>
      <c r="B209" s="173"/>
      <c r="E209" s="173"/>
      <c r="F209" s="12"/>
      <c r="G209" s="12"/>
      <c r="H209" s="12"/>
    </row>
    <row r="210">
      <c r="A210" s="173"/>
      <c r="B210" s="173"/>
      <c r="E210" s="173"/>
      <c r="F210" s="12"/>
      <c r="G210" s="12"/>
      <c r="H210" s="12"/>
    </row>
    <row r="211">
      <c r="A211" s="173"/>
      <c r="B211" s="173"/>
      <c r="E211" s="173"/>
      <c r="F211" s="12"/>
      <c r="G211" s="12"/>
      <c r="H211" s="12"/>
    </row>
    <row r="212">
      <c r="A212" s="173"/>
      <c r="B212" s="173"/>
      <c r="E212" s="173"/>
      <c r="F212" s="12"/>
      <c r="G212" s="12"/>
      <c r="H212" s="12"/>
    </row>
    <row r="213">
      <c r="A213" s="173"/>
      <c r="B213" s="173"/>
      <c r="E213" s="173"/>
      <c r="F213" s="12"/>
      <c r="G213" s="12"/>
      <c r="H213" s="12"/>
    </row>
    <row r="214">
      <c r="A214" s="173"/>
      <c r="B214" s="173"/>
      <c r="E214" s="173"/>
      <c r="F214" s="12"/>
      <c r="G214" s="12"/>
      <c r="H214" s="12"/>
    </row>
    <row r="215">
      <c r="A215" s="173"/>
      <c r="B215" s="173"/>
      <c r="E215" s="173"/>
      <c r="F215" s="12"/>
      <c r="G215" s="12"/>
      <c r="H215" s="12"/>
    </row>
    <row r="216">
      <c r="A216" s="173"/>
      <c r="B216" s="173"/>
      <c r="E216" s="173"/>
      <c r="F216" s="12"/>
      <c r="G216" s="12"/>
      <c r="H216" s="12"/>
    </row>
    <row r="217">
      <c r="A217" s="173"/>
      <c r="B217" s="173"/>
      <c r="E217" s="173"/>
      <c r="F217" s="12"/>
      <c r="G217" s="12"/>
      <c r="H217" s="12"/>
    </row>
    <row r="218">
      <c r="A218" s="173"/>
      <c r="B218" s="173"/>
      <c r="E218" s="173"/>
      <c r="F218" s="12"/>
      <c r="G218" s="12"/>
      <c r="H218" s="12"/>
    </row>
    <row r="219">
      <c r="A219" s="173"/>
      <c r="B219" s="173"/>
      <c r="E219" s="173"/>
      <c r="F219" s="12"/>
      <c r="G219" s="12"/>
      <c r="H219" s="12"/>
    </row>
    <row r="220">
      <c r="A220" s="173"/>
      <c r="B220" s="173"/>
      <c r="E220" s="173"/>
      <c r="F220" s="12"/>
      <c r="G220" s="12"/>
      <c r="H220" s="12"/>
    </row>
    <row r="221">
      <c r="A221" s="173"/>
      <c r="B221" s="173"/>
      <c r="E221" s="173"/>
      <c r="F221" s="12"/>
      <c r="G221" s="12"/>
      <c r="H221" s="12"/>
    </row>
    <row r="222">
      <c r="A222" s="173"/>
      <c r="B222" s="173"/>
      <c r="E222" s="173"/>
      <c r="F222" s="12"/>
      <c r="G222" s="12"/>
      <c r="H222" s="12"/>
    </row>
    <row r="223">
      <c r="A223" s="173"/>
      <c r="B223" s="173"/>
      <c r="E223" s="173"/>
      <c r="F223" s="12"/>
      <c r="G223" s="12"/>
      <c r="H223" s="12"/>
    </row>
    <row r="224">
      <c r="A224" s="173"/>
      <c r="B224" s="173"/>
      <c r="E224" s="173"/>
      <c r="F224" s="12"/>
      <c r="G224" s="12"/>
      <c r="H224" s="12"/>
    </row>
    <row r="225">
      <c r="A225" s="173"/>
      <c r="B225" s="173"/>
      <c r="E225" s="173"/>
      <c r="F225" s="12"/>
      <c r="G225" s="12"/>
      <c r="H225" s="12"/>
    </row>
    <row r="226">
      <c r="A226" s="173"/>
      <c r="B226" s="173"/>
      <c r="E226" s="173"/>
      <c r="F226" s="12"/>
      <c r="G226" s="12"/>
      <c r="H226" s="12"/>
    </row>
    <row r="227">
      <c r="A227" s="173"/>
      <c r="B227" s="173"/>
      <c r="E227" s="173"/>
      <c r="F227" s="12"/>
      <c r="G227" s="12"/>
      <c r="H227" s="12"/>
    </row>
    <row r="228">
      <c r="A228" s="173"/>
      <c r="B228" s="173"/>
      <c r="E228" s="173"/>
      <c r="F228" s="12"/>
      <c r="G228" s="12"/>
      <c r="H228" s="12"/>
    </row>
    <row r="229">
      <c r="A229" s="173"/>
      <c r="B229" s="173"/>
      <c r="E229" s="173"/>
      <c r="F229" s="12"/>
      <c r="G229" s="12"/>
      <c r="H229" s="12"/>
    </row>
    <row r="230">
      <c r="A230" s="173"/>
      <c r="B230" s="173"/>
      <c r="E230" s="173"/>
      <c r="F230" s="12"/>
      <c r="G230" s="12"/>
      <c r="H230" s="12"/>
    </row>
    <row r="231">
      <c r="A231" s="173"/>
      <c r="B231" s="173"/>
      <c r="E231" s="173"/>
      <c r="F231" s="12"/>
      <c r="G231" s="12"/>
      <c r="H231" s="12"/>
    </row>
    <row r="232">
      <c r="A232" s="173"/>
      <c r="B232" s="173"/>
      <c r="E232" s="173"/>
      <c r="F232" s="12"/>
      <c r="G232" s="12"/>
      <c r="H232" s="12"/>
    </row>
    <row r="233">
      <c r="A233" s="173"/>
      <c r="B233" s="173"/>
      <c r="E233" s="173"/>
      <c r="F233" s="12"/>
      <c r="G233" s="12"/>
      <c r="H233" s="12"/>
    </row>
    <row r="234">
      <c r="A234" s="173"/>
      <c r="B234" s="173"/>
      <c r="E234" s="173"/>
      <c r="F234" s="12"/>
      <c r="G234" s="12"/>
      <c r="H234" s="12"/>
    </row>
    <row r="235">
      <c r="A235" s="173"/>
      <c r="B235" s="173"/>
      <c r="E235" s="173"/>
      <c r="F235" s="12"/>
      <c r="G235" s="12"/>
      <c r="H235" s="12"/>
    </row>
    <row r="236">
      <c r="A236" s="173"/>
      <c r="B236" s="173"/>
      <c r="E236" s="173"/>
      <c r="F236" s="12"/>
      <c r="G236" s="12"/>
      <c r="H236" s="12"/>
    </row>
    <row r="237">
      <c r="A237" s="173"/>
      <c r="B237" s="173"/>
      <c r="E237" s="173"/>
      <c r="F237" s="12"/>
      <c r="G237" s="12"/>
      <c r="H237" s="12"/>
    </row>
    <row r="238">
      <c r="A238" s="173"/>
      <c r="B238" s="173"/>
      <c r="E238" s="173"/>
      <c r="F238" s="12"/>
      <c r="G238" s="12"/>
      <c r="H238" s="12"/>
    </row>
    <row r="239">
      <c r="A239" s="173"/>
      <c r="B239" s="173"/>
      <c r="E239" s="173"/>
      <c r="F239" s="12"/>
      <c r="G239" s="12"/>
      <c r="H239" s="12"/>
    </row>
    <row r="240">
      <c r="A240" s="173"/>
      <c r="B240" s="173"/>
      <c r="E240" s="173"/>
      <c r="F240" s="12"/>
      <c r="G240" s="12"/>
      <c r="H240" s="12"/>
    </row>
    <row r="241">
      <c r="A241" s="173"/>
      <c r="B241" s="173"/>
      <c r="E241" s="173"/>
      <c r="F241" s="12"/>
      <c r="G241" s="12"/>
      <c r="H241" s="12"/>
    </row>
    <row r="242">
      <c r="A242" s="173"/>
      <c r="B242" s="173"/>
      <c r="E242" s="173"/>
      <c r="F242" s="12"/>
      <c r="G242" s="12"/>
      <c r="H242" s="12"/>
    </row>
    <row r="243">
      <c r="A243" s="173"/>
      <c r="B243" s="173"/>
      <c r="E243" s="173"/>
      <c r="F243" s="12"/>
      <c r="G243" s="12"/>
      <c r="H243" s="12"/>
    </row>
    <row r="244">
      <c r="A244" s="173"/>
      <c r="B244" s="173"/>
      <c r="E244" s="173"/>
      <c r="F244" s="12"/>
      <c r="G244" s="12"/>
      <c r="H244" s="12"/>
    </row>
    <row r="245">
      <c r="A245" s="173"/>
      <c r="B245" s="173"/>
      <c r="E245" s="173"/>
      <c r="F245" s="12"/>
      <c r="G245" s="12"/>
      <c r="H245" s="12"/>
    </row>
    <row r="246">
      <c r="A246" s="173"/>
      <c r="B246" s="173"/>
      <c r="E246" s="173"/>
      <c r="F246" s="12"/>
      <c r="G246" s="12"/>
      <c r="H246" s="12"/>
    </row>
    <row r="247">
      <c r="A247" s="173"/>
      <c r="B247" s="173"/>
      <c r="E247" s="173"/>
      <c r="F247" s="12"/>
      <c r="G247" s="12"/>
      <c r="H247" s="12"/>
    </row>
    <row r="248">
      <c r="A248" s="173"/>
      <c r="B248" s="173"/>
      <c r="E248" s="173"/>
      <c r="F248" s="12"/>
      <c r="G248" s="12"/>
      <c r="H248" s="12"/>
    </row>
    <row r="249">
      <c r="A249" s="173"/>
      <c r="B249" s="173"/>
      <c r="E249" s="173"/>
      <c r="F249" s="12"/>
      <c r="G249" s="12"/>
      <c r="H249" s="12"/>
    </row>
    <row r="250">
      <c r="A250" s="173"/>
      <c r="B250" s="173"/>
      <c r="E250" s="173"/>
      <c r="F250" s="12"/>
      <c r="G250" s="12"/>
      <c r="H250" s="12"/>
    </row>
    <row r="251">
      <c r="A251" s="173"/>
      <c r="B251" s="173"/>
      <c r="E251" s="173"/>
      <c r="F251" s="12"/>
      <c r="G251" s="12"/>
      <c r="H251" s="12"/>
    </row>
    <row r="252">
      <c r="A252" s="173"/>
      <c r="B252" s="173"/>
      <c r="E252" s="173"/>
      <c r="F252" s="12"/>
      <c r="G252" s="12"/>
      <c r="H252" s="12"/>
    </row>
    <row r="253">
      <c r="A253" s="173"/>
      <c r="B253" s="173"/>
      <c r="E253" s="173"/>
      <c r="F253" s="12"/>
      <c r="G253" s="12"/>
      <c r="H253" s="12"/>
    </row>
    <row r="254">
      <c r="A254" s="173"/>
      <c r="B254" s="173"/>
      <c r="E254" s="173"/>
      <c r="F254" s="12"/>
      <c r="G254" s="12"/>
      <c r="H254" s="12"/>
    </row>
    <row r="255">
      <c r="A255" s="173"/>
      <c r="B255" s="173"/>
      <c r="E255" s="173"/>
      <c r="F255" s="12"/>
      <c r="G255" s="12"/>
      <c r="H255" s="12"/>
    </row>
    <row r="256">
      <c r="A256" s="173"/>
      <c r="B256" s="173"/>
      <c r="E256" s="173"/>
      <c r="F256" s="12"/>
      <c r="G256" s="12"/>
      <c r="H256" s="12"/>
    </row>
    <row r="257">
      <c r="A257" s="173"/>
      <c r="B257" s="173"/>
      <c r="E257" s="173"/>
      <c r="F257" s="12"/>
      <c r="G257" s="12"/>
      <c r="H257" s="12"/>
    </row>
    <row r="258">
      <c r="A258" s="173"/>
      <c r="B258" s="173"/>
      <c r="E258" s="173"/>
      <c r="F258" s="12"/>
      <c r="G258" s="12"/>
      <c r="H258" s="12"/>
    </row>
    <row r="259">
      <c r="A259" s="173"/>
      <c r="B259" s="173"/>
      <c r="E259" s="173"/>
      <c r="F259" s="12"/>
      <c r="G259" s="12"/>
      <c r="H259" s="12"/>
    </row>
    <row r="260">
      <c r="A260" s="173"/>
      <c r="B260" s="173"/>
      <c r="E260" s="173"/>
      <c r="F260" s="12"/>
      <c r="G260" s="12"/>
      <c r="H260" s="12"/>
    </row>
    <row r="261">
      <c r="A261" s="173"/>
      <c r="B261" s="173"/>
      <c r="E261" s="173"/>
      <c r="F261" s="12"/>
      <c r="G261" s="12"/>
      <c r="H261" s="12"/>
    </row>
    <row r="262">
      <c r="A262" s="173"/>
      <c r="B262" s="173"/>
      <c r="E262" s="173"/>
      <c r="F262" s="12"/>
      <c r="G262" s="12"/>
      <c r="H262" s="12"/>
    </row>
    <row r="263">
      <c r="A263" s="173"/>
      <c r="B263" s="173"/>
      <c r="E263" s="173"/>
      <c r="F263" s="12"/>
      <c r="G263" s="12"/>
      <c r="H263" s="12"/>
    </row>
    <row r="264">
      <c r="A264" s="173"/>
      <c r="B264" s="173"/>
      <c r="E264" s="173"/>
      <c r="F264" s="12"/>
      <c r="G264" s="12"/>
      <c r="H264" s="12"/>
    </row>
    <row r="265">
      <c r="A265" s="173"/>
      <c r="B265" s="173"/>
      <c r="E265" s="173"/>
      <c r="F265" s="12"/>
      <c r="G265" s="12"/>
      <c r="H265" s="12"/>
    </row>
    <row r="266">
      <c r="A266" s="173"/>
      <c r="B266" s="173"/>
      <c r="E266" s="173"/>
      <c r="F266" s="12"/>
      <c r="G266" s="12"/>
      <c r="H266" s="12"/>
    </row>
    <row r="267">
      <c r="A267" s="173"/>
      <c r="B267" s="173"/>
      <c r="E267" s="173"/>
      <c r="F267" s="12"/>
      <c r="G267" s="12"/>
      <c r="H267" s="12"/>
    </row>
    <row r="268">
      <c r="A268" s="173"/>
      <c r="B268" s="173"/>
      <c r="E268" s="173"/>
      <c r="F268" s="12"/>
      <c r="G268" s="12"/>
      <c r="H268" s="12"/>
    </row>
    <row r="269">
      <c r="A269" s="173"/>
      <c r="B269" s="173"/>
      <c r="E269" s="173"/>
      <c r="F269" s="12"/>
      <c r="G269" s="12"/>
      <c r="H269" s="12"/>
    </row>
    <row r="270">
      <c r="A270" s="173"/>
      <c r="B270" s="173"/>
      <c r="E270" s="173"/>
      <c r="F270" s="12"/>
      <c r="G270" s="12"/>
      <c r="H270" s="12"/>
    </row>
    <row r="271">
      <c r="A271" s="173"/>
      <c r="B271" s="173"/>
      <c r="E271" s="173"/>
      <c r="F271" s="12"/>
      <c r="G271" s="12"/>
      <c r="H271" s="12"/>
    </row>
    <row r="272">
      <c r="A272" s="173"/>
      <c r="B272" s="173"/>
      <c r="E272" s="173"/>
      <c r="F272" s="12"/>
      <c r="G272" s="12"/>
      <c r="H272" s="12"/>
    </row>
    <row r="273">
      <c r="A273" s="173"/>
      <c r="B273" s="173"/>
      <c r="E273" s="173"/>
      <c r="F273" s="12"/>
      <c r="G273" s="12"/>
      <c r="H273" s="12"/>
    </row>
    <row r="274">
      <c r="A274" s="173"/>
      <c r="B274" s="173"/>
      <c r="E274" s="173"/>
      <c r="F274" s="12"/>
      <c r="G274" s="12"/>
      <c r="H274" s="12"/>
    </row>
    <row r="275">
      <c r="A275" s="173"/>
      <c r="B275" s="173"/>
      <c r="E275" s="173"/>
      <c r="F275" s="12"/>
      <c r="G275" s="12"/>
      <c r="H275" s="12"/>
    </row>
    <row r="276">
      <c r="A276" s="173"/>
      <c r="B276" s="173"/>
      <c r="E276" s="173"/>
      <c r="F276" s="12"/>
      <c r="G276" s="12"/>
      <c r="H276" s="12"/>
    </row>
    <row r="277">
      <c r="A277" s="173"/>
      <c r="B277" s="173"/>
      <c r="E277" s="173"/>
      <c r="F277" s="12"/>
      <c r="G277" s="12"/>
      <c r="H277" s="12"/>
    </row>
    <row r="278">
      <c r="A278" s="173"/>
      <c r="B278" s="173"/>
      <c r="E278" s="173"/>
      <c r="F278" s="12"/>
      <c r="G278" s="12"/>
      <c r="H278" s="12"/>
    </row>
    <row r="279">
      <c r="A279" s="173"/>
      <c r="B279" s="173"/>
      <c r="E279" s="173"/>
      <c r="F279" s="12"/>
      <c r="G279" s="12"/>
      <c r="H279" s="12"/>
    </row>
    <row r="280">
      <c r="A280" s="173"/>
      <c r="B280" s="173"/>
      <c r="E280" s="173"/>
      <c r="F280" s="12"/>
      <c r="G280" s="12"/>
      <c r="H280" s="12"/>
    </row>
    <row r="281">
      <c r="A281" s="173"/>
      <c r="B281" s="173"/>
      <c r="E281" s="173"/>
      <c r="F281" s="12"/>
      <c r="G281" s="12"/>
      <c r="H281" s="12"/>
    </row>
    <row r="282">
      <c r="A282" s="173"/>
      <c r="B282" s="173"/>
      <c r="E282" s="173"/>
      <c r="F282" s="12"/>
      <c r="G282" s="12"/>
      <c r="H282" s="12"/>
    </row>
    <row r="283">
      <c r="A283" s="173"/>
      <c r="B283" s="173"/>
      <c r="E283" s="173"/>
      <c r="F283" s="12"/>
      <c r="G283" s="12"/>
      <c r="H283" s="12"/>
    </row>
    <row r="284">
      <c r="A284" s="173"/>
      <c r="B284" s="173"/>
      <c r="E284" s="173"/>
      <c r="F284" s="12"/>
      <c r="G284" s="12"/>
      <c r="H284" s="12"/>
    </row>
    <row r="285">
      <c r="A285" s="173"/>
      <c r="B285" s="173"/>
      <c r="E285" s="173"/>
      <c r="F285" s="12"/>
      <c r="G285" s="12"/>
      <c r="H285" s="12"/>
    </row>
    <row r="286">
      <c r="A286" s="173"/>
      <c r="B286" s="173"/>
      <c r="E286" s="173"/>
      <c r="F286" s="12"/>
      <c r="G286" s="12"/>
      <c r="H286" s="12"/>
    </row>
    <row r="287">
      <c r="A287" s="173"/>
      <c r="B287" s="173"/>
      <c r="E287" s="173"/>
      <c r="F287" s="12"/>
      <c r="G287" s="12"/>
      <c r="H287" s="12"/>
    </row>
    <row r="288">
      <c r="A288" s="173"/>
      <c r="B288" s="173"/>
      <c r="E288" s="173"/>
      <c r="F288" s="12"/>
      <c r="G288" s="12"/>
      <c r="H288" s="12"/>
    </row>
    <row r="289">
      <c r="A289" s="173"/>
      <c r="B289" s="173"/>
      <c r="E289" s="173"/>
      <c r="F289" s="12"/>
      <c r="G289" s="12"/>
      <c r="H289" s="12"/>
    </row>
    <row r="290">
      <c r="A290" s="173"/>
      <c r="B290" s="173"/>
      <c r="E290" s="173"/>
      <c r="F290" s="12"/>
      <c r="G290" s="12"/>
      <c r="H290" s="12"/>
    </row>
    <row r="291">
      <c r="A291" s="173"/>
      <c r="B291" s="173"/>
      <c r="E291" s="173"/>
      <c r="F291" s="12"/>
      <c r="G291" s="12"/>
      <c r="H291" s="12"/>
    </row>
    <row r="292">
      <c r="A292" s="173"/>
      <c r="B292" s="173"/>
      <c r="E292" s="173"/>
      <c r="F292" s="12"/>
      <c r="G292" s="12"/>
      <c r="H292" s="12"/>
    </row>
    <row r="293">
      <c r="A293" s="173"/>
      <c r="B293" s="173"/>
      <c r="E293" s="173"/>
      <c r="F293" s="12"/>
      <c r="G293" s="12"/>
      <c r="H293" s="12"/>
    </row>
    <row r="294">
      <c r="A294" s="173"/>
      <c r="B294" s="173"/>
      <c r="E294" s="173"/>
      <c r="F294" s="12"/>
      <c r="G294" s="12"/>
      <c r="H294" s="12"/>
    </row>
    <row r="295">
      <c r="A295" s="173"/>
      <c r="B295" s="173"/>
      <c r="E295" s="173"/>
      <c r="F295" s="12"/>
      <c r="G295" s="12"/>
      <c r="H295" s="12"/>
    </row>
    <row r="296">
      <c r="A296" s="173"/>
      <c r="B296" s="173"/>
      <c r="E296" s="173"/>
      <c r="F296" s="12"/>
      <c r="G296" s="12"/>
      <c r="H296" s="12"/>
    </row>
    <row r="297">
      <c r="A297" s="173"/>
      <c r="B297" s="173"/>
      <c r="E297" s="173"/>
      <c r="F297" s="12"/>
      <c r="G297" s="12"/>
      <c r="H297" s="12"/>
    </row>
    <row r="298">
      <c r="A298" s="173"/>
      <c r="B298" s="173"/>
      <c r="E298" s="173"/>
      <c r="F298" s="12"/>
      <c r="G298" s="12"/>
      <c r="H298" s="12"/>
    </row>
    <row r="299">
      <c r="A299" s="173"/>
      <c r="B299" s="173"/>
      <c r="E299" s="173"/>
      <c r="F299" s="12"/>
      <c r="G299" s="12"/>
      <c r="H299" s="12"/>
    </row>
    <row r="300">
      <c r="A300" s="173"/>
      <c r="B300" s="173"/>
      <c r="E300" s="173"/>
      <c r="F300" s="12"/>
      <c r="G300" s="12"/>
      <c r="H300" s="12"/>
    </row>
    <row r="301">
      <c r="A301" s="173"/>
      <c r="B301" s="173"/>
      <c r="E301" s="173"/>
      <c r="F301" s="12"/>
      <c r="G301" s="12"/>
      <c r="H301" s="12"/>
    </row>
    <row r="302">
      <c r="A302" s="173"/>
      <c r="B302" s="173"/>
      <c r="E302" s="173"/>
      <c r="F302" s="12"/>
      <c r="G302" s="12"/>
      <c r="H302" s="12"/>
    </row>
    <row r="303">
      <c r="A303" s="173"/>
      <c r="B303" s="173"/>
      <c r="E303" s="173"/>
      <c r="F303" s="12"/>
      <c r="G303" s="12"/>
      <c r="H303" s="12"/>
    </row>
    <row r="304">
      <c r="A304" s="173"/>
      <c r="B304" s="173"/>
      <c r="E304" s="173"/>
      <c r="F304" s="12"/>
      <c r="G304" s="12"/>
      <c r="H304" s="12"/>
    </row>
    <row r="305">
      <c r="A305" s="173"/>
      <c r="B305" s="173"/>
      <c r="E305" s="173"/>
      <c r="F305" s="12"/>
      <c r="G305" s="12"/>
      <c r="H305" s="12"/>
    </row>
    <row r="306">
      <c r="A306" s="173"/>
      <c r="B306" s="173"/>
      <c r="E306" s="173"/>
      <c r="F306" s="12"/>
      <c r="G306" s="12"/>
      <c r="H306" s="12"/>
    </row>
    <row r="307">
      <c r="A307" s="173"/>
      <c r="B307" s="173"/>
      <c r="E307" s="173"/>
      <c r="F307" s="12"/>
      <c r="G307" s="12"/>
      <c r="H307" s="12"/>
    </row>
    <row r="308">
      <c r="A308" s="173"/>
      <c r="B308" s="173"/>
      <c r="E308" s="173"/>
      <c r="F308" s="12"/>
      <c r="G308" s="12"/>
      <c r="H308" s="12"/>
    </row>
    <row r="309">
      <c r="A309" s="173"/>
      <c r="B309" s="173"/>
      <c r="E309" s="173"/>
      <c r="F309" s="12"/>
      <c r="G309" s="12"/>
      <c r="H309" s="12"/>
    </row>
    <row r="310">
      <c r="A310" s="173"/>
      <c r="B310" s="173"/>
      <c r="E310" s="173"/>
      <c r="F310" s="12"/>
      <c r="G310" s="12"/>
      <c r="H310" s="12"/>
    </row>
    <row r="311">
      <c r="A311" s="173"/>
      <c r="B311" s="173"/>
      <c r="E311" s="173"/>
      <c r="F311" s="12"/>
      <c r="G311" s="12"/>
      <c r="H311" s="12"/>
    </row>
    <row r="312">
      <c r="A312" s="173"/>
      <c r="B312" s="173"/>
      <c r="E312" s="173"/>
      <c r="F312" s="12"/>
      <c r="G312" s="12"/>
      <c r="H312" s="12"/>
    </row>
    <row r="313">
      <c r="A313" s="173"/>
      <c r="B313" s="173"/>
      <c r="E313" s="173"/>
      <c r="F313" s="12"/>
      <c r="G313" s="12"/>
      <c r="H313" s="12"/>
    </row>
    <row r="314">
      <c r="A314" s="173"/>
      <c r="B314" s="173"/>
      <c r="E314" s="173"/>
      <c r="F314" s="12"/>
      <c r="G314" s="12"/>
      <c r="H314" s="12"/>
    </row>
    <row r="315">
      <c r="A315" s="173"/>
      <c r="B315" s="173"/>
      <c r="E315" s="173"/>
      <c r="F315" s="12"/>
      <c r="G315" s="12"/>
      <c r="H315" s="12"/>
    </row>
    <row r="316">
      <c r="A316" s="173"/>
      <c r="B316" s="173"/>
      <c r="E316" s="173"/>
      <c r="F316" s="12"/>
      <c r="G316" s="12"/>
      <c r="H316" s="12"/>
    </row>
    <row r="317">
      <c r="A317" s="173"/>
      <c r="B317" s="173"/>
      <c r="E317" s="173"/>
      <c r="F317" s="12"/>
      <c r="G317" s="12"/>
      <c r="H317" s="12"/>
    </row>
    <row r="318">
      <c r="A318" s="173"/>
      <c r="B318" s="173"/>
      <c r="E318" s="173"/>
      <c r="F318" s="12"/>
      <c r="G318" s="12"/>
      <c r="H318" s="12"/>
    </row>
    <row r="319">
      <c r="A319" s="173"/>
      <c r="B319" s="173"/>
      <c r="E319" s="173"/>
      <c r="F319" s="12"/>
      <c r="G319" s="12"/>
      <c r="H319" s="12"/>
    </row>
    <row r="320">
      <c r="A320" s="173"/>
      <c r="B320" s="173"/>
      <c r="E320" s="173"/>
      <c r="F320" s="12"/>
      <c r="G320" s="12"/>
      <c r="H320" s="12"/>
    </row>
    <row r="321">
      <c r="A321" s="173"/>
      <c r="B321" s="173"/>
      <c r="E321" s="173"/>
      <c r="F321" s="12"/>
      <c r="G321" s="12"/>
      <c r="H321" s="12"/>
    </row>
    <row r="322">
      <c r="A322" s="173"/>
      <c r="B322" s="173"/>
      <c r="E322" s="173"/>
      <c r="F322" s="12"/>
      <c r="G322" s="12"/>
      <c r="H322" s="12"/>
    </row>
    <row r="323">
      <c r="A323" s="173"/>
      <c r="B323" s="173"/>
      <c r="E323" s="173"/>
      <c r="F323" s="12"/>
      <c r="G323" s="12"/>
      <c r="H323" s="12"/>
    </row>
    <row r="324">
      <c r="A324" s="173"/>
      <c r="B324" s="173"/>
      <c r="E324" s="173"/>
      <c r="F324" s="12"/>
      <c r="G324" s="12"/>
      <c r="H324" s="12"/>
    </row>
    <row r="325">
      <c r="A325" s="173"/>
      <c r="B325" s="173"/>
      <c r="E325" s="173"/>
      <c r="F325" s="12"/>
      <c r="G325" s="12"/>
      <c r="H325" s="12"/>
    </row>
    <row r="326">
      <c r="A326" s="173"/>
      <c r="B326" s="173"/>
      <c r="E326" s="173"/>
      <c r="F326" s="12"/>
      <c r="G326" s="12"/>
      <c r="H326" s="12"/>
    </row>
    <row r="327">
      <c r="A327" s="173"/>
      <c r="B327" s="173"/>
      <c r="E327" s="173"/>
      <c r="F327" s="12"/>
      <c r="G327" s="12"/>
      <c r="H327" s="12"/>
    </row>
    <row r="328">
      <c r="A328" s="173"/>
      <c r="B328" s="173"/>
      <c r="E328" s="173"/>
      <c r="F328" s="12"/>
      <c r="G328" s="12"/>
      <c r="H328" s="12"/>
    </row>
    <row r="329">
      <c r="A329" s="173"/>
      <c r="B329" s="173"/>
      <c r="E329" s="173"/>
      <c r="F329" s="12"/>
      <c r="G329" s="12"/>
      <c r="H329" s="12"/>
    </row>
    <row r="330">
      <c r="A330" s="173"/>
      <c r="B330" s="173"/>
      <c r="E330" s="173"/>
      <c r="F330" s="12"/>
      <c r="G330" s="12"/>
      <c r="H330" s="12"/>
    </row>
    <row r="331">
      <c r="A331" s="173"/>
      <c r="B331" s="173"/>
      <c r="E331" s="173"/>
      <c r="F331" s="12"/>
      <c r="G331" s="12"/>
      <c r="H331" s="12"/>
    </row>
    <row r="332">
      <c r="A332" s="173"/>
      <c r="B332" s="173"/>
      <c r="E332" s="173"/>
      <c r="F332" s="12"/>
      <c r="G332" s="12"/>
      <c r="H332" s="12"/>
    </row>
    <row r="333">
      <c r="A333" s="173"/>
      <c r="B333" s="173"/>
      <c r="E333" s="173"/>
      <c r="F333" s="12"/>
      <c r="G333" s="12"/>
      <c r="H333" s="12"/>
    </row>
    <row r="334">
      <c r="A334" s="173"/>
      <c r="B334" s="173"/>
      <c r="E334" s="173"/>
      <c r="F334" s="12"/>
      <c r="G334" s="12"/>
      <c r="H334" s="12"/>
    </row>
    <row r="335">
      <c r="A335" s="173"/>
      <c r="B335" s="173"/>
      <c r="E335" s="173"/>
      <c r="F335" s="12"/>
      <c r="G335" s="12"/>
      <c r="H335" s="12"/>
    </row>
    <row r="336">
      <c r="A336" s="173"/>
      <c r="B336" s="173"/>
      <c r="E336" s="173"/>
      <c r="F336" s="12"/>
      <c r="G336" s="12"/>
      <c r="H336" s="12"/>
    </row>
    <row r="337">
      <c r="A337" s="173"/>
      <c r="B337" s="173"/>
      <c r="E337" s="173"/>
      <c r="F337" s="12"/>
      <c r="G337" s="12"/>
      <c r="H337" s="12"/>
    </row>
    <row r="338">
      <c r="A338" s="173"/>
      <c r="B338" s="173"/>
      <c r="E338" s="173"/>
      <c r="F338" s="12"/>
      <c r="G338" s="12"/>
      <c r="H338" s="12"/>
    </row>
    <row r="339">
      <c r="A339" s="173"/>
      <c r="B339" s="173"/>
      <c r="E339" s="173"/>
      <c r="F339" s="12"/>
      <c r="G339" s="12"/>
      <c r="H339" s="12"/>
    </row>
    <row r="340">
      <c r="A340" s="173"/>
      <c r="B340" s="173"/>
      <c r="E340" s="173"/>
      <c r="F340" s="12"/>
      <c r="G340" s="12"/>
      <c r="H340" s="12"/>
    </row>
    <row r="341">
      <c r="A341" s="173"/>
      <c r="B341" s="173"/>
      <c r="E341" s="173"/>
      <c r="F341" s="12"/>
      <c r="G341" s="12"/>
      <c r="H341" s="12"/>
    </row>
    <row r="342">
      <c r="A342" s="173"/>
      <c r="B342" s="173"/>
      <c r="E342" s="173"/>
      <c r="F342" s="12"/>
      <c r="G342" s="12"/>
      <c r="H342" s="12"/>
    </row>
    <row r="343">
      <c r="A343" s="173"/>
      <c r="B343" s="173"/>
      <c r="E343" s="173"/>
      <c r="F343" s="12"/>
      <c r="G343" s="12"/>
      <c r="H343" s="12"/>
    </row>
    <row r="344">
      <c r="A344" s="173"/>
      <c r="B344" s="173"/>
      <c r="E344" s="173"/>
      <c r="F344" s="12"/>
      <c r="G344" s="12"/>
      <c r="H344" s="12"/>
    </row>
    <row r="345">
      <c r="A345" s="173"/>
      <c r="B345" s="173"/>
      <c r="E345" s="173"/>
      <c r="F345" s="12"/>
      <c r="G345" s="12"/>
      <c r="H345" s="12"/>
    </row>
    <row r="346">
      <c r="A346" s="173"/>
      <c r="B346" s="173"/>
      <c r="E346" s="173"/>
      <c r="F346" s="12"/>
      <c r="G346" s="12"/>
      <c r="H346" s="12"/>
    </row>
    <row r="347">
      <c r="A347" s="173"/>
      <c r="B347" s="173"/>
      <c r="E347" s="173"/>
      <c r="F347" s="12"/>
      <c r="G347" s="12"/>
      <c r="H347" s="12"/>
    </row>
    <row r="348">
      <c r="A348" s="173"/>
      <c r="B348" s="173"/>
      <c r="E348" s="173"/>
      <c r="F348" s="12"/>
      <c r="G348" s="12"/>
      <c r="H348" s="12"/>
    </row>
    <row r="349">
      <c r="A349" s="173"/>
      <c r="B349" s="173"/>
      <c r="E349" s="173"/>
      <c r="F349" s="12"/>
      <c r="G349" s="12"/>
      <c r="H349" s="12"/>
    </row>
    <row r="350">
      <c r="A350" s="173"/>
      <c r="B350" s="173"/>
      <c r="E350" s="173"/>
      <c r="F350" s="12"/>
      <c r="G350" s="12"/>
      <c r="H350" s="12"/>
    </row>
    <row r="351">
      <c r="A351" s="173"/>
      <c r="B351" s="173"/>
      <c r="E351" s="173"/>
      <c r="F351" s="12"/>
      <c r="G351" s="12"/>
      <c r="H351" s="12"/>
    </row>
    <row r="352">
      <c r="A352" s="173"/>
      <c r="B352" s="173"/>
      <c r="E352" s="173"/>
      <c r="F352" s="12"/>
      <c r="G352" s="12"/>
      <c r="H352" s="12"/>
    </row>
    <row r="353">
      <c r="A353" s="173"/>
      <c r="B353" s="173"/>
      <c r="E353" s="173"/>
      <c r="F353" s="12"/>
      <c r="G353" s="12"/>
      <c r="H353" s="12"/>
    </row>
    <row r="354">
      <c r="A354" s="173"/>
      <c r="B354" s="173"/>
      <c r="E354" s="173"/>
      <c r="F354" s="12"/>
      <c r="G354" s="12"/>
      <c r="H354" s="12"/>
    </row>
    <row r="355">
      <c r="A355" s="173"/>
      <c r="B355" s="173"/>
      <c r="E355" s="173"/>
      <c r="F355" s="12"/>
      <c r="G355" s="12"/>
      <c r="H355" s="12"/>
    </row>
    <row r="356">
      <c r="A356" s="173"/>
      <c r="B356" s="173"/>
      <c r="E356" s="173"/>
      <c r="F356" s="12"/>
      <c r="G356" s="12"/>
      <c r="H356" s="12"/>
    </row>
    <row r="357">
      <c r="A357" s="173"/>
      <c r="B357" s="173"/>
      <c r="E357" s="173"/>
      <c r="F357" s="12"/>
      <c r="G357" s="12"/>
      <c r="H357" s="12"/>
    </row>
    <row r="358">
      <c r="A358" s="173"/>
      <c r="B358" s="173"/>
      <c r="E358" s="173"/>
      <c r="F358" s="12"/>
      <c r="G358" s="12"/>
      <c r="H358" s="12"/>
    </row>
    <row r="359">
      <c r="A359" s="173"/>
      <c r="B359" s="173"/>
      <c r="E359" s="173"/>
      <c r="F359" s="12"/>
      <c r="G359" s="12"/>
      <c r="H359" s="12"/>
    </row>
    <row r="360">
      <c r="A360" s="173"/>
      <c r="B360" s="173"/>
      <c r="E360" s="173"/>
      <c r="F360" s="12"/>
      <c r="G360" s="12"/>
      <c r="H360" s="12"/>
    </row>
    <row r="361">
      <c r="A361" s="173"/>
      <c r="B361" s="173"/>
      <c r="E361" s="173"/>
      <c r="F361" s="12"/>
      <c r="G361" s="12"/>
      <c r="H361" s="12"/>
    </row>
    <row r="362">
      <c r="A362" s="173"/>
      <c r="B362" s="173"/>
      <c r="E362" s="173"/>
      <c r="F362" s="12"/>
      <c r="G362" s="12"/>
      <c r="H362" s="12"/>
    </row>
    <row r="363">
      <c r="A363" s="173"/>
      <c r="B363" s="173"/>
      <c r="E363" s="173"/>
      <c r="F363" s="12"/>
      <c r="G363" s="12"/>
      <c r="H363" s="12"/>
    </row>
    <row r="364">
      <c r="A364" s="173"/>
      <c r="B364" s="173"/>
      <c r="E364" s="173"/>
      <c r="F364" s="12"/>
      <c r="G364" s="12"/>
      <c r="H364" s="12"/>
    </row>
    <row r="365">
      <c r="A365" s="173"/>
      <c r="B365" s="173"/>
      <c r="E365" s="173"/>
      <c r="F365" s="12"/>
      <c r="G365" s="12"/>
      <c r="H365" s="12"/>
    </row>
    <row r="366">
      <c r="A366" s="173"/>
      <c r="B366" s="173"/>
      <c r="E366" s="173"/>
      <c r="F366" s="12"/>
      <c r="G366" s="12"/>
      <c r="H366" s="12"/>
    </row>
    <row r="367">
      <c r="A367" s="173"/>
      <c r="B367" s="173"/>
      <c r="E367" s="173"/>
      <c r="F367" s="12"/>
      <c r="G367" s="12"/>
      <c r="H367" s="12"/>
    </row>
    <row r="368">
      <c r="A368" s="173"/>
      <c r="B368" s="173"/>
      <c r="E368" s="173"/>
      <c r="F368" s="12"/>
      <c r="G368" s="12"/>
      <c r="H368" s="12"/>
    </row>
    <row r="369">
      <c r="A369" s="173"/>
      <c r="B369" s="173"/>
      <c r="E369" s="173"/>
      <c r="F369" s="12"/>
      <c r="G369" s="12"/>
      <c r="H369" s="12"/>
    </row>
    <row r="370">
      <c r="A370" s="173"/>
      <c r="B370" s="173"/>
      <c r="E370" s="173"/>
      <c r="F370" s="12"/>
      <c r="G370" s="12"/>
      <c r="H370" s="12"/>
    </row>
    <row r="371">
      <c r="A371" s="173"/>
      <c r="B371" s="173"/>
      <c r="E371" s="173"/>
      <c r="F371" s="12"/>
      <c r="G371" s="12"/>
      <c r="H371" s="12"/>
    </row>
    <row r="372">
      <c r="A372" s="173"/>
      <c r="B372" s="173"/>
      <c r="E372" s="173"/>
      <c r="F372" s="12"/>
      <c r="G372" s="12"/>
      <c r="H372" s="12"/>
    </row>
    <row r="373">
      <c r="A373" s="173"/>
      <c r="B373" s="173"/>
      <c r="E373" s="173"/>
      <c r="F373" s="12"/>
      <c r="G373" s="12"/>
      <c r="H373" s="12"/>
    </row>
    <row r="374">
      <c r="A374" s="173"/>
      <c r="B374" s="173"/>
      <c r="E374" s="173"/>
      <c r="F374" s="12"/>
      <c r="G374" s="12"/>
      <c r="H374" s="12"/>
    </row>
    <row r="375">
      <c r="A375" s="173"/>
      <c r="B375" s="173"/>
      <c r="E375" s="173"/>
      <c r="F375" s="12"/>
      <c r="G375" s="12"/>
      <c r="H375" s="12"/>
    </row>
    <row r="376">
      <c r="A376" s="173"/>
      <c r="B376" s="173"/>
      <c r="E376" s="173"/>
      <c r="F376" s="12"/>
      <c r="G376" s="12"/>
      <c r="H376" s="12"/>
    </row>
    <row r="377">
      <c r="A377" s="173"/>
      <c r="B377" s="173"/>
      <c r="E377" s="173"/>
      <c r="F377" s="12"/>
      <c r="G377" s="12"/>
      <c r="H377" s="12"/>
    </row>
    <row r="378">
      <c r="A378" s="173"/>
      <c r="B378" s="173"/>
      <c r="E378" s="173"/>
      <c r="F378" s="12"/>
      <c r="G378" s="12"/>
      <c r="H378" s="12"/>
    </row>
    <row r="379">
      <c r="A379" s="173"/>
      <c r="B379" s="173"/>
      <c r="E379" s="173"/>
      <c r="F379" s="12"/>
      <c r="G379" s="12"/>
      <c r="H379" s="12"/>
    </row>
    <row r="380">
      <c r="A380" s="173"/>
      <c r="B380" s="173"/>
      <c r="E380" s="173"/>
      <c r="F380" s="12"/>
      <c r="G380" s="12"/>
      <c r="H380" s="12"/>
    </row>
    <row r="381">
      <c r="A381" s="173"/>
      <c r="B381" s="173"/>
      <c r="E381" s="173"/>
      <c r="F381" s="12"/>
      <c r="G381" s="12"/>
      <c r="H381" s="12"/>
    </row>
    <row r="382">
      <c r="A382" s="173"/>
      <c r="B382" s="173"/>
      <c r="E382" s="173"/>
      <c r="F382" s="12"/>
      <c r="G382" s="12"/>
      <c r="H382" s="12"/>
    </row>
    <row r="383">
      <c r="A383" s="173"/>
      <c r="B383" s="173"/>
      <c r="E383" s="173"/>
      <c r="F383" s="12"/>
      <c r="G383" s="12"/>
      <c r="H383" s="12"/>
    </row>
    <row r="384">
      <c r="A384" s="173"/>
      <c r="B384" s="173"/>
      <c r="E384" s="173"/>
      <c r="F384" s="12"/>
      <c r="G384" s="12"/>
      <c r="H384" s="12"/>
    </row>
    <row r="385">
      <c r="A385" s="173"/>
      <c r="B385" s="173"/>
      <c r="E385" s="173"/>
      <c r="F385" s="12"/>
      <c r="G385" s="12"/>
      <c r="H385" s="12"/>
    </row>
    <row r="386">
      <c r="A386" s="173"/>
      <c r="B386" s="173"/>
      <c r="E386" s="173"/>
      <c r="F386" s="12"/>
      <c r="G386" s="12"/>
      <c r="H386" s="12"/>
    </row>
    <row r="387">
      <c r="A387" s="173"/>
      <c r="B387" s="173"/>
      <c r="E387" s="173"/>
      <c r="F387" s="12"/>
      <c r="G387" s="12"/>
      <c r="H387" s="12"/>
    </row>
    <row r="388">
      <c r="A388" s="173"/>
      <c r="B388" s="173"/>
      <c r="E388" s="173"/>
      <c r="F388" s="12"/>
      <c r="G388" s="12"/>
      <c r="H388" s="12"/>
    </row>
    <row r="389">
      <c r="A389" s="173"/>
      <c r="B389" s="173"/>
      <c r="E389" s="173"/>
      <c r="F389" s="12"/>
      <c r="G389" s="12"/>
      <c r="H389" s="12"/>
    </row>
    <row r="390">
      <c r="A390" s="173"/>
      <c r="B390" s="173"/>
      <c r="E390" s="173"/>
      <c r="F390" s="12"/>
      <c r="G390" s="12"/>
      <c r="H390" s="12"/>
    </row>
    <row r="391">
      <c r="A391" s="173"/>
      <c r="B391" s="173"/>
      <c r="E391" s="173"/>
      <c r="F391" s="12"/>
      <c r="G391" s="12"/>
      <c r="H391" s="12"/>
    </row>
    <row r="392">
      <c r="A392" s="173"/>
      <c r="B392" s="173"/>
      <c r="E392" s="173"/>
      <c r="F392" s="12"/>
      <c r="G392" s="12"/>
      <c r="H392" s="12"/>
    </row>
    <row r="393">
      <c r="A393" s="173"/>
      <c r="B393" s="173"/>
      <c r="E393" s="173"/>
      <c r="F393" s="12"/>
      <c r="G393" s="12"/>
      <c r="H393" s="12"/>
    </row>
    <row r="394">
      <c r="A394" s="173"/>
      <c r="B394" s="173"/>
      <c r="E394" s="173"/>
      <c r="F394" s="12"/>
      <c r="G394" s="12"/>
      <c r="H394" s="12"/>
    </row>
    <row r="395">
      <c r="A395" s="173"/>
      <c r="B395" s="173"/>
      <c r="E395" s="173"/>
      <c r="F395" s="12"/>
      <c r="G395" s="12"/>
      <c r="H395" s="12"/>
    </row>
    <row r="396">
      <c r="A396" s="173"/>
      <c r="B396" s="173"/>
      <c r="E396" s="173"/>
      <c r="F396" s="12"/>
      <c r="G396" s="12"/>
      <c r="H396" s="12"/>
    </row>
    <row r="397">
      <c r="A397" s="173"/>
      <c r="B397" s="173"/>
      <c r="E397" s="173"/>
      <c r="F397" s="12"/>
      <c r="G397" s="12"/>
      <c r="H397" s="12"/>
    </row>
    <row r="398">
      <c r="A398" s="173"/>
      <c r="B398" s="173"/>
      <c r="E398" s="173"/>
      <c r="F398" s="12"/>
      <c r="G398" s="12"/>
      <c r="H398" s="12"/>
    </row>
    <row r="399">
      <c r="A399" s="173"/>
      <c r="B399" s="173"/>
      <c r="E399" s="173"/>
      <c r="F399" s="12"/>
      <c r="G399" s="12"/>
      <c r="H399" s="12"/>
    </row>
    <row r="400">
      <c r="A400" s="173"/>
      <c r="B400" s="173"/>
      <c r="E400" s="173"/>
      <c r="F400" s="12"/>
      <c r="G400" s="12"/>
      <c r="H400" s="12"/>
    </row>
    <row r="401">
      <c r="A401" s="173"/>
      <c r="B401" s="173"/>
      <c r="E401" s="173"/>
      <c r="F401" s="12"/>
      <c r="G401" s="12"/>
      <c r="H401" s="12"/>
    </row>
    <row r="402">
      <c r="A402" s="173"/>
      <c r="B402" s="173"/>
      <c r="E402" s="173"/>
      <c r="F402" s="12"/>
      <c r="G402" s="12"/>
      <c r="H402" s="12"/>
    </row>
    <row r="403">
      <c r="A403" s="173"/>
      <c r="B403" s="173"/>
      <c r="E403" s="173"/>
      <c r="F403" s="12"/>
      <c r="G403" s="12"/>
      <c r="H403" s="12"/>
    </row>
    <row r="404">
      <c r="A404" s="173"/>
      <c r="B404" s="173"/>
      <c r="E404" s="173"/>
      <c r="F404" s="12"/>
      <c r="G404" s="12"/>
      <c r="H404" s="12"/>
    </row>
    <row r="405">
      <c r="A405" s="173"/>
      <c r="B405" s="173"/>
      <c r="E405" s="173"/>
      <c r="F405" s="12"/>
      <c r="G405" s="12"/>
      <c r="H405" s="12"/>
    </row>
    <row r="406">
      <c r="A406" s="173"/>
      <c r="B406" s="173"/>
      <c r="E406" s="173"/>
      <c r="F406" s="12"/>
      <c r="G406" s="12"/>
      <c r="H406" s="12"/>
    </row>
    <row r="407">
      <c r="A407" s="173"/>
      <c r="B407" s="173"/>
      <c r="E407" s="173"/>
      <c r="F407" s="12"/>
      <c r="G407" s="12"/>
      <c r="H407" s="12"/>
    </row>
    <row r="408">
      <c r="A408" s="173"/>
      <c r="B408" s="173"/>
      <c r="E408" s="173"/>
      <c r="F408" s="12"/>
      <c r="G408" s="12"/>
      <c r="H408" s="12"/>
    </row>
    <row r="409">
      <c r="A409" s="173"/>
      <c r="B409" s="173"/>
      <c r="E409" s="173"/>
      <c r="F409" s="12"/>
      <c r="G409" s="12"/>
      <c r="H409" s="12"/>
    </row>
    <row r="410">
      <c r="A410" s="173"/>
      <c r="B410" s="173"/>
      <c r="E410" s="173"/>
      <c r="F410" s="12"/>
      <c r="G410" s="12"/>
      <c r="H410" s="12"/>
    </row>
    <row r="411">
      <c r="A411" s="173"/>
      <c r="B411" s="173"/>
      <c r="E411" s="173"/>
      <c r="F411" s="12"/>
      <c r="G411" s="12"/>
      <c r="H411" s="12"/>
    </row>
    <row r="412">
      <c r="A412" s="173"/>
      <c r="B412" s="173"/>
      <c r="E412" s="173"/>
      <c r="F412" s="12"/>
      <c r="G412" s="12"/>
      <c r="H412" s="12"/>
    </row>
    <row r="413">
      <c r="A413" s="173"/>
      <c r="B413" s="173"/>
      <c r="E413" s="173"/>
      <c r="F413" s="12"/>
      <c r="G413" s="12"/>
      <c r="H413" s="12"/>
    </row>
    <row r="414">
      <c r="A414" s="173"/>
      <c r="B414" s="173"/>
      <c r="E414" s="173"/>
      <c r="F414" s="12"/>
      <c r="G414" s="12"/>
      <c r="H414" s="12"/>
    </row>
    <row r="415">
      <c r="A415" s="173"/>
      <c r="B415" s="173"/>
      <c r="E415" s="173"/>
      <c r="F415" s="12"/>
      <c r="G415" s="12"/>
      <c r="H415" s="12"/>
    </row>
    <row r="416">
      <c r="A416" s="173"/>
      <c r="B416" s="173"/>
      <c r="E416" s="173"/>
      <c r="F416" s="12"/>
      <c r="G416" s="12"/>
      <c r="H416" s="12"/>
    </row>
    <row r="417">
      <c r="A417" s="173"/>
      <c r="B417" s="173"/>
      <c r="E417" s="173"/>
      <c r="F417" s="12"/>
      <c r="G417" s="12"/>
      <c r="H417" s="12"/>
    </row>
    <row r="418">
      <c r="A418" s="173"/>
      <c r="B418" s="173"/>
      <c r="E418" s="173"/>
      <c r="F418" s="12"/>
      <c r="G418" s="12"/>
      <c r="H418" s="12"/>
    </row>
    <row r="419">
      <c r="A419" s="173"/>
      <c r="B419" s="173"/>
      <c r="E419" s="173"/>
      <c r="F419" s="12"/>
      <c r="G419" s="12"/>
      <c r="H419" s="12"/>
    </row>
    <row r="420">
      <c r="A420" s="173"/>
      <c r="B420" s="173"/>
      <c r="E420" s="173"/>
      <c r="F420" s="12"/>
      <c r="G420" s="12"/>
      <c r="H420" s="12"/>
    </row>
    <row r="421">
      <c r="A421" s="173"/>
      <c r="B421" s="173"/>
      <c r="E421" s="173"/>
      <c r="F421" s="12"/>
      <c r="G421" s="12"/>
      <c r="H421" s="12"/>
    </row>
    <row r="422">
      <c r="A422" s="173"/>
      <c r="B422" s="173"/>
      <c r="E422" s="173"/>
      <c r="F422" s="12"/>
      <c r="G422" s="12"/>
      <c r="H422" s="12"/>
    </row>
    <row r="423">
      <c r="A423" s="173"/>
      <c r="B423" s="173"/>
      <c r="E423" s="173"/>
      <c r="F423" s="12"/>
      <c r="G423" s="12"/>
      <c r="H423" s="12"/>
    </row>
    <row r="424">
      <c r="A424" s="173"/>
      <c r="B424" s="173"/>
      <c r="E424" s="173"/>
      <c r="F424" s="12"/>
      <c r="G424" s="12"/>
      <c r="H424" s="12"/>
    </row>
    <row r="425">
      <c r="A425" s="173"/>
      <c r="B425" s="173"/>
      <c r="E425" s="173"/>
      <c r="F425" s="12"/>
      <c r="G425" s="12"/>
      <c r="H425" s="12"/>
    </row>
    <row r="426">
      <c r="A426" s="173"/>
      <c r="B426" s="173"/>
      <c r="E426" s="173"/>
      <c r="F426" s="12"/>
      <c r="G426" s="12"/>
      <c r="H426" s="12"/>
    </row>
    <row r="427">
      <c r="A427" s="173"/>
      <c r="B427" s="173"/>
      <c r="E427" s="173"/>
      <c r="F427" s="12"/>
      <c r="G427" s="12"/>
      <c r="H427" s="12"/>
    </row>
    <row r="428">
      <c r="A428" s="173"/>
      <c r="B428" s="173"/>
      <c r="E428" s="173"/>
      <c r="F428" s="12"/>
      <c r="G428" s="12"/>
      <c r="H428" s="12"/>
    </row>
    <row r="429">
      <c r="A429" s="173"/>
      <c r="B429" s="173"/>
      <c r="E429" s="173"/>
      <c r="F429" s="12"/>
      <c r="G429" s="12"/>
      <c r="H429" s="12"/>
    </row>
    <row r="430">
      <c r="A430" s="173"/>
      <c r="B430" s="173"/>
      <c r="E430" s="173"/>
      <c r="F430" s="12"/>
      <c r="G430" s="12"/>
      <c r="H430" s="12"/>
    </row>
    <row r="431">
      <c r="A431" s="173"/>
      <c r="B431" s="173"/>
      <c r="E431" s="173"/>
      <c r="F431" s="12"/>
      <c r="G431" s="12"/>
      <c r="H431" s="12"/>
    </row>
    <row r="432">
      <c r="A432" s="173"/>
      <c r="B432" s="173"/>
      <c r="E432" s="173"/>
      <c r="F432" s="12"/>
      <c r="G432" s="12"/>
      <c r="H432" s="12"/>
    </row>
    <row r="433">
      <c r="A433" s="173"/>
      <c r="B433" s="173"/>
      <c r="E433" s="173"/>
      <c r="F433" s="12"/>
      <c r="G433" s="12"/>
      <c r="H433" s="12"/>
    </row>
    <row r="434">
      <c r="A434" s="173"/>
      <c r="B434" s="173"/>
      <c r="E434" s="173"/>
      <c r="F434" s="12"/>
      <c r="G434" s="12"/>
      <c r="H434" s="12"/>
    </row>
    <row r="435">
      <c r="A435" s="173"/>
      <c r="B435" s="173"/>
      <c r="E435" s="173"/>
      <c r="F435" s="12"/>
      <c r="G435" s="12"/>
      <c r="H435" s="12"/>
    </row>
    <row r="436">
      <c r="A436" s="173"/>
      <c r="B436" s="173"/>
      <c r="E436" s="173"/>
      <c r="F436" s="12"/>
      <c r="G436" s="12"/>
      <c r="H436" s="12"/>
    </row>
    <row r="437">
      <c r="A437" s="173"/>
      <c r="B437" s="173"/>
      <c r="E437" s="173"/>
      <c r="F437" s="12"/>
      <c r="G437" s="12"/>
      <c r="H437" s="12"/>
    </row>
    <row r="438">
      <c r="A438" s="173"/>
      <c r="B438" s="173"/>
      <c r="E438" s="173"/>
      <c r="F438" s="12"/>
      <c r="G438" s="12"/>
      <c r="H438" s="12"/>
    </row>
    <row r="439">
      <c r="A439" s="173"/>
      <c r="B439" s="173"/>
      <c r="E439" s="173"/>
      <c r="F439" s="12"/>
      <c r="G439" s="12"/>
      <c r="H439" s="12"/>
    </row>
    <row r="440">
      <c r="A440" s="173"/>
      <c r="B440" s="173"/>
      <c r="E440" s="173"/>
      <c r="F440" s="12"/>
      <c r="G440" s="12"/>
      <c r="H440" s="12"/>
    </row>
    <row r="441">
      <c r="A441" s="173"/>
      <c r="B441" s="173"/>
      <c r="E441" s="173"/>
      <c r="F441" s="12"/>
      <c r="G441" s="12"/>
      <c r="H441" s="12"/>
    </row>
    <row r="442">
      <c r="A442" s="173"/>
      <c r="B442" s="173"/>
      <c r="E442" s="173"/>
      <c r="F442" s="12"/>
      <c r="G442" s="12"/>
      <c r="H442" s="12"/>
    </row>
    <row r="443">
      <c r="A443" s="173"/>
      <c r="B443" s="173"/>
      <c r="E443" s="173"/>
      <c r="F443" s="12"/>
      <c r="G443" s="12"/>
      <c r="H443" s="12"/>
    </row>
    <row r="444">
      <c r="A444" s="173"/>
      <c r="B444" s="173"/>
      <c r="E444" s="173"/>
      <c r="F444" s="12"/>
      <c r="G444" s="12"/>
      <c r="H444" s="12"/>
    </row>
    <row r="445">
      <c r="A445" s="173"/>
      <c r="B445" s="173"/>
      <c r="E445" s="173"/>
      <c r="F445" s="12"/>
      <c r="G445" s="12"/>
      <c r="H445" s="12"/>
    </row>
    <row r="446">
      <c r="A446" s="173"/>
      <c r="B446" s="173"/>
      <c r="E446" s="173"/>
      <c r="F446" s="12"/>
      <c r="G446" s="12"/>
      <c r="H446" s="12"/>
    </row>
    <row r="447">
      <c r="A447" s="173"/>
      <c r="B447" s="173"/>
      <c r="E447" s="173"/>
      <c r="F447" s="12"/>
      <c r="G447" s="12"/>
      <c r="H447" s="12"/>
    </row>
    <row r="448">
      <c r="A448" s="173"/>
      <c r="B448" s="173"/>
      <c r="E448" s="173"/>
      <c r="F448" s="12"/>
      <c r="G448" s="12"/>
      <c r="H448" s="12"/>
    </row>
    <row r="449">
      <c r="A449" s="173"/>
      <c r="B449" s="173"/>
      <c r="E449" s="173"/>
      <c r="F449" s="12"/>
      <c r="G449" s="12"/>
      <c r="H449" s="12"/>
    </row>
    <row r="450">
      <c r="A450" s="173"/>
      <c r="B450" s="173"/>
      <c r="E450" s="173"/>
      <c r="F450" s="12"/>
      <c r="G450" s="12"/>
      <c r="H450" s="12"/>
    </row>
    <row r="451">
      <c r="A451" s="173"/>
      <c r="B451" s="173"/>
      <c r="E451" s="173"/>
      <c r="F451" s="12"/>
      <c r="G451" s="12"/>
      <c r="H451" s="12"/>
    </row>
    <row r="452">
      <c r="A452" s="173"/>
      <c r="B452" s="173"/>
      <c r="E452" s="173"/>
      <c r="F452" s="12"/>
      <c r="G452" s="12"/>
      <c r="H452" s="12"/>
    </row>
    <row r="453">
      <c r="A453" s="173"/>
      <c r="B453" s="173"/>
      <c r="E453" s="173"/>
      <c r="F453" s="12"/>
      <c r="G453" s="12"/>
      <c r="H453" s="12"/>
    </row>
    <row r="454">
      <c r="A454" s="173"/>
      <c r="B454" s="173"/>
      <c r="E454" s="173"/>
      <c r="F454" s="12"/>
      <c r="G454" s="12"/>
      <c r="H454" s="12"/>
    </row>
    <row r="455">
      <c r="A455" s="173"/>
      <c r="B455" s="173"/>
      <c r="E455" s="173"/>
      <c r="F455" s="12"/>
      <c r="G455" s="12"/>
      <c r="H455" s="12"/>
    </row>
    <row r="456">
      <c r="A456" s="173"/>
      <c r="B456" s="173"/>
      <c r="E456" s="173"/>
      <c r="F456" s="12"/>
      <c r="G456" s="12"/>
      <c r="H456" s="12"/>
    </row>
    <row r="457">
      <c r="A457" s="173"/>
      <c r="B457" s="173"/>
      <c r="E457" s="173"/>
      <c r="F457" s="12"/>
      <c r="G457" s="12"/>
      <c r="H457" s="12"/>
    </row>
    <row r="458">
      <c r="A458" s="173"/>
      <c r="B458" s="173"/>
      <c r="E458" s="173"/>
      <c r="F458" s="12"/>
      <c r="G458" s="12"/>
      <c r="H458" s="12"/>
    </row>
    <row r="459">
      <c r="A459" s="173"/>
      <c r="B459" s="173"/>
      <c r="E459" s="173"/>
      <c r="F459" s="12"/>
      <c r="G459" s="12"/>
      <c r="H459" s="12"/>
    </row>
    <row r="460">
      <c r="A460" s="173"/>
      <c r="B460" s="173"/>
      <c r="E460" s="173"/>
      <c r="F460" s="12"/>
      <c r="G460" s="12"/>
      <c r="H460" s="12"/>
    </row>
    <row r="461">
      <c r="A461" s="173"/>
      <c r="B461" s="173"/>
      <c r="E461" s="173"/>
      <c r="F461" s="12"/>
      <c r="G461" s="12"/>
      <c r="H461" s="12"/>
    </row>
    <row r="462">
      <c r="A462" s="173"/>
      <c r="B462" s="173"/>
      <c r="E462" s="173"/>
      <c r="F462" s="12"/>
      <c r="G462" s="12"/>
      <c r="H462" s="12"/>
    </row>
    <row r="463">
      <c r="A463" s="173"/>
      <c r="B463" s="173"/>
      <c r="E463" s="173"/>
      <c r="F463" s="12"/>
      <c r="G463" s="12"/>
      <c r="H463" s="12"/>
    </row>
    <row r="464">
      <c r="A464" s="173"/>
      <c r="B464" s="173"/>
      <c r="E464" s="173"/>
      <c r="F464" s="12"/>
      <c r="G464" s="12"/>
      <c r="H464" s="12"/>
    </row>
    <row r="465">
      <c r="A465" s="173"/>
      <c r="B465" s="173"/>
      <c r="E465" s="173"/>
      <c r="F465" s="12"/>
      <c r="G465" s="12"/>
      <c r="H465" s="12"/>
    </row>
    <row r="466">
      <c r="A466" s="173"/>
      <c r="B466" s="173"/>
      <c r="E466" s="173"/>
      <c r="F466" s="12"/>
      <c r="G466" s="12"/>
      <c r="H466" s="12"/>
    </row>
    <row r="467">
      <c r="A467" s="173"/>
      <c r="B467" s="173"/>
      <c r="E467" s="173"/>
      <c r="F467" s="12"/>
      <c r="G467" s="12"/>
      <c r="H467" s="12"/>
    </row>
    <row r="468">
      <c r="A468" s="173"/>
      <c r="B468" s="173"/>
      <c r="E468" s="173"/>
      <c r="F468" s="12"/>
      <c r="G468" s="12"/>
      <c r="H468" s="12"/>
    </row>
    <row r="469">
      <c r="A469" s="173"/>
      <c r="B469" s="173"/>
      <c r="E469" s="173"/>
      <c r="F469" s="12"/>
      <c r="G469" s="12"/>
      <c r="H469" s="12"/>
    </row>
    <row r="470">
      <c r="A470" s="173"/>
      <c r="B470" s="173"/>
      <c r="E470" s="173"/>
      <c r="F470" s="12"/>
      <c r="G470" s="12"/>
      <c r="H470" s="12"/>
    </row>
    <row r="471">
      <c r="A471" s="173"/>
      <c r="B471" s="173"/>
      <c r="E471" s="173"/>
      <c r="F471" s="12"/>
      <c r="G471" s="12"/>
      <c r="H471" s="12"/>
    </row>
    <row r="472">
      <c r="A472" s="173"/>
      <c r="B472" s="173"/>
      <c r="E472" s="173"/>
      <c r="F472" s="12"/>
      <c r="G472" s="12"/>
      <c r="H472" s="12"/>
    </row>
    <row r="473">
      <c r="A473" s="173"/>
      <c r="B473" s="173"/>
      <c r="E473" s="173"/>
      <c r="F473" s="12"/>
      <c r="G473" s="12"/>
      <c r="H473" s="12"/>
    </row>
    <row r="474">
      <c r="A474" s="173"/>
      <c r="B474" s="173"/>
      <c r="E474" s="173"/>
      <c r="F474" s="12"/>
      <c r="G474" s="12"/>
      <c r="H474" s="12"/>
    </row>
    <row r="475">
      <c r="A475" s="173"/>
      <c r="B475" s="173"/>
      <c r="E475" s="173"/>
      <c r="F475" s="12"/>
      <c r="G475" s="12"/>
      <c r="H475" s="12"/>
    </row>
    <row r="476">
      <c r="A476" s="173"/>
      <c r="B476" s="173"/>
      <c r="E476" s="173"/>
      <c r="F476" s="12"/>
      <c r="G476" s="12"/>
      <c r="H476" s="12"/>
    </row>
    <row r="477">
      <c r="A477" s="173"/>
      <c r="B477" s="173"/>
      <c r="E477" s="173"/>
      <c r="F477" s="12"/>
      <c r="G477" s="12"/>
      <c r="H477" s="12"/>
    </row>
    <row r="478">
      <c r="A478" s="173"/>
      <c r="B478" s="173"/>
      <c r="E478" s="173"/>
      <c r="F478" s="12"/>
      <c r="G478" s="12"/>
      <c r="H478" s="12"/>
    </row>
    <row r="479">
      <c r="A479" s="173"/>
      <c r="B479" s="173"/>
      <c r="E479" s="173"/>
      <c r="F479" s="12"/>
      <c r="G479" s="12"/>
      <c r="H479" s="12"/>
    </row>
    <row r="480">
      <c r="A480" s="173"/>
      <c r="B480" s="173"/>
      <c r="E480" s="173"/>
      <c r="F480" s="12"/>
      <c r="G480" s="12"/>
      <c r="H480" s="12"/>
    </row>
    <row r="481">
      <c r="A481" s="173"/>
      <c r="B481" s="173"/>
      <c r="E481" s="173"/>
      <c r="F481" s="12"/>
      <c r="G481" s="12"/>
      <c r="H481" s="12"/>
    </row>
    <row r="482">
      <c r="A482" s="173"/>
      <c r="B482" s="173"/>
      <c r="E482" s="173"/>
      <c r="F482" s="12"/>
      <c r="G482" s="12"/>
      <c r="H482" s="12"/>
    </row>
    <row r="483">
      <c r="A483" s="173"/>
      <c r="B483" s="173"/>
      <c r="E483" s="173"/>
      <c r="F483" s="12"/>
      <c r="G483" s="12"/>
      <c r="H483" s="12"/>
    </row>
    <row r="484">
      <c r="A484" s="173"/>
      <c r="B484" s="173"/>
      <c r="E484" s="173"/>
      <c r="F484" s="12"/>
      <c r="G484" s="12"/>
      <c r="H484" s="12"/>
    </row>
    <row r="485">
      <c r="A485" s="173"/>
      <c r="B485" s="173"/>
      <c r="E485" s="173"/>
      <c r="F485" s="12"/>
      <c r="G485" s="12"/>
      <c r="H485" s="12"/>
    </row>
    <row r="486">
      <c r="A486" s="173"/>
      <c r="B486" s="173"/>
      <c r="E486" s="173"/>
      <c r="F486" s="12"/>
      <c r="G486" s="12"/>
      <c r="H486" s="12"/>
    </row>
    <row r="487">
      <c r="A487" s="173"/>
      <c r="B487" s="173"/>
      <c r="E487" s="173"/>
      <c r="F487" s="12"/>
      <c r="G487" s="12"/>
      <c r="H487" s="12"/>
    </row>
    <row r="488">
      <c r="A488" s="173"/>
      <c r="B488" s="173"/>
      <c r="E488" s="173"/>
      <c r="F488" s="12"/>
      <c r="G488" s="12"/>
      <c r="H488" s="12"/>
    </row>
    <row r="489">
      <c r="A489" s="173"/>
      <c r="B489" s="173"/>
      <c r="E489" s="173"/>
      <c r="F489" s="12"/>
      <c r="G489" s="12"/>
      <c r="H489" s="12"/>
    </row>
    <row r="490">
      <c r="A490" s="173"/>
      <c r="B490" s="173"/>
      <c r="E490" s="173"/>
      <c r="F490" s="12"/>
      <c r="G490" s="12"/>
      <c r="H490" s="12"/>
    </row>
    <row r="491">
      <c r="A491" s="173"/>
      <c r="B491" s="173"/>
      <c r="E491" s="173"/>
      <c r="F491" s="12"/>
      <c r="G491" s="12"/>
      <c r="H491" s="12"/>
    </row>
    <row r="492">
      <c r="A492" s="173"/>
      <c r="B492" s="173"/>
      <c r="E492" s="173"/>
      <c r="F492" s="12"/>
      <c r="G492" s="12"/>
      <c r="H492" s="12"/>
    </row>
    <row r="493">
      <c r="A493" s="173"/>
      <c r="B493" s="173"/>
      <c r="E493" s="173"/>
      <c r="F493" s="12"/>
      <c r="G493" s="12"/>
      <c r="H493" s="12"/>
    </row>
    <row r="494">
      <c r="A494" s="173"/>
      <c r="B494" s="173"/>
      <c r="E494" s="173"/>
      <c r="F494" s="12"/>
      <c r="G494" s="12"/>
      <c r="H494" s="12"/>
    </row>
    <row r="495">
      <c r="A495" s="173"/>
      <c r="B495" s="173"/>
      <c r="E495" s="173"/>
      <c r="F495" s="12"/>
      <c r="G495" s="12"/>
      <c r="H495" s="12"/>
    </row>
    <row r="496">
      <c r="A496" s="173"/>
      <c r="B496" s="173"/>
      <c r="E496" s="173"/>
      <c r="F496" s="12"/>
      <c r="G496" s="12"/>
      <c r="H496" s="12"/>
    </row>
    <row r="497">
      <c r="A497" s="173"/>
      <c r="B497" s="173"/>
      <c r="E497" s="173"/>
      <c r="F497" s="12"/>
      <c r="G497" s="12"/>
      <c r="H497" s="12"/>
    </row>
    <row r="498">
      <c r="A498" s="173"/>
      <c r="B498" s="173"/>
      <c r="E498" s="173"/>
      <c r="F498" s="12"/>
      <c r="G498" s="12"/>
      <c r="H498" s="12"/>
    </row>
    <row r="499">
      <c r="A499" s="173"/>
      <c r="B499" s="173"/>
      <c r="E499" s="173"/>
      <c r="F499" s="12"/>
      <c r="G499" s="12"/>
      <c r="H499" s="12"/>
    </row>
    <row r="500">
      <c r="A500" s="173"/>
      <c r="B500" s="173"/>
      <c r="E500" s="173"/>
      <c r="F500" s="12"/>
      <c r="G500" s="12"/>
      <c r="H500" s="12"/>
    </row>
    <row r="501">
      <c r="A501" s="173"/>
      <c r="B501" s="173"/>
      <c r="E501" s="173"/>
      <c r="F501" s="12"/>
      <c r="G501" s="12"/>
      <c r="H501" s="12"/>
    </row>
    <row r="502">
      <c r="A502" s="173"/>
      <c r="B502" s="173"/>
      <c r="E502" s="173"/>
      <c r="F502" s="12"/>
      <c r="G502" s="12"/>
      <c r="H502" s="12"/>
    </row>
    <row r="503">
      <c r="A503" s="173"/>
      <c r="B503" s="173"/>
      <c r="E503" s="173"/>
      <c r="F503" s="12"/>
      <c r="G503" s="12"/>
      <c r="H503" s="12"/>
    </row>
    <row r="504">
      <c r="A504" s="173"/>
      <c r="B504" s="173"/>
      <c r="E504" s="173"/>
      <c r="F504" s="12"/>
      <c r="G504" s="12"/>
      <c r="H504" s="12"/>
    </row>
    <row r="505">
      <c r="A505" s="173"/>
      <c r="B505" s="173"/>
      <c r="E505" s="173"/>
      <c r="F505" s="12"/>
      <c r="G505" s="12"/>
      <c r="H505" s="12"/>
    </row>
    <row r="506">
      <c r="A506" s="173"/>
      <c r="B506" s="173"/>
      <c r="E506" s="173"/>
      <c r="F506" s="12"/>
      <c r="G506" s="12"/>
      <c r="H506" s="12"/>
    </row>
    <row r="507">
      <c r="A507" s="173"/>
      <c r="B507" s="173"/>
      <c r="E507" s="173"/>
      <c r="F507" s="12"/>
      <c r="G507" s="12"/>
      <c r="H507" s="12"/>
    </row>
    <row r="508">
      <c r="A508" s="173"/>
      <c r="B508" s="173"/>
      <c r="E508" s="173"/>
      <c r="F508" s="12"/>
      <c r="G508" s="12"/>
      <c r="H508" s="12"/>
    </row>
    <row r="509">
      <c r="A509" s="173"/>
      <c r="B509" s="173"/>
      <c r="E509" s="173"/>
      <c r="F509" s="12"/>
      <c r="G509" s="12"/>
      <c r="H509" s="12"/>
    </row>
    <row r="510">
      <c r="A510" s="173"/>
      <c r="B510" s="173"/>
      <c r="E510" s="173"/>
      <c r="F510" s="12"/>
      <c r="G510" s="12"/>
      <c r="H510" s="12"/>
    </row>
    <row r="511">
      <c r="A511" s="173"/>
      <c r="B511" s="173"/>
      <c r="E511" s="173"/>
      <c r="F511" s="12"/>
      <c r="G511" s="12"/>
      <c r="H511" s="12"/>
    </row>
    <row r="512">
      <c r="A512" s="173"/>
      <c r="B512" s="173"/>
      <c r="E512" s="173"/>
      <c r="F512" s="12"/>
      <c r="G512" s="12"/>
      <c r="H512" s="12"/>
    </row>
    <row r="513">
      <c r="A513" s="173"/>
      <c r="B513" s="173"/>
      <c r="E513" s="173"/>
      <c r="F513" s="12"/>
      <c r="G513" s="12"/>
      <c r="H513" s="12"/>
    </row>
    <row r="514">
      <c r="A514" s="173"/>
      <c r="B514" s="173"/>
      <c r="E514" s="173"/>
      <c r="F514" s="12"/>
      <c r="G514" s="12"/>
      <c r="H514" s="12"/>
    </row>
    <row r="515">
      <c r="A515" s="173"/>
      <c r="B515" s="173"/>
      <c r="E515" s="173"/>
      <c r="F515" s="12"/>
      <c r="G515" s="12"/>
      <c r="H515" s="12"/>
    </row>
    <row r="516">
      <c r="A516" s="173"/>
      <c r="B516" s="173"/>
      <c r="E516" s="173"/>
      <c r="F516" s="12"/>
      <c r="G516" s="12"/>
      <c r="H516" s="12"/>
    </row>
    <row r="517">
      <c r="A517" s="173"/>
      <c r="B517" s="173"/>
      <c r="E517" s="173"/>
      <c r="F517" s="12"/>
      <c r="G517" s="12"/>
      <c r="H517" s="12"/>
    </row>
    <row r="518">
      <c r="A518" s="173"/>
      <c r="B518" s="173"/>
      <c r="E518" s="173"/>
      <c r="F518" s="12"/>
      <c r="G518" s="12"/>
      <c r="H518" s="12"/>
    </row>
    <row r="519">
      <c r="A519" s="173"/>
      <c r="B519" s="173"/>
      <c r="E519" s="173"/>
      <c r="F519" s="12"/>
      <c r="G519" s="12"/>
      <c r="H519" s="12"/>
    </row>
    <row r="520">
      <c r="A520" s="173"/>
      <c r="B520" s="173"/>
      <c r="E520" s="173"/>
      <c r="F520" s="12"/>
      <c r="G520" s="12"/>
      <c r="H520" s="12"/>
    </row>
    <row r="521">
      <c r="A521" s="173"/>
      <c r="B521" s="173"/>
      <c r="E521" s="173"/>
      <c r="F521" s="12"/>
      <c r="G521" s="12"/>
      <c r="H521" s="12"/>
    </row>
    <row r="522">
      <c r="A522" s="173"/>
      <c r="B522" s="173"/>
      <c r="E522" s="173"/>
      <c r="F522" s="12"/>
      <c r="G522" s="12"/>
      <c r="H522" s="12"/>
    </row>
    <row r="523">
      <c r="A523" s="173"/>
      <c r="B523" s="173"/>
      <c r="E523" s="173"/>
      <c r="F523" s="12"/>
      <c r="G523" s="12"/>
      <c r="H523" s="12"/>
    </row>
    <row r="524">
      <c r="A524" s="173"/>
      <c r="B524" s="173"/>
      <c r="E524" s="173"/>
      <c r="F524" s="12"/>
      <c r="G524" s="12"/>
      <c r="H524" s="12"/>
    </row>
    <row r="525">
      <c r="A525" s="173"/>
      <c r="B525" s="173"/>
      <c r="E525" s="173"/>
      <c r="F525" s="12"/>
      <c r="G525" s="12"/>
      <c r="H525" s="12"/>
    </row>
    <row r="526">
      <c r="A526" s="173"/>
      <c r="B526" s="173"/>
      <c r="E526" s="173"/>
      <c r="F526" s="12"/>
      <c r="G526" s="12"/>
      <c r="H526" s="12"/>
    </row>
    <row r="527">
      <c r="A527" s="173"/>
      <c r="B527" s="173"/>
      <c r="E527" s="173"/>
      <c r="F527" s="12"/>
      <c r="G527" s="12"/>
      <c r="H527" s="12"/>
    </row>
    <row r="528">
      <c r="A528" s="173"/>
      <c r="B528" s="173"/>
      <c r="E528" s="173"/>
      <c r="F528" s="12"/>
      <c r="G528" s="12"/>
      <c r="H528" s="12"/>
    </row>
    <row r="529">
      <c r="A529" s="173"/>
      <c r="B529" s="173"/>
      <c r="E529" s="173"/>
      <c r="F529" s="12"/>
      <c r="G529" s="12"/>
      <c r="H529" s="12"/>
    </row>
    <row r="530">
      <c r="A530" s="173"/>
      <c r="B530" s="173"/>
      <c r="E530" s="173"/>
      <c r="F530" s="12"/>
      <c r="G530" s="12"/>
      <c r="H530" s="12"/>
    </row>
    <row r="531">
      <c r="A531" s="173"/>
      <c r="B531" s="173"/>
      <c r="E531" s="173"/>
      <c r="F531" s="12"/>
      <c r="G531" s="12"/>
      <c r="H531" s="12"/>
    </row>
    <row r="532">
      <c r="A532" s="173"/>
      <c r="B532" s="173"/>
      <c r="E532" s="173"/>
      <c r="F532" s="12"/>
      <c r="G532" s="12"/>
      <c r="H532" s="12"/>
    </row>
    <row r="533">
      <c r="A533" s="173"/>
      <c r="B533" s="173"/>
      <c r="E533" s="173"/>
      <c r="F533" s="12"/>
      <c r="G533" s="12"/>
      <c r="H533" s="12"/>
    </row>
    <row r="534">
      <c r="A534" s="173"/>
      <c r="B534" s="173"/>
      <c r="E534" s="173"/>
      <c r="F534" s="12"/>
      <c r="G534" s="12"/>
      <c r="H534" s="12"/>
    </row>
    <row r="535">
      <c r="A535" s="173"/>
      <c r="B535" s="173"/>
      <c r="E535" s="173"/>
      <c r="F535" s="12"/>
      <c r="G535" s="12"/>
      <c r="H535" s="12"/>
    </row>
    <row r="536">
      <c r="A536" s="173"/>
      <c r="B536" s="173"/>
      <c r="E536" s="173"/>
      <c r="F536" s="12"/>
      <c r="G536" s="12"/>
      <c r="H536" s="12"/>
    </row>
    <row r="537">
      <c r="A537" s="173"/>
      <c r="B537" s="173"/>
      <c r="E537" s="173"/>
      <c r="F537" s="12"/>
      <c r="G537" s="12"/>
      <c r="H537" s="12"/>
    </row>
    <row r="538">
      <c r="A538" s="173"/>
      <c r="B538" s="173"/>
      <c r="E538" s="173"/>
      <c r="F538" s="12"/>
      <c r="G538" s="12"/>
      <c r="H538" s="12"/>
    </row>
    <row r="539">
      <c r="A539" s="173"/>
      <c r="B539" s="173"/>
      <c r="E539" s="173"/>
      <c r="F539" s="12"/>
      <c r="G539" s="12"/>
      <c r="H539" s="12"/>
    </row>
    <row r="540">
      <c r="A540" s="173"/>
      <c r="B540" s="173"/>
      <c r="E540" s="173"/>
      <c r="F540" s="12"/>
      <c r="G540" s="12"/>
      <c r="H540" s="12"/>
    </row>
    <row r="541">
      <c r="A541" s="173"/>
      <c r="B541" s="173"/>
      <c r="E541" s="173"/>
      <c r="F541" s="12"/>
      <c r="G541" s="12"/>
      <c r="H541" s="12"/>
    </row>
    <row r="542">
      <c r="A542" s="173"/>
      <c r="B542" s="173"/>
      <c r="E542" s="173"/>
      <c r="F542" s="12"/>
      <c r="G542" s="12"/>
      <c r="H542" s="12"/>
    </row>
    <row r="543">
      <c r="A543" s="173"/>
      <c r="B543" s="173"/>
      <c r="E543" s="173"/>
      <c r="F543" s="12"/>
      <c r="G543" s="12"/>
      <c r="H543" s="12"/>
    </row>
    <row r="544">
      <c r="A544" s="173"/>
      <c r="B544" s="173"/>
      <c r="E544" s="173"/>
      <c r="F544" s="12"/>
      <c r="G544" s="12"/>
      <c r="H544" s="12"/>
    </row>
    <row r="545">
      <c r="A545" s="173"/>
      <c r="B545" s="173"/>
      <c r="E545" s="173"/>
      <c r="F545" s="12"/>
      <c r="G545" s="12"/>
      <c r="H545" s="12"/>
    </row>
    <row r="546">
      <c r="A546" s="173"/>
      <c r="B546" s="173"/>
      <c r="E546" s="173"/>
      <c r="F546" s="12"/>
      <c r="G546" s="12"/>
      <c r="H546" s="12"/>
    </row>
    <row r="547">
      <c r="A547" s="173"/>
      <c r="B547" s="173"/>
      <c r="E547" s="173"/>
      <c r="F547" s="12"/>
      <c r="G547" s="12"/>
      <c r="H547" s="12"/>
    </row>
    <row r="548">
      <c r="A548" s="173"/>
      <c r="B548" s="173"/>
      <c r="E548" s="173"/>
      <c r="F548" s="12"/>
      <c r="G548" s="12"/>
      <c r="H548" s="12"/>
    </row>
    <row r="549">
      <c r="A549" s="173"/>
      <c r="B549" s="173"/>
      <c r="E549" s="173"/>
      <c r="F549" s="12"/>
      <c r="G549" s="12"/>
      <c r="H549" s="12"/>
    </row>
    <row r="550">
      <c r="A550" s="173"/>
      <c r="B550" s="173"/>
      <c r="E550" s="173"/>
      <c r="F550" s="12"/>
      <c r="G550" s="12"/>
      <c r="H550" s="12"/>
    </row>
    <row r="551">
      <c r="A551" s="173"/>
      <c r="B551" s="173"/>
      <c r="E551" s="173"/>
      <c r="F551" s="12"/>
      <c r="G551" s="12"/>
      <c r="H551" s="12"/>
    </row>
    <row r="552">
      <c r="A552" s="173"/>
      <c r="B552" s="173"/>
      <c r="E552" s="173"/>
      <c r="F552" s="12"/>
      <c r="G552" s="12"/>
      <c r="H552" s="12"/>
    </row>
    <row r="553">
      <c r="A553" s="173"/>
      <c r="B553" s="173"/>
      <c r="E553" s="173"/>
      <c r="F553" s="12"/>
      <c r="G553" s="12"/>
      <c r="H553" s="12"/>
    </row>
    <row r="554">
      <c r="A554" s="173"/>
      <c r="B554" s="173"/>
      <c r="E554" s="173"/>
      <c r="F554" s="12"/>
      <c r="G554" s="12"/>
      <c r="H554" s="12"/>
    </row>
    <row r="555">
      <c r="A555" s="173"/>
      <c r="B555" s="173"/>
      <c r="E555" s="173"/>
      <c r="F555" s="12"/>
      <c r="G555" s="12"/>
      <c r="H555" s="12"/>
    </row>
    <row r="556">
      <c r="A556" s="173"/>
      <c r="B556" s="173"/>
      <c r="E556" s="173"/>
      <c r="F556" s="12"/>
      <c r="G556" s="12"/>
      <c r="H556" s="12"/>
    </row>
    <row r="557">
      <c r="A557" s="173"/>
      <c r="B557" s="173"/>
      <c r="E557" s="173"/>
      <c r="F557" s="12"/>
      <c r="G557" s="12"/>
      <c r="H557" s="12"/>
    </row>
    <row r="558">
      <c r="A558" s="173"/>
      <c r="B558" s="173"/>
      <c r="E558" s="173"/>
      <c r="F558" s="12"/>
      <c r="G558" s="12"/>
      <c r="H558" s="12"/>
    </row>
    <row r="559">
      <c r="A559" s="173"/>
      <c r="B559" s="173"/>
      <c r="E559" s="173"/>
      <c r="F559" s="12"/>
      <c r="G559" s="12"/>
      <c r="H559" s="12"/>
    </row>
    <row r="560">
      <c r="A560" s="173"/>
      <c r="B560" s="173"/>
      <c r="E560" s="173"/>
      <c r="F560" s="12"/>
      <c r="G560" s="12"/>
      <c r="H560" s="12"/>
    </row>
    <row r="561">
      <c r="A561" s="173"/>
      <c r="B561" s="173"/>
      <c r="E561" s="173"/>
      <c r="F561" s="12"/>
      <c r="G561" s="12"/>
      <c r="H561" s="12"/>
    </row>
    <row r="562">
      <c r="A562" s="173"/>
      <c r="B562" s="173"/>
      <c r="E562" s="173"/>
      <c r="F562" s="12"/>
      <c r="G562" s="12"/>
      <c r="H562" s="12"/>
    </row>
    <row r="563">
      <c r="A563" s="173"/>
      <c r="B563" s="173"/>
      <c r="E563" s="173"/>
      <c r="F563" s="12"/>
      <c r="G563" s="12"/>
      <c r="H563" s="12"/>
    </row>
    <row r="564">
      <c r="A564" s="173"/>
      <c r="B564" s="173"/>
      <c r="E564" s="173"/>
      <c r="F564" s="12"/>
      <c r="G564" s="12"/>
      <c r="H564" s="12"/>
    </row>
    <row r="565">
      <c r="A565" s="173"/>
      <c r="B565" s="173"/>
      <c r="E565" s="173"/>
      <c r="F565" s="12"/>
      <c r="G565" s="12"/>
      <c r="H565" s="12"/>
    </row>
    <row r="566">
      <c r="A566" s="173"/>
      <c r="B566" s="173"/>
      <c r="E566" s="173"/>
      <c r="F566" s="12"/>
      <c r="G566" s="12"/>
      <c r="H566" s="12"/>
    </row>
    <row r="567">
      <c r="A567" s="173"/>
      <c r="B567" s="173"/>
      <c r="E567" s="173"/>
      <c r="F567" s="12"/>
      <c r="G567" s="12"/>
      <c r="H567" s="12"/>
    </row>
    <row r="568">
      <c r="A568" s="173"/>
      <c r="B568" s="173"/>
      <c r="E568" s="173"/>
      <c r="F568" s="12"/>
      <c r="G568" s="12"/>
      <c r="H568" s="12"/>
    </row>
    <row r="569">
      <c r="A569" s="173"/>
      <c r="B569" s="173"/>
      <c r="E569" s="173"/>
      <c r="F569" s="12"/>
      <c r="G569" s="12"/>
      <c r="H569" s="12"/>
    </row>
    <row r="570">
      <c r="A570" s="173"/>
      <c r="B570" s="173"/>
      <c r="E570" s="173"/>
      <c r="F570" s="12"/>
      <c r="G570" s="12"/>
      <c r="H570" s="12"/>
    </row>
    <row r="571">
      <c r="A571" s="173"/>
      <c r="B571" s="173"/>
      <c r="E571" s="173"/>
      <c r="F571" s="12"/>
      <c r="G571" s="12"/>
      <c r="H571" s="12"/>
    </row>
    <row r="572">
      <c r="A572" s="173"/>
      <c r="B572" s="173"/>
      <c r="E572" s="173"/>
      <c r="F572" s="12"/>
      <c r="G572" s="12"/>
      <c r="H572" s="12"/>
    </row>
    <row r="573">
      <c r="A573" s="173"/>
      <c r="B573" s="173"/>
      <c r="E573" s="173"/>
      <c r="F573" s="12"/>
      <c r="G573" s="12"/>
      <c r="H573" s="12"/>
    </row>
    <row r="574">
      <c r="A574" s="173"/>
      <c r="B574" s="173"/>
      <c r="E574" s="173"/>
      <c r="F574" s="12"/>
      <c r="G574" s="12"/>
      <c r="H574" s="12"/>
    </row>
    <row r="575">
      <c r="A575" s="173"/>
      <c r="B575" s="173"/>
      <c r="E575" s="173"/>
      <c r="F575" s="12"/>
      <c r="G575" s="12"/>
      <c r="H575" s="12"/>
    </row>
    <row r="576">
      <c r="A576" s="173"/>
      <c r="B576" s="173"/>
      <c r="E576" s="173"/>
      <c r="F576" s="12"/>
      <c r="G576" s="12"/>
      <c r="H576" s="12"/>
    </row>
    <row r="577">
      <c r="A577" s="173"/>
      <c r="B577" s="173"/>
      <c r="E577" s="173"/>
      <c r="F577" s="12"/>
      <c r="G577" s="12"/>
      <c r="H577" s="12"/>
    </row>
    <row r="578">
      <c r="A578" s="173"/>
      <c r="B578" s="173"/>
      <c r="E578" s="173"/>
      <c r="F578" s="12"/>
      <c r="G578" s="12"/>
      <c r="H578" s="12"/>
    </row>
    <row r="579">
      <c r="A579" s="173"/>
      <c r="B579" s="173"/>
      <c r="E579" s="173"/>
      <c r="F579" s="12"/>
      <c r="G579" s="12"/>
      <c r="H579" s="12"/>
    </row>
    <row r="580">
      <c r="A580" s="173"/>
      <c r="B580" s="173"/>
      <c r="E580" s="173"/>
      <c r="F580" s="12"/>
      <c r="G580" s="12"/>
      <c r="H580" s="12"/>
    </row>
    <row r="581">
      <c r="A581" s="173"/>
      <c r="B581" s="173"/>
      <c r="E581" s="173"/>
      <c r="F581" s="12"/>
      <c r="G581" s="12"/>
      <c r="H581" s="12"/>
    </row>
    <row r="582">
      <c r="A582" s="173"/>
      <c r="B582" s="173"/>
      <c r="E582" s="173"/>
      <c r="F582" s="12"/>
      <c r="G582" s="12"/>
      <c r="H582" s="12"/>
    </row>
    <row r="583">
      <c r="A583" s="173"/>
      <c r="B583" s="173"/>
      <c r="E583" s="173"/>
      <c r="F583" s="12"/>
      <c r="G583" s="12"/>
      <c r="H583" s="12"/>
    </row>
    <row r="584">
      <c r="A584" s="173"/>
      <c r="B584" s="173"/>
      <c r="E584" s="173"/>
      <c r="F584" s="12"/>
      <c r="G584" s="12"/>
      <c r="H584" s="12"/>
    </row>
    <row r="585">
      <c r="A585" s="173"/>
      <c r="B585" s="173"/>
      <c r="E585" s="173"/>
      <c r="F585" s="12"/>
      <c r="G585" s="12"/>
      <c r="H585" s="12"/>
    </row>
    <row r="586">
      <c r="A586" s="173"/>
      <c r="B586" s="173"/>
      <c r="E586" s="173"/>
      <c r="F586" s="12"/>
      <c r="G586" s="12"/>
      <c r="H586" s="12"/>
    </row>
    <row r="587">
      <c r="A587" s="173"/>
      <c r="B587" s="173"/>
      <c r="E587" s="173"/>
      <c r="F587" s="12"/>
      <c r="G587" s="12"/>
      <c r="H587" s="12"/>
    </row>
    <row r="588">
      <c r="A588" s="173"/>
      <c r="B588" s="173"/>
      <c r="E588" s="173"/>
      <c r="F588" s="12"/>
      <c r="G588" s="12"/>
      <c r="H588" s="12"/>
    </row>
    <row r="589">
      <c r="A589" s="173"/>
      <c r="B589" s="173"/>
      <c r="E589" s="173"/>
      <c r="F589" s="12"/>
      <c r="G589" s="12"/>
      <c r="H589" s="12"/>
    </row>
    <row r="590">
      <c r="A590" s="173"/>
      <c r="B590" s="173"/>
      <c r="E590" s="173"/>
      <c r="F590" s="12"/>
      <c r="G590" s="12"/>
      <c r="H590" s="12"/>
    </row>
    <row r="591">
      <c r="A591" s="173"/>
      <c r="B591" s="173"/>
      <c r="E591" s="173"/>
      <c r="F591" s="12"/>
      <c r="G591" s="12"/>
      <c r="H591" s="12"/>
    </row>
    <row r="592">
      <c r="A592" s="173"/>
      <c r="B592" s="173"/>
      <c r="E592" s="173"/>
      <c r="F592" s="12"/>
      <c r="G592" s="12"/>
      <c r="H592" s="12"/>
    </row>
    <row r="593">
      <c r="A593" s="173"/>
      <c r="B593" s="173"/>
      <c r="E593" s="173"/>
      <c r="F593" s="12"/>
      <c r="G593" s="12"/>
      <c r="H593" s="12"/>
    </row>
    <row r="594">
      <c r="A594" s="173"/>
      <c r="B594" s="173"/>
      <c r="E594" s="173"/>
      <c r="F594" s="12"/>
      <c r="G594" s="12"/>
      <c r="H594" s="12"/>
    </row>
    <row r="595">
      <c r="A595" s="173"/>
      <c r="B595" s="173"/>
      <c r="E595" s="173"/>
      <c r="F595" s="12"/>
      <c r="G595" s="12"/>
      <c r="H595" s="12"/>
    </row>
    <row r="596">
      <c r="A596" s="173"/>
      <c r="B596" s="173"/>
      <c r="E596" s="173"/>
      <c r="F596" s="12"/>
      <c r="G596" s="12"/>
      <c r="H596" s="12"/>
    </row>
    <row r="597">
      <c r="A597" s="173"/>
      <c r="B597" s="173"/>
      <c r="E597" s="173"/>
      <c r="F597" s="12"/>
      <c r="G597" s="12"/>
      <c r="H597" s="12"/>
    </row>
    <row r="598">
      <c r="A598" s="173"/>
      <c r="B598" s="173"/>
      <c r="E598" s="173"/>
      <c r="F598" s="12"/>
      <c r="G598" s="12"/>
      <c r="H598" s="12"/>
    </row>
    <row r="599">
      <c r="A599" s="173"/>
      <c r="B599" s="173"/>
      <c r="E599" s="173"/>
      <c r="F599" s="12"/>
      <c r="G599" s="12"/>
      <c r="H599" s="12"/>
    </row>
    <row r="600">
      <c r="A600" s="173"/>
      <c r="B600" s="173"/>
      <c r="E600" s="173"/>
      <c r="F600" s="12"/>
      <c r="G600" s="12"/>
      <c r="H600" s="12"/>
    </row>
    <row r="601">
      <c r="A601" s="173"/>
      <c r="B601" s="173"/>
      <c r="E601" s="173"/>
      <c r="F601" s="12"/>
      <c r="G601" s="12"/>
      <c r="H601" s="12"/>
    </row>
    <row r="602">
      <c r="A602" s="173"/>
      <c r="B602" s="173"/>
      <c r="E602" s="173"/>
      <c r="F602" s="12"/>
      <c r="G602" s="12"/>
      <c r="H602" s="12"/>
    </row>
    <row r="603">
      <c r="A603" s="173"/>
      <c r="B603" s="173"/>
      <c r="E603" s="173"/>
      <c r="F603" s="12"/>
      <c r="G603" s="12"/>
      <c r="H603" s="12"/>
    </row>
    <row r="604">
      <c r="A604" s="173"/>
      <c r="B604" s="173"/>
      <c r="E604" s="173"/>
      <c r="F604" s="12"/>
      <c r="G604" s="12"/>
      <c r="H604" s="12"/>
    </row>
    <row r="605">
      <c r="A605" s="173"/>
      <c r="B605" s="173"/>
      <c r="E605" s="173"/>
      <c r="F605" s="12"/>
      <c r="G605" s="12"/>
      <c r="H605" s="12"/>
    </row>
    <row r="606">
      <c r="A606" s="173"/>
      <c r="B606" s="173"/>
      <c r="E606" s="173"/>
      <c r="F606" s="12"/>
      <c r="G606" s="12"/>
      <c r="H606" s="12"/>
    </row>
    <row r="607">
      <c r="A607" s="173"/>
      <c r="B607" s="173"/>
      <c r="E607" s="173"/>
      <c r="F607" s="12"/>
      <c r="G607" s="12"/>
      <c r="H607" s="12"/>
    </row>
    <row r="608">
      <c r="A608" s="173"/>
      <c r="B608" s="173"/>
      <c r="E608" s="173"/>
      <c r="F608" s="12"/>
      <c r="G608" s="12"/>
      <c r="H608" s="12"/>
    </row>
    <row r="609">
      <c r="A609" s="173"/>
      <c r="B609" s="173"/>
      <c r="E609" s="173"/>
      <c r="F609" s="12"/>
      <c r="G609" s="12"/>
      <c r="H609" s="12"/>
    </row>
    <row r="610">
      <c r="A610" s="173"/>
      <c r="B610" s="173"/>
      <c r="E610" s="173"/>
      <c r="F610" s="12"/>
      <c r="G610" s="12"/>
      <c r="H610" s="12"/>
    </row>
    <row r="611">
      <c r="A611" s="173"/>
      <c r="B611" s="173"/>
      <c r="E611" s="173"/>
      <c r="F611" s="12"/>
      <c r="G611" s="12"/>
      <c r="H611" s="12"/>
    </row>
    <row r="612">
      <c r="A612" s="173"/>
      <c r="B612" s="173"/>
      <c r="E612" s="173"/>
      <c r="F612" s="12"/>
      <c r="G612" s="12"/>
      <c r="H612" s="12"/>
    </row>
    <row r="613">
      <c r="A613" s="173"/>
      <c r="B613" s="173"/>
      <c r="E613" s="173"/>
      <c r="F613" s="12"/>
      <c r="G613" s="12"/>
      <c r="H613" s="12"/>
    </row>
    <row r="614">
      <c r="A614" s="173"/>
      <c r="B614" s="173"/>
      <c r="E614" s="173"/>
      <c r="F614" s="12"/>
      <c r="G614" s="12"/>
      <c r="H614" s="12"/>
    </row>
    <row r="615">
      <c r="A615" s="173"/>
      <c r="B615" s="173"/>
      <c r="E615" s="173"/>
      <c r="F615" s="12"/>
      <c r="G615" s="12"/>
      <c r="H615" s="12"/>
    </row>
    <row r="616">
      <c r="A616" s="173"/>
      <c r="B616" s="173"/>
      <c r="E616" s="173"/>
      <c r="F616" s="12"/>
      <c r="G616" s="12"/>
      <c r="H616" s="12"/>
    </row>
    <row r="617">
      <c r="A617" s="173"/>
      <c r="B617" s="173"/>
      <c r="E617" s="173"/>
      <c r="F617" s="12"/>
      <c r="G617" s="12"/>
      <c r="H617" s="12"/>
    </row>
    <row r="618">
      <c r="A618" s="173"/>
      <c r="B618" s="173"/>
      <c r="E618" s="173"/>
      <c r="F618" s="12"/>
      <c r="G618" s="12"/>
      <c r="H618" s="12"/>
    </row>
    <row r="619">
      <c r="A619" s="173"/>
      <c r="B619" s="173"/>
      <c r="E619" s="173"/>
      <c r="F619" s="12"/>
      <c r="G619" s="12"/>
      <c r="H619" s="12"/>
    </row>
    <row r="620">
      <c r="A620" s="173"/>
      <c r="B620" s="173"/>
      <c r="E620" s="173"/>
      <c r="F620" s="12"/>
      <c r="G620" s="12"/>
      <c r="H620" s="12"/>
    </row>
    <row r="621">
      <c r="A621" s="173"/>
      <c r="B621" s="173"/>
      <c r="E621" s="173"/>
      <c r="F621" s="12"/>
      <c r="G621" s="12"/>
      <c r="H621" s="12"/>
    </row>
    <row r="622">
      <c r="A622" s="173"/>
      <c r="B622" s="173"/>
      <c r="E622" s="173"/>
      <c r="F622" s="12"/>
      <c r="G622" s="12"/>
      <c r="H622" s="12"/>
    </row>
    <row r="623">
      <c r="A623" s="173"/>
      <c r="B623" s="173"/>
      <c r="E623" s="173"/>
      <c r="F623" s="12"/>
      <c r="G623" s="12"/>
      <c r="H623" s="12"/>
    </row>
    <row r="624">
      <c r="A624" s="173"/>
      <c r="B624" s="173"/>
      <c r="E624" s="173"/>
      <c r="F624" s="12"/>
      <c r="G624" s="12"/>
      <c r="H624" s="12"/>
    </row>
    <row r="625">
      <c r="A625" s="173"/>
      <c r="B625" s="173"/>
      <c r="E625" s="173"/>
      <c r="F625" s="12"/>
      <c r="G625" s="12"/>
      <c r="H625" s="12"/>
    </row>
    <row r="626">
      <c r="A626" s="173"/>
      <c r="B626" s="173"/>
      <c r="E626" s="173"/>
      <c r="F626" s="12"/>
      <c r="G626" s="12"/>
      <c r="H626" s="12"/>
    </row>
    <row r="627">
      <c r="A627" s="173"/>
      <c r="B627" s="173"/>
      <c r="E627" s="173"/>
      <c r="F627" s="12"/>
      <c r="G627" s="12"/>
      <c r="H627" s="12"/>
    </row>
    <row r="628">
      <c r="A628" s="173"/>
      <c r="B628" s="173"/>
      <c r="E628" s="173"/>
      <c r="F628" s="12"/>
      <c r="G628" s="12"/>
      <c r="H628" s="12"/>
    </row>
    <row r="629">
      <c r="A629" s="173"/>
      <c r="B629" s="173"/>
      <c r="E629" s="173"/>
      <c r="F629" s="12"/>
      <c r="G629" s="12"/>
      <c r="H629" s="12"/>
    </row>
    <row r="630">
      <c r="A630" s="173"/>
      <c r="B630" s="173"/>
      <c r="E630" s="173"/>
      <c r="F630" s="12"/>
      <c r="G630" s="12"/>
      <c r="H630" s="12"/>
    </row>
    <row r="631">
      <c r="A631" s="173"/>
      <c r="B631" s="173"/>
      <c r="E631" s="173"/>
      <c r="F631" s="12"/>
      <c r="G631" s="12"/>
      <c r="H631" s="12"/>
    </row>
    <row r="632">
      <c r="A632" s="173"/>
      <c r="B632" s="173"/>
      <c r="E632" s="173"/>
      <c r="F632" s="12"/>
      <c r="G632" s="12"/>
      <c r="H632" s="12"/>
    </row>
    <row r="633">
      <c r="A633" s="173"/>
      <c r="B633" s="173"/>
      <c r="E633" s="173"/>
      <c r="F633" s="12"/>
      <c r="G633" s="12"/>
      <c r="H633" s="12"/>
    </row>
    <row r="634">
      <c r="A634" s="173"/>
      <c r="B634" s="173"/>
      <c r="E634" s="173"/>
      <c r="F634" s="12"/>
      <c r="G634" s="12"/>
      <c r="H634" s="12"/>
    </row>
    <row r="635">
      <c r="A635" s="173"/>
      <c r="B635" s="173"/>
      <c r="E635" s="173"/>
      <c r="F635" s="12"/>
      <c r="G635" s="12"/>
      <c r="H635" s="12"/>
    </row>
    <row r="636">
      <c r="A636" s="173"/>
      <c r="B636" s="173"/>
      <c r="E636" s="173"/>
      <c r="F636" s="12"/>
      <c r="G636" s="12"/>
      <c r="H636" s="12"/>
    </row>
    <row r="637">
      <c r="A637" s="173"/>
      <c r="B637" s="173"/>
      <c r="E637" s="173"/>
      <c r="F637" s="12"/>
      <c r="G637" s="12"/>
      <c r="H637" s="12"/>
    </row>
    <row r="638">
      <c r="A638" s="173"/>
      <c r="B638" s="173"/>
      <c r="E638" s="173"/>
      <c r="F638" s="12"/>
      <c r="G638" s="12"/>
      <c r="H638" s="12"/>
    </row>
    <row r="639">
      <c r="A639" s="173"/>
      <c r="B639" s="173"/>
      <c r="E639" s="173"/>
      <c r="F639" s="12"/>
      <c r="G639" s="12"/>
      <c r="H639" s="12"/>
    </row>
    <row r="640">
      <c r="A640" s="173"/>
      <c r="B640" s="173"/>
      <c r="E640" s="173"/>
      <c r="F640" s="12"/>
      <c r="G640" s="12"/>
      <c r="H640" s="12"/>
    </row>
    <row r="641">
      <c r="A641" s="173"/>
      <c r="B641" s="173"/>
      <c r="E641" s="173"/>
      <c r="F641" s="12"/>
      <c r="G641" s="12"/>
      <c r="H641" s="12"/>
    </row>
    <row r="642">
      <c r="A642" s="173"/>
      <c r="B642" s="173"/>
      <c r="E642" s="173"/>
      <c r="F642" s="12"/>
      <c r="G642" s="12"/>
      <c r="H642" s="12"/>
    </row>
    <row r="643">
      <c r="A643" s="173"/>
      <c r="B643" s="173"/>
      <c r="E643" s="173"/>
      <c r="F643" s="12"/>
      <c r="G643" s="12"/>
      <c r="H643" s="12"/>
    </row>
    <row r="644">
      <c r="A644" s="173"/>
      <c r="B644" s="173"/>
      <c r="E644" s="173"/>
      <c r="F644" s="12"/>
      <c r="G644" s="12"/>
      <c r="H644" s="12"/>
    </row>
    <row r="645">
      <c r="A645" s="173"/>
      <c r="B645" s="173"/>
      <c r="E645" s="173"/>
      <c r="F645" s="12"/>
      <c r="G645" s="12"/>
      <c r="H645" s="12"/>
    </row>
    <row r="646">
      <c r="A646" s="173"/>
      <c r="B646" s="173"/>
      <c r="E646" s="173"/>
      <c r="F646" s="12"/>
      <c r="G646" s="12"/>
      <c r="H646" s="12"/>
    </row>
    <row r="647">
      <c r="A647" s="173"/>
      <c r="B647" s="173"/>
      <c r="E647" s="173"/>
      <c r="F647" s="12"/>
      <c r="G647" s="12"/>
      <c r="H647" s="12"/>
    </row>
    <row r="648">
      <c r="A648" s="173"/>
      <c r="B648" s="173"/>
      <c r="E648" s="173"/>
      <c r="F648" s="12"/>
      <c r="G648" s="12"/>
      <c r="H648" s="12"/>
    </row>
    <row r="649">
      <c r="A649" s="173"/>
      <c r="B649" s="173"/>
      <c r="E649" s="173"/>
      <c r="F649" s="12"/>
      <c r="G649" s="12"/>
      <c r="H649" s="12"/>
    </row>
    <row r="650">
      <c r="A650" s="173"/>
      <c r="B650" s="173"/>
      <c r="E650" s="173"/>
      <c r="F650" s="12"/>
      <c r="G650" s="12"/>
      <c r="H650" s="12"/>
    </row>
    <row r="651">
      <c r="A651" s="173"/>
      <c r="B651" s="173"/>
      <c r="E651" s="173"/>
      <c r="F651" s="12"/>
      <c r="G651" s="12"/>
      <c r="H651" s="12"/>
    </row>
    <row r="652">
      <c r="A652" s="173"/>
      <c r="B652" s="173"/>
      <c r="E652" s="173"/>
      <c r="F652" s="12"/>
      <c r="G652" s="12"/>
      <c r="H652" s="12"/>
    </row>
    <row r="653">
      <c r="A653" s="173"/>
      <c r="B653" s="173"/>
      <c r="E653" s="173"/>
      <c r="F653" s="12"/>
      <c r="G653" s="12"/>
      <c r="H653" s="12"/>
    </row>
    <row r="654">
      <c r="A654" s="173"/>
      <c r="B654" s="173"/>
      <c r="E654" s="173"/>
      <c r="F654" s="12"/>
      <c r="G654" s="12"/>
      <c r="H654" s="12"/>
    </row>
    <row r="655">
      <c r="A655" s="173"/>
      <c r="B655" s="173"/>
      <c r="E655" s="173"/>
      <c r="F655" s="12"/>
      <c r="G655" s="12"/>
      <c r="H655" s="12"/>
    </row>
    <row r="656">
      <c r="A656" s="173"/>
      <c r="B656" s="173"/>
      <c r="E656" s="173"/>
      <c r="F656" s="12"/>
      <c r="G656" s="12"/>
      <c r="H656" s="12"/>
    </row>
    <row r="657">
      <c r="A657" s="173"/>
      <c r="B657" s="173"/>
      <c r="E657" s="173"/>
      <c r="F657" s="12"/>
      <c r="G657" s="12"/>
      <c r="H657" s="12"/>
    </row>
    <row r="658">
      <c r="A658" s="173"/>
      <c r="B658" s="173"/>
      <c r="E658" s="173"/>
      <c r="F658" s="12"/>
      <c r="G658" s="12"/>
      <c r="H658" s="12"/>
    </row>
    <row r="659">
      <c r="A659" s="173"/>
      <c r="B659" s="173"/>
      <c r="E659" s="173"/>
      <c r="F659" s="12"/>
      <c r="G659" s="12"/>
      <c r="H659" s="12"/>
    </row>
    <row r="660">
      <c r="A660" s="173"/>
      <c r="B660" s="173"/>
      <c r="E660" s="173"/>
      <c r="F660" s="12"/>
      <c r="G660" s="12"/>
      <c r="H660" s="12"/>
    </row>
    <row r="661">
      <c r="A661" s="173"/>
      <c r="B661" s="173"/>
      <c r="E661" s="173"/>
      <c r="F661" s="12"/>
      <c r="G661" s="12"/>
      <c r="H661" s="12"/>
    </row>
    <row r="662">
      <c r="A662" s="173"/>
      <c r="B662" s="173"/>
      <c r="E662" s="173"/>
      <c r="F662" s="12"/>
      <c r="G662" s="12"/>
      <c r="H662" s="12"/>
    </row>
    <row r="663">
      <c r="A663" s="173"/>
      <c r="B663" s="173"/>
      <c r="E663" s="173"/>
      <c r="F663" s="12"/>
      <c r="G663" s="12"/>
      <c r="H663" s="12"/>
    </row>
    <row r="664">
      <c r="A664" s="173"/>
      <c r="B664" s="173"/>
      <c r="E664" s="173"/>
      <c r="F664" s="12"/>
      <c r="G664" s="12"/>
      <c r="H664" s="12"/>
    </row>
    <row r="665">
      <c r="A665" s="173"/>
      <c r="B665" s="173"/>
      <c r="E665" s="173"/>
      <c r="F665" s="12"/>
      <c r="G665" s="12"/>
      <c r="H665" s="12"/>
    </row>
    <row r="666">
      <c r="A666" s="173"/>
      <c r="B666" s="173"/>
      <c r="E666" s="173"/>
      <c r="F666" s="12"/>
      <c r="G666" s="12"/>
      <c r="H666" s="12"/>
    </row>
    <row r="667">
      <c r="A667" s="173"/>
      <c r="B667" s="173"/>
      <c r="E667" s="173"/>
      <c r="F667" s="12"/>
      <c r="G667" s="12"/>
      <c r="H667" s="12"/>
    </row>
    <row r="668">
      <c r="A668" s="173"/>
      <c r="B668" s="173"/>
      <c r="E668" s="173"/>
      <c r="F668" s="12"/>
      <c r="G668" s="12"/>
      <c r="H668" s="12"/>
    </row>
    <row r="669">
      <c r="A669" s="173"/>
      <c r="B669" s="173"/>
      <c r="E669" s="173"/>
      <c r="F669" s="12"/>
      <c r="G669" s="12"/>
      <c r="H669" s="12"/>
    </row>
    <row r="670">
      <c r="A670" s="173"/>
      <c r="B670" s="173"/>
      <c r="E670" s="173"/>
      <c r="F670" s="12"/>
      <c r="G670" s="12"/>
      <c r="H670" s="12"/>
    </row>
    <row r="671">
      <c r="A671" s="173"/>
      <c r="B671" s="173"/>
      <c r="E671" s="173"/>
      <c r="F671" s="12"/>
      <c r="G671" s="12"/>
      <c r="H671" s="12"/>
    </row>
    <row r="672">
      <c r="A672" s="173"/>
      <c r="B672" s="173"/>
      <c r="E672" s="173"/>
      <c r="F672" s="12"/>
      <c r="G672" s="12"/>
      <c r="H672" s="12"/>
    </row>
    <row r="673">
      <c r="A673" s="173"/>
      <c r="B673" s="173"/>
      <c r="E673" s="173"/>
      <c r="F673" s="12"/>
      <c r="G673" s="12"/>
      <c r="H673" s="12"/>
    </row>
    <row r="674">
      <c r="A674" s="173"/>
      <c r="B674" s="173"/>
      <c r="E674" s="173"/>
      <c r="F674" s="12"/>
      <c r="G674" s="12"/>
      <c r="H674" s="12"/>
    </row>
    <row r="675">
      <c r="A675" s="173"/>
      <c r="B675" s="173"/>
      <c r="E675" s="173"/>
      <c r="F675" s="12"/>
      <c r="G675" s="12"/>
      <c r="H675" s="12"/>
    </row>
    <row r="676">
      <c r="A676" s="173"/>
      <c r="B676" s="173"/>
      <c r="E676" s="173"/>
      <c r="F676" s="12"/>
      <c r="G676" s="12"/>
      <c r="H676" s="12"/>
    </row>
    <row r="677">
      <c r="A677" s="173"/>
      <c r="B677" s="173"/>
      <c r="E677" s="173"/>
      <c r="F677" s="12"/>
      <c r="G677" s="12"/>
      <c r="H677" s="12"/>
    </row>
    <row r="678">
      <c r="A678" s="173"/>
      <c r="B678" s="173"/>
      <c r="E678" s="173"/>
      <c r="F678" s="12"/>
      <c r="G678" s="12"/>
      <c r="H678" s="12"/>
    </row>
    <row r="679">
      <c r="A679" s="173"/>
      <c r="B679" s="173"/>
      <c r="E679" s="173"/>
      <c r="F679" s="12"/>
      <c r="G679" s="12"/>
      <c r="H679" s="12"/>
    </row>
    <row r="680">
      <c r="A680" s="173"/>
      <c r="B680" s="173"/>
      <c r="E680" s="173"/>
      <c r="F680" s="12"/>
      <c r="G680" s="12"/>
      <c r="H680" s="12"/>
    </row>
    <row r="681">
      <c r="A681" s="173"/>
      <c r="B681" s="173"/>
      <c r="E681" s="173"/>
      <c r="F681" s="12"/>
      <c r="G681" s="12"/>
      <c r="H681" s="12"/>
    </row>
    <row r="682">
      <c r="A682" s="173"/>
      <c r="B682" s="173"/>
      <c r="E682" s="173"/>
      <c r="F682" s="12"/>
      <c r="G682" s="12"/>
      <c r="H682" s="12"/>
    </row>
    <row r="683">
      <c r="A683" s="173"/>
      <c r="B683" s="173"/>
      <c r="E683" s="173"/>
      <c r="F683" s="12"/>
      <c r="G683" s="12"/>
      <c r="H683" s="12"/>
    </row>
    <row r="684">
      <c r="A684" s="173"/>
      <c r="B684" s="173"/>
      <c r="E684" s="173"/>
      <c r="F684" s="12"/>
      <c r="G684" s="12"/>
      <c r="H684" s="12"/>
    </row>
    <row r="685">
      <c r="A685" s="173"/>
      <c r="B685" s="173"/>
      <c r="E685" s="173"/>
      <c r="F685" s="12"/>
      <c r="G685" s="12"/>
      <c r="H685" s="12"/>
    </row>
    <row r="686">
      <c r="A686" s="173"/>
      <c r="B686" s="173"/>
      <c r="E686" s="173"/>
      <c r="F686" s="12"/>
      <c r="G686" s="12"/>
      <c r="H686" s="12"/>
    </row>
    <row r="687">
      <c r="A687" s="173"/>
      <c r="B687" s="173"/>
      <c r="E687" s="173"/>
      <c r="F687" s="12"/>
      <c r="G687" s="12"/>
      <c r="H687" s="12"/>
    </row>
    <row r="688">
      <c r="A688" s="173"/>
      <c r="B688" s="173"/>
      <c r="E688" s="173"/>
      <c r="F688" s="12"/>
      <c r="G688" s="12"/>
      <c r="H688" s="12"/>
    </row>
    <row r="689">
      <c r="A689" s="173"/>
      <c r="B689" s="173"/>
      <c r="E689" s="173"/>
      <c r="F689" s="12"/>
      <c r="G689" s="12"/>
      <c r="H689" s="12"/>
    </row>
    <row r="690">
      <c r="A690" s="173"/>
      <c r="B690" s="173"/>
      <c r="E690" s="173"/>
      <c r="F690" s="12"/>
      <c r="G690" s="12"/>
      <c r="H690" s="12"/>
    </row>
    <row r="691">
      <c r="A691" s="173"/>
      <c r="B691" s="173"/>
      <c r="E691" s="173"/>
      <c r="F691" s="12"/>
      <c r="G691" s="12"/>
      <c r="H691" s="12"/>
    </row>
    <row r="692">
      <c r="A692" s="173"/>
      <c r="B692" s="173"/>
      <c r="E692" s="173"/>
      <c r="F692" s="12"/>
      <c r="G692" s="12"/>
      <c r="H692" s="12"/>
    </row>
    <row r="693">
      <c r="A693" s="173"/>
      <c r="B693" s="173"/>
      <c r="E693" s="173"/>
      <c r="F693" s="12"/>
      <c r="G693" s="12"/>
      <c r="H693" s="12"/>
    </row>
    <row r="694">
      <c r="A694" s="173"/>
      <c r="B694" s="173"/>
      <c r="E694" s="173"/>
      <c r="F694" s="12"/>
      <c r="G694" s="12"/>
      <c r="H694" s="12"/>
    </row>
    <row r="695">
      <c r="A695" s="173"/>
      <c r="B695" s="173"/>
      <c r="E695" s="173"/>
      <c r="F695" s="12"/>
      <c r="G695" s="12"/>
      <c r="H695" s="12"/>
    </row>
    <row r="696">
      <c r="A696" s="173"/>
      <c r="B696" s="173"/>
      <c r="E696" s="173"/>
      <c r="F696" s="12"/>
      <c r="G696" s="12"/>
      <c r="H696" s="12"/>
    </row>
    <row r="697">
      <c r="A697" s="173"/>
      <c r="B697" s="173"/>
      <c r="E697" s="173"/>
      <c r="F697" s="12"/>
      <c r="G697" s="12"/>
      <c r="H697" s="12"/>
    </row>
    <row r="698">
      <c r="A698" s="173"/>
      <c r="B698" s="173"/>
      <c r="E698" s="173"/>
      <c r="F698" s="12"/>
      <c r="G698" s="12"/>
      <c r="H698" s="12"/>
    </row>
    <row r="699">
      <c r="A699" s="173"/>
      <c r="B699" s="173"/>
      <c r="E699" s="173"/>
      <c r="F699" s="12"/>
      <c r="G699" s="12"/>
      <c r="H699" s="12"/>
    </row>
    <row r="700">
      <c r="A700" s="173"/>
      <c r="B700" s="173"/>
      <c r="E700" s="173"/>
      <c r="F700" s="12"/>
      <c r="G700" s="12"/>
      <c r="H700" s="12"/>
    </row>
    <row r="701">
      <c r="A701" s="173"/>
      <c r="B701" s="173"/>
      <c r="E701" s="173"/>
      <c r="F701" s="12"/>
      <c r="G701" s="12"/>
      <c r="H701" s="12"/>
    </row>
    <row r="702">
      <c r="A702" s="173"/>
      <c r="B702" s="173"/>
      <c r="E702" s="173"/>
      <c r="F702" s="12"/>
      <c r="G702" s="12"/>
      <c r="H702" s="12"/>
    </row>
    <row r="703">
      <c r="A703" s="173"/>
      <c r="B703" s="173"/>
      <c r="E703" s="173"/>
      <c r="F703" s="12"/>
      <c r="G703" s="12"/>
      <c r="H703" s="12"/>
    </row>
    <row r="704">
      <c r="A704" s="173"/>
      <c r="B704" s="173"/>
      <c r="E704" s="173"/>
      <c r="F704" s="12"/>
      <c r="G704" s="12"/>
      <c r="H704" s="12"/>
    </row>
    <row r="705">
      <c r="A705" s="173"/>
      <c r="B705" s="173"/>
      <c r="E705" s="173"/>
      <c r="F705" s="12"/>
      <c r="G705" s="12"/>
      <c r="H705" s="12"/>
    </row>
    <row r="706">
      <c r="A706" s="173"/>
      <c r="B706" s="173"/>
      <c r="E706" s="173"/>
      <c r="F706" s="12"/>
      <c r="G706" s="12"/>
      <c r="H706" s="12"/>
    </row>
    <row r="707">
      <c r="A707" s="173"/>
      <c r="B707" s="173"/>
      <c r="E707" s="173"/>
      <c r="F707" s="12"/>
      <c r="G707" s="12"/>
      <c r="H707" s="12"/>
    </row>
    <row r="708">
      <c r="A708" s="173"/>
      <c r="B708" s="173"/>
      <c r="E708" s="173"/>
      <c r="F708" s="12"/>
      <c r="G708" s="12"/>
      <c r="H708" s="12"/>
    </row>
    <row r="709">
      <c r="A709" s="173"/>
      <c r="B709" s="173"/>
      <c r="E709" s="173"/>
      <c r="F709" s="12"/>
      <c r="G709" s="12"/>
      <c r="H709" s="12"/>
    </row>
    <row r="710">
      <c r="A710" s="173"/>
      <c r="B710" s="173"/>
      <c r="E710" s="173"/>
      <c r="F710" s="12"/>
      <c r="G710" s="12"/>
      <c r="H710" s="12"/>
    </row>
    <row r="711">
      <c r="A711" s="173"/>
      <c r="B711" s="173"/>
      <c r="E711" s="173"/>
      <c r="F711" s="12"/>
      <c r="G711" s="12"/>
      <c r="H711" s="12"/>
    </row>
    <row r="712">
      <c r="A712" s="173"/>
      <c r="B712" s="173"/>
      <c r="E712" s="173"/>
      <c r="F712" s="12"/>
      <c r="G712" s="12"/>
      <c r="H712" s="12"/>
    </row>
    <row r="713">
      <c r="A713" s="173"/>
      <c r="B713" s="173"/>
      <c r="E713" s="173"/>
      <c r="F713" s="12"/>
      <c r="G713" s="12"/>
      <c r="H713" s="12"/>
    </row>
    <row r="714">
      <c r="A714" s="173"/>
      <c r="B714" s="173"/>
      <c r="E714" s="173"/>
      <c r="F714" s="12"/>
      <c r="G714" s="12"/>
      <c r="H714" s="12"/>
    </row>
    <row r="715">
      <c r="A715" s="173"/>
      <c r="B715" s="173"/>
      <c r="E715" s="173"/>
      <c r="F715" s="12"/>
      <c r="G715" s="12"/>
      <c r="H715" s="12"/>
    </row>
    <row r="716">
      <c r="A716" s="173"/>
      <c r="B716" s="173"/>
      <c r="E716" s="173"/>
      <c r="F716" s="12"/>
      <c r="G716" s="12"/>
      <c r="H716" s="12"/>
    </row>
    <row r="717">
      <c r="A717" s="173"/>
      <c r="B717" s="173"/>
      <c r="E717" s="173"/>
      <c r="F717" s="12"/>
      <c r="G717" s="12"/>
      <c r="H717" s="12"/>
    </row>
    <row r="718">
      <c r="A718" s="173"/>
      <c r="B718" s="173"/>
      <c r="E718" s="173"/>
      <c r="F718" s="12"/>
      <c r="G718" s="12"/>
      <c r="H718" s="12"/>
    </row>
    <row r="719">
      <c r="A719" s="173"/>
      <c r="B719" s="173"/>
      <c r="E719" s="173"/>
      <c r="F719" s="12"/>
      <c r="G719" s="12"/>
      <c r="H719" s="12"/>
    </row>
    <row r="720">
      <c r="A720" s="173"/>
      <c r="B720" s="173"/>
      <c r="E720" s="173"/>
      <c r="F720" s="12"/>
      <c r="G720" s="12"/>
      <c r="H720" s="12"/>
    </row>
    <row r="721">
      <c r="A721" s="173"/>
      <c r="B721" s="173"/>
      <c r="E721" s="173"/>
      <c r="F721" s="12"/>
      <c r="G721" s="12"/>
      <c r="H721" s="12"/>
    </row>
    <row r="722">
      <c r="A722" s="173"/>
      <c r="B722" s="173"/>
      <c r="E722" s="173"/>
      <c r="F722" s="12"/>
      <c r="G722" s="12"/>
      <c r="H722" s="12"/>
    </row>
    <row r="723">
      <c r="A723" s="173"/>
      <c r="B723" s="173"/>
      <c r="E723" s="173"/>
      <c r="F723" s="12"/>
      <c r="G723" s="12"/>
      <c r="H723" s="12"/>
    </row>
    <row r="724">
      <c r="A724" s="173"/>
      <c r="B724" s="173"/>
      <c r="E724" s="173"/>
      <c r="F724" s="12"/>
      <c r="G724" s="12"/>
      <c r="H724" s="12"/>
    </row>
    <row r="725">
      <c r="A725" s="173"/>
      <c r="B725" s="173"/>
      <c r="E725" s="173"/>
      <c r="F725" s="12"/>
      <c r="G725" s="12"/>
      <c r="H725" s="12"/>
    </row>
    <row r="726">
      <c r="A726" s="173"/>
      <c r="B726" s="173"/>
      <c r="E726" s="173"/>
      <c r="F726" s="12"/>
      <c r="G726" s="12"/>
      <c r="H726" s="12"/>
    </row>
    <row r="727">
      <c r="A727" s="173"/>
      <c r="B727" s="173"/>
      <c r="E727" s="173"/>
      <c r="F727" s="12"/>
      <c r="G727" s="12"/>
      <c r="H727" s="12"/>
    </row>
    <row r="728">
      <c r="A728" s="173"/>
      <c r="B728" s="173"/>
      <c r="E728" s="173"/>
      <c r="F728" s="12"/>
      <c r="G728" s="12"/>
      <c r="H728" s="12"/>
    </row>
    <row r="729">
      <c r="A729" s="173"/>
      <c r="B729" s="173"/>
      <c r="E729" s="173"/>
      <c r="F729" s="12"/>
      <c r="G729" s="12"/>
      <c r="H729" s="12"/>
    </row>
    <row r="730">
      <c r="A730" s="173"/>
      <c r="B730" s="173"/>
      <c r="E730" s="173"/>
      <c r="F730" s="12"/>
      <c r="G730" s="12"/>
      <c r="H730" s="12"/>
    </row>
    <row r="731">
      <c r="A731" s="173"/>
      <c r="B731" s="173"/>
      <c r="E731" s="173"/>
      <c r="F731" s="12"/>
      <c r="G731" s="12"/>
      <c r="H731" s="12"/>
    </row>
    <row r="732">
      <c r="A732" s="173"/>
      <c r="B732" s="173"/>
      <c r="E732" s="173"/>
      <c r="F732" s="12"/>
      <c r="G732" s="12"/>
      <c r="H732" s="12"/>
    </row>
    <row r="733">
      <c r="A733" s="173"/>
      <c r="B733" s="173"/>
      <c r="E733" s="173"/>
      <c r="F733" s="12"/>
      <c r="G733" s="12"/>
      <c r="H733" s="12"/>
    </row>
    <row r="734">
      <c r="A734" s="173"/>
      <c r="B734" s="173"/>
      <c r="E734" s="173"/>
      <c r="F734" s="12"/>
      <c r="G734" s="12"/>
      <c r="H734" s="12"/>
    </row>
    <row r="735">
      <c r="A735" s="173"/>
      <c r="B735" s="173"/>
      <c r="E735" s="173"/>
      <c r="F735" s="12"/>
      <c r="G735" s="12"/>
      <c r="H735" s="12"/>
    </row>
    <row r="736">
      <c r="A736" s="173"/>
      <c r="B736" s="173"/>
      <c r="E736" s="173"/>
      <c r="F736" s="12"/>
      <c r="G736" s="12"/>
      <c r="H736" s="12"/>
    </row>
    <row r="737">
      <c r="A737" s="173"/>
      <c r="B737" s="173"/>
      <c r="E737" s="173"/>
      <c r="F737" s="12"/>
      <c r="G737" s="12"/>
      <c r="H737" s="12"/>
    </row>
    <row r="738">
      <c r="A738" s="173"/>
      <c r="B738" s="173"/>
      <c r="E738" s="173"/>
      <c r="F738" s="12"/>
      <c r="G738" s="12"/>
      <c r="H738" s="12"/>
    </row>
    <row r="739">
      <c r="A739" s="173"/>
      <c r="B739" s="173"/>
      <c r="E739" s="173"/>
      <c r="F739" s="12"/>
      <c r="G739" s="12"/>
      <c r="H739" s="12"/>
    </row>
    <row r="740">
      <c r="A740" s="173"/>
      <c r="B740" s="173"/>
      <c r="E740" s="173"/>
      <c r="F740" s="12"/>
      <c r="G740" s="12"/>
      <c r="H740" s="12"/>
    </row>
    <row r="741">
      <c r="A741" s="173"/>
      <c r="B741" s="173"/>
      <c r="E741" s="173"/>
      <c r="F741" s="12"/>
      <c r="G741" s="12"/>
      <c r="H741" s="12"/>
    </row>
    <row r="742">
      <c r="A742" s="173"/>
      <c r="B742" s="173"/>
      <c r="E742" s="173"/>
      <c r="F742" s="12"/>
      <c r="G742" s="12"/>
      <c r="H742" s="12"/>
    </row>
    <row r="743">
      <c r="A743" s="173"/>
      <c r="B743" s="173"/>
      <c r="E743" s="173"/>
      <c r="F743" s="12"/>
      <c r="G743" s="12"/>
      <c r="H743" s="12"/>
    </row>
    <row r="744">
      <c r="A744" s="173"/>
      <c r="B744" s="173"/>
      <c r="E744" s="173"/>
      <c r="F744" s="12"/>
      <c r="G744" s="12"/>
      <c r="H744" s="12"/>
    </row>
    <row r="745">
      <c r="A745" s="173"/>
      <c r="B745" s="173"/>
      <c r="E745" s="173"/>
      <c r="F745" s="12"/>
      <c r="G745" s="12"/>
      <c r="H745" s="12"/>
    </row>
    <row r="746">
      <c r="A746" s="173"/>
      <c r="B746" s="173"/>
      <c r="E746" s="173"/>
      <c r="F746" s="12"/>
      <c r="G746" s="12"/>
      <c r="H746" s="12"/>
    </row>
    <row r="747">
      <c r="A747" s="173"/>
      <c r="B747" s="173"/>
      <c r="E747" s="173"/>
      <c r="F747" s="12"/>
      <c r="G747" s="12"/>
      <c r="H747" s="12"/>
    </row>
    <row r="748">
      <c r="A748" s="173"/>
      <c r="B748" s="173"/>
      <c r="E748" s="173"/>
      <c r="F748" s="12"/>
      <c r="G748" s="12"/>
      <c r="H748" s="12"/>
    </row>
    <row r="749">
      <c r="A749" s="173"/>
      <c r="B749" s="173"/>
      <c r="E749" s="173"/>
      <c r="F749" s="12"/>
      <c r="G749" s="12"/>
      <c r="H749" s="12"/>
    </row>
    <row r="750">
      <c r="A750" s="173"/>
      <c r="B750" s="173"/>
      <c r="E750" s="173"/>
      <c r="F750" s="12"/>
      <c r="G750" s="12"/>
      <c r="H750" s="12"/>
    </row>
    <row r="751">
      <c r="A751" s="173"/>
      <c r="B751" s="173"/>
      <c r="E751" s="173"/>
      <c r="F751" s="12"/>
      <c r="G751" s="12"/>
      <c r="H751" s="12"/>
    </row>
    <row r="752">
      <c r="A752" s="173"/>
      <c r="B752" s="173"/>
      <c r="E752" s="173"/>
      <c r="F752" s="12"/>
      <c r="G752" s="12"/>
      <c r="H752" s="12"/>
    </row>
    <row r="753">
      <c r="A753" s="173"/>
      <c r="B753" s="173"/>
      <c r="E753" s="173"/>
      <c r="F753" s="12"/>
      <c r="G753" s="12"/>
      <c r="H753" s="12"/>
    </row>
    <row r="754">
      <c r="A754" s="173"/>
      <c r="B754" s="173"/>
      <c r="E754" s="173"/>
      <c r="F754" s="12"/>
      <c r="G754" s="12"/>
      <c r="H754" s="12"/>
    </row>
    <row r="755">
      <c r="A755" s="173"/>
      <c r="B755" s="173"/>
      <c r="E755" s="173"/>
      <c r="F755" s="12"/>
      <c r="G755" s="12"/>
      <c r="H755" s="12"/>
    </row>
    <row r="756">
      <c r="A756" s="173"/>
      <c r="B756" s="173"/>
      <c r="E756" s="173"/>
      <c r="F756" s="12"/>
      <c r="G756" s="12"/>
      <c r="H756" s="12"/>
    </row>
    <row r="757">
      <c r="A757" s="173"/>
      <c r="B757" s="173"/>
      <c r="E757" s="173"/>
      <c r="F757" s="12"/>
      <c r="G757" s="12"/>
      <c r="H757" s="12"/>
    </row>
    <row r="758">
      <c r="A758" s="173"/>
      <c r="B758" s="173"/>
      <c r="E758" s="173"/>
      <c r="F758" s="12"/>
      <c r="G758" s="12"/>
      <c r="H758" s="12"/>
    </row>
    <row r="759">
      <c r="A759" s="173"/>
      <c r="B759" s="173"/>
      <c r="E759" s="173"/>
      <c r="F759" s="12"/>
      <c r="G759" s="12"/>
      <c r="H759" s="12"/>
    </row>
    <row r="760">
      <c r="A760" s="173"/>
      <c r="B760" s="173"/>
      <c r="E760" s="173"/>
      <c r="F760" s="12"/>
      <c r="G760" s="12"/>
      <c r="H760" s="12"/>
    </row>
    <row r="761">
      <c r="A761" s="173"/>
      <c r="B761" s="173"/>
      <c r="E761" s="173"/>
      <c r="F761" s="12"/>
      <c r="G761" s="12"/>
      <c r="H761" s="12"/>
    </row>
    <row r="762">
      <c r="A762" s="173"/>
      <c r="B762" s="173"/>
      <c r="E762" s="173"/>
      <c r="F762" s="12"/>
      <c r="G762" s="12"/>
      <c r="H762" s="12"/>
    </row>
    <row r="763">
      <c r="A763" s="173"/>
      <c r="B763" s="173"/>
      <c r="E763" s="173"/>
      <c r="F763" s="12"/>
      <c r="G763" s="12"/>
      <c r="H763" s="12"/>
    </row>
    <row r="764">
      <c r="A764" s="173"/>
      <c r="B764" s="173"/>
      <c r="E764" s="173"/>
      <c r="F764" s="12"/>
      <c r="G764" s="12"/>
      <c r="H764" s="12"/>
    </row>
    <row r="765">
      <c r="A765" s="173"/>
      <c r="B765" s="173"/>
      <c r="E765" s="173"/>
      <c r="F765" s="12"/>
      <c r="G765" s="12"/>
      <c r="H765" s="12"/>
    </row>
    <row r="766">
      <c r="A766" s="173"/>
      <c r="B766" s="173"/>
      <c r="E766" s="173"/>
      <c r="F766" s="12"/>
      <c r="G766" s="12"/>
      <c r="H766" s="12"/>
    </row>
    <row r="767">
      <c r="A767" s="173"/>
      <c r="B767" s="173"/>
      <c r="E767" s="173"/>
      <c r="F767" s="12"/>
      <c r="G767" s="12"/>
      <c r="H767" s="12"/>
    </row>
    <row r="768">
      <c r="A768" s="173"/>
      <c r="B768" s="173"/>
      <c r="E768" s="173"/>
      <c r="F768" s="12"/>
      <c r="G768" s="12"/>
      <c r="H768" s="12"/>
    </row>
    <row r="769">
      <c r="A769" s="173"/>
      <c r="B769" s="173"/>
      <c r="E769" s="173"/>
      <c r="F769" s="12"/>
      <c r="G769" s="12"/>
      <c r="H769" s="12"/>
    </row>
    <row r="770">
      <c r="A770" s="173"/>
      <c r="B770" s="173"/>
      <c r="E770" s="173"/>
      <c r="F770" s="12"/>
      <c r="G770" s="12"/>
      <c r="H770" s="12"/>
    </row>
    <row r="771">
      <c r="A771" s="173"/>
      <c r="B771" s="173"/>
      <c r="E771" s="173"/>
      <c r="F771" s="12"/>
      <c r="G771" s="12"/>
      <c r="H771" s="12"/>
    </row>
    <row r="772">
      <c r="A772" s="173"/>
      <c r="B772" s="173"/>
      <c r="E772" s="173"/>
      <c r="F772" s="12"/>
      <c r="G772" s="12"/>
      <c r="H772" s="12"/>
    </row>
    <row r="773">
      <c r="A773" s="173"/>
      <c r="B773" s="173"/>
      <c r="E773" s="173"/>
      <c r="F773" s="12"/>
      <c r="G773" s="12"/>
      <c r="H773" s="12"/>
    </row>
    <row r="774">
      <c r="A774" s="173"/>
      <c r="B774" s="173"/>
      <c r="E774" s="173"/>
      <c r="F774" s="12"/>
      <c r="G774" s="12"/>
      <c r="H774" s="12"/>
    </row>
    <row r="775">
      <c r="A775" s="173"/>
      <c r="B775" s="173"/>
      <c r="E775" s="173"/>
      <c r="F775" s="12"/>
      <c r="G775" s="12"/>
      <c r="H775" s="12"/>
    </row>
    <row r="776">
      <c r="A776" s="173"/>
      <c r="B776" s="173"/>
      <c r="E776" s="173"/>
      <c r="F776" s="12"/>
      <c r="G776" s="12"/>
      <c r="H776" s="12"/>
    </row>
    <row r="777">
      <c r="A777" s="173"/>
      <c r="B777" s="173"/>
      <c r="E777" s="173"/>
      <c r="F777" s="12"/>
      <c r="G777" s="12"/>
      <c r="H777" s="12"/>
    </row>
    <row r="778">
      <c r="A778" s="173"/>
      <c r="B778" s="173"/>
      <c r="E778" s="173"/>
      <c r="F778" s="12"/>
      <c r="G778" s="12"/>
      <c r="H778" s="12"/>
    </row>
    <row r="779">
      <c r="A779" s="173"/>
      <c r="B779" s="173"/>
      <c r="E779" s="173"/>
      <c r="F779" s="12"/>
      <c r="G779" s="12"/>
      <c r="H779" s="12"/>
    </row>
    <row r="780">
      <c r="A780" s="173"/>
      <c r="B780" s="173"/>
      <c r="E780" s="173"/>
      <c r="F780" s="12"/>
      <c r="G780" s="12"/>
      <c r="H780" s="12"/>
    </row>
    <row r="781">
      <c r="A781" s="173"/>
      <c r="B781" s="173"/>
      <c r="E781" s="173"/>
      <c r="F781" s="12"/>
      <c r="G781" s="12"/>
      <c r="H781" s="12"/>
    </row>
    <row r="782">
      <c r="A782" s="173"/>
      <c r="B782" s="173"/>
      <c r="E782" s="173"/>
      <c r="F782" s="12"/>
      <c r="G782" s="12"/>
      <c r="H782" s="12"/>
    </row>
    <row r="783">
      <c r="A783" s="173"/>
      <c r="B783" s="173"/>
      <c r="E783" s="173"/>
      <c r="F783" s="12"/>
      <c r="G783" s="12"/>
      <c r="H783" s="12"/>
    </row>
    <row r="784">
      <c r="A784" s="173"/>
      <c r="B784" s="173"/>
      <c r="E784" s="173"/>
      <c r="F784" s="12"/>
      <c r="G784" s="12"/>
      <c r="H784" s="12"/>
    </row>
    <row r="785">
      <c r="A785" s="173"/>
      <c r="B785" s="173"/>
      <c r="E785" s="173"/>
      <c r="F785" s="12"/>
      <c r="G785" s="12"/>
      <c r="H785" s="12"/>
    </row>
    <row r="786">
      <c r="A786" s="173"/>
      <c r="B786" s="173"/>
      <c r="E786" s="173"/>
      <c r="F786" s="12"/>
      <c r="G786" s="12"/>
      <c r="H786" s="12"/>
    </row>
    <row r="787">
      <c r="A787" s="173"/>
      <c r="B787" s="173"/>
      <c r="E787" s="173"/>
      <c r="F787" s="12"/>
      <c r="G787" s="12"/>
      <c r="H787" s="12"/>
    </row>
    <row r="788">
      <c r="A788" s="173"/>
      <c r="B788" s="173"/>
      <c r="E788" s="173"/>
      <c r="F788" s="12"/>
      <c r="G788" s="12"/>
      <c r="H788" s="12"/>
    </row>
    <row r="789">
      <c r="A789" s="173"/>
      <c r="B789" s="173"/>
      <c r="E789" s="173"/>
      <c r="F789" s="12"/>
      <c r="G789" s="12"/>
      <c r="H789" s="12"/>
    </row>
    <row r="790">
      <c r="A790" s="173"/>
      <c r="B790" s="173"/>
      <c r="E790" s="173"/>
      <c r="F790" s="12"/>
      <c r="G790" s="12"/>
      <c r="H790" s="12"/>
    </row>
    <row r="791">
      <c r="A791" s="173"/>
      <c r="B791" s="173"/>
      <c r="E791" s="173"/>
      <c r="F791" s="12"/>
      <c r="G791" s="12"/>
      <c r="H791" s="12"/>
    </row>
    <row r="792">
      <c r="A792" s="173"/>
      <c r="B792" s="173"/>
      <c r="E792" s="173"/>
      <c r="F792" s="12"/>
      <c r="G792" s="12"/>
      <c r="H792" s="12"/>
    </row>
    <row r="793">
      <c r="A793" s="173"/>
      <c r="B793" s="173"/>
      <c r="E793" s="173"/>
      <c r="F793" s="12"/>
      <c r="G793" s="12"/>
      <c r="H793" s="12"/>
    </row>
    <row r="794">
      <c r="A794" s="173"/>
      <c r="B794" s="173"/>
      <c r="E794" s="173"/>
      <c r="F794" s="12"/>
      <c r="G794" s="12"/>
      <c r="H794" s="12"/>
    </row>
    <row r="795">
      <c r="A795" s="173"/>
      <c r="B795" s="173"/>
      <c r="E795" s="173"/>
      <c r="F795" s="12"/>
      <c r="G795" s="12"/>
      <c r="H795" s="12"/>
    </row>
    <row r="796">
      <c r="A796" s="173"/>
      <c r="B796" s="173"/>
      <c r="E796" s="173"/>
      <c r="F796" s="12"/>
      <c r="G796" s="12"/>
      <c r="H796" s="12"/>
    </row>
    <row r="797">
      <c r="A797" s="173"/>
      <c r="B797" s="173"/>
      <c r="E797" s="173"/>
      <c r="F797" s="12"/>
      <c r="G797" s="12"/>
      <c r="H797" s="12"/>
    </row>
    <row r="798">
      <c r="A798" s="173"/>
      <c r="B798" s="173"/>
      <c r="E798" s="173"/>
      <c r="F798" s="12"/>
      <c r="G798" s="12"/>
      <c r="H798" s="12"/>
    </row>
    <row r="799">
      <c r="A799" s="173"/>
      <c r="B799" s="173"/>
      <c r="E799" s="173"/>
      <c r="F799" s="12"/>
      <c r="G799" s="12"/>
      <c r="H799" s="12"/>
    </row>
    <row r="800">
      <c r="A800" s="173"/>
      <c r="B800" s="173"/>
      <c r="E800" s="173"/>
      <c r="F800" s="12"/>
      <c r="G800" s="12"/>
      <c r="H800" s="12"/>
    </row>
    <row r="801">
      <c r="A801" s="173"/>
      <c r="B801" s="173"/>
      <c r="E801" s="173"/>
      <c r="F801" s="12"/>
      <c r="G801" s="12"/>
      <c r="H801" s="12"/>
    </row>
    <row r="802">
      <c r="A802" s="173"/>
      <c r="B802" s="173"/>
      <c r="E802" s="173"/>
      <c r="F802" s="12"/>
      <c r="G802" s="12"/>
      <c r="H802" s="12"/>
    </row>
    <row r="803">
      <c r="A803" s="173"/>
      <c r="B803" s="173"/>
      <c r="E803" s="173"/>
      <c r="F803" s="12"/>
      <c r="G803" s="12"/>
      <c r="H803" s="12"/>
    </row>
    <row r="804">
      <c r="A804" s="173"/>
      <c r="B804" s="173"/>
      <c r="E804" s="173"/>
      <c r="F804" s="12"/>
      <c r="G804" s="12"/>
      <c r="H804" s="12"/>
    </row>
    <row r="805">
      <c r="A805" s="173"/>
      <c r="B805" s="173"/>
      <c r="E805" s="173"/>
      <c r="F805" s="12"/>
      <c r="G805" s="12"/>
      <c r="H805" s="12"/>
    </row>
    <row r="806">
      <c r="A806" s="173"/>
      <c r="B806" s="173"/>
      <c r="E806" s="173"/>
      <c r="F806" s="12"/>
      <c r="G806" s="12"/>
      <c r="H806" s="12"/>
    </row>
    <row r="807">
      <c r="A807" s="173"/>
      <c r="B807" s="173"/>
      <c r="E807" s="173"/>
      <c r="F807" s="12"/>
      <c r="G807" s="12"/>
      <c r="H807" s="12"/>
    </row>
    <row r="808">
      <c r="A808" s="173"/>
      <c r="B808" s="173"/>
      <c r="E808" s="173"/>
      <c r="F808" s="12"/>
      <c r="G808" s="12"/>
      <c r="H808" s="12"/>
    </row>
    <row r="809">
      <c r="A809" s="173"/>
      <c r="B809" s="173"/>
      <c r="E809" s="173"/>
      <c r="F809" s="12"/>
      <c r="G809" s="12"/>
      <c r="H809" s="12"/>
    </row>
    <row r="810">
      <c r="A810" s="173"/>
      <c r="B810" s="173"/>
      <c r="E810" s="173"/>
      <c r="F810" s="12"/>
      <c r="G810" s="12"/>
      <c r="H810" s="12"/>
    </row>
    <row r="811">
      <c r="A811" s="173"/>
      <c r="B811" s="173"/>
      <c r="E811" s="173"/>
      <c r="F811" s="12"/>
      <c r="G811" s="12"/>
      <c r="H811" s="12"/>
    </row>
    <row r="812">
      <c r="A812" s="173"/>
      <c r="B812" s="173"/>
      <c r="E812" s="173"/>
      <c r="F812" s="12"/>
      <c r="G812" s="12"/>
      <c r="H812" s="12"/>
    </row>
    <row r="813">
      <c r="A813" s="173"/>
      <c r="B813" s="173"/>
      <c r="E813" s="173"/>
      <c r="F813" s="12"/>
      <c r="G813" s="12"/>
      <c r="H813" s="12"/>
    </row>
    <row r="814">
      <c r="A814" s="173"/>
      <c r="B814" s="173"/>
      <c r="E814" s="173"/>
      <c r="F814" s="12"/>
      <c r="G814" s="12"/>
      <c r="H814" s="12"/>
    </row>
    <row r="815">
      <c r="A815" s="173"/>
      <c r="B815" s="173"/>
      <c r="E815" s="173"/>
      <c r="F815" s="12"/>
      <c r="G815" s="12"/>
      <c r="H815" s="12"/>
    </row>
    <row r="816">
      <c r="A816" s="173"/>
      <c r="B816" s="173"/>
      <c r="E816" s="173"/>
      <c r="F816" s="12"/>
      <c r="G816" s="12"/>
      <c r="H816" s="12"/>
    </row>
    <row r="817">
      <c r="A817" s="173"/>
      <c r="B817" s="173"/>
      <c r="E817" s="173"/>
      <c r="F817" s="12"/>
      <c r="G817" s="12"/>
      <c r="H817" s="12"/>
    </row>
    <row r="818">
      <c r="A818" s="173"/>
      <c r="B818" s="173"/>
      <c r="E818" s="173"/>
      <c r="F818" s="12"/>
      <c r="G818" s="12"/>
      <c r="H818" s="12"/>
    </row>
    <row r="819">
      <c r="A819" s="173"/>
      <c r="B819" s="173"/>
      <c r="E819" s="173"/>
      <c r="F819" s="12"/>
      <c r="G819" s="12"/>
      <c r="H819" s="12"/>
    </row>
    <row r="820">
      <c r="A820" s="173"/>
      <c r="B820" s="173"/>
      <c r="E820" s="173"/>
      <c r="F820" s="12"/>
      <c r="G820" s="12"/>
      <c r="H820" s="12"/>
    </row>
    <row r="821">
      <c r="A821" s="173"/>
      <c r="B821" s="173"/>
      <c r="E821" s="173"/>
      <c r="F821" s="12"/>
      <c r="G821" s="12"/>
      <c r="H821" s="12"/>
    </row>
    <row r="822">
      <c r="A822" s="173"/>
      <c r="B822" s="173"/>
      <c r="E822" s="173"/>
      <c r="F822" s="12"/>
      <c r="G822" s="12"/>
      <c r="H822" s="12"/>
    </row>
    <row r="823">
      <c r="A823" s="173"/>
      <c r="B823" s="173"/>
      <c r="E823" s="173"/>
      <c r="F823" s="12"/>
      <c r="G823" s="12"/>
      <c r="H823" s="12"/>
    </row>
    <row r="824">
      <c r="A824" s="173"/>
      <c r="B824" s="173"/>
      <c r="E824" s="173"/>
      <c r="F824" s="12"/>
      <c r="G824" s="12"/>
      <c r="H824" s="12"/>
    </row>
    <row r="825">
      <c r="A825" s="173"/>
      <c r="B825" s="173"/>
      <c r="E825" s="173"/>
      <c r="F825" s="12"/>
      <c r="G825" s="12"/>
      <c r="H825" s="12"/>
    </row>
    <row r="826">
      <c r="A826" s="173"/>
      <c r="B826" s="173"/>
      <c r="E826" s="173"/>
      <c r="F826" s="12"/>
      <c r="G826" s="12"/>
      <c r="H826" s="12"/>
    </row>
    <row r="827">
      <c r="A827" s="173"/>
      <c r="B827" s="173"/>
      <c r="E827" s="173"/>
      <c r="F827" s="12"/>
      <c r="G827" s="12"/>
      <c r="H827" s="12"/>
    </row>
    <row r="828">
      <c r="A828" s="173"/>
      <c r="B828" s="173"/>
      <c r="E828" s="173"/>
      <c r="F828" s="12"/>
      <c r="G828" s="12"/>
      <c r="H828" s="12"/>
    </row>
    <row r="829">
      <c r="A829" s="173"/>
      <c r="B829" s="173"/>
      <c r="E829" s="173"/>
      <c r="F829" s="12"/>
      <c r="G829" s="12"/>
      <c r="H829" s="12"/>
    </row>
    <row r="830">
      <c r="A830" s="173"/>
      <c r="B830" s="173"/>
      <c r="E830" s="173"/>
      <c r="F830" s="12"/>
      <c r="G830" s="12"/>
      <c r="H830" s="12"/>
    </row>
    <row r="831">
      <c r="A831" s="173"/>
      <c r="B831" s="173"/>
      <c r="E831" s="173"/>
      <c r="F831" s="12"/>
      <c r="G831" s="12"/>
      <c r="H831" s="12"/>
    </row>
    <row r="832">
      <c r="A832" s="173"/>
      <c r="B832" s="173"/>
      <c r="E832" s="173"/>
      <c r="F832" s="12"/>
      <c r="G832" s="12"/>
      <c r="H832" s="12"/>
    </row>
    <row r="833">
      <c r="A833" s="173"/>
      <c r="B833" s="173"/>
      <c r="E833" s="173"/>
      <c r="F833" s="12"/>
      <c r="G833" s="12"/>
      <c r="H833" s="12"/>
    </row>
    <row r="834">
      <c r="A834" s="173"/>
      <c r="B834" s="173"/>
      <c r="E834" s="173"/>
      <c r="F834" s="12"/>
      <c r="G834" s="12"/>
      <c r="H834" s="12"/>
    </row>
    <row r="835">
      <c r="A835" s="173"/>
      <c r="B835" s="173"/>
      <c r="E835" s="173"/>
      <c r="F835" s="12"/>
      <c r="G835" s="12"/>
      <c r="H835" s="12"/>
    </row>
    <row r="836">
      <c r="A836" s="173"/>
      <c r="B836" s="173"/>
      <c r="E836" s="173"/>
      <c r="F836" s="12"/>
      <c r="G836" s="12"/>
      <c r="H836" s="12"/>
    </row>
    <row r="837">
      <c r="A837" s="173"/>
      <c r="B837" s="173"/>
      <c r="E837" s="173"/>
      <c r="F837" s="12"/>
      <c r="G837" s="12"/>
      <c r="H837" s="12"/>
    </row>
    <row r="838">
      <c r="A838" s="173"/>
      <c r="B838" s="173"/>
      <c r="E838" s="173"/>
      <c r="F838" s="12"/>
      <c r="G838" s="12"/>
      <c r="H838" s="12"/>
    </row>
    <row r="839">
      <c r="A839" s="173"/>
      <c r="B839" s="173"/>
      <c r="E839" s="173"/>
      <c r="F839" s="12"/>
      <c r="G839" s="12"/>
      <c r="H839" s="12"/>
    </row>
    <row r="840">
      <c r="A840" s="173"/>
      <c r="B840" s="173"/>
      <c r="E840" s="173"/>
      <c r="F840" s="12"/>
      <c r="G840" s="12"/>
      <c r="H840" s="12"/>
    </row>
    <row r="841">
      <c r="A841" s="173"/>
      <c r="B841" s="173"/>
      <c r="E841" s="173"/>
      <c r="F841" s="12"/>
      <c r="G841" s="12"/>
      <c r="H841" s="12"/>
    </row>
    <row r="842">
      <c r="A842" s="173"/>
      <c r="B842" s="173"/>
      <c r="E842" s="173"/>
      <c r="F842" s="12"/>
      <c r="G842" s="12"/>
      <c r="H842" s="12"/>
    </row>
    <row r="843">
      <c r="A843" s="173"/>
      <c r="B843" s="173"/>
      <c r="E843" s="173"/>
      <c r="F843" s="12"/>
      <c r="G843" s="12"/>
      <c r="H843" s="12"/>
    </row>
    <row r="844">
      <c r="A844" s="173"/>
      <c r="B844" s="173"/>
      <c r="E844" s="173"/>
      <c r="F844" s="12"/>
      <c r="G844" s="12"/>
      <c r="H844" s="12"/>
    </row>
    <row r="845">
      <c r="A845" s="173"/>
      <c r="B845" s="173"/>
      <c r="E845" s="173"/>
      <c r="F845" s="12"/>
      <c r="G845" s="12"/>
      <c r="H845" s="12"/>
    </row>
    <row r="846">
      <c r="A846" s="173"/>
      <c r="B846" s="173"/>
      <c r="E846" s="173"/>
      <c r="F846" s="12"/>
      <c r="G846" s="12"/>
      <c r="H846" s="12"/>
    </row>
    <row r="847">
      <c r="A847" s="173"/>
      <c r="B847" s="173"/>
      <c r="E847" s="173"/>
      <c r="F847" s="12"/>
      <c r="G847" s="12"/>
      <c r="H847" s="12"/>
    </row>
    <row r="848">
      <c r="A848" s="173"/>
      <c r="B848" s="173"/>
      <c r="E848" s="173"/>
      <c r="F848" s="12"/>
      <c r="G848" s="12"/>
      <c r="H848" s="12"/>
    </row>
    <row r="849">
      <c r="A849" s="173"/>
      <c r="B849" s="173"/>
      <c r="E849" s="173"/>
      <c r="F849" s="12"/>
      <c r="G849" s="12"/>
      <c r="H849" s="12"/>
    </row>
    <row r="850">
      <c r="A850" s="173"/>
      <c r="B850" s="173"/>
      <c r="E850" s="173"/>
      <c r="F850" s="12"/>
      <c r="G850" s="12"/>
      <c r="H850" s="12"/>
    </row>
    <row r="851">
      <c r="A851" s="173"/>
      <c r="B851" s="173"/>
      <c r="E851" s="173"/>
      <c r="F851" s="12"/>
      <c r="G851" s="12"/>
      <c r="H851" s="12"/>
    </row>
    <row r="852">
      <c r="A852" s="173"/>
      <c r="B852" s="173"/>
      <c r="E852" s="173"/>
      <c r="F852" s="12"/>
      <c r="G852" s="12"/>
      <c r="H852" s="12"/>
    </row>
    <row r="853">
      <c r="A853" s="173"/>
      <c r="B853" s="173"/>
      <c r="E853" s="173"/>
      <c r="F853" s="12"/>
      <c r="G853" s="12"/>
      <c r="H853" s="12"/>
    </row>
    <row r="854">
      <c r="A854" s="173"/>
      <c r="B854" s="173"/>
      <c r="E854" s="173"/>
      <c r="F854" s="12"/>
      <c r="G854" s="12"/>
      <c r="H854" s="12"/>
    </row>
    <row r="855">
      <c r="A855" s="173"/>
      <c r="B855" s="173"/>
      <c r="E855" s="173"/>
      <c r="F855" s="12"/>
      <c r="G855" s="12"/>
      <c r="H855" s="12"/>
    </row>
    <row r="856">
      <c r="A856" s="173"/>
      <c r="B856" s="173"/>
      <c r="E856" s="173"/>
      <c r="F856" s="12"/>
      <c r="G856" s="12"/>
      <c r="H856" s="12"/>
    </row>
    <row r="857">
      <c r="A857" s="173"/>
      <c r="B857" s="173"/>
      <c r="E857" s="173"/>
      <c r="F857" s="12"/>
      <c r="G857" s="12"/>
      <c r="H857" s="12"/>
    </row>
    <row r="858">
      <c r="A858" s="173"/>
      <c r="B858" s="173"/>
      <c r="E858" s="173"/>
      <c r="F858" s="12"/>
      <c r="G858" s="12"/>
      <c r="H858" s="12"/>
    </row>
    <row r="859">
      <c r="A859" s="173"/>
      <c r="B859" s="173"/>
      <c r="E859" s="173"/>
      <c r="F859" s="12"/>
      <c r="G859" s="12"/>
      <c r="H859" s="12"/>
    </row>
    <row r="860">
      <c r="A860" s="173"/>
      <c r="B860" s="173"/>
      <c r="E860" s="173"/>
      <c r="F860" s="12"/>
      <c r="G860" s="12"/>
      <c r="H860" s="12"/>
    </row>
    <row r="861">
      <c r="A861" s="173"/>
      <c r="B861" s="173"/>
      <c r="E861" s="173"/>
      <c r="F861" s="12"/>
      <c r="G861" s="12"/>
      <c r="H861" s="12"/>
    </row>
    <row r="862">
      <c r="A862" s="173"/>
      <c r="B862" s="173"/>
      <c r="E862" s="173"/>
      <c r="F862" s="12"/>
      <c r="G862" s="12"/>
      <c r="H862" s="12"/>
    </row>
    <row r="863">
      <c r="A863" s="173"/>
      <c r="B863" s="173"/>
      <c r="E863" s="173"/>
      <c r="F863" s="12"/>
      <c r="G863" s="12"/>
      <c r="H863" s="12"/>
    </row>
    <row r="864">
      <c r="A864" s="173"/>
      <c r="B864" s="173"/>
      <c r="E864" s="173"/>
      <c r="F864" s="12"/>
      <c r="G864" s="12"/>
      <c r="H864" s="12"/>
    </row>
    <row r="865">
      <c r="A865" s="173"/>
      <c r="B865" s="173"/>
      <c r="E865" s="173"/>
      <c r="F865" s="12"/>
      <c r="G865" s="12"/>
      <c r="H865" s="12"/>
    </row>
    <row r="866">
      <c r="A866" s="173"/>
      <c r="B866" s="173"/>
      <c r="E866" s="173"/>
      <c r="F866" s="12"/>
      <c r="G866" s="12"/>
      <c r="H866" s="12"/>
    </row>
    <row r="867">
      <c r="A867" s="173"/>
      <c r="B867" s="173"/>
      <c r="E867" s="173"/>
      <c r="F867" s="12"/>
      <c r="G867" s="12"/>
      <c r="H867" s="12"/>
    </row>
    <row r="868">
      <c r="A868" s="173"/>
      <c r="B868" s="173"/>
      <c r="E868" s="173"/>
      <c r="F868" s="12"/>
      <c r="G868" s="12"/>
      <c r="H868" s="12"/>
    </row>
    <row r="869">
      <c r="A869" s="173"/>
      <c r="B869" s="173"/>
      <c r="E869" s="173"/>
      <c r="F869" s="12"/>
      <c r="G869" s="12"/>
      <c r="H869" s="12"/>
    </row>
    <row r="870">
      <c r="A870" s="173"/>
      <c r="B870" s="173"/>
      <c r="E870" s="173"/>
      <c r="F870" s="12"/>
      <c r="G870" s="12"/>
      <c r="H870" s="12"/>
    </row>
    <row r="871">
      <c r="A871" s="173"/>
      <c r="B871" s="173"/>
      <c r="E871" s="173"/>
      <c r="F871" s="12"/>
      <c r="G871" s="12"/>
      <c r="H871" s="12"/>
    </row>
    <row r="872">
      <c r="A872" s="173"/>
      <c r="B872" s="173"/>
      <c r="E872" s="173"/>
      <c r="F872" s="12"/>
      <c r="G872" s="12"/>
      <c r="H872" s="12"/>
    </row>
    <row r="873">
      <c r="A873" s="173"/>
      <c r="B873" s="173"/>
      <c r="E873" s="173"/>
      <c r="F873" s="12"/>
      <c r="G873" s="12"/>
      <c r="H873" s="12"/>
    </row>
    <row r="874">
      <c r="A874" s="173"/>
      <c r="B874" s="173"/>
      <c r="E874" s="173"/>
      <c r="F874" s="12"/>
      <c r="G874" s="12"/>
      <c r="H874" s="12"/>
    </row>
    <row r="875">
      <c r="A875" s="173"/>
      <c r="B875" s="173"/>
      <c r="E875" s="173"/>
      <c r="F875" s="12"/>
      <c r="G875" s="12"/>
      <c r="H875" s="12"/>
    </row>
    <row r="876">
      <c r="A876" s="173"/>
      <c r="B876" s="173"/>
      <c r="E876" s="173"/>
      <c r="F876" s="12"/>
      <c r="G876" s="12"/>
      <c r="H876" s="12"/>
    </row>
    <row r="877">
      <c r="A877" s="173"/>
      <c r="B877" s="173"/>
      <c r="E877" s="173"/>
      <c r="F877" s="12"/>
      <c r="G877" s="12"/>
      <c r="H877" s="12"/>
    </row>
    <row r="878">
      <c r="A878" s="173"/>
      <c r="B878" s="173"/>
      <c r="E878" s="173"/>
      <c r="F878" s="12"/>
      <c r="G878" s="12"/>
      <c r="H878" s="12"/>
    </row>
    <row r="879">
      <c r="A879" s="173"/>
      <c r="B879" s="173"/>
      <c r="E879" s="173"/>
      <c r="F879" s="12"/>
      <c r="G879" s="12"/>
      <c r="H879" s="12"/>
    </row>
    <row r="880">
      <c r="A880" s="173"/>
      <c r="B880" s="173"/>
      <c r="E880" s="173"/>
      <c r="F880" s="12"/>
      <c r="G880" s="12"/>
      <c r="H880" s="12"/>
    </row>
    <row r="881">
      <c r="A881" s="173"/>
      <c r="B881" s="173"/>
      <c r="E881" s="173"/>
      <c r="F881" s="12"/>
      <c r="G881" s="12"/>
      <c r="H881" s="12"/>
    </row>
    <row r="882">
      <c r="A882" s="173"/>
      <c r="B882" s="173"/>
      <c r="E882" s="173"/>
      <c r="F882" s="12"/>
      <c r="G882" s="12"/>
      <c r="H882" s="12"/>
    </row>
    <row r="883">
      <c r="A883" s="173"/>
      <c r="B883" s="173"/>
      <c r="E883" s="173"/>
      <c r="F883" s="12"/>
      <c r="G883" s="12"/>
      <c r="H883" s="12"/>
    </row>
    <row r="884">
      <c r="A884" s="173"/>
      <c r="B884" s="173"/>
      <c r="E884" s="173"/>
      <c r="F884" s="12"/>
      <c r="G884" s="12"/>
      <c r="H884" s="12"/>
    </row>
    <row r="885">
      <c r="A885" s="173"/>
      <c r="B885" s="173"/>
      <c r="E885" s="173"/>
      <c r="F885" s="12"/>
      <c r="G885" s="12"/>
      <c r="H885" s="12"/>
    </row>
    <row r="886">
      <c r="A886" s="173"/>
      <c r="B886" s="173"/>
      <c r="E886" s="173"/>
      <c r="F886" s="12"/>
      <c r="G886" s="12"/>
      <c r="H886" s="12"/>
    </row>
    <row r="887">
      <c r="A887" s="173"/>
      <c r="B887" s="173"/>
      <c r="E887" s="173"/>
      <c r="F887" s="12"/>
      <c r="G887" s="12"/>
      <c r="H887" s="12"/>
    </row>
    <row r="888">
      <c r="A888" s="173"/>
      <c r="B888" s="173"/>
      <c r="E888" s="173"/>
      <c r="F888" s="12"/>
      <c r="G888" s="12"/>
      <c r="H888" s="12"/>
    </row>
    <row r="889">
      <c r="A889" s="173"/>
      <c r="B889" s="173"/>
      <c r="E889" s="173"/>
      <c r="F889" s="12"/>
      <c r="G889" s="12"/>
      <c r="H889" s="12"/>
    </row>
    <row r="890">
      <c r="A890" s="173"/>
      <c r="B890" s="173"/>
      <c r="E890" s="173"/>
      <c r="F890" s="12"/>
      <c r="G890" s="12"/>
      <c r="H890" s="12"/>
    </row>
    <row r="891">
      <c r="A891" s="173"/>
      <c r="B891" s="173"/>
      <c r="E891" s="173"/>
      <c r="F891" s="12"/>
      <c r="G891" s="12"/>
      <c r="H891" s="12"/>
    </row>
    <row r="892">
      <c r="A892" s="173"/>
      <c r="B892" s="173"/>
      <c r="E892" s="173"/>
      <c r="F892" s="12"/>
      <c r="G892" s="12"/>
      <c r="H892" s="12"/>
    </row>
    <row r="893">
      <c r="A893" s="173"/>
      <c r="B893" s="173"/>
      <c r="E893" s="173"/>
      <c r="F893" s="12"/>
      <c r="G893" s="12"/>
      <c r="H893" s="12"/>
    </row>
    <row r="894">
      <c r="A894" s="173"/>
      <c r="B894" s="173"/>
      <c r="E894" s="173"/>
      <c r="F894" s="12"/>
      <c r="G894" s="12"/>
      <c r="H894" s="12"/>
    </row>
    <row r="895">
      <c r="A895" s="173"/>
      <c r="B895" s="173"/>
      <c r="E895" s="173"/>
      <c r="F895" s="12"/>
      <c r="G895" s="12"/>
      <c r="H895" s="12"/>
    </row>
    <row r="896">
      <c r="A896" s="173"/>
      <c r="B896" s="173"/>
      <c r="E896" s="173"/>
      <c r="F896" s="12"/>
      <c r="G896" s="12"/>
      <c r="H896" s="12"/>
    </row>
    <row r="897">
      <c r="A897" s="173"/>
      <c r="B897" s="173"/>
      <c r="E897" s="173"/>
      <c r="F897" s="12"/>
      <c r="G897" s="12"/>
      <c r="H897" s="12"/>
    </row>
    <row r="898">
      <c r="A898" s="173"/>
      <c r="B898" s="173"/>
      <c r="E898" s="173"/>
      <c r="F898" s="12"/>
      <c r="G898" s="12"/>
      <c r="H898" s="12"/>
    </row>
    <row r="899">
      <c r="A899" s="173"/>
      <c r="B899" s="173"/>
      <c r="E899" s="173"/>
      <c r="F899" s="12"/>
      <c r="G899" s="12"/>
      <c r="H899" s="12"/>
    </row>
    <row r="900">
      <c r="A900" s="173"/>
      <c r="B900" s="173"/>
      <c r="E900" s="173"/>
      <c r="F900" s="12"/>
      <c r="G900" s="12"/>
      <c r="H900" s="12"/>
    </row>
    <row r="901">
      <c r="A901" s="173"/>
      <c r="B901" s="173"/>
      <c r="E901" s="173"/>
      <c r="F901" s="12"/>
      <c r="G901" s="12"/>
      <c r="H901" s="12"/>
    </row>
    <row r="902">
      <c r="A902" s="173"/>
      <c r="B902" s="173"/>
      <c r="E902" s="173"/>
      <c r="F902" s="12"/>
      <c r="G902" s="12"/>
      <c r="H902" s="12"/>
    </row>
    <row r="903">
      <c r="A903" s="173"/>
      <c r="B903" s="173"/>
      <c r="E903" s="173"/>
      <c r="F903" s="12"/>
      <c r="G903" s="12"/>
      <c r="H903" s="12"/>
    </row>
    <row r="904">
      <c r="A904" s="173"/>
      <c r="B904" s="173"/>
      <c r="E904" s="173"/>
      <c r="F904" s="12"/>
      <c r="G904" s="12"/>
      <c r="H904" s="12"/>
    </row>
    <row r="905">
      <c r="A905" s="173"/>
      <c r="B905" s="173"/>
      <c r="E905" s="173"/>
      <c r="F905" s="12"/>
      <c r="G905" s="12"/>
      <c r="H905" s="12"/>
    </row>
    <row r="906">
      <c r="A906" s="173"/>
      <c r="B906" s="173"/>
      <c r="E906" s="173"/>
      <c r="F906" s="12"/>
      <c r="G906" s="12"/>
      <c r="H906" s="12"/>
    </row>
    <row r="907">
      <c r="A907" s="173"/>
      <c r="B907" s="173"/>
      <c r="E907" s="173"/>
      <c r="F907" s="12"/>
      <c r="G907" s="12"/>
      <c r="H907" s="12"/>
    </row>
    <row r="908">
      <c r="A908" s="173"/>
      <c r="B908" s="173"/>
      <c r="E908" s="173"/>
      <c r="F908" s="12"/>
      <c r="G908" s="12"/>
      <c r="H908" s="12"/>
    </row>
    <row r="909">
      <c r="A909" s="173"/>
      <c r="B909" s="173"/>
      <c r="E909" s="173"/>
      <c r="F909" s="12"/>
      <c r="G909" s="12"/>
      <c r="H909" s="12"/>
    </row>
    <row r="910">
      <c r="A910" s="173"/>
      <c r="B910" s="173"/>
      <c r="E910" s="173"/>
      <c r="F910" s="12"/>
      <c r="G910" s="12"/>
      <c r="H910" s="12"/>
    </row>
    <row r="911">
      <c r="A911" s="173"/>
      <c r="B911" s="173"/>
      <c r="E911" s="173"/>
      <c r="F911" s="12"/>
      <c r="G911" s="12"/>
      <c r="H911" s="12"/>
    </row>
    <row r="912">
      <c r="A912" s="173"/>
      <c r="B912" s="173"/>
      <c r="E912" s="173"/>
      <c r="F912" s="12"/>
      <c r="G912" s="12"/>
      <c r="H912" s="12"/>
    </row>
    <row r="913">
      <c r="A913" s="173"/>
      <c r="B913" s="173"/>
      <c r="E913" s="173"/>
      <c r="F913" s="12"/>
      <c r="G913" s="12"/>
      <c r="H913" s="12"/>
    </row>
    <row r="914">
      <c r="A914" s="173"/>
      <c r="B914" s="173"/>
      <c r="E914" s="173"/>
      <c r="F914" s="12"/>
      <c r="G914" s="12"/>
      <c r="H914" s="12"/>
    </row>
    <row r="915">
      <c r="A915" s="173"/>
      <c r="B915" s="173"/>
      <c r="E915" s="173"/>
      <c r="F915" s="12"/>
      <c r="G915" s="12"/>
      <c r="H915" s="12"/>
    </row>
    <row r="916">
      <c r="A916" s="173"/>
      <c r="B916" s="173"/>
      <c r="E916" s="173"/>
      <c r="F916" s="12"/>
      <c r="G916" s="12"/>
      <c r="H916" s="12"/>
    </row>
    <row r="917">
      <c r="A917" s="173"/>
      <c r="B917" s="173"/>
      <c r="E917" s="173"/>
      <c r="F917" s="12"/>
      <c r="G917" s="12"/>
      <c r="H917" s="12"/>
    </row>
    <row r="918">
      <c r="A918" s="173"/>
      <c r="B918" s="173"/>
      <c r="E918" s="173"/>
      <c r="F918" s="12"/>
      <c r="G918" s="12"/>
      <c r="H918" s="12"/>
    </row>
    <row r="919">
      <c r="A919" s="173"/>
      <c r="B919" s="173"/>
      <c r="E919" s="173"/>
      <c r="F919" s="12"/>
      <c r="G919" s="12"/>
      <c r="H919" s="12"/>
    </row>
    <row r="920">
      <c r="A920" s="173"/>
      <c r="B920" s="173"/>
      <c r="E920" s="173"/>
      <c r="F920" s="12"/>
      <c r="G920" s="12"/>
      <c r="H920" s="12"/>
    </row>
    <row r="921">
      <c r="A921" s="173"/>
      <c r="B921" s="173"/>
      <c r="E921" s="173"/>
      <c r="F921" s="12"/>
      <c r="G921" s="12"/>
      <c r="H921" s="12"/>
    </row>
    <row r="922">
      <c r="A922" s="173"/>
      <c r="B922" s="173"/>
      <c r="E922" s="173"/>
      <c r="F922" s="12"/>
      <c r="G922" s="12"/>
      <c r="H922" s="12"/>
    </row>
    <row r="923">
      <c r="A923" s="173"/>
      <c r="B923" s="173"/>
      <c r="E923" s="173"/>
      <c r="F923" s="12"/>
      <c r="G923" s="12"/>
      <c r="H923" s="12"/>
    </row>
    <row r="924">
      <c r="A924" s="173"/>
      <c r="B924" s="173"/>
      <c r="E924" s="173"/>
      <c r="F924" s="12"/>
      <c r="G924" s="12"/>
      <c r="H924" s="12"/>
    </row>
    <row r="925">
      <c r="A925" s="173"/>
      <c r="B925" s="173"/>
      <c r="E925" s="173"/>
      <c r="F925" s="12"/>
      <c r="G925" s="12"/>
      <c r="H925" s="12"/>
    </row>
    <row r="926">
      <c r="A926" s="173"/>
      <c r="B926" s="173"/>
      <c r="E926" s="173"/>
      <c r="F926" s="12"/>
      <c r="G926" s="12"/>
      <c r="H926" s="12"/>
    </row>
    <row r="927">
      <c r="A927" s="173"/>
      <c r="B927" s="173"/>
      <c r="E927" s="173"/>
      <c r="F927" s="12"/>
      <c r="G927" s="12"/>
      <c r="H927" s="12"/>
    </row>
    <row r="928">
      <c r="A928" s="173"/>
      <c r="B928" s="173"/>
      <c r="E928" s="173"/>
      <c r="F928" s="12"/>
      <c r="G928" s="12"/>
      <c r="H928" s="12"/>
    </row>
    <row r="929">
      <c r="A929" s="173"/>
      <c r="B929" s="173"/>
      <c r="E929" s="173"/>
      <c r="F929" s="12"/>
      <c r="G929" s="12"/>
      <c r="H929" s="12"/>
    </row>
    <row r="930">
      <c r="A930" s="173"/>
      <c r="B930" s="173"/>
      <c r="E930" s="173"/>
      <c r="F930" s="12"/>
      <c r="G930" s="12"/>
      <c r="H930" s="12"/>
    </row>
    <row r="931">
      <c r="A931" s="173"/>
      <c r="B931" s="173"/>
      <c r="E931" s="173"/>
      <c r="F931" s="12"/>
      <c r="G931" s="12"/>
      <c r="H931" s="12"/>
    </row>
    <row r="932">
      <c r="A932" s="173"/>
      <c r="B932" s="173"/>
      <c r="E932" s="173"/>
      <c r="F932" s="12"/>
      <c r="G932" s="12"/>
      <c r="H932" s="12"/>
    </row>
    <row r="933">
      <c r="A933" s="173"/>
      <c r="B933" s="173"/>
      <c r="E933" s="173"/>
      <c r="F933" s="12"/>
      <c r="G933" s="12"/>
      <c r="H933" s="12"/>
    </row>
    <row r="934">
      <c r="A934" s="173"/>
      <c r="B934" s="173"/>
      <c r="E934" s="173"/>
      <c r="F934" s="12"/>
      <c r="G934" s="12"/>
      <c r="H934" s="12"/>
    </row>
    <row r="935">
      <c r="A935" s="173"/>
      <c r="B935" s="173"/>
      <c r="E935" s="173"/>
      <c r="F935" s="12"/>
      <c r="G935" s="12"/>
      <c r="H935" s="12"/>
    </row>
    <row r="936">
      <c r="A936" s="173"/>
      <c r="B936" s="173"/>
      <c r="E936" s="173"/>
      <c r="F936" s="12"/>
      <c r="G936" s="12"/>
      <c r="H936" s="12"/>
    </row>
    <row r="937">
      <c r="A937" s="173"/>
      <c r="B937" s="173"/>
      <c r="E937" s="173"/>
      <c r="F937" s="12"/>
      <c r="G937" s="12"/>
      <c r="H937" s="12"/>
    </row>
    <row r="938">
      <c r="A938" s="173"/>
      <c r="B938" s="173"/>
      <c r="E938" s="173"/>
      <c r="F938" s="12"/>
      <c r="G938" s="12"/>
      <c r="H938" s="12"/>
    </row>
    <row r="939">
      <c r="A939" s="173"/>
      <c r="B939" s="173"/>
      <c r="E939" s="173"/>
      <c r="F939" s="12"/>
      <c r="G939" s="12"/>
      <c r="H939" s="12"/>
    </row>
    <row r="940">
      <c r="A940" s="173"/>
      <c r="B940" s="173"/>
      <c r="E940" s="173"/>
      <c r="F940" s="12"/>
      <c r="G940" s="12"/>
      <c r="H940" s="12"/>
    </row>
    <row r="941">
      <c r="A941" s="173"/>
      <c r="B941" s="173"/>
      <c r="E941" s="173"/>
      <c r="F941" s="12"/>
      <c r="G941" s="12"/>
      <c r="H941" s="12"/>
    </row>
    <row r="942">
      <c r="A942" s="173"/>
      <c r="B942" s="173"/>
      <c r="E942" s="173"/>
      <c r="F942" s="12"/>
      <c r="G942" s="12"/>
      <c r="H942" s="12"/>
    </row>
    <row r="943">
      <c r="A943" s="173"/>
      <c r="B943" s="173"/>
      <c r="E943" s="173"/>
      <c r="F943" s="12"/>
      <c r="G943" s="12"/>
      <c r="H943" s="12"/>
    </row>
    <row r="944">
      <c r="A944" s="173"/>
      <c r="B944" s="173"/>
      <c r="E944" s="173"/>
      <c r="F944" s="12"/>
      <c r="G944" s="12"/>
      <c r="H944" s="12"/>
    </row>
    <row r="945">
      <c r="A945" s="173"/>
      <c r="B945" s="173"/>
      <c r="E945" s="173"/>
      <c r="F945" s="12"/>
      <c r="G945" s="12"/>
      <c r="H945" s="12"/>
    </row>
    <row r="946">
      <c r="A946" s="173"/>
      <c r="B946" s="173"/>
      <c r="E946" s="173"/>
      <c r="F946" s="12"/>
      <c r="G946" s="12"/>
      <c r="H946" s="12"/>
    </row>
    <row r="947">
      <c r="A947" s="173"/>
      <c r="B947" s="173"/>
      <c r="E947" s="173"/>
      <c r="F947" s="12"/>
      <c r="G947" s="12"/>
      <c r="H947" s="12"/>
    </row>
    <row r="948">
      <c r="A948" s="173"/>
      <c r="B948" s="173"/>
      <c r="E948" s="173"/>
      <c r="F948" s="12"/>
      <c r="G948" s="12"/>
      <c r="H948" s="12"/>
    </row>
    <row r="949">
      <c r="A949" s="173"/>
      <c r="B949" s="173"/>
      <c r="E949" s="173"/>
      <c r="F949" s="12"/>
      <c r="G949" s="12"/>
      <c r="H949" s="12"/>
    </row>
    <row r="950">
      <c r="A950" s="173"/>
      <c r="B950" s="173"/>
      <c r="E950" s="173"/>
      <c r="F950" s="12"/>
      <c r="G950" s="12"/>
      <c r="H950" s="12"/>
    </row>
    <row r="951">
      <c r="A951" s="173"/>
      <c r="B951" s="173"/>
      <c r="E951" s="173"/>
      <c r="F951" s="12"/>
      <c r="G951" s="12"/>
      <c r="H951" s="12"/>
    </row>
    <row r="952">
      <c r="A952" s="173"/>
      <c r="B952" s="173"/>
      <c r="E952" s="173"/>
      <c r="F952" s="12"/>
      <c r="G952" s="12"/>
      <c r="H952" s="12"/>
    </row>
    <row r="953">
      <c r="A953" s="173"/>
      <c r="B953" s="173"/>
      <c r="E953" s="173"/>
      <c r="F953" s="12"/>
      <c r="G953" s="12"/>
      <c r="H953" s="12"/>
    </row>
    <row r="954">
      <c r="A954" s="173"/>
      <c r="B954" s="173"/>
      <c r="E954" s="173"/>
      <c r="F954" s="12"/>
      <c r="G954" s="12"/>
      <c r="H954" s="12"/>
    </row>
    <row r="955">
      <c r="A955" s="173"/>
      <c r="B955" s="173"/>
      <c r="E955" s="173"/>
      <c r="F955" s="12"/>
      <c r="G955" s="12"/>
      <c r="H955" s="12"/>
    </row>
    <row r="956">
      <c r="A956" s="173"/>
      <c r="B956" s="173"/>
      <c r="E956" s="173"/>
      <c r="F956" s="12"/>
      <c r="G956" s="12"/>
      <c r="H956" s="12"/>
    </row>
    <row r="957">
      <c r="A957" s="173"/>
      <c r="B957" s="173"/>
      <c r="E957" s="173"/>
      <c r="F957" s="12"/>
      <c r="G957" s="12"/>
      <c r="H957" s="12"/>
    </row>
    <row r="958">
      <c r="A958" s="173"/>
      <c r="B958" s="173"/>
      <c r="E958" s="173"/>
      <c r="F958" s="12"/>
      <c r="G958" s="12"/>
      <c r="H958" s="12"/>
    </row>
    <row r="959">
      <c r="A959" s="173"/>
      <c r="B959" s="173"/>
      <c r="E959" s="173"/>
      <c r="F959" s="12"/>
      <c r="G959" s="12"/>
      <c r="H959" s="12"/>
    </row>
    <row r="960">
      <c r="A960" s="173"/>
      <c r="B960" s="173"/>
      <c r="E960" s="173"/>
      <c r="F960" s="12"/>
      <c r="G960" s="12"/>
      <c r="H960" s="12"/>
    </row>
    <row r="961">
      <c r="A961" s="173"/>
      <c r="B961" s="173"/>
      <c r="E961" s="173"/>
      <c r="F961" s="12"/>
      <c r="G961" s="12"/>
      <c r="H961" s="12"/>
    </row>
    <row r="962">
      <c r="A962" s="173"/>
      <c r="B962" s="173"/>
      <c r="E962" s="173"/>
      <c r="F962" s="12"/>
      <c r="G962" s="12"/>
      <c r="H962" s="12"/>
    </row>
    <row r="963">
      <c r="A963" s="173"/>
      <c r="B963" s="173"/>
      <c r="E963" s="173"/>
      <c r="F963" s="12"/>
      <c r="G963" s="12"/>
      <c r="H963" s="12"/>
    </row>
    <row r="964">
      <c r="A964" s="173"/>
      <c r="B964" s="173"/>
      <c r="E964" s="173"/>
      <c r="F964" s="12"/>
      <c r="G964" s="12"/>
      <c r="H964" s="12"/>
    </row>
    <row r="965">
      <c r="A965" s="173"/>
      <c r="B965" s="173"/>
      <c r="E965" s="173"/>
      <c r="F965" s="12"/>
      <c r="G965" s="12"/>
      <c r="H965" s="12"/>
    </row>
    <row r="966">
      <c r="A966" s="173"/>
      <c r="B966" s="173"/>
      <c r="E966" s="173"/>
      <c r="F966" s="12"/>
      <c r="G966" s="12"/>
      <c r="H966" s="12"/>
    </row>
    <row r="967">
      <c r="A967" s="173"/>
      <c r="B967" s="173"/>
      <c r="E967" s="173"/>
      <c r="F967" s="12"/>
      <c r="G967" s="12"/>
      <c r="H967" s="12"/>
    </row>
    <row r="968">
      <c r="A968" s="173"/>
      <c r="B968" s="173"/>
      <c r="E968" s="173"/>
      <c r="F968" s="12"/>
      <c r="G968" s="12"/>
      <c r="H968" s="12"/>
    </row>
    <row r="969">
      <c r="A969" s="173"/>
      <c r="B969" s="173"/>
      <c r="E969" s="173"/>
      <c r="F969" s="12"/>
      <c r="G969" s="12"/>
      <c r="H969" s="12"/>
    </row>
    <row r="970">
      <c r="A970" s="173"/>
      <c r="B970" s="173"/>
      <c r="E970" s="173"/>
      <c r="F970" s="12"/>
      <c r="G970" s="12"/>
      <c r="H970" s="12"/>
    </row>
    <row r="971">
      <c r="A971" s="173"/>
      <c r="B971" s="173"/>
      <c r="E971" s="173"/>
      <c r="F971" s="12"/>
      <c r="G971" s="12"/>
      <c r="H971" s="12"/>
    </row>
    <row r="972">
      <c r="A972" s="173"/>
      <c r="B972" s="173"/>
      <c r="E972" s="173"/>
      <c r="F972" s="12"/>
      <c r="G972" s="12"/>
      <c r="H972" s="12"/>
    </row>
    <row r="973">
      <c r="A973" s="173"/>
      <c r="B973" s="173"/>
      <c r="E973" s="173"/>
      <c r="F973" s="12"/>
      <c r="G973" s="12"/>
      <c r="H973" s="12"/>
    </row>
    <row r="974">
      <c r="A974" s="173"/>
      <c r="B974" s="173"/>
      <c r="E974" s="173"/>
      <c r="F974" s="12"/>
      <c r="G974" s="12"/>
      <c r="H974" s="12"/>
    </row>
    <row r="975">
      <c r="A975" s="173"/>
      <c r="B975" s="173"/>
      <c r="E975" s="173"/>
      <c r="F975" s="12"/>
      <c r="G975" s="12"/>
      <c r="H975" s="12"/>
    </row>
    <row r="976">
      <c r="A976" s="173"/>
      <c r="B976" s="173"/>
      <c r="E976" s="173"/>
      <c r="F976" s="12"/>
      <c r="G976" s="12"/>
      <c r="H976" s="12"/>
    </row>
    <row r="977">
      <c r="A977" s="173"/>
      <c r="B977" s="173"/>
      <c r="E977" s="173"/>
      <c r="F977" s="12"/>
      <c r="G977" s="12"/>
      <c r="H977" s="12"/>
    </row>
    <row r="978">
      <c r="A978" s="173"/>
      <c r="B978" s="173"/>
      <c r="E978" s="173"/>
      <c r="F978" s="12"/>
      <c r="G978" s="12"/>
      <c r="H978" s="12"/>
    </row>
    <row r="979">
      <c r="A979" s="173"/>
      <c r="B979" s="173"/>
      <c r="E979" s="173"/>
      <c r="F979" s="12"/>
      <c r="G979" s="12"/>
      <c r="H979" s="12"/>
    </row>
    <row r="980">
      <c r="A980" s="173"/>
      <c r="B980" s="173"/>
      <c r="E980" s="173"/>
      <c r="F980" s="12"/>
      <c r="G980" s="12"/>
      <c r="H980" s="12"/>
    </row>
    <row r="981">
      <c r="A981" s="173"/>
      <c r="B981" s="173"/>
      <c r="E981" s="173"/>
      <c r="F981" s="12"/>
      <c r="G981" s="12"/>
      <c r="H981" s="12"/>
    </row>
    <row r="982">
      <c r="A982" s="173"/>
      <c r="B982" s="173"/>
      <c r="E982" s="173"/>
      <c r="F982" s="12"/>
      <c r="G982" s="12"/>
      <c r="H982" s="12"/>
    </row>
    <row r="983">
      <c r="A983" s="173"/>
      <c r="B983" s="173"/>
      <c r="E983" s="173"/>
      <c r="F983" s="12"/>
      <c r="G983" s="12"/>
      <c r="H983" s="12"/>
    </row>
    <row r="984">
      <c r="A984" s="173"/>
      <c r="B984" s="173"/>
      <c r="E984" s="173"/>
      <c r="F984" s="12"/>
      <c r="G984" s="12"/>
      <c r="H984" s="12"/>
    </row>
    <row r="985">
      <c r="A985" s="173"/>
      <c r="B985" s="173"/>
      <c r="E985" s="173"/>
      <c r="F985" s="12"/>
      <c r="G985" s="12"/>
      <c r="H985" s="12"/>
    </row>
    <row r="986">
      <c r="A986" s="173"/>
      <c r="B986" s="173"/>
      <c r="E986" s="173"/>
      <c r="F986" s="12"/>
      <c r="G986" s="12"/>
      <c r="H986" s="12"/>
    </row>
    <row r="987">
      <c r="A987" s="173"/>
      <c r="B987" s="173"/>
      <c r="E987" s="173"/>
      <c r="F987" s="12"/>
      <c r="G987" s="12"/>
      <c r="H987" s="12"/>
    </row>
    <row r="988">
      <c r="A988" s="173"/>
      <c r="B988" s="173"/>
      <c r="E988" s="173"/>
      <c r="F988" s="12"/>
      <c r="G988" s="12"/>
      <c r="H988" s="12"/>
    </row>
    <row r="989">
      <c r="A989" s="173"/>
      <c r="B989" s="173"/>
      <c r="E989" s="173"/>
      <c r="F989" s="12"/>
      <c r="G989" s="12"/>
      <c r="H989" s="12"/>
    </row>
    <row r="990">
      <c r="A990" s="173"/>
      <c r="B990" s="173"/>
      <c r="E990" s="173"/>
      <c r="F990" s="12"/>
      <c r="G990" s="12"/>
      <c r="H990" s="12"/>
    </row>
    <row r="991">
      <c r="A991" s="173"/>
      <c r="B991" s="173"/>
      <c r="E991" s="173"/>
      <c r="F991" s="12"/>
      <c r="G991" s="12"/>
      <c r="H991" s="12"/>
    </row>
    <row r="992">
      <c r="A992" s="173"/>
      <c r="B992" s="173"/>
      <c r="E992" s="173"/>
      <c r="F992" s="12"/>
      <c r="G992" s="12"/>
      <c r="H992" s="12"/>
    </row>
    <row r="993">
      <c r="A993" s="173"/>
      <c r="B993" s="173"/>
      <c r="E993" s="173"/>
      <c r="F993" s="12"/>
      <c r="G993" s="12"/>
      <c r="H993" s="12"/>
    </row>
    <row r="994">
      <c r="A994" s="173"/>
      <c r="B994" s="173"/>
      <c r="E994" s="173"/>
      <c r="F994" s="12"/>
      <c r="G994" s="12"/>
      <c r="H994" s="12"/>
    </row>
    <row r="995">
      <c r="A995" s="173"/>
      <c r="B995" s="173"/>
      <c r="E995" s="173"/>
      <c r="F995" s="12"/>
      <c r="G995" s="12"/>
      <c r="H995" s="12"/>
    </row>
  </sheetData>
  <conditionalFormatting sqref="F1:H19 F21:H85">
    <cfRule type="expression" dxfId="0" priority="1">
      <formula>$A1= 1</formula>
    </cfRule>
  </conditionalFormatting>
  <drawing r:id="rId1"/>
</worksheet>
</file>