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8960" windowHeight="10965"/>
  </bookViews>
  <sheets>
    <sheet name="GD_AirIrDA" sheetId="1" r:id="rId1"/>
  </sheets>
  <definedNames>
    <definedName name="_xlnm._FilterDatabase" localSheetId="0" hidden="1">GD_AirIrDA!$A$1:$C$40</definedName>
  </definedNames>
  <calcPr calcId="125725"/>
</workbook>
</file>

<file path=xl/calcChain.xml><?xml version="1.0" encoding="utf-8"?>
<calcChain xmlns="http://schemas.openxmlformats.org/spreadsheetml/2006/main">
  <c r="E41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2"/>
  <c r="D38"/>
  <c r="D35"/>
  <c r="D32"/>
  <c r="D28"/>
  <c r="D29"/>
  <c r="D30"/>
  <c r="D31"/>
  <c r="D21"/>
  <c r="D22"/>
  <c r="D23"/>
  <c r="D24"/>
  <c r="D25"/>
  <c r="D26"/>
  <c r="D27"/>
  <c r="D20"/>
  <c r="D18"/>
  <c r="D16"/>
  <c r="D15"/>
  <c r="D13"/>
  <c r="D14"/>
  <c r="D11"/>
  <c r="D10"/>
  <c r="D8"/>
  <c r="D6"/>
  <c r="D9"/>
  <c r="D7"/>
  <c r="D5"/>
  <c r="D4"/>
  <c r="D3"/>
</calcChain>
</file>

<file path=xl/sharedStrings.xml><?xml version="1.0" encoding="utf-8"?>
<sst xmlns="http://schemas.openxmlformats.org/spreadsheetml/2006/main" count="81" uniqueCount="81">
  <si>
    <t>Designator</t>
  </si>
  <si>
    <t>Comment</t>
  </si>
  <si>
    <t>Quantity</t>
  </si>
  <si>
    <t>1</t>
  </si>
  <si>
    <t>12MHz HC-49S</t>
  </si>
  <si>
    <t>B1</t>
  </si>
  <si>
    <t>Button Horizontal 6X6X5mm</t>
  </si>
  <si>
    <t>BAT?</t>
  </si>
  <si>
    <t>CR1220 Sockect SMD</t>
  </si>
  <si>
    <t>C1, C2, C3, C4, C19, C20</t>
  </si>
  <si>
    <t>CAP 22pF 5% 50V 0805</t>
  </si>
  <si>
    <t>C5, C8</t>
  </si>
  <si>
    <t>CAP 10uF 20% 10V 1210</t>
  </si>
  <si>
    <t>C6, C7, C9, C10, C11, C12, C13, C14, C17, C18, C22</t>
  </si>
  <si>
    <t>CAP 0.1uF 20% 50V 0805</t>
  </si>
  <si>
    <t>C15, C16</t>
  </si>
  <si>
    <t>CAPACITOR 330uF 20% 35V 10mmX16mm</t>
  </si>
  <si>
    <t>C21</t>
  </si>
  <si>
    <t>CAP 0.01uF 20% 50V 0805</t>
  </si>
  <si>
    <t>CN1</t>
  </si>
  <si>
    <t>HT5.08-4P-H</t>
  </si>
  <si>
    <t>D1, D2</t>
  </si>
  <si>
    <t>1N4148 1206</t>
  </si>
  <si>
    <t>D3</t>
  </si>
  <si>
    <t>SM712</t>
  </si>
  <si>
    <t>D4</t>
  </si>
  <si>
    <t>SMBJ15A</t>
  </si>
  <si>
    <t>D5, D7</t>
  </si>
  <si>
    <t>1N4148 DO-35</t>
  </si>
  <si>
    <t>D6</t>
  </si>
  <si>
    <t>LED IrDA 940nm 5mm</t>
  </si>
  <si>
    <t>D8</t>
  </si>
  <si>
    <t>LED Red 3mm</t>
  </si>
  <si>
    <t>P1</t>
  </si>
  <si>
    <t>Q1, Q3</t>
  </si>
  <si>
    <t>Q2</t>
  </si>
  <si>
    <t>R1, R2, R6, R10, R11, R13, R22, R23, R24, R25, R26</t>
  </si>
  <si>
    <t>10K 5% 0805</t>
  </si>
  <si>
    <t>R3, R4</t>
  </si>
  <si>
    <t>4.7K 5% 0805</t>
  </si>
  <si>
    <t>R5</t>
  </si>
  <si>
    <t>10Ohm 5% 0805</t>
  </si>
  <si>
    <t>R15</t>
  </si>
  <si>
    <t>12K 5% 0805</t>
  </si>
  <si>
    <t>R16</t>
  </si>
  <si>
    <t>15K 5% 0805</t>
  </si>
  <si>
    <t>R17</t>
  </si>
  <si>
    <t>27K 5% 0805</t>
  </si>
  <si>
    <t>R18</t>
  </si>
  <si>
    <t>1 Ohm 5% 0805</t>
  </si>
  <si>
    <t>R19</t>
  </si>
  <si>
    <t>1k 5% 0805</t>
  </si>
  <si>
    <t>R20</t>
  </si>
  <si>
    <t>1M 5% 0805</t>
  </si>
  <si>
    <t>R21</t>
  </si>
  <si>
    <t>470 Ohm 5% 0805</t>
  </si>
  <si>
    <t>R27</t>
  </si>
  <si>
    <t>0 Ohm 5% 0805</t>
  </si>
  <si>
    <t>RT1</t>
  </si>
  <si>
    <t>MF52 10K 3950K</t>
  </si>
  <si>
    <t>S1</t>
  </si>
  <si>
    <t>U1</t>
  </si>
  <si>
    <t>U2</t>
  </si>
  <si>
    <t>U3</t>
  </si>
  <si>
    <t>U8</t>
  </si>
  <si>
    <t>Y1</t>
  </si>
  <si>
    <t>32.768K 3X8mm</t>
  </si>
  <si>
    <t>Y2</t>
  </si>
  <si>
    <t>8MHz HC-49S</t>
  </si>
  <si>
    <t>2SA812-M6</t>
    <phoneticPr fontId="2" type="noConversion"/>
  </si>
  <si>
    <t>LD1117DT33TR</t>
    <phoneticPr fontId="2" type="noConversion"/>
  </si>
  <si>
    <t>R28</t>
    <phoneticPr fontId="2" type="noConversion"/>
  </si>
  <si>
    <t>10K 1% 0805</t>
    <phoneticPr fontId="2" type="noConversion"/>
  </si>
  <si>
    <t>Header 5X1 2.54</t>
    <phoneticPr fontId="2" type="noConversion"/>
  </si>
  <si>
    <t>SW-DIP4 2.54mm</t>
    <phoneticPr fontId="2" type="noConversion"/>
  </si>
  <si>
    <t>STM32F103C8T6TR</t>
    <phoneticPr fontId="2" type="noConversion"/>
  </si>
  <si>
    <t>YK005</t>
    <phoneticPr fontId="2" type="noConversion"/>
  </si>
  <si>
    <t>U4</t>
    <phoneticPr fontId="2" type="noConversion"/>
  </si>
  <si>
    <t>2SC1623-L6</t>
    <phoneticPr fontId="2" type="noConversion"/>
  </si>
  <si>
    <t>AT24C02BN-SP25-T</t>
    <phoneticPr fontId="2" type="noConversion"/>
  </si>
  <si>
    <t>SN65HVD08D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</si>
</sst>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8"/>
      <color rgb="FF000000"/>
      <name val="Segoe UI"/>
      <family val="2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3" borderId="1" xfId="0" quotePrefix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4" borderId="1" xfId="0" quotePrefix="1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0" borderId="1" xfId="0" quotePrefix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5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1"/>
  <sheetViews>
    <sheetView tabSelected="1" topLeftCell="A16" workbookViewId="0">
      <selection activeCell="H34" sqref="H34"/>
    </sheetView>
  </sheetViews>
  <sheetFormatPr defaultRowHeight="13.5"/>
  <cols>
    <col min="1" max="2" width="31.25" customWidth="1"/>
    <col min="3" max="3" width="8.875" customWidth="1"/>
    <col min="5" max="5" width="9.5" bestFit="1" customWidth="1"/>
  </cols>
  <sheetData>
    <row r="1" spans="1:5">
      <c r="A1" s="1" t="s">
        <v>0</v>
      </c>
      <c r="B1" s="1" t="s">
        <v>1</v>
      </c>
      <c r="C1" s="1" t="s">
        <v>2</v>
      </c>
    </row>
    <row r="2" spans="1:5" s="7" customFormat="1">
      <c r="A2" s="5" t="s">
        <v>3</v>
      </c>
      <c r="B2" s="5" t="s">
        <v>4</v>
      </c>
      <c r="C2" s="6">
        <v>1</v>
      </c>
      <c r="D2" s="7">
        <v>0.25750000000000001</v>
      </c>
      <c r="E2" s="7">
        <f>D2*C2</f>
        <v>0.25750000000000001</v>
      </c>
    </row>
    <row r="3" spans="1:5" s="7" customFormat="1">
      <c r="A3" s="5" t="s">
        <v>5</v>
      </c>
      <c r="B3" s="5" t="s">
        <v>6</v>
      </c>
      <c r="C3" s="6">
        <v>1</v>
      </c>
      <c r="D3" s="7">
        <f>7/200</f>
        <v>3.5000000000000003E-2</v>
      </c>
      <c r="E3" s="7">
        <f t="shared" ref="E3:E40" si="0">D3*C3</f>
        <v>3.5000000000000003E-2</v>
      </c>
    </row>
    <row r="4" spans="1:5" s="7" customFormat="1">
      <c r="A4" s="5" t="s">
        <v>7</v>
      </c>
      <c r="B4" s="5" t="s">
        <v>8</v>
      </c>
      <c r="C4" s="6">
        <v>1</v>
      </c>
      <c r="D4" s="7">
        <f>8.71/20</f>
        <v>0.43550000000000005</v>
      </c>
      <c r="E4" s="7">
        <f t="shared" si="0"/>
        <v>0.43550000000000005</v>
      </c>
    </row>
    <row r="5" spans="1:5" s="4" customFormat="1">
      <c r="A5" s="2" t="s">
        <v>9</v>
      </c>
      <c r="B5" s="2" t="s">
        <v>10</v>
      </c>
      <c r="C5" s="3">
        <v>6</v>
      </c>
      <c r="D5" s="4">
        <f>10/500</f>
        <v>0.02</v>
      </c>
      <c r="E5" s="7">
        <f t="shared" si="0"/>
        <v>0.12</v>
      </c>
    </row>
    <row r="6" spans="1:5" s="4" customFormat="1">
      <c r="A6" s="2" t="s">
        <v>11</v>
      </c>
      <c r="B6" s="2" t="s">
        <v>12</v>
      </c>
      <c r="C6" s="3">
        <v>2</v>
      </c>
      <c r="D6" s="4">
        <f>10/20</f>
        <v>0.5</v>
      </c>
      <c r="E6" s="7">
        <f t="shared" si="0"/>
        <v>1</v>
      </c>
    </row>
    <row r="7" spans="1:5" s="4" customFormat="1" ht="21">
      <c r="A7" s="2" t="s">
        <v>13</v>
      </c>
      <c r="B7" s="2" t="s">
        <v>14</v>
      </c>
      <c r="C7" s="3">
        <v>11</v>
      </c>
      <c r="D7" s="4">
        <f>10/500</f>
        <v>0.02</v>
      </c>
      <c r="E7" s="7">
        <f t="shared" si="0"/>
        <v>0.22</v>
      </c>
    </row>
    <row r="8" spans="1:5" s="4" customFormat="1">
      <c r="A8" s="2" t="s">
        <v>15</v>
      </c>
      <c r="B8" s="2" t="s">
        <v>16</v>
      </c>
      <c r="C8" s="3">
        <v>2</v>
      </c>
      <c r="D8" s="4">
        <f>15/50</f>
        <v>0.3</v>
      </c>
      <c r="E8" s="7">
        <f t="shared" si="0"/>
        <v>0.6</v>
      </c>
    </row>
    <row r="9" spans="1:5" s="4" customFormat="1">
      <c r="A9" s="2" t="s">
        <v>17</v>
      </c>
      <c r="B9" s="2" t="s">
        <v>18</v>
      </c>
      <c r="C9" s="3">
        <v>1</v>
      </c>
      <c r="D9" s="4">
        <f>10/500</f>
        <v>0.02</v>
      </c>
      <c r="E9" s="7">
        <f t="shared" si="0"/>
        <v>0.02</v>
      </c>
    </row>
    <row r="10" spans="1:5" s="7" customFormat="1">
      <c r="A10" s="5" t="s">
        <v>19</v>
      </c>
      <c r="B10" s="5" t="s">
        <v>20</v>
      </c>
      <c r="C10" s="6">
        <v>1</v>
      </c>
      <c r="D10" s="7">
        <f>8.12/10</f>
        <v>0.81199999999999994</v>
      </c>
      <c r="E10" s="7">
        <f t="shared" si="0"/>
        <v>0.81199999999999994</v>
      </c>
    </row>
    <row r="11" spans="1:5" s="7" customFormat="1">
      <c r="A11" s="5" t="s">
        <v>21</v>
      </c>
      <c r="B11" s="5" t="s">
        <v>22</v>
      </c>
      <c r="C11" s="6">
        <v>2</v>
      </c>
      <c r="D11" s="7">
        <f>5.94/200</f>
        <v>2.9700000000000001E-2</v>
      </c>
      <c r="E11" s="7">
        <f t="shared" si="0"/>
        <v>5.9400000000000001E-2</v>
      </c>
    </row>
    <row r="12" spans="1:5" s="4" customFormat="1">
      <c r="A12" s="2" t="s">
        <v>23</v>
      </c>
      <c r="B12" s="2" t="s">
        <v>24</v>
      </c>
      <c r="C12" s="3">
        <v>1</v>
      </c>
      <c r="D12" s="4">
        <v>0.6</v>
      </c>
      <c r="E12" s="7">
        <f t="shared" si="0"/>
        <v>0.6</v>
      </c>
    </row>
    <row r="13" spans="1:5" s="7" customFormat="1">
      <c r="A13" s="5" t="s">
        <v>25</v>
      </c>
      <c r="B13" s="5" t="s">
        <v>26</v>
      </c>
      <c r="C13" s="6">
        <v>1</v>
      </c>
      <c r="D13" s="7">
        <f>6.93/20</f>
        <v>0.34649999999999997</v>
      </c>
      <c r="E13" s="7">
        <f t="shared" si="0"/>
        <v>0.34649999999999997</v>
      </c>
    </row>
    <row r="14" spans="1:5" s="7" customFormat="1" ht="12.75" customHeight="1">
      <c r="A14" s="5" t="s">
        <v>27</v>
      </c>
      <c r="B14" s="5" t="s">
        <v>28</v>
      </c>
      <c r="C14" s="6">
        <v>2</v>
      </c>
      <c r="D14" s="7">
        <f>5.94/200</f>
        <v>2.9700000000000001E-2</v>
      </c>
      <c r="E14" s="7">
        <f t="shared" si="0"/>
        <v>5.9400000000000001E-2</v>
      </c>
    </row>
    <row r="15" spans="1:5" s="4" customFormat="1">
      <c r="A15" s="2" t="s">
        <v>29</v>
      </c>
      <c r="B15" s="2" t="s">
        <v>30</v>
      </c>
      <c r="C15" s="3">
        <v>1</v>
      </c>
      <c r="D15" s="4">
        <f>5.69/50</f>
        <v>0.11380000000000001</v>
      </c>
      <c r="E15" s="7">
        <f t="shared" si="0"/>
        <v>0.11380000000000001</v>
      </c>
    </row>
    <row r="16" spans="1:5" s="7" customFormat="1">
      <c r="A16" s="5" t="s">
        <v>31</v>
      </c>
      <c r="B16" s="5" t="s">
        <v>32</v>
      </c>
      <c r="C16" s="6">
        <v>1</v>
      </c>
      <c r="D16" s="7">
        <f>6/100</f>
        <v>0.06</v>
      </c>
      <c r="E16" s="7">
        <f t="shared" si="0"/>
        <v>0.06</v>
      </c>
    </row>
    <row r="17" spans="1:5" s="4" customFormat="1">
      <c r="A17" s="2" t="s">
        <v>33</v>
      </c>
      <c r="B17" s="2" t="s">
        <v>73</v>
      </c>
      <c r="C17" s="3">
        <v>1</v>
      </c>
      <c r="D17" s="4">
        <v>0.02</v>
      </c>
      <c r="E17" s="7">
        <f t="shared" si="0"/>
        <v>0.02</v>
      </c>
    </row>
    <row r="18" spans="1:5" s="7" customFormat="1">
      <c r="A18" s="5" t="s">
        <v>34</v>
      </c>
      <c r="B18" s="5" t="s">
        <v>78</v>
      </c>
      <c r="C18" s="6">
        <v>2</v>
      </c>
      <c r="D18" s="7">
        <f>6.1/100</f>
        <v>6.0999999999999999E-2</v>
      </c>
      <c r="E18" s="7">
        <f t="shared" si="0"/>
        <v>0.122</v>
      </c>
    </row>
    <row r="19" spans="1:5" s="13" customFormat="1">
      <c r="A19" s="11" t="s">
        <v>35</v>
      </c>
      <c r="B19" s="11" t="s">
        <v>69</v>
      </c>
      <c r="C19" s="12">
        <v>1</v>
      </c>
      <c r="D19" s="13">
        <v>6.0999999999999999E-2</v>
      </c>
      <c r="E19" s="7">
        <f t="shared" si="0"/>
        <v>6.0999999999999999E-2</v>
      </c>
    </row>
    <row r="20" spans="1:5" s="4" customFormat="1" ht="21">
      <c r="A20" s="2" t="s">
        <v>36</v>
      </c>
      <c r="B20" s="2" t="s">
        <v>37</v>
      </c>
      <c r="C20" s="3">
        <v>11</v>
      </c>
      <c r="D20" s="4">
        <f>8.42/500</f>
        <v>1.6840000000000001E-2</v>
      </c>
      <c r="E20" s="7">
        <f t="shared" si="0"/>
        <v>0.18524000000000002</v>
      </c>
    </row>
    <row r="21" spans="1:5" s="4" customFormat="1">
      <c r="A21" s="2" t="s">
        <v>38</v>
      </c>
      <c r="B21" s="2" t="s">
        <v>39</v>
      </c>
      <c r="C21" s="3">
        <v>2</v>
      </c>
      <c r="D21" s="4">
        <f t="shared" ref="D21:D31" si="1">8.42/500</f>
        <v>1.6840000000000001E-2</v>
      </c>
      <c r="E21" s="7">
        <f t="shared" si="0"/>
        <v>3.3680000000000002E-2</v>
      </c>
    </row>
    <row r="22" spans="1:5" s="4" customFormat="1">
      <c r="A22" s="2" t="s">
        <v>40</v>
      </c>
      <c r="B22" s="2" t="s">
        <v>41</v>
      </c>
      <c r="C22" s="3">
        <v>1</v>
      </c>
      <c r="D22" s="4">
        <f t="shared" si="1"/>
        <v>1.6840000000000001E-2</v>
      </c>
      <c r="E22" s="7">
        <f t="shared" si="0"/>
        <v>1.6840000000000001E-2</v>
      </c>
    </row>
    <row r="23" spans="1:5" s="4" customFormat="1">
      <c r="A23" s="2" t="s">
        <v>71</v>
      </c>
      <c r="B23" s="2" t="s">
        <v>72</v>
      </c>
      <c r="C23" s="3">
        <v>1</v>
      </c>
      <c r="D23" s="4">
        <f t="shared" si="1"/>
        <v>1.6840000000000001E-2</v>
      </c>
      <c r="E23" s="7">
        <f t="shared" si="0"/>
        <v>1.6840000000000001E-2</v>
      </c>
    </row>
    <row r="24" spans="1:5" s="4" customFormat="1">
      <c r="A24" s="2" t="s">
        <v>42</v>
      </c>
      <c r="B24" s="2" t="s">
        <v>43</v>
      </c>
      <c r="C24" s="3">
        <v>1</v>
      </c>
      <c r="D24" s="4">
        <f t="shared" si="1"/>
        <v>1.6840000000000001E-2</v>
      </c>
      <c r="E24" s="7">
        <f t="shared" si="0"/>
        <v>1.6840000000000001E-2</v>
      </c>
    </row>
    <row r="25" spans="1:5" s="4" customFormat="1">
      <c r="A25" s="2" t="s">
        <v>44</v>
      </c>
      <c r="B25" s="2" t="s">
        <v>45</v>
      </c>
      <c r="C25" s="3">
        <v>1</v>
      </c>
      <c r="D25" s="4">
        <f t="shared" si="1"/>
        <v>1.6840000000000001E-2</v>
      </c>
      <c r="E25" s="7">
        <f t="shared" si="0"/>
        <v>1.6840000000000001E-2</v>
      </c>
    </row>
    <row r="26" spans="1:5" s="4" customFormat="1">
      <c r="A26" s="2" t="s">
        <v>46</v>
      </c>
      <c r="B26" s="2" t="s">
        <v>47</v>
      </c>
      <c r="C26" s="3">
        <v>1</v>
      </c>
      <c r="D26" s="4">
        <f t="shared" si="1"/>
        <v>1.6840000000000001E-2</v>
      </c>
      <c r="E26" s="7">
        <f t="shared" si="0"/>
        <v>1.6840000000000001E-2</v>
      </c>
    </row>
    <row r="27" spans="1:5" s="4" customFormat="1">
      <c r="A27" s="2" t="s">
        <v>48</v>
      </c>
      <c r="B27" s="2" t="s">
        <v>49</v>
      </c>
      <c r="C27" s="3">
        <v>1</v>
      </c>
      <c r="D27" s="4">
        <f t="shared" si="1"/>
        <v>1.6840000000000001E-2</v>
      </c>
      <c r="E27" s="7">
        <f t="shared" si="0"/>
        <v>1.6840000000000001E-2</v>
      </c>
    </row>
    <row r="28" spans="1:5" s="4" customFormat="1">
      <c r="A28" s="2" t="s">
        <v>50</v>
      </c>
      <c r="B28" s="2" t="s">
        <v>51</v>
      </c>
      <c r="C28" s="3">
        <v>1</v>
      </c>
      <c r="D28" s="4">
        <f>8.42/500</f>
        <v>1.6840000000000001E-2</v>
      </c>
      <c r="E28" s="7">
        <f t="shared" si="0"/>
        <v>1.6840000000000001E-2</v>
      </c>
    </row>
    <row r="29" spans="1:5" s="4" customFormat="1">
      <c r="A29" s="2" t="s">
        <v>52</v>
      </c>
      <c r="B29" s="2" t="s">
        <v>53</v>
      </c>
      <c r="C29" s="3">
        <v>1</v>
      </c>
      <c r="D29" s="4">
        <f t="shared" si="1"/>
        <v>1.6840000000000001E-2</v>
      </c>
      <c r="E29" s="7">
        <f t="shared" si="0"/>
        <v>1.6840000000000001E-2</v>
      </c>
    </row>
    <row r="30" spans="1:5" s="4" customFormat="1">
      <c r="A30" s="2" t="s">
        <v>54</v>
      </c>
      <c r="B30" s="2" t="s">
        <v>55</v>
      </c>
      <c r="C30" s="3">
        <v>1</v>
      </c>
      <c r="D30" s="4">
        <f t="shared" si="1"/>
        <v>1.6840000000000001E-2</v>
      </c>
      <c r="E30" s="7">
        <f t="shared" si="0"/>
        <v>1.6840000000000001E-2</v>
      </c>
    </row>
    <row r="31" spans="1:5" s="4" customFormat="1">
      <c r="A31" s="2" t="s">
        <v>56</v>
      </c>
      <c r="B31" s="2" t="s">
        <v>57</v>
      </c>
      <c r="C31" s="3">
        <v>1</v>
      </c>
      <c r="D31" s="4">
        <f t="shared" si="1"/>
        <v>1.6840000000000001E-2</v>
      </c>
      <c r="E31" s="7">
        <f t="shared" si="0"/>
        <v>1.6840000000000001E-2</v>
      </c>
    </row>
    <row r="32" spans="1:5" s="7" customFormat="1">
      <c r="A32" s="5" t="s">
        <v>58</v>
      </c>
      <c r="B32" s="5" t="s">
        <v>59</v>
      </c>
      <c r="C32" s="6">
        <v>1</v>
      </c>
      <c r="D32" s="7">
        <f>10.4/50</f>
        <v>0.20800000000000002</v>
      </c>
      <c r="E32" s="7">
        <f t="shared" si="0"/>
        <v>0.20800000000000002</v>
      </c>
    </row>
    <row r="33" spans="1:5" s="4" customFormat="1">
      <c r="A33" s="2" t="s">
        <v>60</v>
      </c>
      <c r="B33" s="2" t="s">
        <v>74</v>
      </c>
      <c r="C33" s="3">
        <v>1</v>
      </c>
      <c r="D33" s="4">
        <v>0.8</v>
      </c>
      <c r="E33" s="7">
        <f t="shared" si="0"/>
        <v>0.8</v>
      </c>
    </row>
    <row r="34" spans="1:5" s="4" customFormat="1">
      <c r="A34" s="2" t="s">
        <v>61</v>
      </c>
      <c r="B34" s="2" t="s">
        <v>75</v>
      </c>
      <c r="C34" s="3">
        <v>1</v>
      </c>
      <c r="D34" s="4">
        <v>8</v>
      </c>
      <c r="E34" s="7">
        <f t="shared" si="0"/>
        <v>8</v>
      </c>
    </row>
    <row r="35" spans="1:5" s="4" customFormat="1">
      <c r="A35" s="2" t="s">
        <v>62</v>
      </c>
      <c r="B35" s="2" t="s">
        <v>79</v>
      </c>
      <c r="C35" s="3">
        <v>1</v>
      </c>
      <c r="D35" s="4">
        <f>10/50</f>
        <v>0.2</v>
      </c>
      <c r="E35" s="7">
        <f t="shared" si="0"/>
        <v>0.2</v>
      </c>
    </row>
    <row r="36" spans="1:5" s="4" customFormat="1">
      <c r="A36" s="2" t="s">
        <v>63</v>
      </c>
      <c r="B36" s="2" t="s">
        <v>80</v>
      </c>
      <c r="C36" s="3">
        <v>1</v>
      </c>
      <c r="D36" s="4">
        <v>12</v>
      </c>
      <c r="E36" s="7">
        <f t="shared" si="0"/>
        <v>12</v>
      </c>
    </row>
    <row r="37" spans="1:5" s="10" customFormat="1">
      <c r="A37" s="8" t="s">
        <v>77</v>
      </c>
      <c r="B37" s="8" t="s">
        <v>76</v>
      </c>
      <c r="C37" s="9">
        <v>1</v>
      </c>
      <c r="D37" s="10">
        <v>10</v>
      </c>
      <c r="E37" s="7">
        <f t="shared" si="0"/>
        <v>10</v>
      </c>
    </row>
    <row r="38" spans="1:5" s="7" customFormat="1">
      <c r="A38" s="5" t="s">
        <v>64</v>
      </c>
      <c r="B38" s="5" t="s">
        <v>70</v>
      </c>
      <c r="C38" s="6">
        <v>1</v>
      </c>
      <c r="D38" s="7">
        <f>6.26/10</f>
        <v>0.626</v>
      </c>
      <c r="E38" s="7">
        <f t="shared" si="0"/>
        <v>0.626</v>
      </c>
    </row>
    <row r="39" spans="1:5" s="7" customFormat="1">
      <c r="A39" s="5" t="s">
        <v>65</v>
      </c>
      <c r="B39" s="5" t="s">
        <v>66</v>
      </c>
      <c r="C39" s="6">
        <v>1</v>
      </c>
      <c r="D39" s="7">
        <v>0.2</v>
      </c>
      <c r="E39" s="7">
        <f t="shared" si="0"/>
        <v>0.2</v>
      </c>
    </row>
    <row r="40" spans="1:5" s="7" customFormat="1">
      <c r="A40" s="5" t="s">
        <v>67</v>
      </c>
      <c r="B40" s="5" t="s">
        <v>68</v>
      </c>
      <c r="C40" s="6">
        <v>1</v>
      </c>
      <c r="D40" s="7">
        <v>0.25750000000000001</v>
      </c>
      <c r="E40" s="7">
        <f t="shared" si="0"/>
        <v>0.25750000000000001</v>
      </c>
    </row>
    <row r="41" spans="1:5" s="4" customFormat="1">
      <c r="E41" s="14">
        <f>SUM(E2:E40)</f>
        <v>37.620919999999998</v>
      </c>
    </row>
  </sheetData>
  <autoFilter ref="A1:C40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GD_AirIrDA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jeqi</dc:creator>
  <cp:lastModifiedBy>Jerry</cp:lastModifiedBy>
  <dcterms:created xsi:type="dcterms:W3CDTF">2014-12-26T08:50:24Z</dcterms:created>
  <dcterms:modified xsi:type="dcterms:W3CDTF">2015-01-27T13:44:47Z</dcterms:modified>
</cp:coreProperties>
</file>