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niversity\NTUwork\SC2001\Lab2\"/>
    </mc:Choice>
  </mc:AlternateContent>
  <xr:revisionPtr revIDLastSave="0" documentId="13_ncr:1_{B49A18D6-1DFB-42C9-BCB9-47F313CEEC72}" xr6:coauthVersionLast="47" xr6:coauthVersionMax="47" xr10:uidLastSave="{00000000-0000-0000-0000-000000000000}"/>
  <bookViews>
    <workbookView xWindow="-120" yWindow="-120" windowWidth="38640" windowHeight="21240" xr2:uid="{1E6B9D57-98B4-4DC0-9C08-6B8F636F6188}"/>
  </bookViews>
  <sheets>
    <sheet name="Visualization" sheetId="2" r:id="rId1"/>
    <sheet name="Data" sheetId="1" r:id="rId2"/>
    <sheet name="Sheet1" sheetId="3" r:id="rId3"/>
  </sheets>
  <definedNames>
    <definedName name="_xlnm._FilterDatabase" localSheetId="1" hidden="1">Data!$I$1:$M$29</definedName>
  </definedNames>
  <calcPr calcId="191029"/>
  <pivotCaches>
    <pivotCache cacheId="24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3" i="1" l="1"/>
  <c r="E74" i="1"/>
  <c r="E75" i="1"/>
  <c r="E76" i="1"/>
  <c r="E77" i="1"/>
  <c r="E78" i="1"/>
  <c r="E79" i="1"/>
  <c r="E80" i="1"/>
  <c r="E81" i="1"/>
  <c r="E82" i="1"/>
  <c r="E83" i="1"/>
  <c r="E84" i="1"/>
  <c r="E85" i="1"/>
  <c r="E72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58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K47" i="3"/>
  <c r="K48" i="3"/>
  <c r="K49" i="3"/>
  <c r="K50" i="3"/>
  <c r="K51" i="3"/>
  <c r="K52" i="3"/>
  <c r="H37" i="3"/>
  <c r="H38" i="3"/>
  <c r="H39" i="3"/>
  <c r="H40" i="3"/>
  <c r="H41" i="3"/>
  <c r="H42" i="3"/>
  <c r="H43" i="3"/>
  <c r="K46" i="3"/>
  <c r="H47" i="3"/>
  <c r="H48" i="3"/>
  <c r="H49" i="3"/>
  <c r="H50" i="3"/>
  <c r="H51" i="3"/>
  <c r="H52" i="3"/>
  <c r="H46" i="3"/>
  <c r="K38" i="3"/>
  <c r="K39" i="3"/>
  <c r="K40" i="3"/>
  <c r="K41" i="3"/>
  <c r="K42" i="3"/>
  <c r="K43" i="3"/>
  <c r="K37" i="3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4" i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H30" i="1"/>
  <c r="C3" i="1"/>
  <c r="H3" i="1" s="1"/>
  <c r="I3" i="1" s="1"/>
  <c r="C4" i="1"/>
  <c r="H4" i="1" s="1"/>
  <c r="I4" i="1" s="1"/>
  <c r="C5" i="1"/>
  <c r="H5" i="1" s="1"/>
  <c r="I5" i="1" s="1"/>
  <c r="C6" i="1"/>
  <c r="H6" i="1" s="1"/>
  <c r="I6" i="1" s="1"/>
  <c r="C7" i="1"/>
  <c r="H7" i="1" s="1"/>
  <c r="I7" i="1" s="1"/>
  <c r="C8" i="1"/>
  <c r="H8" i="1" s="1"/>
  <c r="I8" i="1" s="1"/>
  <c r="C9" i="1"/>
  <c r="H9" i="1" s="1"/>
  <c r="I9" i="1" s="1"/>
  <c r="C10" i="1"/>
  <c r="H10" i="1" s="1"/>
  <c r="I10" i="1" s="1"/>
  <c r="C11" i="1"/>
  <c r="H11" i="1" s="1"/>
  <c r="I11" i="1" s="1"/>
  <c r="C12" i="1"/>
  <c r="H12" i="1" s="1"/>
  <c r="I12" i="1" s="1"/>
  <c r="C13" i="1"/>
  <c r="H13" i="1" s="1"/>
  <c r="I13" i="1" s="1"/>
  <c r="C14" i="1"/>
  <c r="H14" i="1" s="1"/>
  <c r="I14" i="1" s="1"/>
  <c r="C15" i="1"/>
  <c r="C2" i="1"/>
  <c r="H2" i="1" s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<sst xmlns="http://schemas.openxmlformats.org/spreadsheetml/2006/main" count="260" uniqueCount="54">
  <si>
    <t>Array</t>
  </si>
  <si>
    <t>Heap</t>
  </si>
  <si>
    <t>Dense</t>
  </si>
  <si>
    <t>Key Comparison</t>
  </si>
  <si>
    <t>Time (NS)</t>
  </si>
  <si>
    <t>Sparse</t>
  </si>
  <si>
    <t>Graph Type</t>
  </si>
  <si>
    <t>Nvertices</t>
  </si>
  <si>
    <t>Implementation</t>
  </si>
  <si>
    <t>Edges</t>
  </si>
  <si>
    <t>Row Labels</t>
  </si>
  <si>
    <t>Grand Total</t>
  </si>
  <si>
    <t>Sum of Key Comparison</t>
  </si>
  <si>
    <t>Sum of Time (NS)</t>
  </si>
  <si>
    <t>Column Labels</t>
  </si>
  <si>
    <t>insert(n)</t>
  </si>
  <si>
    <t>delete(m)</t>
  </si>
  <si>
    <t>E(n*M)</t>
  </si>
  <si>
    <t>V^2+</t>
  </si>
  <si>
    <t> min-priority queue has complexity Θ(V + E log V).</t>
  </si>
  <si>
    <t>Array-theoretically</t>
  </si>
  <si>
    <t>Heap-theoretically</t>
  </si>
  <si>
    <t/>
  </si>
  <si>
    <t>Dense,10,Array,222,1584300</t>
  </si>
  <si>
    <t>Dense,10,Heap,213,1422200</t>
  </si>
  <si>
    <t>Dense,100,Array,35277,3336700</t>
  </si>
  <si>
    <t>Dense,100,Heap,12143,2892700</t>
  </si>
  <si>
    <t>Dense,1000,Array,4029793,42019700</t>
  </si>
  <si>
    <t>Dense,1000,Heap,1027040,59701400</t>
  </si>
  <si>
    <t>Dense,20,Array,1253,430100</t>
  </si>
  <si>
    <t>Dense,20,Heap,740,378600</t>
  </si>
  <si>
    <t>Dense,40,Array,5352,246900</t>
  </si>
  <si>
    <t>Dense,40,Heap,2266,339300</t>
  </si>
  <si>
    <t>Dense,500,Array,1016877,4079000</t>
  </si>
  <si>
    <t>Dense,500,Heap,262592,7026600</t>
  </si>
  <si>
    <t>Dense,5000,Array,100834480,92804600</t>
  </si>
  <si>
    <t>Dense,5000,Heap,25158844,506694600</t>
  </si>
  <si>
    <t>Sparse,10,Array,138,206700</t>
  </si>
  <si>
    <t>Sparse,10,Heap,66,218400</t>
  </si>
  <si>
    <t>Sparse,100,Array,29361,410000</t>
  </si>
  <si>
    <t>Sparse,100,Heap,4291,557200</t>
  </si>
  <si>
    <t>Sparse,1000,Array,3850228,4938400</t>
  </si>
  <si>
    <t>Sparse,1000,Heap,228345,9966300</t>
  </si>
  <si>
    <t>Sparse,20,Array,739,167000</t>
  </si>
  <si>
    <t>Sparse,20,Heap,295,174900</t>
  </si>
  <si>
    <t>Sparse,40,Array,3776,225300</t>
  </si>
  <si>
    <t>Sparse,40,Heap,1106,177400</t>
  </si>
  <si>
    <t>Sparse,500,Array,953380,1423600</t>
  </si>
  <si>
    <t>Sparse,500,Heap,64486,1571200</t>
  </si>
  <si>
    <t>Sparse,5000,Array,107385202,124015400</t>
  </si>
  <si>
    <t>Sparse,5000,Heap,5213390,97872700</t>
  </si>
  <si>
    <t>V(2V) + V(2V) = 2v^2 + 2v^2</t>
  </si>
  <si>
    <t>Array-N^2</t>
  </si>
  <si>
    <t>Heap-VLogV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</si>
</sst>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10"/>
      <color rgb="FF232629"/>
      <name val="Segoe U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252525"/>
      </left>
      <right style="medium">
        <color rgb="FF252525"/>
      </right>
      <top style="medium">
        <color rgb="FF252525"/>
      </top>
      <bottom style="medium">
        <color rgb="FF252525"/>
      </bottom>
      <diagonal/>
    </border>
    <border>
      <left/>
      <right/>
      <top/>
      <bottom style="medium">
        <color rgb="FF252525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/>
    <xf numFmtId="0" fontId="6" fillId="2" borderId="4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2" fontId="6" fillId="2" borderId="4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</a:t>
            </a:r>
            <a:r>
              <a:rPr lang="en-SG" baseline="0"/>
              <a:t>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Visualization!$B$3:$B$4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Visualization!$B$5:$B$12</c:f>
              <c:numCache>
                <c:formatCode>General</c:formatCode>
                <c:ptCount val="7"/>
                <c:pt idx="0">
                  <c:v>222</c:v>
                </c:pt>
                <c:pt idx="1">
                  <c:v>1253</c:v>
                </c:pt>
                <c:pt idx="2">
                  <c:v>5352</c:v>
                </c:pt>
                <c:pt idx="3">
                  <c:v>35277</c:v>
                </c:pt>
                <c:pt idx="4">
                  <c:v>1016877</c:v>
                </c:pt>
                <c:pt idx="5">
                  <c:v>4029793</c:v>
                </c:pt>
                <c:pt idx="6">
                  <c:v>100834480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E-4197-BC0C-76032C71232D}"/>
            </c:ext>
          </c:extLst>
        </c:ser>
        <c:ser>
          <c:idx val="1"/>
          <c:order val="1"/>
          <c:tx>
            <c:strRef>
              <c:f>Visualization!$C$3:$C$4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Visualization!$C$5:$C$12</c:f>
              <c:numCache>
                <c:formatCode>General</c:formatCode>
                <c:ptCount val="7"/>
                <c:pt idx="0">
                  <c:v>213</c:v>
                </c:pt>
                <c:pt idx="1">
                  <c:v>740</c:v>
                </c:pt>
                <c:pt idx="2">
                  <c:v>2266</c:v>
                </c:pt>
                <c:pt idx="3">
                  <c:v>12143</c:v>
                </c:pt>
                <c:pt idx="4">
                  <c:v>262592</c:v>
                </c:pt>
                <c:pt idx="5">
                  <c:v>1027040</c:v>
                </c:pt>
                <c:pt idx="6">
                  <c:v>25158844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2-48A5-B309-1EC9CF3EEE70}"/>
            </c:ext>
          </c:extLst>
        </c:ser>
        <c:ser>
          <c:idx val="2"/>
          <c:order val="2"/>
          <c:tx>
            <c:strRef>
              <c:f>Visualization!$D$3:$D$4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Visualization!$D$5:$D$12</c:f>
              <c:numCache>
                <c:formatCode>General</c:formatCode>
                <c:ptCount val="7"/>
                <c:pt idx="0">
                  <c:v>400</c:v>
                </c:pt>
                <c:pt idx="1">
                  <c:v>1600</c:v>
                </c:pt>
                <c:pt idx="2">
                  <c:v>6400</c:v>
                </c:pt>
                <c:pt idx="3">
                  <c:v>40000</c:v>
                </c:pt>
                <c:pt idx="4">
                  <c:v>1000000</c:v>
                </c:pt>
                <c:pt idx="5">
                  <c:v>4000000</c:v>
                </c:pt>
                <c:pt idx="6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E-48A5-AB37-CFA0C3C4C331}"/>
            </c:ext>
          </c:extLst>
        </c:ser>
        <c:ser>
          <c:idx val="3"/>
          <c:order val="3"/>
          <c:tx>
            <c:strRef>
              <c:f>Visualization!$E$3:$E$4</c:f>
              <c:strCache>
                <c:ptCount val="1"/>
                <c:pt idx="0">
                  <c:v>Heap-theoretically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Visualization!$E$5:$E$12</c:f>
              <c:numCache>
                <c:formatCode>General</c:formatCode>
                <c:ptCount val="7"/>
                <c:pt idx="0">
                  <c:v>233</c:v>
                </c:pt>
                <c:pt idx="1">
                  <c:v>746</c:v>
                </c:pt>
                <c:pt idx="2">
                  <c:v>2452</c:v>
                </c:pt>
                <c:pt idx="3">
                  <c:v>12658</c:v>
                </c:pt>
                <c:pt idx="4">
                  <c:v>267932</c:v>
                </c:pt>
                <c:pt idx="5">
                  <c:v>1039864</c:v>
                </c:pt>
                <c:pt idx="6">
                  <c:v>25245755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E-48A5-AB37-CFA0C3C4C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770032"/>
        <c:axId val="635764128"/>
      </c:lineChart>
      <c:catAx>
        <c:axId val="6357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64128"/>
        <c:crosses val="autoZero"/>
        <c:auto val="1"/>
        <c:lblAlgn val="ctr"/>
        <c:lblOffset val="100"/>
        <c:noMultiLvlLbl val="0"/>
      </c:catAx>
      <c:valAx>
        <c:axId val="6357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 (Sparse</a:t>
            </a:r>
            <a:r>
              <a:rPr lang="en-SG" baseline="0"/>
              <a:t>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Visualization!$B$17:$B$18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Visualization!$B$19:$B$26</c:f>
              <c:numCache>
                <c:formatCode>General</c:formatCode>
                <c:ptCount val="7"/>
                <c:pt idx="0">
                  <c:v>138</c:v>
                </c:pt>
                <c:pt idx="1">
                  <c:v>739</c:v>
                </c:pt>
                <c:pt idx="2">
                  <c:v>3776</c:v>
                </c:pt>
                <c:pt idx="3">
                  <c:v>29361</c:v>
                </c:pt>
                <c:pt idx="4">
                  <c:v>953380</c:v>
                </c:pt>
                <c:pt idx="5">
                  <c:v>3850228</c:v>
                </c:pt>
                <c:pt idx="6">
                  <c:v>107385202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F-4002-9E04-D063089650AE}"/>
            </c:ext>
          </c:extLst>
        </c:ser>
        <c:ser>
          <c:idx val="1"/>
          <c:order val="1"/>
          <c:tx>
            <c:strRef>
              <c:f>Visualization!$C$17:$C$18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Visualization!$C$19:$C$26</c:f>
              <c:numCache>
                <c:formatCode>General</c:formatCode>
                <c:ptCount val="7"/>
                <c:pt idx="0">
                  <c:v>66</c:v>
                </c:pt>
                <c:pt idx="1">
                  <c:v>295</c:v>
                </c:pt>
                <c:pt idx="2">
                  <c:v>1106</c:v>
                </c:pt>
                <c:pt idx="3">
                  <c:v>4291</c:v>
                </c:pt>
                <c:pt idx="4">
                  <c:v>64486</c:v>
                </c:pt>
                <c:pt idx="5">
                  <c:v>228345</c:v>
                </c:pt>
                <c:pt idx="6">
                  <c:v>5213390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D-4F0E-8BA5-B4A8B69CF283}"/>
            </c:ext>
          </c:extLst>
        </c:ser>
        <c:ser>
          <c:idx val="2"/>
          <c:order val="2"/>
          <c:tx>
            <c:strRef>
              <c:f>Visualization!$D$17:$D$18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Visualization!$D$19:$D$26</c:f>
              <c:numCache>
                <c:formatCode>General</c:formatCode>
                <c:ptCount val="7"/>
                <c:pt idx="0">
                  <c:v>400</c:v>
                </c:pt>
                <c:pt idx="1">
                  <c:v>1600</c:v>
                </c:pt>
                <c:pt idx="2">
                  <c:v>6400</c:v>
                </c:pt>
                <c:pt idx="3">
                  <c:v>40000</c:v>
                </c:pt>
                <c:pt idx="4">
                  <c:v>1000000</c:v>
                </c:pt>
                <c:pt idx="5">
                  <c:v>4000000</c:v>
                </c:pt>
                <c:pt idx="6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2-473F-97DD-2F84AC62D60A}"/>
            </c:ext>
          </c:extLst>
        </c:ser>
        <c:ser>
          <c:idx val="3"/>
          <c:order val="3"/>
          <c:tx>
            <c:strRef>
              <c:f>Visualization!$E$17:$E$18</c:f>
              <c:strCache>
                <c:ptCount val="1"/>
                <c:pt idx="0">
                  <c:v>Heap-theoretically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Visualization!$E$19:$E$26</c:f>
              <c:numCache>
                <c:formatCode>General</c:formatCode>
                <c:ptCount val="7"/>
                <c:pt idx="0">
                  <c:v>94</c:v>
                </c:pt>
                <c:pt idx="1">
                  <c:v>326</c:v>
                </c:pt>
                <c:pt idx="2">
                  <c:v>1035</c:v>
                </c:pt>
                <c:pt idx="3">
                  <c:v>4155</c:v>
                </c:pt>
                <c:pt idx="4">
                  <c:v>65391</c:v>
                </c:pt>
                <c:pt idx="5">
                  <c:v>234915</c:v>
                </c:pt>
                <c:pt idx="6">
                  <c:v>5222437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F2-473F-97DD-2F84AC62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10264"/>
        <c:axId val="950610592"/>
      </c:lineChart>
      <c:catAx>
        <c:axId val="95061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592"/>
        <c:crosses val="autoZero"/>
        <c:auto val="1"/>
        <c:lblAlgn val="ctr"/>
        <c:lblOffset val="100"/>
        <c:noMultiLvlLbl val="0"/>
      </c:catAx>
      <c:valAx>
        <c:axId val="9506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 seconds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Visualization!$B$30:$B$31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Visualization!$B$32:$B$39</c:f>
              <c:numCache>
                <c:formatCode>General</c:formatCode>
                <c:ptCount val="7"/>
                <c:pt idx="0">
                  <c:v>1584300</c:v>
                </c:pt>
                <c:pt idx="1">
                  <c:v>430100</c:v>
                </c:pt>
                <c:pt idx="2">
                  <c:v>246900</c:v>
                </c:pt>
                <c:pt idx="3">
                  <c:v>3336700</c:v>
                </c:pt>
                <c:pt idx="4">
                  <c:v>4079000</c:v>
                </c:pt>
                <c:pt idx="5">
                  <c:v>42019700</c:v>
                </c:pt>
                <c:pt idx="6">
                  <c:v>92804600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0-4D6B-81BA-B08F1D92BF34}"/>
            </c:ext>
          </c:extLst>
        </c:ser>
        <c:ser>
          <c:idx val="1"/>
          <c:order val="1"/>
          <c:tx>
            <c:strRef>
              <c:f>Visualization!$C$30:$C$31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Visualization!$C$32:$C$39</c:f>
              <c:numCache>
                <c:formatCode>General</c:formatCode>
                <c:ptCount val="7"/>
                <c:pt idx="0">
                  <c:v>1422200</c:v>
                </c:pt>
                <c:pt idx="1">
                  <c:v>378600</c:v>
                </c:pt>
                <c:pt idx="2">
                  <c:v>339300</c:v>
                </c:pt>
                <c:pt idx="3">
                  <c:v>2892700</c:v>
                </c:pt>
                <c:pt idx="4">
                  <c:v>7026600</c:v>
                </c:pt>
                <c:pt idx="5">
                  <c:v>59701400</c:v>
                </c:pt>
                <c:pt idx="6">
                  <c:v>506694600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0-4D6B-81BA-B08F1D92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525016"/>
        <c:axId val="953525344"/>
      </c:lineChart>
      <c:catAx>
        <c:axId val="95352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344"/>
        <c:crosses val="autoZero"/>
        <c:auto val="1"/>
        <c:lblAlgn val="ctr"/>
        <c:lblOffset val="100"/>
        <c:noMultiLvlLbl val="0"/>
      </c:catAx>
      <c:valAx>
        <c:axId val="9535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</a:t>
            </a:r>
            <a:r>
              <a:rPr lang="en-SG" baseline="0"/>
              <a:t> seconds (Sparse Graph)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Visualization!$B$43:$B$44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Visualization!$B$45:$B$52</c:f>
              <c:numCache>
                <c:formatCode>General</c:formatCode>
                <c:ptCount val="7"/>
                <c:pt idx="0">
                  <c:v>206700</c:v>
                </c:pt>
                <c:pt idx="1">
                  <c:v>167000</c:v>
                </c:pt>
                <c:pt idx="2">
                  <c:v>225300</c:v>
                </c:pt>
                <c:pt idx="3">
                  <c:v>410000</c:v>
                </c:pt>
                <c:pt idx="4">
                  <c:v>1423600</c:v>
                </c:pt>
                <c:pt idx="5">
                  <c:v>4938400</c:v>
                </c:pt>
                <c:pt idx="6">
                  <c:v>124015400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0-4A1B-BEAD-A0ACBBED3CB7}"/>
            </c:ext>
          </c:extLst>
        </c:ser>
        <c:ser>
          <c:idx val="1"/>
          <c:order val="1"/>
          <c:tx>
            <c:strRef>
              <c:f>Visualization!$C$43:$C$44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Visualization!$C$45:$C$52</c:f>
              <c:numCache>
                <c:formatCode>General</c:formatCode>
                <c:ptCount val="7"/>
                <c:pt idx="0">
                  <c:v>218400</c:v>
                </c:pt>
                <c:pt idx="1">
                  <c:v>174900</c:v>
                </c:pt>
                <c:pt idx="2">
                  <c:v>177400</c:v>
                </c:pt>
                <c:pt idx="3">
                  <c:v>557200</c:v>
                </c:pt>
                <c:pt idx="4">
                  <c:v>1571200</c:v>
                </c:pt>
                <c:pt idx="5">
                  <c:v>9966300</c:v>
                </c:pt>
                <c:pt idx="6">
                  <c:v>97872700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0-4A1B-BEAD-A0ACBBED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108960"/>
        <c:axId val="982105024"/>
      </c:lineChart>
      <c:catAx>
        <c:axId val="9821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5024"/>
        <c:crosses val="autoZero"/>
        <c:auto val="1"/>
        <c:lblAlgn val="ctr"/>
        <c:lblOffset val="100"/>
        <c:noMultiLvlLbl val="0"/>
      </c:catAx>
      <c:valAx>
        <c:axId val="9821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82925</xdr:colOff>
      <xdr:row>0</xdr:row>
      <xdr:rowOff>163605</xdr:rowOff>
    </xdr:from>
    <xdr:to>
      <xdr:col>17</xdr:col>
      <xdr:colOff>280148</xdr:colOff>
      <xdr:row>31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DE7F-92BA-6D31-AE1C-61B01D3F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269500</xdr:colOff>
      <xdr:row>0</xdr:row>
      <xdr:rowOff>165287</xdr:rowOff>
    </xdr:from>
    <xdr:to>
      <xdr:col>30</xdr:col>
      <xdr:colOff>44824</xdr:colOff>
      <xdr:row>31</xdr:row>
      <xdr:rowOff>123265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7ABFBB-5937-9830-9E3F-330F3CBB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703730</xdr:colOff>
      <xdr:row>32</xdr:row>
      <xdr:rowOff>8404</xdr:rowOff>
    </xdr:from>
    <xdr:to>
      <xdr:col>17</xdr:col>
      <xdr:colOff>145677</xdr:colOff>
      <xdr:row>65</xdr:row>
      <xdr:rowOff>33617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1C1BD5-7F01-B342-EB48-5B5AE56F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263338</xdr:colOff>
      <xdr:row>32</xdr:row>
      <xdr:rowOff>40342</xdr:rowOff>
    </xdr:from>
    <xdr:to>
      <xdr:col>30</xdr:col>
      <xdr:colOff>78443</xdr:colOff>
      <xdr:row>64</xdr:row>
      <xdr:rowOff>168088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8FD5A9-5269-F3FA-CE5D-877A0669C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nn" refreshedDate="44838.86433611111" createdVersion="8" refreshedVersion="8" minRefreshableVersion="3" recordCount="84" xr:uid="{C1740812-440E-4F27-B842-754C89F7B27F}">
  <cacheSource type="worksheet">
    <worksheetSource name="Table1"/>
  </cacheSource>
  <cacheFields count="6">
    <cacheField name="Graph Type" numFmtId="0">
      <sharedItems containsBlank="1" count="3">
        <s v="Dense"/>
        <s v="Sparse"/>
        <m u="1"/>
      </sharedItems>
    </cacheField>
    <cacheField name="Nvertices" numFmtId="0">
      <sharedItems containsSemiMixedTypes="0" containsString="0" containsNumber="1" containsInteger="1" minValue="10" maxValue="5000" count="7">
        <n v="10"/>
        <n v="100"/>
        <n v="1000"/>
        <n v="20"/>
        <n v="40"/>
        <n v="500"/>
        <n v="5000"/>
      </sharedItems>
    </cacheField>
    <cacheField name="Edges" numFmtId="0">
      <sharedItems containsSemiMixedTypes="0" containsString="0" containsNumber="1" containsInteger="1" minValue="15" maxValue="25000000"/>
    </cacheField>
    <cacheField name="Implementation" numFmtId="0">
      <sharedItems containsBlank="1" count="10">
        <s v="Array"/>
        <s v="Heap"/>
        <s v="Array-theoretically"/>
        <s v="Heap-theoretically"/>
        <s v="Array-N^2"/>
        <s v="Heap-VLogV"/>
        <m u="1"/>
        <s v="zArray-Worst" u="1"/>
        <s v="Array-Worst" u="1"/>
        <s v="Heap-Worst" u="1"/>
      </sharedItems>
    </cacheField>
    <cacheField name="Key Comparison" numFmtId="0">
      <sharedItems containsSemiMixedTypes="0" containsString="0" containsNumber="1" containsInteger="1" minValue="34" maxValue="107385202"/>
    </cacheField>
    <cacheField name="Time (NS)" numFmtId="0">
      <sharedItems containsString="0" containsBlank="1" containsNumber="1" containsInteger="1" minValue="167000" maxValue="506694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  <n v="100"/>
    <x v="0"/>
    <n v="222"/>
    <n v="1584300"/>
  </r>
  <r>
    <x v="0"/>
    <x v="0"/>
    <n v="100"/>
    <x v="1"/>
    <n v="213"/>
    <n v="1422200"/>
  </r>
  <r>
    <x v="0"/>
    <x v="1"/>
    <n v="10000"/>
    <x v="0"/>
    <n v="35277"/>
    <n v="3336700"/>
  </r>
  <r>
    <x v="0"/>
    <x v="1"/>
    <n v="10000"/>
    <x v="1"/>
    <n v="12143"/>
    <n v="2892700"/>
  </r>
  <r>
    <x v="0"/>
    <x v="2"/>
    <n v="1000000"/>
    <x v="0"/>
    <n v="4029793"/>
    <n v="42019700"/>
  </r>
  <r>
    <x v="0"/>
    <x v="2"/>
    <n v="1000000"/>
    <x v="1"/>
    <n v="1027040"/>
    <n v="59701400"/>
  </r>
  <r>
    <x v="0"/>
    <x v="3"/>
    <n v="400"/>
    <x v="0"/>
    <n v="1253"/>
    <n v="430100"/>
  </r>
  <r>
    <x v="0"/>
    <x v="3"/>
    <n v="400"/>
    <x v="1"/>
    <n v="740"/>
    <n v="378600"/>
  </r>
  <r>
    <x v="0"/>
    <x v="4"/>
    <n v="1600"/>
    <x v="0"/>
    <n v="5352"/>
    <n v="246900"/>
  </r>
  <r>
    <x v="0"/>
    <x v="4"/>
    <n v="1600"/>
    <x v="1"/>
    <n v="2266"/>
    <n v="339300"/>
  </r>
  <r>
    <x v="0"/>
    <x v="5"/>
    <n v="250000"/>
    <x v="0"/>
    <n v="1016877"/>
    <n v="4079000"/>
  </r>
  <r>
    <x v="0"/>
    <x v="5"/>
    <n v="250000"/>
    <x v="1"/>
    <n v="262592"/>
    <n v="7026600"/>
  </r>
  <r>
    <x v="0"/>
    <x v="6"/>
    <n v="25000000"/>
    <x v="0"/>
    <n v="100834480"/>
    <n v="92804600"/>
  </r>
  <r>
    <x v="0"/>
    <x v="6"/>
    <n v="25000000"/>
    <x v="1"/>
    <n v="25158844"/>
    <n v="506694600"/>
  </r>
  <r>
    <x v="1"/>
    <x v="0"/>
    <n v="15"/>
    <x v="0"/>
    <n v="138"/>
    <n v="206700"/>
  </r>
  <r>
    <x v="1"/>
    <x v="0"/>
    <n v="15"/>
    <x v="1"/>
    <n v="66"/>
    <n v="218400"/>
  </r>
  <r>
    <x v="1"/>
    <x v="1"/>
    <n v="1966"/>
    <x v="0"/>
    <n v="29361"/>
    <n v="410000"/>
  </r>
  <r>
    <x v="1"/>
    <x v="1"/>
    <n v="1966"/>
    <x v="1"/>
    <n v="4291"/>
    <n v="557200"/>
  </r>
  <r>
    <x v="1"/>
    <x v="2"/>
    <n v="199700"/>
    <x v="0"/>
    <n v="3850228"/>
    <n v="4938400"/>
  </r>
  <r>
    <x v="1"/>
    <x v="2"/>
    <n v="199700"/>
    <x v="1"/>
    <n v="228345"/>
    <n v="9966300"/>
  </r>
  <r>
    <x v="1"/>
    <x v="3"/>
    <n v="76"/>
    <x v="0"/>
    <n v="739"/>
    <n v="167000"/>
  </r>
  <r>
    <x v="1"/>
    <x v="3"/>
    <n v="76"/>
    <x v="1"/>
    <n v="295"/>
    <n v="174900"/>
  </r>
  <r>
    <x v="1"/>
    <x v="4"/>
    <n v="356"/>
    <x v="0"/>
    <n v="3776"/>
    <n v="225300"/>
  </r>
  <r>
    <x v="1"/>
    <x v="4"/>
    <n v="356"/>
    <x v="1"/>
    <n v="1106"/>
    <n v="177400"/>
  </r>
  <r>
    <x v="1"/>
    <x v="5"/>
    <n v="49787"/>
    <x v="0"/>
    <n v="953380"/>
    <n v="1423600"/>
  </r>
  <r>
    <x v="1"/>
    <x v="5"/>
    <n v="49787"/>
    <x v="1"/>
    <n v="64486"/>
    <n v="1571200"/>
  </r>
  <r>
    <x v="1"/>
    <x v="6"/>
    <n v="4999902"/>
    <x v="0"/>
    <n v="107385202"/>
    <n v="124015400"/>
  </r>
  <r>
    <x v="1"/>
    <x v="6"/>
    <n v="4999902"/>
    <x v="1"/>
    <n v="5213390"/>
    <n v="97872700"/>
  </r>
  <r>
    <x v="0"/>
    <x v="0"/>
    <n v="100"/>
    <x v="2"/>
    <n v="400"/>
    <m/>
  </r>
  <r>
    <x v="0"/>
    <x v="3"/>
    <n v="400"/>
    <x v="2"/>
    <n v="1600"/>
    <m/>
  </r>
  <r>
    <x v="0"/>
    <x v="4"/>
    <n v="1600"/>
    <x v="2"/>
    <n v="6400"/>
    <m/>
  </r>
  <r>
    <x v="0"/>
    <x v="1"/>
    <n v="10000"/>
    <x v="2"/>
    <n v="40000"/>
    <m/>
  </r>
  <r>
    <x v="0"/>
    <x v="5"/>
    <n v="250000"/>
    <x v="2"/>
    <n v="1000000"/>
    <m/>
  </r>
  <r>
    <x v="0"/>
    <x v="2"/>
    <n v="1000000"/>
    <x v="2"/>
    <n v="4000000"/>
    <m/>
  </r>
  <r>
    <x v="0"/>
    <x v="6"/>
    <n v="25000000"/>
    <x v="2"/>
    <n v="100000000"/>
    <m/>
  </r>
  <r>
    <x v="1"/>
    <x v="0"/>
    <n v="100"/>
    <x v="2"/>
    <n v="400"/>
    <m/>
  </r>
  <r>
    <x v="1"/>
    <x v="3"/>
    <n v="400"/>
    <x v="2"/>
    <n v="1600"/>
    <m/>
  </r>
  <r>
    <x v="1"/>
    <x v="4"/>
    <n v="1600"/>
    <x v="2"/>
    <n v="6400"/>
    <m/>
  </r>
  <r>
    <x v="1"/>
    <x v="1"/>
    <n v="10000"/>
    <x v="2"/>
    <n v="40000"/>
    <m/>
  </r>
  <r>
    <x v="1"/>
    <x v="5"/>
    <n v="250000"/>
    <x v="2"/>
    <n v="1000000"/>
    <m/>
  </r>
  <r>
    <x v="1"/>
    <x v="2"/>
    <n v="1000000"/>
    <x v="2"/>
    <n v="4000000"/>
    <m/>
  </r>
  <r>
    <x v="1"/>
    <x v="6"/>
    <n v="25000000"/>
    <x v="2"/>
    <n v="100000000"/>
    <m/>
  </r>
  <r>
    <x v="0"/>
    <x v="0"/>
    <n v="100"/>
    <x v="3"/>
    <n v="233"/>
    <m/>
  </r>
  <r>
    <x v="0"/>
    <x v="3"/>
    <n v="400"/>
    <x v="3"/>
    <n v="746"/>
    <m/>
  </r>
  <r>
    <x v="0"/>
    <x v="4"/>
    <n v="1600"/>
    <x v="3"/>
    <n v="2452"/>
    <m/>
  </r>
  <r>
    <x v="0"/>
    <x v="1"/>
    <n v="10000"/>
    <x v="3"/>
    <n v="12658"/>
    <m/>
  </r>
  <r>
    <x v="0"/>
    <x v="5"/>
    <n v="250000"/>
    <x v="3"/>
    <n v="267932"/>
    <m/>
  </r>
  <r>
    <x v="0"/>
    <x v="2"/>
    <n v="1000000"/>
    <x v="3"/>
    <n v="1039864"/>
    <m/>
  </r>
  <r>
    <x v="0"/>
    <x v="6"/>
    <n v="25000000"/>
    <x v="3"/>
    <n v="25245755"/>
    <m/>
  </r>
  <r>
    <x v="1"/>
    <x v="0"/>
    <n v="15"/>
    <x v="3"/>
    <n v="94"/>
    <m/>
  </r>
  <r>
    <x v="1"/>
    <x v="3"/>
    <n v="76"/>
    <x v="3"/>
    <n v="326"/>
    <m/>
  </r>
  <r>
    <x v="1"/>
    <x v="4"/>
    <n v="356"/>
    <x v="3"/>
    <n v="1035"/>
    <m/>
  </r>
  <r>
    <x v="1"/>
    <x v="1"/>
    <n v="1966"/>
    <x v="3"/>
    <n v="4155"/>
    <m/>
  </r>
  <r>
    <x v="1"/>
    <x v="5"/>
    <n v="49787"/>
    <x v="3"/>
    <n v="65391"/>
    <m/>
  </r>
  <r>
    <x v="1"/>
    <x v="2"/>
    <n v="199700"/>
    <x v="3"/>
    <n v="234915"/>
    <m/>
  </r>
  <r>
    <x v="1"/>
    <x v="6"/>
    <n v="4999902"/>
    <x v="3"/>
    <n v="5222437"/>
    <m/>
  </r>
  <r>
    <x v="0"/>
    <x v="0"/>
    <n v="100"/>
    <x v="4"/>
    <n v="100"/>
    <m/>
  </r>
  <r>
    <x v="0"/>
    <x v="3"/>
    <n v="400"/>
    <x v="4"/>
    <n v="400"/>
    <m/>
  </r>
  <r>
    <x v="0"/>
    <x v="4"/>
    <n v="1600"/>
    <x v="4"/>
    <n v="1600"/>
    <m/>
  </r>
  <r>
    <x v="0"/>
    <x v="1"/>
    <n v="10000"/>
    <x v="4"/>
    <n v="10000"/>
    <m/>
  </r>
  <r>
    <x v="0"/>
    <x v="5"/>
    <n v="250000"/>
    <x v="4"/>
    <n v="250000"/>
    <m/>
  </r>
  <r>
    <x v="0"/>
    <x v="2"/>
    <n v="1000000"/>
    <x v="4"/>
    <n v="1000000"/>
    <m/>
  </r>
  <r>
    <x v="0"/>
    <x v="6"/>
    <n v="25000000"/>
    <x v="4"/>
    <n v="25000000"/>
    <m/>
  </r>
  <r>
    <x v="1"/>
    <x v="0"/>
    <n v="100"/>
    <x v="4"/>
    <n v="100"/>
    <m/>
  </r>
  <r>
    <x v="1"/>
    <x v="3"/>
    <n v="400"/>
    <x v="4"/>
    <n v="400"/>
    <m/>
  </r>
  <r>
    <x v="1"/>
    <x v="4"/>
    <n v="1600"/>
    <x v="4"/>
    <n v="1600"/>
    <m/>
  </r>
  <r>
    <x v="1"/>
    <x v="1"/>
    <n v="10000"/>
    <x v="4"/>
    <n v="10000"/>
    <m/>
  </r>
  <r>
    <x v="1"/>
    <x v="5"/>
    <n v="250000"/>
    <x v="4"/>
    <n v="250000"/>
    <m/>
  </r>
  <r>
    <x v="1"/>
    <x v="2"/>
    <n v="1000000"/>
    <x v="4"/>
    <n v="1000000"/>
    <m/>
  </r>
  <r>
    <x v="1"/>
    <x v="6"/>
    <n v="25000000"/>
    <x v="4"/>
    <n v="25000000"/>
    <m/>
  </r>
  <r>
    <x v="0"/>
    <x v="0"/>
    <n v="100"/>
    <x v="5"/>
    <n v="34"/>
    <m/>
  </r>
  <r>
    <x v="0"/>
    <x v="3"/>
    <n v="400"/>
    <x v="5"/>
    <n v="87"/>
    <m/>
  </r>
  <r>
    <x v="0"/>
    <x v="4"/>
    <n v="1600"/>
    <x v="5"/>
    <n v="213"/>
    <m/>
  </r>
  <r>
    <x v="0"/>
    <x v="1"/>
    <n v="10000"/>
    <x v="5"/>
    <n v="665"/>
    <m/>
  </r>
  <r>
    <x v="0"/>
    <x v="5"/>
    <n v="250000"/>
    <x v="5"/>
    <n v="4483"/>
    <m/>
  </r>
  <r>
    <x v="0"/>
    <x v="2"/>
    <n v="1000000"/>
    <x v="5"/>
    <n v="9966"/>
    <m/>
  </r>
  <r>
    <x v="0"/>
    <x v="6"/>
    <n v="25000000"/>
    <x v="5"/>
    <n v="61439"/>
    <m/>
  </r>
  <r>
    <x v="1"/>
    <x v="0"/>
    <n v="15"/>
    <x v="5"/>
    <n v="34"/>
    <m/>
  </r>
  <r>
    <x v="1"/>
    <x v="3"/>
    <n v="76"/>
    <x v="5"/>
    <n v="87"/>
    <m/>
  </r>
  <r>
    <x v="1"/>
    <x v="4"/>
    <n v="356"/>
    <x v="5"/>
    <n v="213"/>
    <m/>
  </r>
  <r>
    <x v="1"/>
    <x v="1"/>
    <n v="1966"/>
    <x v="5"/>
    <n v="665"/>
    <m/>
  </r>
  <r>
    <x v="1"/>
    <x v="5"/>
    <n v="49787"/>
    <x v="5"/>
    <n v="4483"/>
    <m/>
  </r>
  <r>
    <x v="1"/>
    <x v="2"/>
    <n v="199700"/>
    <x v="5"/>
    <n v="9966"/>
    <m/>
  </r>
  <r>
    <x v="1"/>
    <x v="6"/>
    <n v="4999902"/>
    <x v="5"/>
    <n v="614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BAF37-11D4-4866-958C-354A73D48CC9}" name="PivotTable21" cacheId="2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7:F26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11">
        <item x="0"/>
        <item x="1"/>
        <item h="1" m="1" x="7"/>
        <item h="1" m="1" x="6"/>
        <item h="1" m="1" x="8"/>
        <item h="1" m="1" x="9"/>
        <item x="2"/>
        <item x="3"/>
        <item h="1" x="4"/>
        <item h="1" x="5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6"/>
    </i>
    <i>
      <x v="7"/>
    </i>
    <i t="grand">
      <x/>
    </i>
  </colItems>
  <pageFields count="1">
    <pageField fld="0" item="1" hier="-1"/>
  </pageFields>
  <dataFields count="1">
    <dataField name="Sum of Key Comparison" fld="4" baseField="0" baseItem="0"/>
  </dataField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97355-F798-4EEC-A303-6AD0CE8FC080}" name="PivotTable1" cacheId="2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" colHeaderCaption="">
  <location ref="A3:F1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11">
        <item x="0"/>
        <item x="1"/>
        <item h="1" m="1" x="8"/>
        <item h="1" m="1" x="6"/>
        <item h="1" m="1" x="7"/>
        <item h="1" m="1" x="9"/>
        <item x="2"/>
        <item x="3"/>
        <item h="1" x="4"/>
        <item h="1" x="5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6"/>
    </i>
    <i>
      <x v="7"/>
    </i>
    <i t="grand">
      <x/>
    </i>
  </colItems>
  <pageFields count="1">
    <pageField fld="0" item="0" hier="-1"/>
  </pageFields>
  <dataFields count="1">
    <dataField name="Sum of Key Comparison" fld="4" baseField="0" baseItem="0"/>
  </dataFields>
  <chartFormats count="11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E97EB-1ABF-446A-BAEF-C7DF5E760C9E}" name="PivotTable23" cacheId="2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3:D5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11">
        <item x="0"/>
        <item x="1"/>
        <item h="1" m="1" x="8"/>
        <item h="1" m="1" x="6"/>
        <item h="1" m="1" x="7"/>
        <item h="1" m="1" x="9"/>
        <item h="1" x="2"/>
        <item h="1" x="3"/>
        <item h="1" x="4"/>
        <item h="1" x="5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1" hier="-1"/>
  </pageFields>
  <dataFields count="1">
    <dataField name="Sum of Time (NS)" fld="5" baseField="0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9F3F9-A280-4689-AE55-EFA1BF2722EA}" name="PivotTable22" cacheId="2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0:D39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11">
        <item x="0"/>
        <item x="1"/>
        <item h="1" m="1" x="8"/>
        <item h="1" m="1" x="6"/>
        <item h="1" m="1" x="7"/>
        <item h="1" m="1" x="9"/>
        <item h="1" x="2"/>
        <item h="1" x="3"/>
        <item h="1" x="4"/>
        <item h="1" x="5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Sum of Time (NS)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AB73-DD61-4EAE-99D1-3025614467E3}" name="Table1" displayName="Table1" ref="A1:F85" totalsRowShown="0">
  <autoFilter ref="A1:F85" xr:uid="{FCFCAB73-DD61-4EAE-99D1-3025614467E3}"/>
  <sortState xmlns:xlrd2="http://schemas.microsoft.com/office/spreadsheetml/2017/richdata2" ref="A2:F29">
    <sortCondition ref="A2:A36"/>
    <sortCondition ref="B2:B36" customList="10,100,1000,20,40,500,5000"/>
  </sortState>
  <tableColumns count="6">
    <tableColumn id="1" xr3:uid="{F0DA9C36-C18F-4943-9D8E-CCEDFFA9F91E}" name="Graph Type"/>
    <tableColumn id="2" xr3:uid="{2A6F86F8-E645-422E-AB7A-B29295244031}" name="Nvertices"/>
    <tableColumn id="6" xr3:uid="{08A6DF43-D525-4106-8D64-A7BD614F723C}" name="Edges"/>
    <tableColumn id="3" xr3:uid="{338E63EE-CEFF-4B26-A810-6C168A9B76B9}" name="Implementation"/>
    <tableColumn id="4" xr3:uid="{31B3FA97-611F-4E3D-A206-20747BD7C898}" name="Key Comparison" dataDxfId="0"/>
    <tableColumn id="5" xr3:uid="{B06E0ECC-4AD8-46A6-B7C2-3D9EB6D6B117}" name="Time (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A030-76AE-4814-9282-180D6DDC2A6D}">
  <dimension ref="A1:F52"/>
  <sheetViews>
    <sheetView tabSelected="1" topLeftCell="B1" zoomScaleNormal="100" workbookViewId="0">
      <selection activeCell="F54" sqref="F54"/>
    </sheetView>
  </sheetViews>
  <sheetFormatPr defaultRowHeight="15"/>
  <cols>
    <col min="1" max="1" width="22.28515625" bestFit="1" customWidth="1"/>
    <col min="2" max="2" width="10" bestFit="1" customWidth="1"/>
    <col min="3" max="3" width="9" bestFit="1" customWidth="1"/>
    <col min="4" max="4" width="18" bestFit="1" customWidth="1"/>
    <col min="5" max="5" width="17.85546875" bestFit="1" customWidth="1"/>
    <col min="6" max="6" width="11.28515625" bestFit="1" customWidth="1"/>
    <col min="7" max="7" width="11.85546875" bestFit="1" customWidth="1"/>
    <col min="8" max="9" width="11.28515625" bestFit="1" customWidth="1"/>
  </cols>
  <sheetData>
    <row r="1" spans="1:6">
      <c r="A1" s="2" t="s">
        <v>6</v>
      </c>
      <c r="B1" t="s">
        <v>2</v>
      </c>
    </row>
    <row r="3" spans="1:6">
      <c r="A3" s="2" t="s">
        <v>12</v>
      </c>
      <c r="B3" s="2" t="s">
        <v>22</v>
      </c>
    </row>
    <row r="4" spans="1:6">
      <c r="A4" s="2" t="s">
        <v>22</v>
      </c>
      <c r="B4" t="s">
        <v>0</v>
      </c>
      <c r="C4" t="s">
        <v>1</v>
      </c>
      <c r="D4" t="s">
        <v>20</v>
      </c>
      <c r="E4" t="s">
        <v>21</v>
      </c>
      <c r="F4" t="s">
        <v>11</v>
      </c>
    </row>
    <row r="5" spans="1:6">
      <c r="A5" s="3">
        <v>10</v>
      </c>
      <c r="B5" s="7">
        <v>222</v>
      </c>
      <c r="C5" s="7">
        <v>213</v>
      </c>
      <c r="D5" s="7">
        <v>400</v>
      </c>
      <c r="E5" s="7">
        <v>233</v>
      </c>
      <c r="F5" s="7">
        <v>1068</v>
      </c>
    </row>
    <row r="6" spans="1:6">
      <c r="A6" s="3">
        <v>20</v>
      </c>
      <c r="B6" s="7">
        <v>1253</v>
      </c>
      <c r="C6" s="7">
        <v>740</v>
      </c>
      <c r="D6" s="7">
        <v>1600</v>
      </c>
      <c r="E6" s="7">
        <v>746</v>
      </c>
      <c r="F6" s="7">
        <v>4339</v>
      </c>
    </row>
    <row r="7" spans="1:6">
      <c r="A7" s="3">
        <v>40</v>
      </c>
      <c r="B7" s="7">
        <v>5352</v>
      </c>
      <c r="C7" s="7">
        <v>2266</v>
      </c>
      <c r="D7" s="7">
        <v>6400</v>
      </c>
      <c r="E7" s="7">
        <v>2452</v>
      </c>
      <c r="F7" s="7">
        <v>16470</v>
      </c>
    </row>
    <row r="8" spans="1:6">
      <c r="A8" s="3">
        <v>100</v>
      </c>
      <c r="B8" s="7">
        <v>35277</v>
      </c>
      <c r="C8" s="7">
        <v>12143</v>
      </c>
      <c r="D8" s="7">
        <v>40000</v>
      </c>
      <c r="E8" s="7">
        <v>12658</v>
      </c>
      <c r="F8" s="7">
        <v>100078</v>
      </c>
    </row>
    <row r="9" spans="1:6">
      <c r="A9" s="3">
        <v>500</v>
      </c>
      <c r="B9" s="7">
        <v>1016877</v>
      </c>
      <c r="C9" s="7">
        <v>262592</v>
      </c>
      <c r="D9" s="7">
        <v>1000000</v>
      </c>
      <c r="E9" s="7">
        <v>267932</v>
      </c>
      <c r="F9" s="7">
        <v>2547401</v>
      </c>
    </row>
    <row r="10" spans="1:6">
      <c r="A10" s="3">
        <v>1000</v>
      </c>
      <c r="B10" s="7">
        <v>4029793</v>
      </c>
      <c r="C10" s="7">
        <v>1027040</v>
      </c>
      <c r="D10" s="7">
        <v>4000000</v>
      </c>
      <c r="E10" s="7">
        <v>1039864</v>
      </c>
      <c r="F10" s="7">
        <v>10096697</v>
      </c>
    </row>
    <row r="11" spans="1:6">
      <c r="A11" s="3">
        <v>5000</v>
      </c>
      <c r="B11" s="7">
        <v>100834480</v>
      </c>
      <c r="C11" s="7">
        <v>25158844</v>
      </c>
      <c r="D11" s="7">
        <v>100000000</v>
      </c>
      <c r="E11" s="7">
        <v>25245755</v>
      </c>
      <c r="F11" s="7">
        <v>251239079</v>
      </c>
    </row>
    <row r="12" spans="1:6">
      <c r="A12" s="3" t="s">
        <v>11</v>
      </c>
      <c r="B12" s="7">
        <v>105923254</v>
      </c>
      <c r="C12" s="7">
        <v>26463838</v>
      </c>
      <c r="D12" s="7">
        <v>105048400</v>
      </c>
      <c r="E12" s="7">
        <v>26569640</v>
      </c>
      <c r="F12" s="7">
        <v>264005132</v>
      </c>
    </row>
    <row r="15" spans="1:6">
      <c r="A15" s="2" t="s">
        <v>6</v>
      </c>
      <c r="B15" t="s">
        <v>5</v>
      </c>
    </row>
    <row r="17" spans="1:6">
      <c r="A17" s="2" t="s">
        <v>12</v>
      </c>
      <c r="B17" s="2" t="s">
        <v>14</v>
      </c>
    </row>
    <row r="18" spans="1:6">
      <c r="A18" s="2" t="s">
        <v>10</v>
      </c>
      <c r="B18" t="s">
        <v>0</v>
      </c>
      <c r="C18" t="s">
        <v>1</v>
      </c>
      <c r="D18" t="s">
        <v>20</v>
      </c>
      <c r="E18" t="s">
        <v>21</v>
      </c>
      <c r="F18" t="s">
        <v>11</v>
      </c>
    </row>
    <row r="19" spans="1:6">
      <c r="A19" s="3">
        <v>10</v>
      </c>
      <c r="B19" s="7">
        <v>138</v>
      </c>
      <c r="C19" s="7">
        <v>66</v>
      </c>
      <c r="D19" s="7">
        <v>400</v>
      </c>
      <c r="E19" s="7">
        <v>94</v>
      </c>
      <c r="F19" s="7">
        <v>698</v>
      </c>
    </row>
    <row r="20" spans="1:6">
      <c r="A20" s="3">
        <v>20</v>
      </c>
      <c r="B20" s="7">
        <v>739</v>
      </c>
      <c r="C20" s="7">
        <v>295</v>
      </c>
      <c r="D20" s="7">
        <v>1600</v>
      </c>
      <c r="E20" s="7">
        <v>326</v>
      </c>
      <c r="F20" s="7">
        <v>2960</v>
      </c>
    </row>
    <row r="21" spans="1:6">
      <c r="A21" s="3">
        <v>40</v>
      </c>
      <c r="B21" s="7">
        <v>3776</v>
      </c>
      <c r="C21" s="7">
        <v>1106</v>
      </c>
      <c r="D21" s="7">
        <v>6400</v>
      </c>
      <c r="E21" s="7">
        <v>1035</v>
      </c>
      <c r="F21" s="7">
        <v>12317</v>
      </c>
    </row>
    <row r="22" spans="1:6">
      <c r="A22" s="3">
        <v>100</v>
      </c>
      <c r="B22" s="7">
        <v>29361</v>
      </c>
      <c r="C22" s="7">
        <v>4291</v>
      </c>
      <c r="D22" s="7">
        <v>40000</v>
      </c>
      <c r="E22" s="7">
        <v>4155</v>
      </c>
      <c r="F22" s="7">
        <v>77807</v>
      </c>
    </row>
    <row r="23" spans="1:6">
      <c r="A23" s="3">
        <v>500</v>
      </c>
      <c r="B23" s="7">
        <v>953380</v>
      </c>
      <c r="C23" s="7">
        <v>64486</v>
      </c>
      <c r="D23" s="7">
        <v>1000000</v>
      </c>
      <c r="E23" s="7">
        <v>65391</v>
      </c>
      <c r="F23" s="7">
        <v>2083257</v>
      </c>
    </row>
    <row r="24" spans="1:6">
      <c r="A24" s="3">
        <v>1000</v>
      </c>
      <c r="B24" s="7">
        <v>3850228</v>
      </c>
      <c r="C24" s="7">
        <v>228345</v>
      </c>
      <c r="D24" s="7">
        <v>4000000</v>
      </c>
      <c r="E24" s="7">
        <v>234915</v>
      </c>
      <c r="F24" s="7">
        <v>8313488</v>
      </c>
    </row>
    <row r="25" spans="1:6">
      <c r="A25" s="3">
        <v>5000</v>
      </c>
      <c r="B25" s="7">
        <v>107385202</v>
      </c>
      <c r="C25" s="7">
        <v>5213390</v>
      </c>
      <c r="D25" s="7">
        <v>100000000</v>
      </c>
      <c r="E25" s="7">
        <v>5222437</v>
      </c>
      <c r="F25" s="7">
        <v>217821029</v>
      </c>
    </row>
    <row r="26" spans="1:6">
      <c r="A26" s="3" t="s">
        <v>11</v>
      </c>
      <c r="B26" s="7">
        <v>112222824</v>
      </c>
      <c r="C26" s="7">
        <v>5511979</v>
      </c>
      <c r="D26" s="7">
        <v>105048400</v>
      </c>
      <c r="E26" s="7">
        <v>5528353</v>
      </c>
      <c r="F26" s="7">
        <v>228311556</v>
      </c>
    </row>
    <row r="28" spans="1:6">
      <c r="A28" s="2" t="s">
        <v>6</v>
      </c>
      <c r="B28" t="s">
        <v>2</v>
      </c>
    </row>
    <row r="30" spans="1:6">
      <c r="A30" s="2" t="s">
        <v>13</v>
      </c>
      <c r="B30" s="2" t="s">
        <v>14</v>
      </c>
    </row>
    <row r="31" spans="1:6">
      <c r="A31" s="2" t="s">
        <v>10</v>
      </c>
      <c r="B31" t="s">
        <v>0</v>
      </c>
      <c r="C31" t="s">
        <v>1</v>
      </c>
      <c r="D31" t="s">
        <v>11</v>
      </c>
    </row>
    <row r="32" spans="1:6">
      <c r="A32" s="3">
        <v>10</v>
      </c>
      <c r="B32" s="7">
        <v>1584300</v>
      </c>
      <c r="C32" s="7">
        <v>1422200</v>
      </c>
      <c r="D32" s="7">
        <v>3006500</v>
      </c>
    </row>
    <row r="33" spans="1:4">
      <c r="A33" s="3">
        <v>20</v>
      </c>
      <c r="B33" s="7">
        <v>430100</v>
      </c>
      <c r="C33" s="7">
        <v>378600</v>
      </c>
      <c r="D33" s="7">
        <v>808700</v>
      </c>
    </row>
    <row r="34" spans="1:4">
      <c r="A34" s="3">
        <v>40</v>
      </c>
      <c r="B34" s="7">
        <v>246900</v>
      </c>
      <c r="C34" s="7">
        <v>339300</v>
      </c>
      <c r="D34" s="7">
        <v>586200</v>
      </c>
    </row>
    <row r="35" spans="1:4">
      <c r="A35" s="3">
        <v>100</v>
      </c>
      <c r="B35" s="7">
        <v>3336700</v>
      </c>
      <c r="C35" s="7">
        <v>2892700</v>
      </c>
      <c r="D35" s="7">
        <v>6229400</v>
      </c>
    </row>
    <row r="36" spans="1:4">
      <c r="A36" s="3">
        <v>500</v>
      </c>
      <c r="B36" s="7">
        <v>4079000</v>
      </c>
      <c r="C36" s="7">
        <v>7026600</v>
      </c>
      <c r="D36" s="7">
        <v>11105600</v>
      </c>
    </row>
    <row r="37" spans="1:4">
      <c r="A37" s="3">
        <v>1000</v>
      </c>
      <c r="B37" s="7">
        <v>42019700</v>
      </c>
      <c r="C37" s="7">
        <v>59701400</v>
      </c>
      <c r="D37" s="7">
        <v>101721100</v>
      </c>
    </row>
    <row r="38" spans="1:4">
      <c r="A38" s="3">
        <v>5000</v>
      </c>
      <c r="B38" s="7">
        <v>92804600</v>
      </c>
      <c r="C38" s="7">
        <v>506694600</v>
      </c>
      <c r="D38" s="7">
        <v>599499200</v>
      </c>
    </row>
    <row r="39" spans="1:4">
      <c r="A39" s="3" t="s">
        <v>11</v>
      </c>
      <c r="B39" s="7">
        <v>144501300</v>
      </c>
      <c r="C39" s="7">
        <v>578455400</v>
      </c>
      <c r="D39" s="7">
        <v>722956700</v>
      </c>
    </row>
    <row r="41" spans="1:4">
      <c r="A41" s="2" t="s">
        <v>6</v>
      </c>
      <c r="B41" t="s">
        <v>5</v>
      </c>
    </row>
    <row r="43" spans="1:4">
      <c r="A43" s="2" t="s">
        <v>13</v>
      </c>
      <c r="B43" s="2" t="s">
        <v>14</v>
      </c>
    </row>
    <row r="44" spans="1:4">
      <c r="A44" s="2" t="s">
        <v>10</v>
      </c>
      <c r="B44" t="s">
        <v>0</v>
      </c>
      <c r="C44" t="s">
        <v>1</v>
      </c>
      <c r="D44" t="s">
        <v>11</v>
      </c>
    </row>
    <row r="45" spans="1:4">
      <c r="A45" s="3">
        <v>10</v>
      </c>
      <c r="B45" s="7">
        <v>206700</v>
      </c>
      <c r="C45" s="7">
        <v>218400</v>
      </c>
      <c r="D45" s="7">
        <v>425100</v>
      </c>
    </row>
    <row r="46" spans="1:4">
      <c r="A46" s="3">
        <v>20</v>
      </c>
      <c r="B46" s="7">
        <v>167000</v>
      </c>
      <c r="C46" s="7">
        <v>174900</v>
      </c>
      <c r="D46" s="7">
        <v>341900</v>
      </c>
    </row>
    <row r="47" spans="1:4">
      <c r="A47" s="3">
        <v>40</v>
      </c>
      <c r="B47" s="7">
        <v>225300</v>
      </c>
      <c r="C47" s="7">
        <v>177400</v>
      </c>
      <c r="D47" s="7">
        <v>402700</v>
      </c>
    </row>
    <row r="48" spans="1:4">
      <c r="A48" s="3">
        <v>100</v>
      </c>
      <c r="B48" s="7">
        <v>410000</v>
      </c>
      <c r="C48" s="7">
        <v>557200</v>
      </c>
      <c r="D48" s="7">
        <v>967200</v>
      </c>
    </row>
    <row r="49" spans="1:4">
      <c r="A49" s="3">
        <v>500</v>
      </c>
      <c r="B49" s="7">
        <v>1423600</v>
      </c>
      <c r="C49" s="7">
        <v>1571200</v>
      </c>
      <c r="D49" s="7">
        <v>2994800</v>
      </c>
    </row>
    <row r="50" spans="1:4">
      <c r="A50" s="3">
        <v>1000</v>
      </c>
      <c r="B50" s="7">
        <v>4938400</v>
      </c>
      <c r="C50" s="7">
        <v>9966300</v>
      </c>
      <c r="D50" s="7">
        <v>14904700</v>
      </c>
    </row>
    <row r="51" spans="1:4">
      <c r="A51" s="3">
        <v>5000</v>
      </c>
      <c r="B51" s="7">
        <v>124015400</v>
      </c>
      <c r="C51" s="7">
        <v>97872700</v>
      </c>
      <c r="D51" s="7">
        <v>221888100</v>
      </c>
    </row>
    <row r="52" spans="1:4">
      <c r="A52" s="3" t="s">
        <v>11</v>
      </c>
      <c r="B52" s="7">
        <v>131386400</v>
      </c>
      <c r="C52" s="7">
        <v>110538100</v>
      </c>
      <c r="D52" s="7">
        <v>241924500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7330-9C12-4449-A4B6-F9FBB001D6A8}">
  <dimension ref="A1:U85"/>
  <sheetViews>
    <sheetView topLeftCell="A37" workbookViewId="0">
      <selection activeCell="E84" sqref="E84"/>
    </sheetView>
  </sheetViews>
  <sheetFormatPr defaultRowHeight="15"/>
  <cols>
    <col min="1" max="1" width="13.28515625" customWidth="1"/>
    <col min="2" max="3" width="11.5703125" customWidth="1"/>
    <col min="4" max="4" width="17.5703125" customWidth="1"/>
    <col min="5" max="5" width="18.28515625" bestFit="1" customWidth="1"/>
    <col min="6" max="6" width="11.85546875" customWidth="1"/>
    <col min="8" max="8" width="49.140625" bestFit="1" customWidth="1"/>
    <col min="16" max="16" width="43.28515625" bestFit="1" customWidth="1"/>
  </cols>
  <sheetData>
    <row r="1" spans="1:9">
      <c r="A1" t="s">
        <v>6</v>
      </c>
      <c r="B1" t="s">
        <v>7</v>
      </c>
      <c r="C1" t="s">
        <v>9</v>
      </c>
      <c r="D1" t="s">
        <v>8</v>
      </c>
      <c r="E1" t="s">
        <v>3</v>
      </c>
      <c r="F1" t="s">
        <v>4</v>
      </c>
    </row>
    <row r="2" spans="1:9">
      <c r="A2" t="s">
        <v>2</v>
      </c>
      <c r="B2">
        <v>10</v>
      </c>
      <c r="C2">
        <f>Table1[[#This Row],[Nvertices]]*Table1[[#This Row],[Nvertices]]</f>
        <v>100</v>
      </c>
      <c r="D2" t="s">
        <v>0</v>
      </c>
      <c r="E2" s="7">
        <v>222</v>
      </c>
      <c r="F2" s="7">
        <v>1584300</v>
      </c>
      <c r="H2" s="12">
        <f>Table1[[#This Row],[Key Comparison]]-Table1[[#This Row],[Edges]]</f>
        <v>122</v>
      </c>
      <c r="I2">
        <f>H2/Table1[[#This Row],[Edges]]</f>
        <v>1.22</v>
      </c>
    </row>
    <row r="3" spans="1:9">
      <c r="A3" t="s">
        <v>2</v>
      </c>
      <c r="B3">
        <v>10</v>
      </c>
      <c r="C3">
        <f>Table1[[#This Row],[Nvertices]]*Table1[[#This Row],[Nvertices]]</f>
        <v>100</v>
      </c>
      <c r="D3" t="s">
        <v>1</v>
      </c>
      <c r="E3" s="7">
        <v>213</v>
      </c>
      <c r="F3" s="7">
        <v>1422200</v>
      </c>
      <c r="H3" s="12">
        <f>Table1[[#This Row],[Key Comparison]]-Table1[[#This Row],[Edges]]</f>
        <v>113</v>
      </c>
      <c r="I3">
        <f>H3/Table1[[#This Row],[Edges]]</f>
        <v>1.1299999999999999</v>
      </c>
    </row>
    <row r="4" spans="1:9">
      <c r="A4" t="s">
        <v>2</v>
      </c>
      <c r="B4">
        <v>100</v>
      </c>
      <c r="C4">
        <f>Table1[[#This Row],[Nvertices]]*Table1[[#This Row],[Nvertices]]</f>
        <v>10000</v>
      </c>
      <c r="D4" t="s">
        <v>0</v>
      </c>
      <c r="E4" s="7">
        <v>35277</v>
      </c>
      <c r="F4" s="7">
        <v>3336700</v>
      </c>
      <c r="H4" s="12">
        <f>Table1[[#This Row],[Key Comparison]]-Table1[[#This Row],[Edges]]</f>
        <v>25277</v>
      </c>
      <c r="I4">
        <f>H4/Table1[[#This Row],[Edges]]</f>
        <v>2.5276999999999998</v>
      </c>
    </row>
    <row r="5" spans="1:9">
      <c r="A5" t="s">
        <v>2</v>
      </c>
      <c r="B5">
        <v>100</v>
      </c>
      <c r="C5">
        <f>Table1[[#This Row],[Nvertices]]*Table1[[#This Row],[Nvertices]]</f>
        <v>10000</v>
      </c>
      <c r="D5" t="s">
        <v>1</v>
      </c>
      <c r="E5" s="7">
        <v>12143</v>
      </c>
      <c r="F5" s="7">
        <v>2892700</v>
      </c>
      <c r="H5" s="12">
        <f>Table1[[#This Row],[Key Comparison]]-Table1[[#This Row],[Edges]]</f>
        <v>2143</v>
      </c>
      <c r="I5">
        <f>H5/Table1[[#This Row],[Edges]]</f>
        <v>0.21429999999999999</v>
      </c>
    </row>
    <row r="6" spans="1:9">
      <c r="A6" t="s">
        <v>2</v>
      </c>
      <c r="B6">
        <v>1000</v>
      </c>
      <c r="C6">
        <f>Table1[[#This Row],[Nvertices]]*Table1[[#This Row],[Nvertices]]</f>
        <v>1000000</v>
      </c>
      <c r="D6" t="s">
        <v>0</v>
      </c>
      <c r="E6" s="7">
        <v>4029793</v>
      </c>
      <c r="F6" s="7">
        <v>42019700</v>
      </c>
      <c r="H6" s="12">
        <f>Table1[[#This Row],[Key Comparison]]-Table1[[#This Row],[Edges]]</f>
        <v>3029793</v>
      </c>
      <c r="I6">
        <f>H6/Table1[[#This Row],[Edges]]</f>
        <v>3.0297930000000002</v>
      </c>
    </row>
    <row r="7" spans="1:9">
      <c r="A7" t="s">
        <v>2</v>
      </c>
      <c r="B7">
        <v>1000</v>
      </c>
      <c r="C7">
        <f>Table1[[#This Row],[Nvertices]]*Table1[[#This Row],[Nvertices]]</f>
        <v>1000000</v>
      </c>
      <c r="D7" t="s">
        <v>1</v>
      </c>
      <c r="E7" s="7">
        <v>1027040</v>
      </c>
      <c r="F7" s="7">
        <v>59701400</v>
      </c>
      <c r="H7" s="12">
        <f>Table1[[#This Row],[Key Comparison]]-Table1[[#This Row],[Edges]]</f>
        <v>27040</v>
      </c>
      <c r="I7">
        <f>H7/Table1[[#This Row],[Edges]]</f>
        <v>2.7040000000000002E-2</v>
      </c>
    </row>
    <row r="8" spans="1:9">
      <c r="A8" t="s">
        <v>2</v>
      </c>
      <c r="B8">
        <v>20</v>
      </c>
      <c r="C8">
        <f>Table1[[#This Row],[Nvertices]]*Table1[[#This Row],[Nvertices]]</f>
        <v>400</v>
      </c>
      <c r="D8" t="s">
        <v>0</v>
      </c>
      <c r="E8" s="7">
        <v>1253</v>
      </c>
      <c r="F8" s="7">
        <v>430100</v>
      </c>
      <c r="H8" s="12">
        <f>Table1[[#This Row],[Key Comparison]]-Table1[[#This Row],[Edges]]</f>
        <v>853</v>
      </c>
      <c r="I8">
        <f>H8/Table1[[#This Row],[Edges]]</f>
        <v>2.1324999999999998</v>
      </c>
    </row>
    <row r="9" spans="1:9">
      <c r="A9" t="s">
        <v>2</v>
      </c>
      <c r="B9">
        <v>20</v>
      </c>
      <c r="C9">
        <f>Table1[[#This Row],[Nvertices]]*Table1[[#This Row],[Nvertices]]</f>
        <v>400</v>
      </c>
      <c r="D9" t="s">
        <v>1</v>
      </c>
      <c r="E9" s="7">
        <v>740</v>
      </c>
      <c r="F9" s="7">
        <v>378600</v>
      </c>
      <c r="H9" s="12">
        <f>Table1[[#This Row],[Key Comparison]]-Table1[[#This Row],[Edges]]</f>
        <v>340</v>
      </c>
      <c r="I9">
        <f>H9/Table1[[#This Row],[Edges]]</f>
        <v>0.85</v>
      </c>
    </row>
    <row r="10" spans="1:9">
      <c r="A10" t="s">
        <v>2</v>
      </c>
      <c r="B10">
        <v>40</v>
      </c>
      <c r="C10">
        <f>Table1[[#This Row],[Nvertices]]*Table1[[#This Row],[Nvertices]]</f>
        <v>1600</v>
      </c>
      <c r="D10" t="s">
        <v>0</v>
      </c>
      <c r="E10" s="7">
        <v>5352</v>
      </c>
      <c r="F10" s="7">
        <v>246900</v>
      </c>
      <c r="H10" s="12">
        <f>Table1[[#This Row],[Key Comparison]]-Table1[[#This Row],[Edges]]</f>
        <v>3752</v>
      </c>
      <c r="I10">
        <f>H10/Table1[[#This Row],[Edges]]</f>
        <v>2.3450000000000002</v>
      </c>
    </row>
    <row r="11" spans="1:9">
      <c r="A11" t="s">
        <v>2</v>
      </c>
      <c r="B11">
        <v>40</v>
      </c>
      <c r="C11">
        <f>Table1[[#This Row],[Nvertices]]*Table1[[#This Row],[Nvertices]]</f>
        <v>1600</v>
      </c>
      <c r="D11" t="s">
        <v>1</v>
      </c>
      <c r="E11" s="7">
        <v>2266</v>
      </c>
      <c r="F11" s="7">
        <v>339300</v>
      </c>
      <c r="H11" s="12">
        <f>Table1[[#This Row],[Key Comparison]]-Table1[[#This Row],[Edges]]</f>
        <v>666</v>
      </c>
      <c r="I11">
        <f>H11/Table1[[#This Row],[Edges]]</f>
        <v>0.41625000000000001</v>
      </c>
    </row>
    <row r="12" spans="1:9">
      <c r="A12" t="s">
        <v>2</v>
      </c>
      <c r="B12">
        <v>500</v>
      </c>
      <c r="C12">
        <f>Table1[[#This Row],[Nvertices]]*Table1[[#This Row],[Nvertices]]</f>
        <v>250000</v>
      </c>
      <c r="D12" t="s">
        <v>0</v>
      </c>
      <c r="E12" s="7">
        <v>1016877</v>
      </c>
      <c r="F12" s="7">
        <v>4079000</v>
      </c>
      <c r="H12" s="12">
        <f>Table1[[#This Row],[Key Comparison]]-Table1[[#This Row],[Edges]]</f>
        <v>766877</v>
      </c>
      <c r="I12">
        <f>H12/Table1[[#This Row],[Edges]]</f>
        <v>3.0675080000000001</v>
      </c>
    </row>
    <row r="13" spans="1:9">
      <c r="A13" t="s">
        <v>2</v>
      </c>
      <c r="B13">
        <v>500</v>
      </c>
      <c r="C13">
        <f>Table1[[#This Row],[Nvertices]]*Table1[[#This Row],[Nvertices]]</f>
        <v>250000</v>
      </c>
      <c r="D13" t="s">
        <v>1</v>
      </c>
      <c r="E13" s="7">
        <v>262592</v>
      </c>
      <c r="F13" s="7">
        <v>7026600</v>
      </c>
      <c r="H13" s="12">
        <f>Table1[[#This Row],[Key Comparison]]-Table1[[#This Row],[Edges]]</f>
        <v>12592</v>
      </c>
      <c r="I13">
        <f>H13/Table1[[#This Row],[Edges]]</f>
        <v>5.0368000000000003E-2</v>
      </c>
    </row>
    <row r="14" spans="1:9">
      <c r="A14" t="s">
        <v>2</v>
      </c>
      <c r="B14">
        <v>5000</v>
      </c>
      <c r="C14">
        <f>Table1[[#This Row],[Nvertices]]*Table1[[#This Row],[Nvertices]]</f>
        <v>25000000</v>
      </c>
      <c r="D14" t="s">
        <v>0</v>
      </c>
      <c r="E14" s="7">
        <v>100834480</v>
      </c>
      <c r="F14" s="7">
        <v>92804600</v>
      </c>
      <c r="H14" s="12">
        <f>Table1[[#This Row],[Key Comparison]]-Table1[[#This Row],[Edges]]</f>
        <v>75834480</v>
      </c>
      <c r="I14">
        <f>H14/Table1[[#This Row],[Edges]]</f>
        <v>3.0333792000000002</v>
      </c>
    </row>
    <row r="15" spans="1:9">
      <c r="A15" t="s">
        <v>2</v>
      </c>
      <c r="B15">
        <v>5000</v>
      </c>
      <c r="C15">
        <f>Table1[[#This Row],[Nvertices]]*Table1[[#This Row],[Nvertices]]</f>
        <v>25000000</v>
      </c>
      <c r="D15" t="s">
        <v>1</v>
      </c>
      <c r="E15" s="7">
        <v>25158844</v>
      </c>
      <c r="F15" s="7">
        <v>506694600</v>
      </c>
    </row>
    <row r="16" spans="1:9">
      <c r="A16" t="s">
        <v>5</v>
      </c>
      <c r="B16">
        <v>10</v>
      </c>
      <c r="C16">
        <v>15</v>
      </c>
      <c r="D16" t="s">
        <v>0</v>
      </c>
      <c r="E16" s="7">
        <v>138</v>
      </c>
      <c r="F16" s="7">
        <v>206700</v>
      </c>
    </row>
    <row r="17" spans="1:8">
      <c r="A17" t="s">
        <v>5</v>
      </c>
      <c r="B17">
        <v>10</v>
      </c>
      <c r="C17">
        <v>15</v>
      </c>
      <c r="D17" t="s">
        <v>1</v>
      </c>
      <c r="E17" s="7">
        <v>66</v>
      </c>
      <c r="F17" s="7">
        <v>218400</v>
      </c>
    </row>
    <row r="18" spans="1:8">
      <c r="A18" t="s">
        <v>5</v>
      </c>
      <c r="B18">
        <v>100</v>
      </c>
      <c r="C18">
        <v>1966</v>
      </c>
      <c r="D18" t="s">
        <v>0</v>
      </c>
      <c r="E18" s="7">
        <v>29361</v>
      </c>
      <c r="F18" s="7">
        <v>410000</v>
      </c>
    </row>
    <row r="19" spans="1:8">
      <c r="A19" t="s">
        <v>5</v>
      </c>
      <c r="B19">
        <v>100</v>
      </c>
      <c r="C19">
        <v>1966</v>
      </c>
      <c r="D19" t="s">
        <v>1</v>
      </c>
      <c r="E19" s="7">
        <v>4291</v>
      </c>
      <c r="F19" s="7">
        <v>557200</v>
      </c>
    </row>
    <row r="20" spans="1:8">
      <c r="A20" t="s">
        <v>5</v>
      </c>
      <c r="B20">
        <v>1000</v>
      </c>
      <c r="C20">
        <v>199700</v>
      </c>
      <c r="D20" t="s">
        <v>0</v>
      </c>
      <c r="E20" s="7">
        <v>3850228</v>
      </c>
      <c r="F20" s="7">
        <v>4938400</v>
      </c>
    </row>
    <row r="21" spans="1:8">
      <c r="A21" t="s">
        <v>5</v>
      </c>
      <c r="B21">
        <v>1000</v>
      </c>
      <c r="C21">
        <v>199700</v>
      </c>
      <c r="D21" t="s">
        <v>1</v>
      </c>
      <c r="E21" s="7">
        <v>228345</v>
      </c>
      <c r="F21" s="7">
        <v>9966300</v>
      </c>
    </row>
    <row r="22" spans="1:8">
      <c r="A22" t="s">
        <v>5</v>
      </c>
      <c r="B22">
        <v>20</v>
      </c>
      <c r="C22">
        <v>76</v>
      </c>
      <c r="D22" t="s">
        <v>0</v>
      </c>
      <c r="E22" s="7">
        <v>739</v>
      </c>
      <c r="F22" s="7">
        <v>167000</v>
      </c>
    </row>
    <row r="23" spans="1:8">
      <c r="A23" t="s">
        <v>5</v>
      </c>
      <c r="B23">
        <v>20</v>
      </c>
      <c r="C23">
        <v>76</v>
      </c>
      <c r="D23" t="s">
        <v>1</v>
      </c>
      <c r="E23" s="7">
        <v>295</v>
      </c>
      <c r="F23" s="7">
        <v>174900</v>
      </c>
    </row>
    <row r="24" spans="1:8">
      <c r="A24" t="s">
        <v>5</v>
      </c>
      <c r="B24">
        <v>40</v>
      </c>
      <c r="C24">
        <v>356</v>
      </c>
      <c r="D24" t="s">
        <v>0</v>
      </c>
      <c r="E24" s="7">
        <v>3776</v>
      </c>
      <c r="F24" s="7">
        <v>225300</v>
      </c>
    </row>
    <row r="25" spans="1:8">
      <c r="A25" t="s">
        <v>5</v>
      </c>
      <c r="B25">
        <v>40</v>
      </c>
      <c r="C25">
        <v>356</v>
      </c>
      <c r="D25" t="s">
        <v>1</v>
      </c>
      <c r="E25" s="7">
        <v>1106</v>
      </c>
      <c r="F25" s="7">
        <v>177400</v>
      </c>
    </row>
    <row r="26" spans="1:8">
      <c r="A26" t="s">
        <v>5</v>
      </c>
      <c r="B26">
        <v>500</v>
      </c>
      <c r="C26">
        <v>49787</v>
      </c>
      <c r="D26" t="s">
        <v>0</v>
      </c>
      <c r="E26" s="7">
        <v>953380</v>
      </c>
      <c r="F26" s="7">
        <v>1423600</v>
      </c>
    </row>
    <row r="27" spans="1:8">
      <c r="A27" t="s">
        <v>5</v>
      </c>
      <c r="B27">
        <v>500</v>
      </c>
      <c r="C27">
        <v>49787</v>
      </c>
      <c r="D27" t="s">
        <v>1</v>
      </c>
      <c r="E27" s="7">
        <v>64486</v>
      </c>
      <c r="F27" s="7">
        <v>1571200</v>
      </c>
    </row>
    <row r="28" spans="1:8">
      <c r="A28" t="s">
        <v>5</v>
      </c>
      <c r="B28">
        <v>5000</v>
      </c>
      <c r="C28">
        <v>4999902</v>
      </c>
      <c r="D28" t="s">
        <v>0</v>
      </c>
      <c r="E28" s="7">
        <v>107385202</v>
      </c>
      <c r="F28" s="7">
        <v>124015400</v>
      </c>
    </row>
    <row r="29" spans="1:8">
      <c r="A29" t="s">
        <v>5</v>
      </c>
      <c r="B29">
        <v>5000</v>
      </c>
      <c r="C29">
        <v>4999902</v>
      </c>
      <c r="D29" t="s">
        <v>1</v>
      </c>
      <c r="E29" s="7">
        <v>5213390</v>
      </c>
      <c r="F29" s="7">
        <v>97872700</v>
      </c>
    </row>
    <row r="30" spans="1:8">
      <c r="A30" t="s">
        <v>2</v>
      </c>
      <c r="B30">
        <v>10</v>
      </c>
      <c r="C30">
        <v>100</v>
      </c>
      <c r="D30" t="s">
        <v>20</v>
      </c>
      <c r="E30">
        <f>4*Table1[[#This Row],[Edges]]</f>
        <v>400</v>
      </c>
      <c r="H30">
        <f>LOG(2,2)</f>
        <v>1</v>
      </c>
    </row>
    <row r="31" spans="1:8">
      <c r="A31" t="s">
        <v>2</v>
      </c>
      <c r="B31">
        <v>20</v>
      </c>
      <c r="C31">
        <v>400</v>
      </c>
      <c r="D31" t="s">
        <v>20</v>
      </c>
      <c r="E31">
        <f>4*Table1[[#This Row],[Edges]]</f>
        <v>1600</v>
      </c>
    </row>
    <row r="32" spans="1:8">
      <c r="A32" t="s">
        <v>2</v>
      </c>
      <c r="B32">
        <v>40</v>
      </c>
      <c r="C32">
        <v>1600</v>
      </c>
      <c r="D32" t="s">
        <v>20</v>
      </c>
      <c r="E32">
        <f>4*Table1[[#This Row],[Edges]]</f>
        <v>6400</v>
      </c>
    </row>
    <row r="33" spans="1:21">
      <c r="A33" t="s">
        <v>2</v>
      </c>
      <c r="B33">
        <v>100</v>
      </c>
      <c r="C33">
        <v>10000</v>
      </c>
      <c r="D33" t="s">
        <v>20</v>
      </c>
      <c r="E33">
        <f>4*Table1[[#This Row],[Edges]]</f>
        <v>40000</v>
      </c>
    </row>
    <row r="34" spans="1:21">
      <c r="A34" t="s">
        <v>2</v>
      </c>
      <c r="B34">
        <v>500</v>
      </c>
      <c r="C34">
        <v>250000</v>
      </c>
      <c r="D34" t="s">
        <v>20</v>
      </c>
      <c r="E34">
        <f>4*Table1[[#This Row],[Edges]]</f>
        <v>1000000</v>
      </c>
    </row>
    <row r="35" spans="1:21">
      <c r="A35" t="s">
        <v>2</v>
      </c>
      <c r="B35">
        <v>1000</v>
      </c>
      <c r="C35">
        <v>1000000</v>
      </c>
      <c r="D35" t="s">
        <v>20</v>
      </c>
      <c r="E35">
        <f>4*Table1[[#This Row],[Edges]]</f>
        <v>4000000</v>
      </c>
    </row>
    <row r="36" spans="1:21">
      <c r="A36" t="s">
        <v>2</v>
      </c>
      <c r="B36">
        <v>5000</v>
      </c>
      <c r="C36">
        <v>25000000</v>
      </c>
      <c r="D36" t="s">
        <v>20</v>
      </c>
      <c r="E36">
        <f>4*Table1[[#This Row],[Edges]]</f>
        <v>100000000</v>
      </c>
    </row>
    <row r="37" spans="1:21">
      <c r="A37" t="s">
        <v>5</v>
      </c>
      <c r="B37">
        <v>10</v>
      </c>
      <c r="C37">
        <v>100</v>
      </c>
      <c r="D37" t="s">
        <v>20</v>
      </c>
      <c r="E37">
        <f>4*Table1[[#This Row],[Edges]]</f>
        <v>400</v>
      </c>
      <c r="H37" t="s">
        <v>51</v>
      </c>
    </row>
    <row r="38" spans="1:21">
      <c r="A38" t="s">
        <v>5</v>
      </c>
      <c r="B38">
        <v>20</v>
      </c>
      <c r="C38">
        <v>400</v>
      </c>
      <c r="D38" t="s">
        <v>20</v>
      </c>
      <c r="E38">
        <f>4*Table1[[#This Row],[Edges]]</f>
        <v>1600</v>
      </c>
    </row>
    <row r="39" spans="1:21">
      <c r="A39" t="s">
        <v>5</v>
      </c>
      <c r="B39">
        <v>40</v>
      </c>
      <c r="C39">
        <v>1600</v>
      </c>
      <c r="D39" t="s">
        <v>20</v>
      </c>
      <c r="E39">
        <f>4*Table1[[#This Row],[Edges]]</f>
        <v>6400</v>
      </c>
    </row>
    <row r="40" spans="1:21">
      <c r="A40" t="s">
        <v>5</v>
      </c>
      <c r="B40">
        <v>100</v>
      </c>
      <c r="C40">
        <v>10000</v>
      </c>
      <c r="D40" t="s">
        <v>20</v>
      </c>
      <c r="E40">
        <f>4*Table1[[#This Row],[Edges]]</f>
        <v>40000</v>
      </c>
    </row>
    <row r="41" spans="1:21">
      <c r="A41" t="s">
        <v>5</v>
      </c>
      <c r="B41">
        <v>500</v>
      </c>
      <c r="C41">
        <v>250000</v>
      </c>
      <c r="D41" t="s">
        <v>20</v>
      </c>
      <c r="E41">
        <f>4*Table1[[#This Row],[Edges]]</f>
        <v>1000000</v>
      </c>
    </row>
    <row r="42" spans="1:21">
      <c r="A42" t="s">
        <v>5</v>
      </c>
      <c r="B42">
        <v>1000</v>
      </c>
      <c r="C42">
        <v>1000000</v>
      </c>
      <c r="D42" t="s">
        <v>20</v>
      </c>
      <c r="E42">
        <f>4*Table1[[#This Row],[Edges]]</f>
        <v>4000000</v>
      </c>
      <c r="J42" t="s">
        <v>15</v>
      </c>
    </row>
    <row r="43" spans="1:21">
      <c r="A43" t="s">
        <v>5</v>
      </c>
      <c r="B43">
        <v>5000</v>
      </c>
      <c r="C43">
        <v>25000000</v>
      </c>
      <c r="D43" t="s">
        <v>20</v>
      </c>
      <c r="E43">
        <f>4*Table1[[#This Row],[Edges]]</f>
        <v>100000000</v>
      </c>
      <c r="J43" t="s">
        <v>16</v>
      </c>
      <c r="P43" s="1" t="s">
        <v>23</v>
      </c>
      <c r="Q43" t="str" cm="1">
        <f t="array" ref="Q43:U43">_xlfn.TEXTSPLIT(P43,",")</f>
        <v>Dense</v>
      </c>
      <c r="R43" t="str">
        <v>10</v>
      </c>
      <c r="S43" t="str">
        <v>Array</v>
      </c>
      <c r="T43" t="str">
        <v>222</v>
      </c>
      <c r="U43" t="str">
        <v>1584300</v>
      </c>
    </row>
    <row r="44" spans="1:21">
      <c r="A44" t="s">
        <v>2</v>
      </c>
      <c r="B44">
        <v>10</v>
      </c>
      <c r="C44">
        <v>100</v>
      </c>
      <c r="D44" t="s">
        <v>21</v>
      </c>
      <c r="E44" s="5">
        <f>_xlfn.CEILING.MATH((Table1[[#This Row],[Edges]])+2*(Table1[[#This Row],[Nvertices]])*LOG(Table1[[#This Row],[Edges]],2))</f>
        <v>233</v>
      </c>
      <c r="F44" s="5"/>
      <c r="I44" t="s">
        <v>18</v>
      </c>
      <c r="J44" t="s">
        <v>17</v>
      </c>
      <c r="P44" s="1" t="s">
        <v>24</v>
      </c>
      <c r="Q44" t="str" cm="1">
        <f t="array" ref="Q44:U44">_xlfn.TEXTSPLIT(P44,",")</f>
        <v>Dense</v>
      </c>
      <c r="R44" t="str">
        <v>10</v>
      </c>
      <c r="S44" t="str">
        <v>Heap</v>
      </c>
      <c r="T44" t="str">
        <v>213</v>
      </c>
      <c r="U44" t="str">
        <v>1422200</v>
      </c>
    </row>
    <row r="45" spans="1:21">
      <c r="A45" t="s">
        <v>2</v>
      </c>
      <c r="B45">
        <v>20</v>
      </c>
      <c r="C45">
        <v>400</v>
      </c>
      <c r="D45" t="s">
        <v>21</v>
      </c>
      <c r="E45" s="5">
        <f>_xlfn.CEILING.MATH((Table1[[#This Row],[Edges]])+2*(Table1[[#This Row],[Nvertices]])*LOG(Table1[[#This Row],[Edges]],2))</f>
        <v>746</v>
      </c>
      <c r="F45" s="5"/>
      <c r="P45" s="1" t="s">
        <v>25</v>
      </c>
      <c r="Q45" t="str" cm="1">
        <f t="array" ref="Q45:U45">_xlfn.TEXTSPLIT(P45,",")</f>
        <v>Dense</v>
      </c>
      <c r="R45" t="str">
        <v>100</v>
      </c>
      <c r="S45" t="str">
        <v>Array</v>
      </c>
      <c r="T45" t="str">
        <v>35277</v>
      </c>
      <c r="U45" t="str">
        <v>3336700</v>
      </c>
    </row>
    <row r="46" spans="1:21">
      <c r="A46" t="s">
        <v>2</v>
      </c>
      <c r="B46">
        <v>40</v>
      </c>
      <c r="C46">
        <v>1600</v>
      </c>
      <c r="D46" t="s">
        <v>21</v>
      </c>
      <c r="E46" s="5">
        <f>_xlfn.CEILING.MATH((Table1[[#This Row],[Edges]])+2*(Table1[[#This Row],[Nvertices]])*LOG(Table1[[#This Row],[Edges]],2))</f>
        <v>2452</v>
      </c>
      <c r="F46" s="5"/>
      <c r="P46" s="1" t="s">
        <v>26</v>
      </c>
      <c r="Q46" t="str" cm="1">
        <f t="array" ref="Q46:U46">_xlfn.TEXTSPLIT(P46,",")</f>
        <v>Dense</v>
      </c>
      <c r="R46" t="str">
        <v>100</v>
      </c>
      <c r="S46" t="str">
        <v>Heap</v>
      </c>
      <c r="T46" t="str">
        <v>12143</v>
      </c>
      <c r="U46" t="str">
        <v>2892700</v>
      </c>
    </row>
    <row r="47" spans="1:21">
      <c r="A47" t="s">
        <v>2</v>
      </c>
      <c r="B47">
        <v>100</v>
      </c>
      <c r="C47">
        <v>10000</v>
      </c>
      <c r="D47" t="s">
        <v>21</v>
      </c>
      <c r="E47" s="5">
        <f>_xlfn.CEILING.MATH((Table1[[#This Row],[Edges]])+2*(Table1[[#This Row],[Nvertices]])*LOG(Table1[[#This Row],[Edges]],2))</f>
        <v>12658</v>
      </c>
      <c r="F47" s="5"/>
      <c r="P47" s="1" t="s">
        <v>27</v>
      </c>
      <c r="Q47" t="str" cm="1">
        <f t="array" ref="Q47:U47">_xlfn.TEXTSPLIT(P47,",")</f>
        <v>Dense</v>
      </c>
      <c r="R47" t="str">
        <v>1000</v>
      </c>
      <c r="S47" t="str">
        <v>Array</v>
      </c>
      <c r="T47" t="str">
        <v>4029793</v>
      </c>
      <c r="U47" t="str">
        <v>42019700</v>
      </c>
    </row>
    <row r="48" spans="1:21">
      <c r="A48" t="s">
        <v>2</v>
      </c>
      <c r="B48">
        <v>500</v>
      </c>
      <c r="C48">
        <v>250000</v>
      </c>
      <c r="D48" t="s">
        <v>21</v>
      </c>
      <c r="E48" s="5">
        <f>_xlfn.CEILING.MATH((Table1[[#This Row],[Edges]])+2*(Table1[[#This Row],[Nvertices]])*LOG(Table1[[#This Row],[Edges]],2))</f>
        <v>267932</v>
      </c>
      <c r="F48" s="5"/>
      <c r="I48" s="4" t="s">
        <v>19</v>
      </c>
      <c r="P48" s="1" t="s">
        <v>28</v>
      </c>
      <c r="Q48" t="str" cm="1">
        <f t="array" ref="Q48:U48">_xlfn.TEXTSPLIT(P48,",")</f>
        <v>Dense</v>
      </c>
      <c r="R48" t="str">
        <v>1000</v>
      </c>
      <c r="S48" t="str">
        <v>Heap</v>
      </c>
      <c r="T48" t="str">
        <v>1027040</v>
      </c>
      <c r="U48" t="str">
        <v>59701400</v>
      </c>
    </row>
    <row r="49" spans="1:21">
      <c r="A49" t="s">
        <v>2</v>
      </c>
      <c r="B49">
        <v>1000</v>
      </c>
      <c r="C49">
        <v>1000000</v>
      </c>
      <c r="D49" t="s">
        <v>21</v>
      </c>
      <c r="E49" s="5">
        <f>_xlfn.CEILING.MATH((Table1[[#This Row],[Edges]])+2*(Table1[[#This Row],[Nvertices]])*LOG(Table1[[#This Row],[Edges]],2))</f>
        <v>1039864</v>
      </c>
      <c r="F49" s="5"/>
      <c r="P49" s="1" t="s">
        <v>29</v>
      </c>
      <c r="Q49" t="str" cm="1">
        <f t="array" ref="Q49:U49">_xlfn.TEXTSPLIT(P49,",")</f>
        <v>Dense</v>
      </c>
      <c r="R49" t="str">
        <v>20</v>
      </c>
      <c r="S49" t="str">
        <v>Array</v>
      </c>
      <c r="T49" t="str">
        <v>1253</v>
      </c>
      <c r="U49" t="str">
        <v>430100</v>
      </c>
    </row>
    <row r="50" spans="1:21">
      <c r="A50" t="s">
        <v>2</v>
      </c>
      <c r="B50">
        <v>5000</v>
      </c>
      <c r="C50">
        <v>25000000</v>
      </c>
      <c r="D50" t="s">
        <v>21</v>
      </c>
      <c r="E50" s="5">
        <f>_xlfn.CEILING.MATH((Table1[[#This Row],[Edges]])+2*(Table1[[#This Row],[Nvertices]])*LOG(Table1[[#This Row],[Edges]],2))</f>
        <v>25245755</v>
      </c>
      <c r="F50" s="5"/>
      <c r="P50" s="1" t="s">
        <v>30</v>
      </c>
      <c r="Q50" t="str" cm="1">
        <f t="array" ref="Q50:U50">_xlfn.TEXTSPLIT(P50,",")</f>
        <v>Dense</v>
      </c>
      <c r="R50" t="str">
        <v>20</v>
      </c>
      <c r="S50" t="str">
        <v>Heap</v>
      </c>
      <c r="T50" t="str">
        <v>740</v>
      </c>
      <c r="U50" t="str">
        <v>378600</v>
      </c>
    </row>
    <row r="51" spans="1:21">
      <c r="A51" t="s">
        <v>5</v>
      </c>
      <c r="B51">
        <v>10</v>
      </c>
      <c r="C51">
        <v>15</v>
      </c>
      <c r="D51" t="s">
        <v>21</v>
      </c>
      <c r="E51" s="5">
        <f>_xlfn.CEILING.MATH((Table1[[#This Row],[Edges]])+2*(Table1[[#This Row],[Nvertices]])*LOG(Table1[[#This Row],[Edges]],2))</f>
        <v>94</v>
      </c>
      <c r="F51" s="5"/>
      <c r="H51" s="6"/>
      <c r="P51" s="1" t="s">
        <v>31</v>
      </c>
      <c r="Q51" t="str" cm="1">
        <f t="array" ref="Q51:U51">_xlfn.TEXTSPLIT(P51,",")</f>
        <v>Dense</v>
      </c>
      <c r="R51" t="str">
        <v>40</v>
      </c>
      <c r="S51" t="str">
        <v>Array</v>
      </c>
      <c r="T51" t="str">
        <v>5352</v>
      </c>
      <c r="U51" t="str">
        <v>246900</v>
      </c>
    </row>
    <row r="52" spans="1:21">
      <c r="A52" t="s">
        <v>5</v>
      </c>
      <c r="B52">
        <v>20</v>
      </c>
      <c r="C52">
        <v>76</v>
      </c>
      <c r="D52" t="s">
        <v>21</v>
      </c>
      <c r="E52" s="5">
        <f>_xlfn.CEILING.MATH((Table1[[#This Row],[Edges]])+2*(Table1[[#This Row],[Nvertices]])*LOG(Table1[[#This Row],[Edges]],2))</f>
        <v>326</v>
      </c>
      <c r="F52" s="5"/>
      <c r="P52" s="1" t="s">
        <v>32</v>
      </c>
      <c r="Q52" t="str" cm="1">
        <f t="array" ref="Q52:U52">_xlfn.TEXTSPLIT(P52,",")</f>
        <v>Dense</v>
      </c>
      <c r="R52" t="str">
        <v>40</v>
      </c>
      <c r="S52" t="str">
        <v>Heap</v>
      </c>
      <c r="T52" t="str">
        <v>2266</v>
      </c>
      <c r="U52" t="str">
        <v>339300</v>
      </c>
    </row>
    <row r="53" spans="1:21">
      <c r="A53" t="s">
        <v>5</v>
      </c>
      <c r="B53">
        <v>40</v>
      </c>
      <c r="C53">
        <v>356</v>
      </c>
      <c r="D53" t="s">
        <v>21</v>
      </c>
      <c r="E53" s="5">
        <f>_xlfn.CEILING.MATH((Table1[[#This Row],[Edges]])+2*(Table1[[#This Row],[Nvertices]])*LOG(Table1[[#This Row],[Edges]],2))</f>
        <v>1035</v>
      </c>
      <c r="F53" s="5"/>
      <c r="P53" s="1" t="s">
        <v>33</v>
      </c>
      <c r="Q53" t="str" cm="1">
        <f t="array" ref="Q53:U53">_xlfn.TEXTSPLIT(P53,",")</f>
        <v>Dense</v>
      </c>
      <c r="R53" t="str">
        <v>500</v>
      </c>
      <c r="S53" t="str">
        <v>Array</v>
      </c>
      <c r="T53" t="str">
        <v>1016877</v>
      </c>
      <c r="U53" t="str">
        <v>4079000</v>
      </c>
    </row>
    <row r="54" spans="1:21">
      <c r="A54" t="s">
        <v>5</v>
      </c>
      <c r="B54">
        <v>100</v>
      </c>
      <c r="C54">
        <v>1966</v>
      </c>
      <c r="D54" t="s">
        <v>21</v>
      </c>
      <c r="E54" s="5">
        <f>_xlfn.CEILING.MATH((Table1[[#This Row],[Edges]])+2*(Table1[[#This Row],[Nvertices]])*LOG(Table1[[#This Row],[Edges]],2))</f>
        <v>4155</v>
      </c>
      <c r="F54" s="5"/>
      <c r="P54" s="1" t="s">
        <v>34</v>
      </c>
      <c r="Q54" t="str" cm="1">
        <f t="array" ref="Q54:U54">_xlfn.TEXTSPLIT(P54,",")</f>
        <v>Dense</v>
      </c>
      <c r="R54" t="str">
        <v>500</v>
      </c>
      <c r="S54" t="str">
        <v>Heap</v>
      </c>
      <c r="T54" t="str">
        <v>262592</v>
      </c>
      <c r="U54" t="str">
        <v>7026600</v>
      </c>
    </row>
    <row r="55" spans="1:21">
      <c r="A55" t="s">
        <v>5</v>
      </c>
      <c r="B55">
        <v>500</v>
      </c>
      <c r="C55">
        <v>49787</v>
      </c>
      <c r="D55" t="s">
        <v>21</v>
      </c>
      <c r="E55" s="5">
        <f>_xlfn.CEILING.MATH((Table1[[#This Row],[Edges]])+2*(Table1[[#This Row],[Nvertices]])*LOG(Table1[[#This Row],[Edges]],2))</f>
        <v>65391</v>
      </c>
      <c r="F55" s="5"/>
      <c r="P55" s="1" t="s">
        <v>35</v>
      </c>
      <c r="Q55" t="str" cm="1">
        <f t="array" ref="Q55:U55">_xlfn.TEXTSPLIT(P55,",")</f>
        <v>Dense</v>
      </c>
      <c r="R55" t="str">
        <v>5000</v>
      </c>
      <c r="S55" t="str">
        <v>Array</v>
      </c>
      <c r="T55" t="str">
        <v>100834480</v>
      </c>
      <c r="U55" t="str">
        <v>92804600</v>
      </c>
    </row>
    <row r="56" spans="1:21">
      <c r="A56" t="s">
        <v>5</v>
      </c>
      <c r="B56">
        <v>1000</v>
      </c>
      <c r="C56">
        <v>199700</v>
      </c>
      <c r="D56" t="s">
        <v>21</v>
      </c>
      <c r="E56" s="5">
        <f>_xlfn.CEILING.MATH((Table1[[#This Row],[Edges]])+2*(Table1[[#This Row],[Nvertices]])*LOG(Table1[[#This Row],[Edges]],2))</f>
        <v>234915</v>
      </c>
      <c r="F56" s="5"/>
      <c r="P56" s="1" t="s">
        <v>36</v>
      </c>
      <c r="Q56" t="str" cm="1">
        <f t="array" ref="Q56:U56">_xlfn.TEXTSPLIT(P56,",")</f>
        <v>Dense</v>
      </c>
      <c r="R56" t="str">
        <v>5000</v>
      </c>
      <c r="S56" t="str">
        <v>Heap</v>
      </c>
      <c r="T56" t="str">
        <v>25158844</v>
      </c>
      <c r="U56" t="str">
        <v>506694600</v>
      </c>
    </row>
    <row r="57" spans="1:21">
      <c r="A57" t="s">
        <v>5</v>
      </c>
      <c r="B57">
        <v>5000</v>
      </c>
      <c r="C57">
        <v>4999902</v>
      </c>
      <c r="D57" t="s">
        <v>21</v>
      </c>
      <c r="E57" s="5">
        <f>_xlfn.CEILING.MATH((Table1[[#This Row],[Edges]])+2*(Table1[[#This Row],[Nvertices]])*LOG(Table1[[#This Row],[Edges]],2))</f>
        <v>5222437</v>
      </c>
      <c r="F57" s="5"/>
      <c r="P57" s="1" t="s">
        <v>37</v>
      </c>
      <c r="Q57" t="str" cm="1">
        <f t="array" ref="Q57:U57">_xlfn.TEXTSPLIT(P57,",")</f>
        <v>Sparse</v>
      </c>
      <c r="R57" t="str">
        <v>10</v>
      </c>
      <c r="S57" t="str">
        <v>Array</v>
      </c>
      <c r="T57" t="str">
        <v>138</v>
      </c>
      <c r="U57" t="str">
        <v>206700</v>
      </c>
    </row>
    <row r="58" spans="1:21">
      <c r="A58" t="s">
        <v>2</v>
      </c>
      <c r="B58">
        <v>10</v>
      </c>
      <c r="C58">
        <v>100</v>
      </c>
      <c r="D58" t="s">
        <v>52</v>
      </c>
      <c r="E58" s="5">
        <f>Table1[[#This Row],[Edges]]</f>
        <v>100</v>
      </c>
      <c r="P58" s="1" t="s">
        <v>38</v>
      </c>
      <c r="Q58" t="str" cm="1">
        <f t="array" ref="Q58:U58">_xlfn.TEXTSPLIT(P58,",")</f>
        <v>Sparse</v>
      </c>
      <c r="R58" t="str">
        <v>10</v>
      </c>
      <c r="S58" t="str">
        <v>Heap</v>
      </c>
      <c r="T58" t="str">
        <v>66</v>
      </c>
      <c r="U58" t="str">
        <v>218400</v>
      </c>
    </row>
    <row r="59" spans="1:21">
      <c r="A59" t="s">
        <v>2</v>
      </c>
      <c r="B59">
        <v>20</v>
      </c>
      <c r="C59">
        <v>400</v>
      </c>
      <c r="D59" t="s">
        <v>52</v>
      </c>
      <c r="E59" s="5">
        <f>Table1[[#This Row],[Edges]]</f>
        <v>400</v>
      </c>
      <c r="P59" s="1" t="s">
        <v>39</v>
      </c>
      <c r="Q59" t="str" cm="1">
        <f t="array" ref="Q59:U59">_xlfn.TEXTSPLIT(P59,",")</f>
        <v>Sparse</v>
      </c>
      <c r="R59" t="str">
        <v>100</v>
      </c>
      <c r="S59" t="str">
        <v>Array</v>
      </c>
      <c r="T59" t="str">
        <v>29361</v>
      </c>
      <c r="U59" t="str">
        <v>410000</v>
      </c>
    </row>
    <row r="60" spans="1:21">
      <c r="A60" t="s">
        <v>2</v>
      </c>
      <c r="B60">
        <v>40</v>
      </c>
      <c r="C60">
        <v>1600</v>
      </c>
      <c r="D60" t="s">
        <v>52</v>
      </c>
      <c r="E60" s="5">
        <f>Table1[[#This Row],[Edges]]</f>
        <v>1600</v>
      </c>
      <c r="P60" s="1" t="s">
        <v>40</v>
      </c>
      <c r="Q60" t="str" cm="1">
        <f t="array" ref="Q60:U60">_xlfn.TEXTSPLIT(P60,",")</f>
        <v>Sparse</v>
      </c>
      <c r="R60" t="str">
        <v>100</v>
      </c>
      <c r="S60" t="str">
        <v>Heap</v>
      </c>
      <c r="T60" t="str">
        <v>4291</v>
      </c>
      <c r="U60" t="str">
        <v>557200</v>
      </c>
    </row>
    <row r="61" spans="1:21">
      <c r="A61" t="s">
        <v>2</v>
      </c>
      <c r="B61">
        <v>100</v>
      </c>
      <c r="C61">
        <v>10000</v>
      </c>
      <c r="D61" t="s">
        <v>52</v>
      </c>
      <c r="E61" s="5">
        <f>Table1[[#This Row],[Edges]]</f>
        <v>10000</v>
      </c>
      <c r="P61" s="1" t="s">
        <v>41</v>
      </c>
      <c r="Q61" t="str" cm="1">
        <f t="array" ref="Q61:U61">_xlfn.TEXTSPLIT(P61,",")</f>
        <v>Sparse</v>
      </c>
      <c r="R61" t="str">
        <v>1000</v>
      </c>
      <c r="S61" t="str">
        <v>Array</v>
      </c>
      <c r="T61" t="str">
        <v>3850228</v>
      </c>
      <c r="U61" t="str">
        <v>4938400</v>
      </c>
    </row>
    <row r="62" spans="1:21">
      <c r="A62" t="s">
        <v>2</v>
      </c>
      <c r="B62">
        <v>500</v>
      </c>
      <c r="C62">
        <v>250000</v>
      </c>
      <c r="D62" t="s">
        <v>52</v>
      </c>
      <c r="E62" s="5">
        <f>Table1[[#This Row],[Edges]]</f>
        <v>250000</v>
      </c>
      <c r="P62" s="1" t="s">
        <v>42</v>
      </c>
      <c r="Q62" t="str" cm="1">
        <f t="array" ref="Q62:U62">_xlfn.TEXTSPLIT(P62,",")</f>
        <v>Sparse</v>
      </c>
      <c r="R62" t="str">
        <v>1000</v>
      </c>
      <c r="S62" t="str">
        <v>Heap</v>
      </c>
      <c r="T62" t="str">
        <v>228345</v>
      </c>
      <c r="U62" t="str">
        <v>9966300</v>
      </c>
    </row>
    <row r="63" spans="1:21">
      <c r="A63" t="s">
        <v>2</v>
      </c>
      <c r="B63">
        <v>1000</v>
      </c>
      <c r="C63">
        <v>1000000</v>
      </c>
      <c r="D63" t="s">
        <v>52</v>
      </c>
      <c r="E63" s="5">
        <f>Table1[[#This Row],[Edges]]</f>
        <v>1000000</v>
      </c>
      <c r="P63" s="1" t="s">
        <v>43</v>
      </c>
      <c r="Q63" t="str" cm="1">
        <f t="array" ref="Q63:U63">_xlfn.TEXTSPLIT(P63,",")</f>
        <v>Sparse</v>
      </c>
      <c r="R63" t="str">
        <v>20</v>
      </c>
      <c r="S63" t="str">
        <v>Array</v>
      </c>
      <c r="T63" t="str">
        <v>739</v>
      </c>
      <c r="U63" t="str">
        <v>167000</v>
      </c>
    </row>
    <row r="64" spans="1:21">
      <c r="A64" t="s">
        <v>2</v>
      </c>
      <c r="B64">
        <v>5000</v>
      </c>
      <c r="C64">
        <v>25000000</v>
      </c>
      <c r="D64" t="s">
        <v>52</v>
      </c>
      <c r="E64" s="5">
        <f>Table1[[#This Row],[Edges]]</f>
        <v>25000000</v>
      </c>
      <c r="P64" s="1" t="s">
        <v>44</v>
      </c>
      <c r="Q64" t="str" cm="1">
        <f t="array" ref="Q64:U64">_xlfn.TEXTSPLIT(P64,",")</f>
        <v>Sparse</v>
      </c>
      <c r="R64" t="str">
        <v>20</v>
      </c>
      <c r="S64" t="str">
        <v>Heap</v>
      </c>
      <c r="T64" t="str">
        <v>295</v>
      </c>
      <c r="U64" t="str">
        <v>174900</v>
      </c>
    </row>
    <row r="65" spans="1:21">
      <c r="A65" t="s">
        <v>5</v>
      </c>
      <c r="B65">
        <v>10</v>
      </c>
      <c r="C65">
        <v>100</v>
      </c>
      <c r="D65" t="s">
        <v>52</v>
      </c>
      <c r="E65" s="5">
        <f>Table1[[#This Row],[Edges]]</f>
        <v>100</v>
      </c>
      <c r="P65" s="1" t="s">
        <v>45</v>
      </c>
      <c r="Q65" t="str" cm="1">
        <f t="array" ref="Q65:U65">_xlfn.TEXTSPLIT(P65,",")</f>
        <v>Sparse</v>
      </c>
      <c r="R65" t="str">
        <v>40</v>
      </c>
      <c r="S65" t="str">
        <v>Array</v>
      </c>
      <c r="T65" t="str">
        <v>3776</v>
      </c>
      <c r="U65" t="str">
        <v>225300</v>
      </c>
    </row>
    <row r="66" spans="1:21">
      <c r="A66" t="s">
        <v>5</v>
      </c>
      <c r="B66">
        <v>20</v>
      </c>
      <c r="C66">
        <v>400</v>
      </c>
      <c r="D66" t="s">
        <v>52</v>
      </c>
      <c r="E66" s="5">
        <f>Table1[[#This Row],[Edges]]</f>
        <v>400</v>
      </c>
      <c r="P66" s="1" t="s">
        <v>46</v>
      </c>
      <c r="Q66" t="str" cm="1">
        <f t="array" ref="Q66:U66">_xlfn.TEXTSPLIT(P66,",")</f>
        <v>Sparse</v>
      </c>
      <c r="R66" t="str">
        <v>40</v>
      </c>
      <c r="S66" t="str">
        <v>Heap</v>
      </c>
      <c r="T66" t="str">
        <v>1106</v>
      </c>
      <c r="U66" t="str">
        <v>177400</v>
      </c>
    </row>
    <row r="67" spans="1:21">
      <c r="A67" t="s">
        <v>5</v>
      </c>
      <c r="B67">
        <v>40</v>
      </c>
      <c r="C67">
        <v>1600</v>
      </c>
      <c r="D67" t="s">
        <v>52</v>
      </c>
      <c r="E67" s="5">
        <f>Table1[[#This Row],[Edges]]</f>
        <v>1600</v>
      </c>
      <c r="P67" s="1" t="s">
        <v>47</v>
      </c>
      <c r="Q67" t="str" cm="1">
        <f t="array" ref="Q67:U67">_xlfn.TEXTSPLIT(P67,",")</f>
        <v>Sparse</v>
      </c>
      <c r="R67" t="str">
        <v>500</v>
      </c>
      <c r="S67" t="str">
        <v>Array</v>
      </c>
      <c r="T67" t="str">
        <v>953380</v>
      </c>
      <c r="U67" t="str">
        <v>1423600</v>
      </c>
    </row>
    <row r="68" spans="1:21">
      <c r="A68" t="s">
        <v>5</v>
      </c>
      <c r="B68">
        <v>100</v>
      </c>
      <c r="C68">
        <v>10000</v>
      </c>
      <c r="D68" t="s">
        <v>52</v>
      </c>
      <c r="E68" s="5">
        <f>Table1[[#This Row],[Edges]]</f>
        <v>10000</v>
      </c>
      <c r="P68" s="1" t="s">
        <v>48</v>
      </c>
      <c r="Q68" t="str" cm="1">
        <f t="array" ref="Q68:U68">_xlfn.TEXTSPLIT(P68,",")</f>
        <v>Sparse</v>
      </c>
      <c r="R68" t="str">
        <v>500</v>
      </c>
      <c r="S68" t="str">
        <v>Heap</v>
      </c>
      <c r="T68" t="str">
        <v>64486</v>
      </c>
      <c r="U68" t="str">
        <v>1571200</v>
      </c>
    </row>
    <row r="69" spans="1:21">
      <c r="A69" t="s">
        <v>5</v>
      </c>
      <c r="B69">
        <v>500</v>
      </c>
      <c r="C69">
        <v>250000</v>
      </c>
      <c r="D69" t="s">
        <v>52</v>
      </c>
      <c r="E69" s="5">
        <f>Table1[[#This Row],[Edges]]</f>
        <v>250000</v>
      </c>
      <c r="P69" s="1" t="s">
        <v>49</v>
      </c>
      <c r="Q69" t="str" cm="1">
        <f t="array" ref="Q69:U69">_xlfn.TEXTSPLIT(P69,",")</f>
        <v>Sparse</v>
      </c>
      <c r="R69" t="str">
        <v>5000</v>
      </c>
      <c r="S69" t="str">
        <v>Array</v>
      </c>
      <c r="T69" t="str">
        <v>107385202</v>
      </c>
      <c r="U69" t="str">
        <v>124015400</v>
      </c>
    </row>
    <row r="70" spans="1:21">
      <c r="A70" t="s">
        <v>5</v>
      </c>
      <c r="B70">
        <v>1000</v>
      </c>
      <c r="C70">
        <v>1000000</v>
      </c>
      <c r="D70" t="s">
        <v>52</v>
      </c>
      <c r="E70" s="5">
        <f>Table1[[#This Row],[Edges]]</f>
        <v>1000000</v>
      </c>
      <c r="P70" s="1" t="s">
        <v>50</v>
      </c>
      <c r="Q70" t="str" cm="1">
        <f t="array" ref="Q70:U70">_xlfn.TEXTSPLIT(P70,",")</f>
        <v>Sparse</v>
      </c>
      <c r="R70" t="str">
        <v>5000</v>
      </c>
      <c r="S70" t="str">
        <v>Heap</v>
      </c>
      <c r="T70" t="str">
        <v>5213390</v>
      </c>
      <c r="U70" t="str">
        <v>97872700</v>
      </c>
    </row>
    <row r="71" spans="1:21">
      <c r="A71" t="s">
        <v>5</v>
      </c>
      <c r="B71">
        <v>5000</v>
      </c>
      <c r="C71">
        <v>25000000</v>
      </c>
      <c r="D71" t="s">
        <v>52</v>
      </c>
      <c r="E71" s="5">
        <f>Table1[[#This Row],[Edges]]</f>
        <v>25000000</v>
      </c>
    </row>
    <row r="72" spans="1:21">
      <c r="A72" t="s">
        <v>2</v>
      </c>
      <c r="B72">
        <v>10</v>
      </c>
      <c r="C72">
        <v>100</v>
      </c>
      <c r="D72" t="s">
        <v>53</v>
      </c>
      <c r="E72" s="5">
        <f>_xlfn.CEILING.MATH((Table1[[#This Row],[Nvertices]])*LOG(Table1[[#This Row],[Nvertices]],2))</f>
        <v>34</v>
      </c>
    </row>
    <row r="73" spans="1:21">
      <c r="A73" t="s">
        <v>2</v>
      </c>
      <c r="B73">
        <v>20</v>
      </c>
      <c r="C73">
        <v>400</v>
      </c>
      <c r="D73" t="s">
        <v>53</v>
      </c>
      <c r="E73" s="5">
        <f>_xlfn.CEILING.MATH((Table1[[#This Row],[Nvertices]])*LOG(Table1[[#This Row],[Nvertices]],2))</f>
        <v>87</v>
      </c>
    </row>
    <row r="74" spans="1:21">
      <c r="A74" t="s">
        <v>2</v>
      </c>
      <c r="B74">
        <v>40</v>
      </c>
      <c r="C74">
        <v>1600</v>
      </c>
      <c r="D74" t="s">
        <v>53</v>
      </c>
      <c r="E74" s="5">
        <f>_xlfn.CEILING.MATH((Table1[[#This Row],[Nvertices]])*LOG(Table1[[#This Row],[Nvertices]],2))</f>
        <v>213</v>
      </c>
    </row>
    <row r="75" spans="1:21">
      <c r="A75" t="s">
        <v>2</v>
      </c>
      <c r="B75">
        <v>100</v>
      </c>
      <c r="C75">
        <v>10000</v>
      </c>
      <c r="D75" t="s">
        <v>53</v>
      </c>
      <c r="E75" s="5">
        <f>_xlfn.CEILING.MATH((Table1[[#This Row],[Nvertices]])*LOG(Table1[[#This Row],[Nvertices]],2))</f>
        <v>665</v>
      </c>
    </row>
    <row r="76" spans="1:21">
      <c r="A76" t="s">
        <v>2</v>
      </c>
      <c r="B76">
        <v>500</v>
      </c>
      <c r="C76">
        <v>250000</v>
      </c>
      <c r="D76" t="s">
        <v>53</v>
      </c>
      <c r="E76" s="5">
        <f>_xlfn.CEILING.MATH((Table1[[#This Row],[Nvertices]])*LOG(Table1[[#This Row],[Nvertices]],2))</f>
        <v>4483</v>
      </c>
    </row>
    <row r="77" spans="1:21">
      <c r="A77" t="s">
        <v>2</v>
      </c>
      <c r="B77">
        <v>1000</v>
      </c>
      <c r="C77">
        <v>1000000</v>
      </c>
      <c r="D77" t="s">
        <v>53</v>
      </c>
      <c r="E77" s="5">
        <f>_xlfn.CEILING.MATH((Table1[[#This Row],[Nvertices]])*LOG(Table1[[#This Row],[Nvertices]],2))</f>
        <v>9966</v>
      </c>
    </row>
    <row r="78" spans="1:21">
      <c r="A78" t="s">
        <v>2</v>
      </c>
      <c r="B78">
        <v>5000</v>
      </c>
      <c r="C78">
        <v>25000000</v>
      </c>
      <c r="D78" t="s">
        <v>53</v>
      </c>
      <c r="E78" s="5">
        <f>_xlfn.CEILING.MATH((Table1[[#This Row],[Nvertices]])*LOG(Table1[[#This Row],[Nvertices]],2))</f>
        <v>61439</v>
      </c>
    </row>
    <row r="79" spans="1:21">
      <c r="A79" t="s">
        <v>5</v>
      </c>
      <c r="B79">
        <v>10</v>
      </c>
      <c r="C79">
        <v>15</v>
      </c>
      <c r="D79" t="s">
        <v>53</v>
      </c>
      <c r="E79" s="5">
        <f>_xlfn.CEILING.MATH((Table1[[#This Row],[Nvertices]])*LOG(Table1[[#This Row],[Nvertices]],2))</f>
        <v>34</v>
      </c>
    </row>
    <row r="80" spans="1:21">
      <c r="A80" t="s">
        <v>5</v>
      </c>
      <c r="B80">
        <v>20</v>
      </c>
      <c r="C80">
        <v>76</v>
      </c>
      <c r="D80" t="s">
        <v>53</v>
      </c>
      <c r="E80" s="5">
        <f>_xlfn.CEILING.MATH((Table1[[#This Row],[Nvertices]])*LOG(Table1[[#This Row],[Nvertices]],2))</f>
        <v>87</v>
      </c>
    </row>
    <row r="81" spans="1:5">
      <c r="A81" t="s">
        <v>5</v>
      </c>
      <c r="B81">
        <v>40</v>
      </c>
      <c r="C81">
        <v>356</v>
      </c>
      <c r="D81" t="s">
        <v>53</v>
      </c>
      <c r="E81" s="5">
        <f>_xlfn.CEILING.MATH((Table1[[#This Row],[Nvertices]])*LOG(Table1[[#This Row],[Nvertices]],2))</f>
        <v>213</v>
      </c>
    </row>
    <row r="82" spans="1:5">
      <c r="A82" t="s">
        <v>5</v>
      </c>
      <c r="B82">
        <v>100</v>
      </c>
      <c r="C82">
        <v>1966</v>
      </c>
      <c r="D82" t="s">
        <v>53</v>
      </c>
      <c r="E82" s="5">
        <f>_xlfn.CEILING.MATH((Table1[[#This Row],[Nvertices]])*LOG(Table1[[#This Row],[Nvertices]],2))</f>
        <v>665</v>
      </c>
    </row>
    <row r="83" spans="1:5">
      <c r="A83" t="s">
        <v>5</v>
      </c>
      <c r="B83">
        <v>500</v>
      </c>
      <c r="C83">
        <v>49787</v>
      </c>
      <c r="D83" t="s">
        <v>53</v>
      </c>
      <c r="E83" s="5">
        <f>_xlfn.CEILING.MATH((Table1[[#This Row],[Nvertices]])*LOG(Table1[[#This Row],[Nvertices]],2))</f>
        <v>4483</v>
      </c>
    </row>
    <row r="84" spans="1:5">
      <c r="A84" t="s">
        <v>5</v>
      </c>
      <c r="B84">
        <v>1000</v>
      </c>
      <c r="C84">
        <v>199700</v>
      </c>
      <c r="D84" t="s">
        <v>53</v>
      </c>
      <c r="E84" s="5">
        <f>_xlfn.CEILING.MATH((Table1[[#This Row],[Nvertices]])*LOG(Table1[[#This Row],[Nvertices]],2))</f>
        <v>9966</v>
      </c>
    </row>
    <row r="85" spans="1:5">
      <c r="A85" t="s">
        <v>5</v>
      </c>
      <c r="B85">
        <v>5000</v>
      </c>
      <c r="C85">
        <v>4999902</v>
      </c>
      <c r="D85" t="s">
        <v>53</v>
      </c>
      <c r="E85" s="5">
        <f>_xlfn.CEILING.MATH((Table1[[#This Row],[Nvertices]])*LOG(Table1[[#This Row],[Nvertices]],2))</f>
        <v>61439</v>
      </c>
    </row>
  </sheetData>
  <sortState xmlns:xlrd2="http://schemas.microsoft.com/office/spreadsheetml/2017/richdata2" ref="H59:L85">
    <sortCondition ref="J59:J85"/>
    <sortCondition ref="H59:H85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D059-68C1-48DD-91E4-F967774AC188}">
  <dimension ref="A1:K52"/>
  <sheetViews>
    <sheetView workbookViewId="0">
      <selection activeCell="F46" sqref="F46:H52"/>
    </sheetView>
  </sheetViews>
  <sheetFormatPr defaultRowHeight="15"/>
  <cols>
    <col min="2" max="2" width="14.7109375" customWidth="1"/>
    <col min="6" max="6" width="10" bestFit="1" customWidth="1"/>
    <col min="7" max="7" width="18" bestFit="1" customWidth="1"/>
  </cols>
  <sheetData>
    <row r="1" spans="1:2" ht="15.75" thickBot="1">
      <c r="A1" s="10"/>
      <c r="B1" s="10"/>
    </row>
    <row r="2" spans="1:2" ht="15.75" thickBot="1">
      <c r="A2" s="8"/>
      <c r="B2" s="9"/>
    </row>
    <row r="3" spans="1:2" ht="15.75" thickBot="1">
      <c r="A3" s="8"/>
      <c r="B3" s="9"/>
    </row>
    <row r="4" spans="1:2" ht="15.75" thickBot="1">
      <c r="A4" s="8"/>
      <c r="B4" s="9"/>
    </row>
    <row r="5" spans="1:2" ht="15.75" thickBot="1">
      <c r="A5" s="8"/>
      <c r="B5" s="9"/>
    </row>
    <row r="6" spans="1:2" ht="15.75" thickBot="1">
      <c r="A6" s="8"/>
      <c r="B6" s="9"/>
    </row>
    <row r="7" spans="1:2" ht="15.75" thickBot="1">
      <c r="A7" s="8"/>
      <c r="B7" s="9"/>
    </row>
    <row r="8" spans="1:2" ht="15.75" thickBot="1">
      <c r="A8" s="8"/>
      <c r="B8" s="9"/>
    </row>
    <row r="10" spans="1:2" ht="15.75" thickBot="1">
      <c r="A10" s="10"/>
      <c r="B10" s="10"/>
    </row>
    <row r="11" spans="1:2" ht="15.75" thickBot="1">
      <c r="A11" s="8"/>
      <c r="B11" s="9"/>
    </row>
    <row r="12" spans="1:2" ht="15.75" thickBot="1">
      <c r="A12" s="8"/>
      <c r="B12" s="9"/>
    </row>
    <row r="13" spans="1:2" ht="15.75" thickBot="1">
      <c r="A13" s="8"/>
      <c r="B13" s="9"/>
    </row>
    <row r="14" spans="1:2" ht="15.75" thickBot="1">
      <c r="A14" s="8"/>
      <c r="B14" s="9"/>
    </row>
    <row r="15" spans="1:2" ht="15.75" thickBot="1">
      <c r="A15" s="8"/>
      <c r="B15" s="9"/>
    </row>
    <row r="16" spans="1:2" ht="15.75" thickBot="1">
      <c r="A16" s="8"/>
      <c r="B16" s="9"/>
    </row>
    <row r="17" spans="1:2" ht="15.75" thickBot="1">
      <c r="A17" s="8"/>
      <c r="B17" s="9"/>
    </row>
    <row r="20" spans="1:2">
      <c r="A20" s="12"/>
    </row>
    <row r="21" spans="1:2">
      <c r="A21" s="13"/>
    </row>
    <row r="22" spans="1:2">
      <c r="A22" s="12"/>
    </row>
    <row r="23" spans="1:2">
      <c r="A23" s="13"/>
    </row>
    <row r="24" spans="1:2">
      <c r="A24" s="12"/>
    </row>
    <row r="25" spans="1:2">
      <c r="A25" s="13"/>
    </row>
    <row r="26" spans="1:2">
      <c r="A26" s="12"/>
    </row>
    <row r="27" spans="1:2">
      <c r="A27" s="13"/>
    </row>
    <row r="28" spans="1:2">
      <c r="A28" s="12"/>
    </row>
    <row r="29" spans="1:2">
      <c r="A29" s="13"/>
    </row>
    <row r="30" spans="1:2">
      <c r="A30" s="12"/>
    </row>
    <row r="31" spans="1:2">
      <c r="A31" s="13"/>
    </row>
    <row r="32" spans="1:2">
      <c r="A32" s="12"/>
    </row>
    <row r="33" spans="1:11">
      <c r="A33" s="13"/>
    </row>
    <row r="35" spans="1:11">
      <c r="E35" t="s">
        <v>2</v>
      </c>
    </row>
    <row r="36" spans="1:11">
      <c r="E36" s="11" t="s">
        <v>22</v>
      </c>
      <c r="F36" s="11" t="s">
        <v>0</v>
      </c>
      <c r="G36" s="11" t="s">
        <v>20</v>
      </c>
      <c r="H36" s="14"/>
      <c r="I36" s="11" t="s">
        <v>1</v>
      </c>
      <c r="J36" s="11" t="s">
        <v>21</v>
      </c>
      <c r="K36" s="15"/>
    </row>
    <row r="37" spans="1:11">
      <c r="E37" s="3">
        <v>10</v>
      </c>
      <c r="F37" s="7">
        <v>222</v>
      </c>
      <c r="G37" s="7">
        <v>400</v>
      </c>
      <c r="H37" s="15">
        <f>100-(F37/G37)*100</f>
        <v>44.499999999999993</v>
      </c>
      <c r="I37" s="7">
        <v>213</v>
      </c>
      <c r="J37" s="7">
        <v>233</v>
      </c>
      <c r="K37" s="15">
        <f>100-(I37/J37)*100</f>
        <v>8.5836909871244558</v>
      </c>
    </row>
    <row r="38" spans="1:11">
      <c r="E38" s="3">
        <v>20</v>
      </c>
      <c r="F38" s="7">
        <v>1253</v>
      </c>
      <c r="G38" s="7">
        <v>1600</v>
      </c>
      <c r="H38" s="15">
        <f t="shared" ref="H38:H43" si="0">100-(F38/G38)*100</f>
        <v>21.6875</v>
      </c>
      <c r="I38" s="7">
        <v>740</v>
      </c>
      <c r="J38" s="7">
        <v>746</v>
      </c>
      <c r="K38" s="15">
        <f t="shared" ref="K38:K43" si="1">100-(I38/J38)*100</f>
        <v>0.80428954423592813</v>
      </c>
    </row>
    <row r="39" spans="1:11">
      <c r="E39" s="3">
        <v>40</v>
      </c>
      <c r="F39" s="7">
        <v>5352</v>
      </c>
      <c r="G39" s="7">
        <v>6400</v>
      </c>
      <c r="H39" s="15">
        <f t="shared" si="0"/>
        <v>16.375</v>
      </c>
      <c r="I39" s="7">
        <v>2266</v>
      </c>
      <c r="J39" s="7">
        <v>2452</v>
      </c>
      <c r="K39" s="15">
        <f t="shared" si="1"/>
        <v>7.5856443719412709</v>
      </c>
    </row>
    <row r="40" spans="1:11">
      <c r="E40" s="3">
        <v>100</v>
      </c>
      <c r="F40" s="7">
        <v>35277</v>
      </c>
      <c r="G40" s="7">
        <v>40000</v>
      </c>
      <c r="H40" s="15">
        <f t="shared" si="0"/>
        <v>11.807500000000005</v>
      </c>
      <c r="I40" s="7">
        <v>12143</v>
      </c>
      <c r="J40" s="7">
        <v>12658</v>
      </c>
      <c r="K40" s="15">
        <f t="shared" si="1"/>
        <v>4.0685732343182224</v>
      </c>
    </row>
    <row r="41" spans="1:11">
      <c r="E41" s="3">
        <v>500</v>
      </c>
      <c r="F41" s="7">
        <v>1016877</v>
      </c>
      <c r="G41" s="7">
        <v>1000000</v>
      </c>
      <c r="H41" s="15">
        <f t="shared" si="0"/>
        <v>-1.6877000000000066</v>
      </c>
      <c r="I41" s="7">
        <v>262592</v>
      </c>
      <c r="J41" s="7">
        <v>267932</v>
      </c>
      <c r="K41" s="15">
        <f t="shared" si="1"/>
        <v>1.993043010913226</v>
      </c>
    </row>
    <row r="42" spans="1:11">
      <c r="E42" s="3">
        <v>1000</v>
      </c>
      <c r="F42" s="7">
        <v>4029793</v>
      </c>
      <c r="G42" s="7">
        <v>4000000</v>
      </c>
      <c r="H42" s="15">
        <f t="shared" si="0"/>
        <v>-0.74482499999999163</v>
      </c>
      <c r="I42" s="7">
        <v>1027040</v>
      </c>
      <c r="J42" s="7">
        <v>1039864</v>
      </c>
      <c r="K42" s="15">
        <f t="shared" si="1"/>
        <v>1.2332381926867413</v>
      </c>
    </row>
    <row r="43" spans="1:11">
      <c r="E43" s="3">
        <v>5000</v>
      </c>
      <c r="F43" s="7">
        <v>100834480</v>
      </c>
      <c r="G43" s="7">
        <v>100000000</v>
      </c>
      <c r="H43" s="15">
        <f t="shared" si="0"/>
        <v>-0.83447999999999922</v>
      </c>
      <c r="I43" s="7">
        <v>25158844</v>
      </c>
      <c r="J43" s="7">
        <v>25245755</v>
      </c>
      <c r="K43" s="15">
        <f t="shared" si="1"/>
        <v>0.34425985675611059</v>
      </c>
    </row>
    <row r="44" spans="1:11">
      <c r="E44" t="s">
        <v>5</v>
      </c>
      <c r="H44" s="15"/>
      <c r="K44" s="15"/>
    </row>
    <row r="45" spans="1:11">
      <c r="E45" s="11" t="s">
        <v>10</v>
      </c>
      <c r="F45" s="11" t="s">
        <v>0</v>
      </c>
      <c r="G45" s="11" t="s">
        <v>20</v>
      </c>
      <c r="H45" s="14"/>
      <c r="I45" s="11" t="s">
        <v>1</v>
      </c>
      <c r="J45" s="11" t="s">
        <v>21</v>
      </c>
      <c r="K45" s="15"/>
    </row>
    <row r="46" spans="1:11">
      <c r="E46" s="3">
        <v>10</v>
      </c>
      <c r="F46" s="7">
        <v>138</v>
      </c>
      <c r="G46" s="7">
        <v>400</v>
      </c>
      <c r="H46" s="15">
        <f t="shared" ref="H46:H52" si="2">100-(F46/G46)*100</f>
        <v>65.5</v>
      </c>
      <c r="I46" s="7">
        <v>66</v>
      </c>
      <c r="J46" s="7">
        <v>94</v>
      </c>
      <c r="K46" s="15">
        <f t="shared" ref="K46:K52" si="3">100-(I46/J46)*100</f>
        <v>29.787234042553195</v>
      </c>
    </row>
    <row r="47" spans="1:11">
      <c r="E47" s="3">
        <v>20</v>
      </c>
      <c r="F47" s="7">
        <v>739</v>
      </c>
      <c r="G47" s="7">
        <v>1600</v>
      </c>
      <c r="H47" s="15">
        <f t="shared" si="2"/>
        <v>53.8125</v>
      </c>
      <c r="I47" s="7">
        <v>295</v>
      </c>
      <c r="J47" s="7">
        <v>326</v>
      </c>
      <c r="K47" s="15">
        <f t="shared" si="3"/>
        <v>9.5092024539877258</v>
      </c>
    </row>
    <row r="48" spans="1:11">
      <c r="E48" s="3">
        <v>40</v>
      </c>
      <c r="F48" s="7">
        <v>3776</v>
      </c>
      <c r="G48" s="7">
        <v>6400</v>
      </c>
      <c r="H48" s="15">
        <f t="shared" si="2"/>
        <v>41</v>
      </c>
      <c r="I48" s="7">
        <v>1106</v>
      </c>
      <c r="J48" s="7">
        <v>1035</v>
      </c>
      <c r="K48" s="15">
        <f t="shared" si="3"/>
        <v>-6.8599033816425106</v>
      </c>
    </row>
    <row r="49" spans="5:11">
      <c r="E49" s="3">
        <v>100</v>
      </c>
      <c r="F49" s="7">
        <v>29361</v>
      </c>
      <c r="G49" s="7">
        <v>40000</v>
      </c>
      <c r="H49" s="15">
        <f t="shared" si="2"/>
        <v>26.597499999999997</v>
      </c>
      <c r="I49" s="7">
        <v>4291</v>
      </c>
      <c r="J49" s="7">
        <v>4155</v>
      </c>
      <c r="K49" s="15">
        <f t="shared" si="3"/>
        <v>-3.2731648616125142</v>
      </c>
    </row>
    <row r="50" spans="5:11">
      <c r="E50" s="3">
        <v>500</v>
      </c>
      <c r="F50" s="7">
        <v>953380</v>
      </c>
      <c r="G50" s="7">
        <v>1000000</v>
      </c>
      <c r="H50" s="15">
        <f t="shared" si="2"/>
        <v>4.6620000000000061</v>
      </c>
      <c r="I50" s="7">
        <v>64486</v>
      </c>
      <c r="J50" s="7">
        <v>65391</v>
      </c>
      <c r="K50" s="15">
        <f t="shared" si="3"/>
        <v>1.383982505237725</v>
      </c>
    </row>
    <row r="51" spans="5:11">
      <c r="E51" s="3">
        <v>1000</v>
      </c>
      <c r="F51" s="7">
        <v>3850228</v>
      </c>
      <c r="G51" s="7">
        <v>4000000</v>
      </c>
      <c r="H51" s="15">
        <f t="shared" si="2"/>
        <v>3.7442999999999955</v>
      </c>
      <c r="I51" s="7">
        <v>228345</v>
      </c>
      <c r="J51" s="7">
        <v>234915</v>
      </c>
      <c r="K51" s="15">
        <f t="shared" si="3"/>
        <v>2.7967562735457534</v>
      </c>
    </row>
    <row r="52" spans="5:11">
      <c r="E52" s="3">
        <v>5000</v>
      </c>
      <c r="F52" s="7">
        <v>107385202</v>
      </c>
      <c r="G52" s="7">
        <v>100000000</v>
      </c>
      <c r="H52" s="15">
        <f t="shared" si="2"/>
        <v>-7.3852019999999925</v>
      </c>
      <c r="I52" s="7">
        <v>5213390</v>
      </c>
      <c r="J52" s="7">
        <v>5222437</v>
      </c>
      <c r="K52" s="15">
        <f t="shared" si="3"/>
        <v>0.17323330085169175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Kiann</dc:creator>
  <cp:lastModifiedBy>Kiann</cp:lastModifiedBy>
  <dcterms:created xsi:type="dcterms:W3CDTF">2022-10-03T04:18:51Z</dcterms:created>
  <dcterms:modified xsi:type="dcterms:W3CDTF">2022-10-04T12:47:15Z</dcterms:modified>
</cp:coreProperties>
</file>