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$\Ubuntu\home\tmiyahara\dev\fs\fs-training\public\"/>
    </mc:Choice>
  </mc:AlternateContent>
  <xr:revisionPtr revIDLastSave="0" documentId="13_ncr:1_{B587865F-0E16-451D-B338-773669A0AD66}" xr6:coauthVersionLast="47" xr6:coauthVersionMax="47" xr10:uidLastSave="{00000000-0000-0000-0000-000000000000}"/>
  <bookViews>
    <workbookView xWindow="14303" yWindow="-68" windowWidth="21795" windowHeight="12976" activeTab="1" xr2:uid="{E62929CF-20DF-4E31-892A-2A26F9304DDF}"/>
  </bookViews>
  <sheets>
    <sheet name="PL" sheetId="4" r:id="rId1"/>
    <sheet name="BS" sheetId="5" r:id="rId2"/>
    <sheet name="CAPEX" sheetId="7" r:id="rId3"/>
    <sheet name="CS" sheetId="6" r:id="rId4"/>
    <sheet name="Sheet1" sheetId="8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6" l="1"/>
  <c r="D8" i="6"/>
  <c r="E8" i="6"/>
  <c r="F8" i="6"/>
  <c r="G8" i="6"/>
  <c r="H8" i="6"/>
  <c r="I8" i="6"/>
  <c r="J8" i="6"/>
  <c r="C5" i="4"/>
  <c r="D5" i="4"/>
  <c r="E5" i="4"/>
  <c r="F5" i="4"/>
  <c r="G5" i="4"/>
  <c r="H5" i="4"/>
  <c r="I5" i="4"/>
  <c r="J5" i="4"/>
  <c r="B5" i="4"/>
  <c r="C4" i="4"/>
  <c r="D4" i="4"/>
  <c r="E4" i="4" s="1"/>
  <c r="F4" i="4" s="1"/>
  <c r="G4" i="4" s="1"/>
  <c r="H4" i="4" s="1"/>
  <c r="I4" i="4" s="1"/>
  <c r="J4" i="4" s="1"/>
  <c r="B2" i="8"/>
  <c r="C17" i="5"/>
  <c r="D17" i="5" s="1"/>
  <c r="E17" i="5" s="1"/>
  <c r="F17" i="5" s="1"/>
  <c r="G17" i="5" s="1"/>
  <c r="H17" i="5" s="1"/>
  <c r="I17" i="5" s="1"/>
  <c r="J17" i="5" s="1"/>
  <c r="B19" i="5"/>
  <c r="B15" i="5"/>
  <c r="C14" i="5"/>
  <c r="D14" i="5" s="1"/>
  <c r="E14" i="5" s="1"/>
  <c r="F14" i="5" s="1"/>
  <c r="G14" i="5" s="1"/>
  <c r="H14" i="5" s="1"/>
  <c r="I14" i="5" s="1"/>
  <c r="J14" i="5" s="1"/>
  <c r="C13" i="5"/>
  <c r="D13" i="5" s="1"/>
  <c r="E13" i="5" s="1"/>
  <c r="F13" i="5" s="1"/>
  <c r="G13" i="5" s="1"/>
  <c r="H13" i="5" s="1"/>
  <c r="I13" i="5" s="1"/>
  <c r="J13" i="5" s="1"/>
  <c r="H4" i="6"/>
  <c r="I4" i="6"/>
  <c r="J4" i="6"/>
  <c r="C4" i="6"/>
  <c r="C13" i="4"/>
  <c r="D13" i="4" s="1"/>
  <c r="E13" i="4" s="1"/>
  <c r="F13" i="4" s="1"/>
  <c r="G13" i="4" s="1"/>
  <c r="H13" i="4" s="1"/>
  <c r="I13" i="4" s="1"/>
  <c r="J13" i="4" s="1"/>
  <c r="C14" i="4"/>
  <c r="D14" i="4" s="1"/>
  <c r="E14" i="4" s="1"/>
  <c r="F14" i="4" s="1"/>
  <c r="G14" i="4" s="1"/>
  <c r="H14" i="4" s="1"/>
  <c r="I14" i="4" s="1"/>
  <c r="J14" i="4" s="1"/>
  <c r="D7" i="6"/>
  <c r="C7" i="6"/>
  <c r="C4" i="7"/>
  <c r="E4" i="7"/>
  <c r="F7" i="6" s="1"/>
  <c r="F4" i="7"/>
  <c r="G7" i="6" s="1"/>
  <c r="G4" i="7"/>
  <c r="H7" i="6" s="1"/>
  <c r="H4" i="7"/>
  <c r="I7" i="6" s="1"/>
  <c r="I4" i="7"/>
  <c r="J7" i="6" s="1"/>
  <c r="B4" i="7"/>
  <c r="C3" i="7"/>
  <c r="D3" i="7" s="1"/>
  <c r="E3" i="7" s="1"/>
  <c r="F3" i="7" s="1"/>
  <c r="G3" i="7" s="1"/>
  <c r="H3" i="7" s="1"/>
  <c r="I3" i="7" s="1"/>
  <c r="J3" i="7" s="1"/>
  <c r="B8" i="5"/>
  <c r="B5" i="5"/>
  <c r="B12" i="5"/>
  <c r="C2" i="7"/>
  <c r="D2" i="7" s="1"/>
  <c r="E2" i="7" s="1"/>
  <c r="F2" i="7" s="1"/>
  <c r="G2" i="7" s="1"/>
  <c r="H2" i="7" s="1"/>
  <c r="I2" i="7" s="1"/>
  <c r="J2" i="7" s="1"/>
  <c r="J4" i="7" s="1"/>
  <c r="C1" i="7"/>
  <c r="D1" i="7" s="1"/>
  <c r="E1" i="7" s="1"/>
  <c r="F1" i="7" s="1"/>
  <c r="G1" i="7" s="1"/>
  <c r="H1" i="7" s="1"/>
  <c r="I1" i="7" s="1"/>
  <c r="J1" i="7" s="1"/>
  <c r="C1" i="6"/>
  <c r="D1" i="6" s="1"/>
  <c r="E1" i="6" s="1"/>
  <c r="F1" i="6" s="1"/>
  <c r="G1" i="6" s="1"/>
  <c r="H1" i="6" s="1"/>
  <c r="I1" i="6" s="1"/>
  <c r="J1" i="6" s="1"/>
  <c r="C1" i="5"/>
  <c r="D1" i="5" s="1"/>
  <c r="E1" i="5" s="1"/>
  <c r="F1" i="5" s="1"/>
  <c r="G1" i="5" s="1"/>
  <c r="H1" i="5" s="1"/>
  <c r="I1" i="5" s="1"/>
  <c r="J1" i="5" s="1"/>
  <c r="C2" i="4"/>
  <c r="D2" i="4" s="1"/>
  <c r="E2" i="4" s="1"/>
  <c r="F2" i="4" s="1"/>
  <c r="G2" i="4" s="1"/>
  <c r="H2" i="4" s="1"/>
  <c r="I2" i="4" s="1"/>
  <c r="J2" i="4" s="1"/>
  <c r="C3" i="4"/>
  <c r="D3" i="4" s="1"/>
  <c r="E3" i="4" s="1"/>
  <c r="F3" i="4" s="1"/>
  <c r="G3" i="4" s="1"/>
  <c r="H3" i="4" s="1"/>
  <c r="I3" i="4" s="1"/>
  <c r="J3" i="4" s="1"/>
  <c r="B15" i="4"/>
  <c r="C11" i="4"/>
  <c r="D11" i="4" s="1"/>
  <c r="E11" i="4" s="1"/>
  <c r="F11" i="4" s="1"/>
  <c r="G11" i="4" s="1"/>
  <c r="H11" i="4" s="1"/>
  <c r="I11" i="4" s="1"/>
  <c r="J11" i="4" s="1"/>
  <c r="C10" i="4"/>
  <c r="D10" i="4" s="1"/>
  <c r="C12" i="4"/>
  <c r="D12" i="4" s="1"/>
  <c r="E12" i="4" s="1"/>
  <c r="F12" i="4" s="1"/>
  <c r="G12" i="4" s="1"/>
  <c r="H12" i="4" s="1"/>
  <c r="I12" i="4" s="1"/>
  <c r="J12" i="4" s="1"/>
  <c r="J3" i="6" s="1"/>
  <c r="C7" i="4"/>
  <c r="C6" i="4"/>
  <c r="D6" i="4" s="1"/>
  <c r="B8" i="4"/>
  <c r="C1" i="4"/>
  <c r="D1" i="4" s="1"/>
  <c r="E1" i="4" s="1"/>
  <c r="F1" i="4" s="1"/>
  <c r="G1" i="4" s="1"/>
  <c r="H1" i="4" s="1"/>
  <c r="I1" i="4" s="1"/>
  <c r="J1" i="4" s="1"/>
  <c r="D3" i="6" l="1"/>
  <c r="E3" i="6"/>
  <c r="G3" i="6"/>
  <c r="F4" i="6"/>
  <c r="D4" i="7"/>
  <c r="E7" i="6" s="1"/>
  <c r="G4" i="6"/>
  <c r="E4" i="6"/>
  <c r="D4" i="6"/>
  <c r="C7" i="5"/>
  <c r="D7" i="5" s="1"/>
  <c r="E7" i="5" s="1"/>
  <c r="F7" i="5" s="1"/>
  <c r="G7" i="5" s="1"/>
  <c r="H7" i="5" s="1"/>
  <c r="I7" i="5" s="1"/>
  <c r="J7" i="5" s="1"/>
  <c r="J15" i="5"/>
  <c r="I15" i="5"/>
  <c r="H15" i="5"/>
  <c r="G15" i="5"/>
  <c r="E15" i="5"/>
  <c r="F15" i="5"/>
  <c r="D15" i="5"/>
  <c r="C15" i="5"/>
  <c r="B16" i="5"/>
  <c r="B9" i="5"/>
  <c r="H3" i="6"/>
  <c r="F3" i="6"/>
  <c r="C6" i="5"/>
  <c r="C3" i="6"/>
  <c r="I3" i="6"/>
  <c r="E10" i="4"/>
  <c r="F10" i="4" s="1"/>
  <c r="G10" i="4" s="1"/>
  <c r="H10" i="4" s="1"/>
  <c r="I10" i="4" s="1"/>
  <c r="J10" i="4" s="1"/>
  <c r="D15" i="4"/>
  <c r="C15" i="4"/>
  <c r="E6" i="4"/>
  <c r="F6" i="4" s="1"/>
  <c r="G6" i="4" s="1"/>
  <c r="C8" i="4"/>
  <c r="D7" i="4"/>
  <c r="E7" i="4" s="1"/>
  <c r="F7" i="4" s="1"/>
  <c r="G7" i="4" s="1"/>
  <c r="H7" i="4" s="1"/>
  <c r="I7" i="4" s="1"/>
  <c r="J7" i="4" s="1"/>
  <c r="B9" i="4"/>
  <c r="B16" i="4" s="1"/>
  <c r="D6" i="5" l="1"/>
  <c r="C8" i="5"/>
  <c r="C11" i="5"/>
  <c r="D11" i="5" s="1"/>
  <c r="E11" i="5" s="1"/>
  <c r="F11" i="5" s="1"/>
  <c r="G11" i="5" s="1"/>
  <c r="H11" i="5" s="1"/>
  <c r="I11" i="5" s="1"/>
  <c r="J11" i="5" s="1"/>
  <c r="C10" i="5"/>
  <c r="C4" i="5"/>
  <c r="D4" i="5" s="1"/>
  <c r="E4" i="5" s="1"/>
  <c r="F4" i="5" s="1"/>
  <c r="G4" i="5" s="1"/>
  <c r="H4" i="5" s="1"/>
  <c r="I4" i="5" s="1"/>
  <c r="J4" i="5" s="1"/>
  <c r="C3" i="5"/>
  <c r="E15" i="4"/>
  <c r="G15" i="4"/>
  <c r="F15" i="4"/>
  <c r="H15" i="4"/>
  <c r="I15" i="4"/>
  <c r="J15" i="4"/>
  <c r="F8" i="4"/>
  <c r="E8" i="4"/>
  <c r="D8" i="4"/>
  <c r="D9" i="4" s="1"/>
  <c r="D16" i="4" s="1"/>
  <c r="D2" i="6" s="1"/>
  <c r="C9" i="4"/>
  <c r="C16" i="4" s="1"/>
  <c r="G8" i="4"/>
  <c r="H6" i="4"/>
  <c r="C2" i="6" l="1"/>
  <c r="C18" i="5"/>
  <c r="C2" i="8"/>
  <c r="C5" i="6" s="1"/>
  <c r="C6" i="6" s="1"/>
  <c r="B20" i="5"/>
  <c r="B1" i="8" s="1"/>
  <c r="E6" i="5"/>
  <c r="D8" i="5"/>
  <c r="D3" i="5"/>
  <c r="D10" i="5"/>
  <c r="C12" i="5"/>
  <c r="C16" i="5" s="1"/>
  <c r="I6" i="4"/>
  <c r="H8" i="4"/>
  <c r="E9" i="4"/>
  <c r="E16" i="4" s="1"/>
  <c r="E2" i="6" s="1"/>
  <c r="D18" i="5" l="1"/>
  <c r="C19" i="5"/>
  <c r="C20" i="5" s="1"/>
  <c r="D2" i="8"/>
  <c r="D5" i="6" s="1"/>
  <c r="D6" i="6" s="1"/>
  <c r="C3" i="8"/>
  <c r="C2" i="5" s="1"/>
  <c r="C5" i="5" s="1"/>
  <c r="C9" i="5" s="1"/>
  <c r="F6" i="5"/>
  <c r="E8" i="5"/>
  <c r="D12" i="5"/>
  <c r="D16" i="5" s="1"/>
  <c r="E10" i="5"/>
  <c r="E3" i="5"/>
  <c r="E2" i="8" s="1"/>
  <c r="J6" i="4"/>
  <c r="I8" i="4"/>
  <c r="F9" i="4"/>
  <c r="F16" i="4" s="1"/>
  <c r="F2" i="6" s="1"/>
  <c r="D19" i="5" l="1"/>
  <c r="D20" i="5" s="1"/>
  <c r="E18" i="5"/>
  <c r="C1" i="8"/>
  <c r="D3" i="8"/>
  <c r="D2" i="5" s="1"/>
  <c r="D5" i="5" s="1"/>
  <c r="G6" i="5"/>
  <c r="F8" i="5"/>
  <c r="E5" i="6"/>
  <c r="E6" i="6" s="1"/>
  <c r="F3" i="5"/>
  <c r="E12" i="5"/>
  <c r="E16" i="5" s="1"/>
  <c r="F10" i="5"/>
  <c r="J8" i="4"/>
  <c r="G9" i="4"/>
  <c r="G16" i="4" s="1"/>
  <c r="G2" i="6" s="1"/>
  <c r="F18" i="5" l="1"/>
  <c r="E19" i="5"/>
  <c r="E20" i="5" s="1"/>
  <c r="F2" i="8"/>
  <c r="F5" i="6" s="1"/>
  <c r="F6" i="6" s="1"/>
  <c r="E3" i="8"/>
  <c r="E2" i="5" s="1"/>
  <c r="E5" i="5" s="1"/>
  <c r="H6" i="5"/>
  <c r="G8" i="5"/>
  <c r="D9" i="5"/>
  <c r="D1" i="8" s="1"/>
  <c r="F12" i="5"/>
  <c r="F16" i="5" s="1"/>
  <c r="G10" i="5"/>
  <c r="G3" i="5"/>
  <c r="G2" i="8" s="1"/>
  <c r="H9" i="4"/>
  <c r="H16" i="4" s="1"/>
  <c r="H2" i="6" s="1"/>
  <c r="G18" i="5" l="1"/>
  <c r="F19" i="5"/>
  <c r="F20" i="5" s="1"/>
  <c r="F3" i="8"/>
  <c r="F2" i="5" s="1"/>
  <c r="F5" i="5" s="1"/>
  <c r="I6" i="5"/>
  <c r="H8" i="5"/>
  <c r="E9" i="5"/>
  <c r="E1" i="8" s="1"/>
  <c r="G5" i="6"/>
  <c r="G6" i="6" s="1"/>
  <c r="H3" i="5"/>
  <c r="H10" i="5"/>
  <c r="G12" i="5"/>
  <c r="G16" i="5" s="1"/>
  <c r="I9" i="4"/>
  <c r="I16" i="4" s="1"/>
  <c r="I2" i="6" s="1"/>
  <c r="H18" i="5" l="1"/>
  <c r="G19" i="5"/>
  <c r="G20" i="5" s="1"/>
  <c r="H2" i="8"/>
  <c r="H5" i="6" s="1"/>
  <c r="H6" i="6" s="1"/>
  <c r="G3" i="8"/>
  <c r="G2" i="5" s="1"/>
  <c r="G5" i="5" s="1"/>
  <c r="J6" i="5"/>
  <c r="J8" i="5" s="1"/>
  <c r="I8" i="5"/>
  <c r="F9" i="5"/>
  <c r="F1" i="8" s="1"/>
  <c r="I10" i="5"/>
  <c r="H12" i="5"/>
  <c r="H16" i="5" s="1"/>
  <c r="I3" i="5"/>
  <c r="J9" i="4"/>
  <c r="J16" i="4" s="1"/>
  <c r="J2" i="6" s="1"/>
  <c r="I2" i="8" l="1"/>
  <c r="H19" i="5"/>
  <c r="H20" i="5" s="1"/>
  <c r="I18" i="5"/>
  <c r="H3" i="8"/>
  <c r="H2" i="5" s="1"/>
  <c r="H5" i="5" s="1"/>
  <c r="G9" i="5"/>
  <c r="G1" i="8" s="1"/>
  <c r="J10" i="5"/>
  <c r="I12" i="5"/>
  <c r="I16" i="5" s="1"/>
  <c r="I5" i="6"/>
  <c r="I6" i="6" s="1"/>
  <c r="J3" i="5"/>
  <c r="J2" i="8" l="1"/>
  <c r="J18" i="5"/>
  <c r="J19" i="5" s="1"/>
  <c r="I19" i="5"/>
  <c r="I20" i="5" s="1"/>
  <c r="I3" i="8"/>
  <c r="I2" i="5" s="1"/>
  <c r="I5" i="5" s="1"/>
  <c r="H9" i="5"/>
  <c r="H1" i="8" s="1"/>
  <c r="J5" i="6"/>
  <c r="J6" i="6" s="1"/>
  <c r="J12" i="5"/>
  <c r="J16" i="5" s="1"/>
  <c r="J20" i="5" s="1"/>
  <c r="J3" i="8" l="1"/>
  <c r="J2" i="5" s="1"/>
  <c r="J5" i="5" s="1"/>
  <c r="I9" i="5"/>
  <c r="I1" i="8" s="1"/>
  <c r="J9" i="5" l="1"/>
  <c r="J1" i="8" s="1"/>
</calcChain>
</file>

<file path=xl/sharedStrings.xml><?xml version="1.0" encoding="utf-8"?>
<sst xmlns="http://schemas.openxmlformats.org/spreadsheetml/2006/main" count="51" uniqueCount="48">
  <si>
    <t>売上総利益</t>
    <rPh sb="0" eb="5">
      <t>ウリアゲソウリエキ</t>
    </rPh>
    <phoneticPr fontId="2"/>
  </si>
  <si>
    <t>営業利益</t>
    <rPh sb="0" eb="4">
      <t>エイギョウリエキ</t>
    </rPh>
    <phoneticPr fontId="2"/>
  </si>
  <si>
    <t>年度</t>
    <rPh sb="0" eb="2">
      <t>ネンド</t>
    </rPh>
    <phoneticPr fontId="2"/>
  </si>
  <si>
    <t>商品売上</t>
    <rPh sb="0" eb="4">
      <t>ショウヒンウリアゲ</t>
    </rPh>
    <phoneticPr fontId="2"/>
  </si>
  <si>
    <t>サービス売上</t>
    <rPh sb="4" eb="6">
      <t>ウリアゲ</t>
    </rPh>
    <phoneticPr fontId="2"/>
  </si>
  <si>
    <t>売上高合計</t>
    <rPh sb="0" eb="3">
      <t>ウリアゲダカ</t>
    </rPh>
    <rPh sb="3" eb="5">
      <t>ゴウケイ</t>
    </rPh>
    <phoneticPr fontId="2"/>
  </si>
  <si>
    <t>材料費</t>
    <rPh sb="0" eb="3">
      <t>ザイリョウヒ</t>
    </rPh>
    <phoneticPr fontId="2"/>
  </si>
  <si>
    <t>労務費</t>
    <rPh sb="0" eb="3">
      <t>ロウムヒ</t>
    </rPh>
    <phoneticPr fontId="2"/>
  </si>
  <si>
    <t>売上原価合計</t>
    <rPh sb="0" eb="4">
      <t>ウリアゲゲンカ</t>
    </rPh>
    <rPh sb="4" eb="6">
      <t>ゴウケイ</t>
    </rPh>
    <phoneticPr fontId="2"/>
  </si>
  <si>
    <t>人件費</t>
    <rPh sb="0" eb="3">
      <t>ジンケンヒ</t>
    </rPh>
    <phoneticPr fontId="2"/>
  </si>
  <si>
    <t>物流費</t>
    <rPh sb="0" eb="3">
      <t>ブツリュウヒ</t>
    </rPh>
    <phoneticPr fontId="2"/>
  </si>
  <si>
    <t>その他販管費</t>
    <phoneticPr fontId="2"/>
  </si>
  <si>
    <t>販管費合計</t>
    <rPh sb="3" eb="5">
      <t>ゴウケイ</t>
    </rPh>
    <phoneticPr fontId="2"/>
  </si>
  <si>
    <t>現預金</t>
    <rPh sb="0" eb="3">
      <t>ゲンヨキン</t>
    </rPh>
    <phoneticPr fontId="2"/>
  </si>
  <si>
    <t>売掛金</t>
    <rPh sb="0" eb="3">
      <t>ウリカケキン</t>
    </rPh>
    <phoneticPr fontId="2"/>
  </si>
  <si>
    <t>棚卸資産</t>
    <rPh sb="0" eb="4">
      <t>タナオロシシサン</t>
    </rPh>
    <phoneticPr fontId="2"/>
  </si>
  <si>
    <t>流動資産合計</t>
    <rPh sb="0" eb="4">
      <t>リュウドウシサン</t>
    </rPh>
    <rPh sb="4" eb="6">
      <t>ゴウケイ</t>
    </rPh>
    <phoneticPr fontId="2"/>
  </si>
  <si>
    <t>資産合計</t>
    <rPh sb="0" eb="4">
      <t>シサンゴウケイ</t>
    </rPh>
    <phoneticPr fontId="2"/>
  </si>
  <si>
    <t>買掛金</t>
    <rPh sb="0" eb="3">
      <t>カイカケキン</t>
    </rPh>
    <phoneticPr fontId="2"/>
  </si>
  <si>
    <t>支払手形</t>
    <rPh sb="0" eb="4">
      <t>シハライテガタ</t>
    </rPh>
    <phoneticPr fontId="2"/>
  </si>
  <si>
    <t>運転資本</t>
    <rPh sb="0" eb="4">
      <t>ウンテンシホン</t>
    </rPh>
    <phoneticPr fontId="2"/>
  </si>
  <si>
    <t>流動負債合計</t>
    <rPh sb="0" eb="2">
      <t>リュウドウ</t>
    </rPh>
    <rPh sb="2" eb="4">
      <t>フサイ</t>
    </rPh>
    <rPh sb="4" eb="6">
      <t>ゴウケイ</t>
    </rPh>
    <phoneticPr fontId="2"/>
  </si>
  <si>
    <t>負債合計</t>
    <rPh sb="0" eb="4">
      <t>フサイゴウケイ</t>
    </rPh>
    <phoneticPr fontId="2"/>
  </si>
  <si>
    <t>運転資本増減</t>
    <rPh sb="0" eb="4">
      <t>ウンテンシホン</t>
    </rPh>
    <rPh sb="4" eb="6">
      <t>ゾウゲン</t>
    </rPh>
    <phoneticPr fontId="2"/>
  </si>
  <si>
    <t>営業CF合計</t>
    <rPh sb="0" eb="2">
      <t>エイギョウ</t>
    </rPh>
    <rPh sb="4" eb="6">
      <t>ゴウケイ</t>
    </rPh>
    <phoneticPr fontId="2"/>
  </si>
  <si>
    <t>現預金増減</t>
    <rPh sb="0" eb="5">
      <t>ゲンヨキンゾウゲン</t>
    </rPh>
    <phoneticPr fontId="2"/>
  </si>
  <si>
    <t>check</t>
    <phoneticPr fontId="2"/>
  </si>
  <si>
    <t>設備投資合計</t>
    <rPh sb="0" eb="4">
      <t>セツビトウシ</t>
    </rPh>
    <rPh sb="4" eb="6">
      <t>ゴウケイ</t>
    </rPh>
    <phoneticPr fontId="2"/>
  </si>
  <si>
    <t>投資CF合計</t>
    <rPh sb="0" eb="2">
      <t>トウシ</t>
    </rPh>
    <rPh sb="4" eb="6">
      <t>ゴウケイ</t>
    </rPh>
    <phoneticPr fontId="2"/>
  </si>
  <si>
    <t>有形固定資産</t>
    <rPh sb="0" eb="2">
      <t>ユウケイ</t>
    </rPh>
    <rPh sb="2" eb="4">
      <t>コテイ</t>
    </rPh>
    <rPh sb="4" eb="6">
      <t>シサン</t>
    </rPh>
    <phoneticPr fontId="2"/>
  </si>
  <si>
    <t>無形固定資産</t>
    <rPh sb="0" eb="2">
      <t>ムケイ</t>
    </rPh>
    <rPh sb="2" eb="4">
      <t>コテイ</t>
    </rPh>
    <rPh sb="4" eb="6">
      <t>シサン</t>
    </rPh>
    <phoneticPr fontId="2"/>
  </si>
  <si>
    <t>固定資産合計</t>
    <rPh sb="0" eb="6">
      <t>コテイシサンゴウケイ</t>
    </rPh>
    <phoneticPr fontId="2"/>
  </si>
  <si>
    <t>無形資産投資</t>
    <rPh sb="0" eb="6">
      <t>ムケイシサントウシ</t>
    </rPh>
    <phoneticPr fontId="2"/>
  </si>
  <si>
    <t>有形資産投資</t>
    <rPh sb="0" eb="2">
      <t>ユウケイ</t>
    </rPh>
    <rPh sb="2" eb="4">
      <t>シサン</t>
    </rPh>
    <rPh sb="4" eb="6">
      <t>トウシ</t>
    </rPh>
    <phoneticPr fontId="2"/>
  </si>
  <si>
    <t>長期借入金</t>
    <rPh sb="0" eb="2">
      <t>チョウキ</t>
    </rPh>
    <rPh sb="2" eb="4">
      <t>カリイレ</t>
    </rPh>
    <rPh sb="4" eb="5">
      <t>キン</t>
    </rPh>
    <phoneticPr fontId="2"/>
  </si>
  <si>
    <t>社債</t>
    <rPh sb="0" eb="2">
      <t>シャサイ</t>
    </rPh>
    <phoneticPr fontId="2"/>
  </si>
  <si>
    <t>固定負債合計</t>
    <rPh sb="0" eb="4">
      <t>コテイフサイ</t>
    </rPh>
    <rPh sb="4" eb="6">
      <t>ゴウケイ</t>
    </rPh>
    <phoneticPr fontId="2"/>
  </si>
  <si>
    <t>資本金</t>
    <rPh sb="0" eb="3">
      <t>シホンキン</t>
    </rPh>
    <phoneticPr fontId="2"/>
  </si>
  <si>
    <t>利益剰余金</t>
    <rPh sb="0" eb="5">
      <t>リエキジョウヨキン</t>
    </rPh>
    <phoneticPr fontId="2"/>
  </si>
  <si>
    <t>純資産合計</t>
    <rPh sb="0" eb="3">
      <t>ジュンシサン</t>
    </rPh>
    <rPh sb="3" eb="5">
      <t>ゴウケイ</t>
    </rPh>
    <phoneticPr fontId="2"/>
  </si>
  <si>
    <t>その他売上</t>
    <rPh sb="2" eb="5">
      <t>タウリアゲ</t>
    </rPh>
    <phoneticPr fontId="2"/>
  </si>
  <si>
    <t>減価償却費_CF</t>
    <rPh sb="0" eb="5">
      <t>ゲンカショウキャクヒ</t>
    </rPh>
    <phoneticPr fontId="2"/>
  </si>
  <si>
    <t>無形固定資産償却費_CF</t>
    <rPh sb="0" eb="2">
      <t>ムケイ</t>
    </rPh>
    <rPh sb="2" eb="4">
      <t>コテイ</t>
    </rPh>
    <rPh sb="4" eb="6">
      <t>シサン</t>
    </rPh>
    <rPh sb="6" eb="9">
      <t>ショウキャクヒ</t>
    </rPh>
    <phoneticPr fontId="2"/>
  </si>
  <si>
    <t>無形固定資産償却費_PL</t>
    <rPh sb="0" eb="6">
      <t>ムケイコテイシサン</t>
    </rPh>
    <rPh sb="6" eb="9">
      <t>ショウキャクヒ</t>
    </rPh>
    <phoneticPr fontId="2"/>
  </si>
  <si>
    <t>減価償却費_PL</t>
    <rPh sb="0" eb="5">
      <t>ゲンカショウキャクヒ</t>
    </rPh>
    <phoneticPr fontId="2"/>
  </si>
  <si>
    <t>営業利益_CF</t>
    <rPh sb="0" eb="4">
      <t>エイギョウリエキ</t>
    </rPh>
    <phoneticPr fontId="2"/>
  </si>
  <si>
    <t>設備投資合計_CF</t>
    <rPh sb="0" eb="4">
      <t>セツビトウシ</t>
    </rPh>
    <rPh sb="4" eb="6">
      <t>ゴウケイ</t>
    </rPh>
    <phoneticPr fontId="2"/>
  </si>
  <si>
    <t>負債及び純資産合計</t>
    <rPh sb="0" eb="2">
      <t>フサイ</t>
    </rPh>
    <rPh sb="2" eb="3">
      <t>オヨ</t>
    </rPh>
    <rPh sb="4" eb="7">
      <t>ジュンシサン</t>
    </rPh>
    <rPh sb="7" eb="9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</si>
</sst>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_);[Red]\(#,##0\)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</cellXfs>
  <cellStyles count="2">
    <cellStyle name="標準" xfId="0" builtinId="0"/>
    <cellStyle name="標準 2" xfId="1" xr:uid="{7B73E6C2-3371-41BC-872C-DAEECC9C42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09E6-695B-450A-923F-9747A4C93811}">
  <dimension ref="A1:J16"/>
  <sheetViews>
    <sheetView workbookViewId="0">
      <selection activeCell="A13" sqref="A13"/>
    </sheetView>
  </sheetViews>
  <sheetFormatPr defaultRowHeight="16.5" x14ac:dyDescent="0.4"/>
  <cols>
    <col min="1" max="1" width="16.75" style="1" bestFit="1" customWidth="1"/>
    <col min="2" max="10" width="10.25" style="1" bestFit="1" customWidth="1"/>
    <col min="11" max="16384" width="9" style="1"/>
  </cols>
  <sheetData>
    <row r="1" spans="1:10" x14ac:dyDescent="0.4">
      <c r="A1" s="1" t="s">
        <v>2</v>
      </c>
      <c r="B1" s="2">
        <v>2019</v>
      </c>
      <c r="C1" s="2">
        <f>+B1+1</f>
        <v>2020</v>
      </c>
      <c r="D1" s="2">
        <f t="shared" ref="D1:J1" si="0">+C1+1</f>
        <v>2021</v>
      </c>
      <c r="E1" s="2">
        <f t="shared" si="0"/>
        <v>2022</v>
      </c>
      <c r="F1" s="2">
        <f t="shared" si="0"/>
        <v>2023</v>
      </c>
      <c r="G1" s="2">
        <f t="shared" si="0"/>
        <v>2024</v>
      </c>
      <c r="H1" s="2">
        <f t="shared" si="0"/>
        <v>2025</v>
      </c>
      <c r="I1" s="2">
        <f t="shared" si="0"/>
        <v>2026</v>
      </c>
      <c r="J1" s="2">
        <f t="shared" si="0"/>
        <v>2027</v>
      </c>
    </row>
    <row r="2" spans="1:10" x14ac:dyDescent="0.4">
      <c r="A2" s="1" t="s">
        <v>3</v>
      </c>
      <c r="B2" s="3">
        <v>100</v>
      </c>
      <c r="C2" s="3">
        <f>+B2+20</f>
        <v>120</v>
      </c>
      <c r="D2" s="3">
        <f t="shared" ref="D2:J2" si="1">+C2+20</f>
        <v>140</v>
      </c>
      <c r="E2" s="3">
        <f t="shared" si="1"/>
        <v>160</v>
      </c>
      <c r="F2" s="3">
        <f t="shared" si="1"/>
        <v>180</v>
      </c>
      <c r="G2" s="3">
        <f t="shared" si="1"/>
        <v>200</v>
      </c>
      <c r="H2" s="3">
        <f t="shared" si="1"/>
        <v>220</v>
      </c>
      <c r="I2" s="3">
        <f t="shared" si="1"/>
        <v>240</v>
      </c>
      <c r="J2" s="3">
        <f t="shared" si="1"/>
        <v>260</v>
      </c>
    </row>
    <row r="3" spans="1:10" x14ac:dyDescent="0.4">
      <c r="A3" s="1" t="s">
        <v>4</v>
      </c>
      <c r="B3" s="3">
        <v>10</v>
      </c>
      <c r="C3" s="3">
        <f>+B3+15</f>
        <v>25</v>
      </c>
      <c r="D3" s="3">
        <f t="shared" ref="D3:J3" si="2">+C3+10</f>
        <v>35</v>
      </c>
      <c r="E3" s="3">
        <f t="shared" si="2"/>
        <v>45</v>
      </c>
      <c r="F3" s="3">
        <f t="shared" si="2"/>
        <v>55</v>
      </c>
      <c r="G3" s="3">
        <f t="shared" si="2"/>
        <v>65</v>
      </c>
      <c r="H3" s="3">
        <f t="shared" si="2"/>
        <v>75</v>
      </c>
      <c r="I3" s="3">
        <f t="shared" si="2"/>
        <v>85</v>
      </c>
      <c r="J3" s="3">
        <f t="shared" si="2"/>
        <v>95</v>
      </c>
    </row>
    <row r="4" spans="1:10" x14ac:dyDescent="0.4">
      <c r="A4" s="1" t="s">
        <v>40</v>
      </c>
      <c r="B4" s="3">
        <v>20</v>
      </c>
      <c r="C4" s="3">
        <f t="shared" ref="C4:J4" si="3">+B4</f>
        <v>20</v>
      </c>
      <c r="D4" s="3">
        <f t="shared" si="3"/>
        <v>20</v>
      </c>
      <c r="E4" s="3">
        <f t="shared" si="3"/>
        <v>20</v>
      </c>
      <c r="F4" s="3">
        <f t="shared" si="3"/>
        <v>20</v>
      </c>
      <c r="G4" s="3">
        <f t="shared" si="3"/>
        <v>20</v>
      </c>
      <c r="H4" s="3">
        <f t="shared" si="3"/>
        <v>20</v>
      </c>
      <c r="I4" s="3">
        <f t="shared" si="3"/>
        <v>20</v>
      </c>
      <c r="J4" s="3">
        <f t="shared" si="3"/>
        <v>20</v>
      </c>
    </row>
    <row r="5" spans="1:10" x14ac:dyDescent="0.4">
      <c r="A5" s="1" t="s">
        <v>5</v>
      </c>
      <c r="B5" s="3">
        <f>+B2+B3+B4</f>
        <v>130</v>
      </c>
      <c r="C5" s="3">
        <f t="shared" ref="C5:J5" si="4">+C2+C3+C4</f>
        <v>165</v>
      </c>
      <c r="D5" s="3">
        <f t="shared" si="4"/>
        <v>195</v>
      </c>
      <c r="E5" s="3">
        <f t="shared" si="4"/>
        <v>225</v>
      </c>
      <c r="F5" s="3">
        <f t="shared" si="4"/>
        <v>255</v>
      </c>
      <c r="G5" s="3">
        <f t="shared" si="4"/>
        <v>285</v>
      </c>
      <c r="H5" s="3">
        <f t="shared" si="4"/>
        <v>315</v>
      </c>
      <c r="I5" s="3">
        <f t="shared" si="4"/>
        <v>345</v>
      </c>
      <c r="J5" s="3">
        <f t="shared" si="4"/>
        <v>375</v>
      </c>
    </row>
    <row r="6" spans="1:10" x14ac:dyDescent="0.4">
      <c r="A6" s="1" t="s">
        <v>6</v>
      </c>
      <c r="B6" s="3">
        <v>10</v>
      </c>
      <c r="C6" s="3">
        <f>+B6+5</f>
        <v>15</v>
      </c>
      <c r="D6" s="3">
        <f t="shared" ref="D6:J6" si="5">+C6+5</f>
        <v>20</v>
      </c>
      <c r="E6" s="3">
        <f t="shared" si="5"/>
        <v>25</v>
      </c>
      <c r="F6" s="3">
        <f t="shared" si="5"/>
        <v>30</v>
      </c>
      <c r="G6" s="3">
        <f t="shared" si="5"/>
        <v>35</v>
      </c>
      <c r="H6" s="3">
        <f t="shared" si="5"/>
        <v>40</v>
      </c>
      <c r="I6" s="3">
        <f t="shared" si="5"/>
        <v>45</v>
      </c>
      <c r="J6" s="3">
        <f t="shared" si="5"/>
        <v>50</v>
      </c>
    </row>
    <row r="7" spans="1:10" x14ac:dyDescent="0.4">
      <c r="A7" s="1" t="s">
        <v>7</v>
      </c>
      <c r="B7" s="3">
        <v>30</v>
      </c>
      <c r="C7" s="3">
        <f>+B7+5</f>
        <v>35</v>
      </c>
      <c r="D7" s="3">
        <f t="shared" ref="D7:J7" si="6">+C7+5</f>
        <v>40</v>
      </c>
      <c r="E7" s="3">
        <f t="shared" si="6"/>
        <v>45</v>
      </c>
      <c r="F7" s="3">
        <f t="shared" si="6"/>
        <v>50</v>
      </c>
      <c r="G7" s="3">
        <f t="shared" si="6"/>
        <v>55</v>
      </c>
      <c r="H7" s="3">
        <f t="shared" si="6"/>
        <v>60</v>
      </c>
      <c r="I7" s="3">
        <f t="shared" si="6"/>
        <v>65</v>
      </c>
      <c r="J7" s="3">
        <f t="shared" si="6"/>
        <v>70</v>
      </c>
    </row>
    <row r="8" spans="1:10" x14ac:dyDescent="0.4">
      <c r="A8" s="1" t="s">
        <v>8</v>
      </c>
      <c r="B8" s="3">
        <f>+B6+B7</f>
        <v>40</v>
      </c>
      <c r="C8" s="3">
        <f>+C6+C7</f>
        <v>50</v>
      </c>
      <c r="D8" s="3">
        <f t="shared" ref="D8:J8" si="7">+D6+D7</f>
        <v>60</v>
      </c>
      <c r="E8" s="3">
        <f t="shared" si="7"/>
        <v>70</v>
      </c>
      <c r="F8" s="3">
        <f t="shared" si="7"/>
        <v>80</v>
      </c>
      <c r="G8" s="3">
        <f t="shared" si="7"/>
        <v>90</v>
      </c>
      <c r="H8" s="3">
        <f t="shared" si="7"/>
        <v>100</v>
      </c>
      <c r="I8" s="3">
        <f t="shared" si="7"/>
        <v>110</v>
      </c>
      <c r="J8" s="3">
        <f t="shared" si="7"/>
        <v>120</v>
      </c>
    </row>
    <row r="9" spans="1:10" x14ac:dyDescent="0.4">
      <c r="A9" s="1" t="s">
        <v>0</v>
      </c>
      <c r="B9" s="3">
        <f>+B5-B8</f>
        <v>90</v>
      </c>
      <c r="C9" s="3">
        <f t="shared" ref="C9:J9" si="8">+C5-C8</f>
        <v>115</v>
      </c>
      <c r="D9" s="3">
        <f t="shared" si="8"/>
        <v>135</v>
      </c>
      <c r="E9" s="3">
        <f t="shared" si="8"/>
        <v>155</v>
      </c>
      <c r="F9" s="3">
        <f t="shared" si="8"/>
        <v>175</v>
      </c>
      <c r="G9" s="3">
        <f t="shared" si="8"/>
        <v>195</v>
      </c>
      <c r="H9" s="3">
        <f t="shared" si="8"/>
        <v>215</v>
      </c>
      <c r="I9" s="3">
        <f t="shared" si="8"/>
        <v>235</v>
      </c>
      <c r="J9" s="3">
        <f t="shared" si="8"/>
        <v>255</v>
      </c>
    </row>
    <row r="10" spans="1:10" x14ac:dyDescent="0.4">
      <c r="A10" s="1" t="s">
        <v>9</v>
      </c>
      <c r="B10" s="3">
        <v>10</v>
      </c>
      <c r="C10" s="3">
        <f>+B10+5</f>
        <v>15</v>
      </c>
      <c r="D10" s="3">
        <f t="shared" ref="D10:J10" si="9">+C10+5</f>
        <v>20</v>
      </c>
      <c r="E10" s="3">
        <f t="shared" si="9"/>
        <v>25</v>
      </c>
      <c r="F10" s="3">
        <f t="shared" si="9"/>
        <v>30</v>
      </c>
      <c r="G10" s="3">
        <f t="shared" si="9"/>
        <v>35</v>
      </c>
      <c r="H10" s="3">
        <f t="shared" si="9"/>
        <v>40</v>
      </c>
      <c r="I10" s="3">
        <f t="shared" si="9"/>
        <v>45</v>
      </c>
      <c r="J10" s="3">
        <f t="shared" si="9"/>
        <v>50</v>
      </c>
    </row>
    <row r="11" spans="1:10" x14ac:dyDescent="0.4">
      <c r="A11" s="1" t="s">
        <v>10</v>
      </c>
      <c r="B11" s="3">
        <v>5</v>
      </c>
      <c r="C11" s="3">
        <f>+B11+5</f>
        <v>10</v>
      </c>
      <c r="D11" s="3">
        <f t="shared" ref="D11:J11" si="10">+C11+5</f>
        <v>15</v>
      </c>
      <c r="E11" s="3">
        <f t="shared" si="10"/>
        <v>20</v>
      </c>
      <c r="F11" s="3">
        <f t="shared" si="10"/>
        <v>25</v>
      </c>
      <c r="G11" s="3">
        <f t="shared" si="10"/>
        <v>30</v>
      </c>
      <c r="H11" s="3">
        <f t="shared" si="10"/>
        <v>35</v>
      </c>
      <c r="I11" s="3">
        <f t="shared" si="10"/>
        <v>40</v>
      </c>
      <c r="J11" s="3">
        <f t="shared" si="10"/>
        <v>45</v>
      </c>
    </row>
    <row r="12" spans="1:10" x14ac:dyDescent="0.4">
      <c r="A12" s="1" t="s">
        <v>44</v>
      </c>
      <c r="B12" s="3">
        <v>10</v>
      </c>
      <c r="C12" s="3">
        <f t="shared" ref="C12:J12" si="11">+B12</f>
        <v>10</v>
      </c>
      <c r="D12" s="3">
        <f t="shared" si="11"/>
        <v>10</v>
      </c>
      <c r="E12" s="3">
        <f t="shared" si="11"/>
        <v>10</v>
      </c>
      <c r="F12" s="3">
        <f t="shared" si="11"/>
        <v>10</v>
      </c>
      <c r="G12" s="3">
        <f t="shared" si="11"/>
        <v>10</v>
      </c>
      <c r="H12" s="3">
        <f t="shared" si="11"/>
        <v>10</v>
      </c>
      <c r="I12" s="3">
        <f t="shared" si="11"/>
        <v>10</v>
      </c>
      <c r="J12" s="3">
        <f t="shared" si="11"/>
        <v>10</v>
      </c>
    </row>
    <row r="13" spans="1:10" x14ac:dyDescent="0.4">
      <c r="A13" s="1" t="s">
        <v>43</v>
      </c>
      <c r="B13" s="3">
        <v>5</v>
      </c>
      <c r="C13" s="3">
        <f t="shared" ref="C13:J13" si="12">+B13</f>
        <v>5</v>
      </c>
      <c r="D13" s="3">
        <f t="shared" si="12"/>
        <v>5</v>
      </c>
      <c r="E13" s="3">
        <f t="shared" si="12"/>
        <v>5</v>
      </c>
      <c r="F13" s="3">
        <f t="shared" si="12"/>
        <v>5</v>
      </c>
      <c r="G13" s="3">
        <f t="shared" si="12"/>
        <v>5</v>
      </c>
      <c r="H13" s="3">
        <f t="shared" si="12"/>
        <v>5</v>
      </c>
      <c r="I13" s="3">
        <f t="shared" si="12"/>
        <v>5</v>
      </c>
      <c r="J13" s="3">
        <f t="shared" si="12"/>
        <v>5</v>
      </c>
    </row>
    <row r="14" spans="1:10" x14ac:dyDescent="0.4">
      <c r="A14" s="1" t="s">
        <v>11</v>
      </c>
      <c r="B14" s="3">
        <v>10</v>
      </c>
      <c r="C14" s="3">
        <f>+B14</f>
        <v>10</v>
      </c>
      <c r="D14" s="3">
        <f t="shared" ref="D14:J14" si="13">+C14</f>
        <v>10</v>
      </c>
      <c r="E14" s="3">
        <f t="shared" si="13"/>
        <v>10</v>
      </c>
      <c r="F14" s="3">
        <f t="shared" si="13"/>
        <v>10</v>
      </c>
      <c r="G14" s="3">
        <f t="shared" si="13"/>
        <v>10</v>
      </c>
      <c r="H14" s="3">
        <f t="shared" si="13"/>
        <v>10</v>
      </c>
      <c r="I14" s="3">
        <f t="shared" si="13"/>
        <v>10</v>
      </c>
      <c r="J14" s="3">
        <f t="shared" si="13"/>
        <v>10</v>
      </c>
    </row>
    <row r="15" spans="1:10" x14ac:dyDescent="0.4">
      <c r="A15" s="1" t="s">
        <v>12</v>
      </c>
      <c r="B15" s="3">
        <f>+SUM(B10:B14)</f>
        <v>40</v>
      </c>
      <c r="C15" s="3">
        <f t="shared" ref="C15:J15" si="14">+SUM(C10:C14)</f>
        <v>50</v>
      </c>
      <c r="D15" s="3">
        <f t="shared" si="14"/>
        <v>60</v>
      </c>
      <c r="E15" s="3">
        <f t="shared" si="14"/>
        <v>70</v>
      </c>
      <c r="F15" s="3">
        <f t="shared" si="14"/>
        <v>80</v>
      </c>
      <c r="G15" s="3">
        <f t="shared" si="14"/>
        <v>90</v>
      </c>
      <c r="H15" s="3">
        <f t="shared" si="14"/>
        <v>100</v>
      </c>
      <c r="I15" s="3">
        <f t="shared" si="14"/>
        <v>110</v>
      </c>
      <c r="J15" s="3">
        <f t="shared" si="14"/>
        <v>120</v>
      </c>
    </row>
    <row r="16" spans="1:10" x14ac:dyDescent="0.4">
      <c r="A16" s="1" t="s">
        <v>1</v>
      </c>
      <c r="B16" s="3">
        <f>+B9-B15</f>
        <v>50</v>
      </c>
      <c r="C16" s="3">
        <f t="shared" ref="C16:J16" si="15">+C9-C15</f>
        <v>65</v>
      </c>
      <c r="D16" s="3">
        <f t="shared" si="15"/>
        <v>75</v>
      </c>
      <c r="E16" s="3">
        <f t="shared" si="15"/>
        <v>85</v>
      </c>
      <c r="F16" s="3">
        <f t="shared" si="15"/>
        <v>95</v>
      </c>
      <c r="G16" s="3">
        <f t="shared" si="15"/>
        <v>105</v>
      </c>
      <c r="H16" s="3">
        <f t="shared" si="15"/>
        <v>115</v>
      </c>
      <c r="I16" s="3">
        <f t="shared" si="15"/>
        <v>125</v>
      </c>
      <c r="J16" s="3">
        <f t="shared" si="15"/>
        <v>135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72F84-BC5E-4F9A-95E1-AA222193FD28}">
  <dimension ref="A1:J42"/>
  <sheetViews>
    <sheetView tabSelected="1" workbookViewId="0">
      <selection activeCell="A7" sqref="A7"/>
    </sheetView>
  </sheetViews>
  <sheetFormatPr defaultRowHeight="16.5" x14ac:dyDescent="0.4"/>
  <cols>
    <col min="1" max="1" width="31.375" style="1" customWidth="1"/>
    <col min="2" max="16384" width="9" style="1"/>
  </cols>
  <sheetData>
    <row r="1" spans="1:10" x14ac:dyDescent="0.4">
      <c r="A1" s="1" t="s">
        <v>2</v>
      </c>
      <c r="B1" s="2">
        <v>2019</v>
      </c>
      <c r="C1" s="2">
        <f>+B1+1</f>
        <v>2020</v>
      </c>
      <c r="D1" s="2">
        <f t="shared" ref="D1:J1" si="0">+C1+1</f>
        <v>2021</v>
      </c>
      <c r="E1" s="2">
        <f t="shared" si="0"/>
        <v>2022</v>
      </c>
      <c r="F1" s="2">
        <f t="shared" si="0"/>
        <v>2023</v>
      </c>
      <c r="G1" s="2">
        <f t="shared" si="0"/>
        <v>2024</v>
      </c>
      <c r="H1" s="2">
        <f t="shared" si="0"/>
        <v>2025</v>
      </c>
      <c r="I1" s="2">
        <f t="shared" si="0"/>
        <v>2026</v>
      </c>
      <c r="J1" s="2">
        <f t="shared" si="0"/>
        <v>2027</v>
      </c>
    </row>
    <row r="2" spans="1:10" x14ac:dyDescent="0.4">
      <c r="A2" s="1" t="s">
        <v>13</v>
      </c>
      <c r="B2" s="3">
        <v>100</v>
      </c>
      <c r="C2" s="3">
        <f>+B2+Sheet1!C3</f>
        <v>158.65384615384616</v>
      </c>
      <c r="D2" s="3">
        <f>+C2+Sheet1!D3</f>
        <v>227.5</v>
      </c>
      <c r="E2" s="3">
        <f>+D2+Sheet1!E3</f>
        <v>306.34615384615387</v>
      </c>
      <c r="F2" s="3">
        <f>+E2+Sheet1!F3</f>
        <v>395.19230769230774</v>
      </c>
      <c r="G2" s="3">
        <f>+F2+Sheet1!G3</f>
        <v>494.03846153846155</v>
      </c>
      <c r="H2" s="3">
        <f>+G2+Sheet1!H3</f>
        <v>602.88461538461536</v>
      </c>
      <c r="I2" s="3">
        <f>+H2+Sheet1!I3</f>
        <v>721.73076923076928</v>
      </c>
      <c r="J2" s="3">
        <f>+I2+Sheet1!J3</f>
        <v>850.57692307692309</v>
      </c>
    </row>
    <row r="3" spans="1:10" x14ac:dyDescent="0.4">
      <c r="A3" s="1" t="s">
        <v>14</v>
      </c>
      <c r="B3" s="3">
        <v>20</v>
      </c>
      <c r="C3" s="3">
        <f>+B3*(PL!C$5/PL!B$5)</f>
        <v>25.384615384615383</v>
      </c>
      <c r="D3" s="3">
        <f>+C3*(PL!D$5/PL!C$5)</f>
        <v>30</v>
      </c>
      <c r="E3" s="3">
        <f>+D3*(PL!E$5/PL!D$5)</f>
        <v>34.615384615384613</v>
      </c>
      <c r="F3" s="3">
        <f>+E3*(PL!F$5/PL!E$5)</f>
        <v>39.230769230769226</v>
      </c>
      <c r="G3" s="3">
        <f>+F3*(PL!G$5/PL!F$5)</f>
        <v>43.84615384615384</v>
      </c>
      <c r="H3" s="3">
        <f>+G3*(PL!H$5/PL!G$5)</f>
        <v>48.46153846153846</v>
      </c>
      <c r="I3" s="3">
        <f>+H3*(PL!I$5/PL!H$5)</f>
        <v>53.07692307692308</v>
      </c>
      <c r="J3" s="3">
        <f>+I3*(PL!J$5/PL!I$5)</f>
        <v>57.692307692307693</v>
      </c>
    </row>
    <row r="4" spans="1:10" x14ac:dyDescent="0.4">
      <c r="A4" s="1" t="s">
        <v>15</v>
      </c>
      <c r="B4" s="3">
        <v>30</v>
      </c>
      <c r="C4" s="3">
        <f>+B4*(PL!C$5/PL!B$5)</f>
        <v>38.076923076923073</v>
      </c>
      <c r="D4" s="3">
        <f>+C4*(PL!D$5/PL!C$5)</f>
        <v>45</v>
      </c>
      <c r="E4" s="3">
        <f>+D4*(PL!E$5/PL!D$5)</f>
        <v>51.92307692307692</v>
      </c>
      <c r="F4" s="3">
        <f>+E4*(PL!F$5/PL!E$5)</f>
        <v>58.84615384615384</v>
      </c>
      <c r="G4" s="3">
        <f>+F4*(PL!G$5/PL!F$5)</f>
        <v>65.769230769230759</v>
      </c>
      <c r="H4" s="3">
        <f>+G4*(PL!H$5/PL!G$5)</f>
        <v>72.692307692307693</v>
      </c>
      <c r="I4" s="3">
        <f>+H4*(PL!I$5/PL!H$5)</f>
        <v>79.615384615384627</v>
      </c>
      <c r="J4" s="3">
        <f>+I4*(PL!J$5/PL!I$5)</f>
        <v>86.538461538461547</v>
      </c>
    </row>
    <row r="5" spans="1:10" x14ac:dyDescent="0.4">
      <c r="A5" s="1" t="s">
        <v>16</v>
      </c>
      <c r="B5" s="3">
        <f>+SUM(B2:B4)</f>
        <v>150</v>
      </c>
      <c r="C5" s="3">
        <f t="shared" ref="C5:J5" si="1">+SUM(C2:C4)</f>
        <v>222.11538461538461</v>
      </c>
      <c r="D5" s="3">
        <f t="shared" si="1"/>
        <v>302.5</v>
      </c>
      <c r="E5" s="3">
        <f t="shared" si="1"/>
        <v>392.88461538461536</v>
      </c>
      <c r="F5" s="3">
        <f t="shared" si="1"/>
        <v>493.26923076923083</v>
      </c>
      <c r="G5" s="3">
        <f t="shared" si="1"/>
        <v>603.65384615384608</v>
      </c>
      <c r="H5" s="3">
        <f t="shared" si="1"/>
        <v>724.03846153846155</v>
      </c>
      <c r="I5" s="3">
        <f t="shared" si="1"/>
        <v>854.42307692307702</v>
      </c>
      <c r="J5" s="3">
        <f t="shared" si="1"/>
        <v>994.80769230769238</v>
      </c>
    </row>
    <row r="6" spans="1:10" x14ac:dyDescent="0.4">
      <c r="A6" s="1" t="s">
        <v>29</v>
      </c>
      <c r="B6" s="3">
        <v>20</v>
      </c>
      <c r="C6" s="3">
        <f>+B6+CAPEX!C2-PL!C12</f>
        <v>25</v>
      </c>
      <c r="D6" s="3">
        <f>+C6+CAPEX!D2-PL!D12</f>
        <v>30</v>
      </c>
      <c r="E6" s="3">
        <f>+D6+CAPEX!E2-PL!E12</f>
        <v>35</v>
      </c>
      <c r="F6" s="3">
        <f>+E6+CAPEX!F2-PL!F12</f>
        <v>40</v>
      </c>
      <c r="G6" s="3">
        <f>+F6+CAPEX!G2-PL!G12</f>
        <v>45</v>
      </c>
      <c r="H6" s="3">
        <f>+G6+CAPEX!H2-PL!H12</f>
        <v>50</v>
      </c>
      <c r="I6" s="3">
        <f>+H6+CAPEX!I2-PL!I12</f>
        <v>55</v>
      </c>
      <c r="J6" s="3">
        <f>+I6+CAPEX!J2-PL!J12</f>
        <v>60</v>
      </c>
    </row>
    <row r="7" spans="1:10" x14ac:dyDescent="0.4">
      <c r="A7" s="1" t="s">
        <v>30</v>
      </c>
      <c r="B7" s="3">
        <v>15</v>
      </c>
      <c r="C7" s="3">
        <f>+B7+CAPEX!C3-PL!C13</f>
        <v>15</v>
      </c>
      <c r="D7" s="3">
        <f t="shared" ref="D7:J7" si="2">+C7</f>
        <v>15</v>
      </c>
      <c r="E7" s="3">
        <f t="shared" si="2"/>
        <v>15</v>
      </c>
      <c r="F7" s="3">
        <f t="shared" si="2"/>
        <v>15</v>
      </c>
      <c r="G7" s="3">
        <f t="shared" si="2"/>
        <v>15</v>
      </c>
      <c r="H7" s="3">
        <f t="shared" si="2"/>
        <v>15</v>
      </c>
      <c r="I7" s="3">
        <f t="shared" si="2"/>
        <v>15</v>
      </c>
      <c r="J7" s="3">
        <f t="shared" si="2"/>
        <v>15</v>
      </c>
    </row>
    <row r="8" spans="1:10" x14ac:dyDescent="0.4">
      <c r="A8" s="1" t="s">
        <v>31</v>
      </c>
      <c r="B8" s="3">
        <f>+B6+B7</f>
        <v>35</v>
      </c>
      <c r="C8" s="3">
        <f t="shared" ref="C8:J8" si="3">+C6+C7</f>
        <v>40</v>
      </c>
      <c r="D8" s="3">
        <f t="shared" si="3"/>
        <v>45</v>
      </c>
      <c r="E8" s="3">
        <f t="shared" si="3"/>
        <v>50</v>
      </c>
      <c r="F8" s="3">
        <f t="shared" si="3"/>
        <v>55</v>
      </c>
      <c r="G8" s="3">
        <f t="shared" si="3"/>
        <v>60</v>
      </c>
      <c r="H8" s="3">
        <f t="shared" si="3"/>
        <v>65</v>
      </c>
      <c r="I8" s="3">
        <f t="shared" si="3"/>
        <v>70</v>
      </c>
      <c r="J8" s="3">
        <f t="shared" si="3"/>
        <v>75</v>
      </c>
    </row>
    <row r="9" spans="1:10" x14ac:dyDescent="0.4">
      <c r="A9" s="1" t="s">
        <v>17</v>
      </c>
      <c r="B9" s="3">
        <f t="shared" ref="B9:J9" si="4">+B5+B8</f>
        <v>185</v>
      </c>
      <c r="C9" s="3">
        <f t="shared" si="4"/>
        <v>262.11538461538464</v>
      </c>
      <c r="D9" s="3">
        <f t="shared" si="4"/>
        <v>347.5</v>
      </c>
      <c r="E9" s="3">
        <f t="shared" si="4"/>
        <v>442.88461538461536</v>
      </c>
      <c r="F9" s="3">
        <f t="shared" si="4"/>
        <v>548.26923076923083</v>
      </c>
      <c r="G9" s="3">
        <f t="shared" si="4"/>
        <v>663.65384615384608</v>
      </c>
      <c r="H9" s="3">
        <f t="shared" si="4"/>
        <v>789.03846153846155</v>
      </c>
      <c r="I9" s="3">
        <f t="shared" si="4"/>
        <v>924.42307692307702</v>
      </c>
      <c r="J9" s="3">
        <f t="shared" si="4"/>
        <v>1069.8076923076924</v>
      </c>
    </row>
    <row r="10" spans="1:10" x14ac:dyDescent="0.4">
      <c r="A10" s="1" t="s">
        <v>18</v>
      </c>
      <c r="B10" s="3">
        <v>25</v>
      </c>
      <c r="C10" s="3">
        <f>+B10*(PL!C$5/PL!B$5)</f>
        <v>31.73076923076923</v>
      </c>
      <c r="D10" s="3">
        <f>+C10*(PL!D$5/PL!C$5)</f>
        <v>37.5</v>
      </c>
      <c r="E10" s="3">
        <f>+D10*(PL!E$5/PL!D$5)</f>
        <v>43.269230769230766</v>
      </c>
      <c r="F10" s="3">
        <f>+E10*(PL!F$5/PL!E$5)</f>
        <v>49.038461538461533</v>
      </c>
      <c r="G10" s="3">
        <f>+F10*(PL!G$5/PL!F$5)</f>
        <v>54.807692307692299</v>
      </c>
      <c r="H10" s="3">
        <f>+G10*(PL!H$5/PL!G$5)</f>
        <v>60.576923076923073</v>
      </c>
      <c r="I10" s="3">
        <f>+H10*(PL!I$5/PL!H$5)</f>
        <v>66.346153846153854</v>
      </c>
      <c r="J10" s="3">
        <f>+I10*(PL!J$5/PL!I$5)</f>
        <v>72.115384615384613</v>
      </c>
    </row>
    <row r="11" spans="1:10" x14ac:dyDescent="0.4">
      <c r="A11" s="1" t="s">
        <v>19</v>
      </c>
      <c r="B11" s="3">
        <v>20</v>
      </c>
      <c r="C11" s="3">
        <f>+B11*(PL!C$5/PL!B$5)</f>
        <v>25.384615384615383</v>
      </c>
      <c r="D11" s="3">
        <f>+C11*(PL!D$5/PL!C$5)</f>
        <v>30</v>
      </c>
      <c r="E11" s="3">
        <f>+D11*(PL!E$5/PL!D$5)</f>
        <v>34.615384615384613</v>
      </c>
      <c r="F11" s="3">
        <f>+E11*(PL!F$5/PL!E$5)</f>
        <v>39.230769230769226</v>
      </c>
      <c r="G11" s="3">
        <f>+F11*(PL!G$5/PL!F$5)</f>
        <v>43.84615384615384</v>
      </c>
      <c r="H11" s="3">
        <f>+G11*(PL!H$5/PL!G$5)</f>
        <v>48.46153846153846</v>
      </c>
      <c r="I11" s="3">
        <f>+H11*(PL!I$5/PL!H$5)</f>
        <v>53.07692307692308</v>
      </c>
      <c r="J11" s="3">
        <f>+I11*(PL!J$5/PL!I$5)</f>
        <v>57.692307692307693</v>
      </c>
    </row>
    <row r="12" spans="1:10" x14ac:dyDescent="0.4">
      <c r="A12" s="1" t="s">
        <v>21</v>
      </c>
      <c r="B12" s="3">
        <f>+B10+B11</f>
        <v>45</v>
      </c>
      <c r="C12" s="3">
        <f t="shared" ref="C12:J12" si="5">+C10+C11</f>
        <v>57.115384615384613</v>
      </c>
      <c r="D12" s="3">
        <f t="shared" si="5"/>
        <v>67.5</v>
      </c>
      <c r="E12" s="3">
        <f t="shared" si="5"/>
        <v>77.884615384615387</v>
      </c>
      <c r="F12" s="3">
        <f t="shared" si="5"/>
        <v>88.269230769230759</v>
      </c>
      <c r="G12" s="3">
        <f t="shared" si="5"/>
        <v>98.653846153846132</v>
      </c>
      <c r="H12" s="3">
        <f t="shared" si="5"/>
        <v>109.03846153846153</v>
      </c>
      <c r="I12" s="3">
        <f t="shared" si="5"/>
        <v>119.42307692307693</v>
      </c>
      <c r="J12" s="3">
        <f t="shared" si="5"/>
        <v>129.80769230769232</v>
      </c>
    </row>
    <row r="13" spans="1:10" x14ac:dyDescent="0.4">
      <c r="A13" s="1" t="s">
        <v>34</v>
      </c>
      <c r="B13" s="3">
        <v>10</v>
      </c>
      <c r="C13" s="3">
        <f t="shared" ref="C13:J14" si="6">+B13</f>
        <v>10</v>
      </c>
      <c r="D13" s="3">
        <f t="shared" si="6"/>
        <v>10</v>
      </c>
      <c r="E13" s="3">
        <f t="shared" si="6"/>
        <v>10</v>
      </c>
      <c r="F13" s="3">
        <f t="shared" si="6"/>
        <v>10</v>
      </c>
      <c r="G13" s="3">
        <f t="shared" si="6"/>
        <v>10</v>
      </c>
      <c r="H13" s="3">
        <f t="shared" si="6"/>
        <v>10</v>
      </c>
      <c r="I13" s="3">
        <f t="shared" si="6"/>
        <v>10</v>
      </c>
      <c r="J13" s="3">
        <f t="shared" si="6"/>
        <v>10</v>
      </c>
    </row>
    <row r="14" spans="1:10" x14ac:dyDescent="0.4">
      <c r="A14" s="1" t="s">
        <v>35</v>
      </c>
      <c r="B14" s="3">
        <v>5</v>
      </c>
      <c r="C14" s="3">
        <f t="shared" si="6"/>
        <v>5</v>
      </c>
      <c r="D14" s="3">
        <f t="shared" si="6"/>
        <v>5</v>
      </c>
      <c r="E14" s="3">
        <f t="shared" si="6"/>
        <v>5</v>
      </c>
      <c r="F14" s="3">
        <f t="shared" si="6"/>
        <v>5</v>
      </c>
      <c r="G14" s="3">
        <f t="shared" si="6"/>
        <v>5</v>
      </c>
      <c r="H14" s="3">
        <f t="shared" si="6"/>
        <v>5</v>
      </c>
      <c r="I14" s="3">
        <f t="shared" si="6"/>
        <v>5</v>
      </c>
      <c r="J14" s="3">
        <f t="shared" si="6"/>
        <v>5</v>
      </c>
    </row>
    <row r="15" spans="1:10" x14ac:dyDescent="0.4">
      <c r="A15" s="1" t="s">
        <v>36</v>
      </c>
      <c r="B15" s="3">
        <f>+SUM(B13:B14)</f>
        <v>15</v>
      </c>
      <c r="C15" s="3">
        <f t="shared" ref="C15:J15" si="7">+SUM(C13:C14)</f>
        <v>15</v>
      </c>
      <c r="D15" s="3">
        <f t="shared" si="7"/>
        <v>15</v>
      </c>
      <c r="E15" s="3">
        <f t="shared" si="7"/>
        <v>15</v>
      </c>
      <c r="F15" s="3">
        <f t="shared" si="7"/>
        <v>15</v>
      </c>
      <c r="G15" s="3">
        <f t="shared" si="7"/>
        <v>15</v>
      </c>
      <c r="H15" s="3">
        <f t="shared" si="7"/>
        <v>15</v>
      </c>
      <c r="I15" s="3">
        <f t="shared" si="7"/>
        <v>15</v>
      </c>
      <c r="J15" s="3">
        <f t="shared" si="7"/>
        <v>15</v>
      </c>
    </row>
    <row r="16" spans="1:10" x14ac:dyDescent="0.4">
      <c r="A16" s="1" t="s">
        <v>22</v>
      </c>
      <c r="B16" s="3">
        <f t="shared" ref="B16:J16" si="8">+B12+B15</f>
        <v>60</v>
      </c>
      <c r="C16" s="3">
        <f t="shared" si="8"/>
        <v>72.115384615384613</v>
      </c>
      <c r="D16" s="3">
        <f t="shared" si="8"/>
        <v>82.5</v>
      </c>
      <c r="E16" s="3">
        <f t="shared" si="8"/>
        <v>92.884615384615387</v>
      </c>
      <c r="F16" s="3">
        <f t="shared" si="8"/>
        <v>103.26923076923076</v>
      </c>
      <c r="G16" s="3">
        <f t="shared" si="8"/>
        <v>113.65384615384613</v>
      </c>
      <c r="H16" s="3">
        <f t="shared" si="8"/>
        <v>124.03846153846153</v>
      </c>
      <c r="I16" s="3">
        <f t="shared" si="8"/>
        <v>134.42307692307693</v>
      </c>
      <c r="J16" s="3">
        <f t="shared" si="8"/>
        <v>144.80769230769232</v>
      </c>
    </row>
    <row r="17" spans="1:10" x14ac:dyDescent="0.4">
      <c r="A17" s="1" t="s">
        <v>37</v>
      </c>
      <c r="B17" s="3">
        <v>50</v>
      </c>
      <c r="C17" s="3">
        <f t="shared" ref="C17:J17" si="9">+B17</f>
        <v>50</v>
      </c>
      <c r="D17" s="3">
        <f t="shared" si="9"/>
        <v>50</v>
      </c>
      <c r="E17" s="3">
        <f t="shared" si="9"/>
        <v>50</v>
      </c>
      <c r="F17" s="3">
        <f t="shared" si="9"/>
        <v>50</v>
      </c>
      <c r="G17" s="3">
        <f t="shared" si="9"/>
        <v>50</v>
      </c>
      <c r="H17" s="3">
        <f t="shared" si="9"/>
        <v>50</v>
      </c>
      <c r="I17" s="3">
        <f t="shared" si="9"/>
        <v>50</v>
      </c>
      <c r="J17" s="3">
        <f t="shared" si="9"/>
        <v>50</v>
      </c>
    </row>
    <row r="18" spans="1:10" x14ac:dyDescent="0.4">
      <c r="A18" s="1" t="s">
        <v>38</v>
      </c>
      <c r="B18" s="3">
        <v>75</v>
      </c>
      <c r="C18" s="3">
        <f>+B18+PL!C16</f>
        <v>140</v>
      </c>
      <c r="D18" s="3">
        <f>+C18+PL!D16</f>
        <v>215</v>
      </c>
      <c r="E18" s="3">
        <f>+D18+PL!E16</f>
        <v>300</v>
      </c>
      <c r="F18" s="3">
        <f>+E18+PL!F16</f>
        <v>395</v>
      </c>
      <c r="G18" s="3">
        <f>+F18+PL!G16</f>
        <v>500</v>
      </c>
      <c r="H18" s="3">
        <f>+G18+PL!H16</f>
        <v>615</v>
      </c>
      <c r="I18" s="3">
        <f>+H18+PL!I16</f>
        <v>740</v>
      </c>
      <c r="J18" s="3">
        <f>+I18+PL!J16</f>
        <v>875</v>
      </c>
    </row>
    <row r="19" spans="1:10" x14ac:dyDescent="0.4">
      <c r="A19" s="1" t="s">
        <v>39</v>
      </c>
      <c r="B19" s="3">
        <f>+B17+B18</f>
        <v>125</v>
      </c>
      <c r="C19" s="3">
        <f>+C17+C18</f>
        <v>190</v>
      </c>
      <c r="D19" s="3">
        <f t="shared" ref="D19:J19" si="10">+D17+D18</f>
        <v>265</v>
      </c>
      <c r="E19" s="3">
        <f t="shared" si="10"/>
        <v>350</v>
      </c>
      <c r="F19" s="3">
        <f t="shared" si="10"/>
        <v>445</v>
      </c>
      <c r="G19" s="3">
        <f t="shared" si="10"/>
        <v>550</v>
      </c>
      <c r="H19" s="3">
        <f t="shared" si="10"/>
        <v>665</v>
      </c>
      <c r="I19" s="3">
        <f t="shared" si="10"/>
        <v>790</v>
      </c>
      <c r="J19" s="3">
        <f t="shared" si="10"/>
        <v>925</v>
      </c>
    </row>
    <row r="20" spans="1:10" x14ac:dyDescent="0.4">
      <c r="A20" s="1" t="s">
        <v>47</v>
      </c>
      <c r="B20" s="3">
        <f>+B16+B19</f>
        <v>185</v>
      </c>
      <c r="C20" s="3">
        <f t="shared" ref="C20:J20" si="11">+C16+C19</f>
        <v>262.11538461538464</v>
      </c>
      <c r="D20" s="3">
        <f t="shared" si="11"/>
        <v>347.5</v>
      </c>
      <c r="E20" s="3">
        <f t="shared" si="11"/>
        <v>442.88461538461536</v>
      </c>
      <c r="F20" s="3">
        <f t="shared" si="11"/>
        <v>548.26923076923072</v>
      </c>
      <c r="G20" s="3">
        <f t="shared" si="11"/>
        <v>663.65384615384619</v>
      </c>
      <c r="H20" s="3">
        <f t="shared" si="11"/>
        <v>789.03846153846155</v>
      </c>
      <c r="I20" s="3">
        <f t="shared" si="11"/>
        <v>924.42307692307691</v>
      </c>
      <c r="J20" s="3">
        <f t="shared" si="11"/>
        <v>1069.8076923076924</v>
      </c>
    </row>
    <row r="24" spans="1:10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1:10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x14ac:dyDescent="0.4">
      <c r="B34" s="3"/>
      <c r="C34" s="3"/>
      <c r="D34" s="3"/>
      <c r="E34" s="3"/>
      <c r="F34" s="3"/>
      <c r="G34" s="3"/>
      <c r="H34" s="3"/>
      <c r="I34" s="3"/>
      <c r="J34" s="3"/>
    </row>
    <row r="35" spans="2:10" x14ac:dyDescent="0.4">
      <c r="B35" s="3"/>
      <c r="C35" s="3"/>
      <c r="D35" s="3"/>
      <c r="E35" s="3"/>
      <c r="F35" s="3"/>
      <c r="G35" s="3"/>
      <c r="H35" s="3"/>
      <c r="I35" s="3"/>
      <c r="J35" s="3"/>
    </row>
    <row r="36" spans="2:10" x14ac:dyDescent="0.4">
      <c r="B36" s="3"/>
      <c r="C36" s="3"/>
      <c r="D36" s="3"/>
      <c r="E36" s="3"/>
      <c r="F36" s="3"/>
      <c r="G36" s="3"/>
      <c r="H36" s="3"/>
      <c r="I36" s="3"/>
      <c r="J36" s="3"/>
    </row>
    <row r="37" spans="2:10" x14ac:dyDescent="0.4">
      <c r="B37" s="3"/>
      <c r="C37" s="3"/>
      <c r="D37" s="3"/>
      <c r="E37" s="3"/>
      <c r="F37" s="3"/>
      <c r="G37" s="3"/>
      <c r="H37" s="3"/>
      <c r="I37" s="3"/>
      <c r="J37" s="3"/>
    </row>
    <row r="38" spans="2:10" x14ac:dyDescent="0.4">
      <c r="B38" s="3"/>
      <c r="C38" s="3"/>
      <c r="D38" s="3"/>
      <c r="E38" s="3"/>
      <c r="F38" s="3"/>
      <c r="G38" s="3"/>
      <c r="H38" s="3"/>
      <c r="I38" s="3"/>
      <c r="J38" s="3"/>
    </row>
    <row r="39" spans="2:10" x14ac:dyDescent="0.4">
      <c r="B39" s="3"/>
      <c r="C39" s="3"/>
      <c r="D39" s="3"/>
      <c r="E39" s="3"/>
      <c r="F39" s="3"/>
      <c r="G39" s="3"/>
      <c r="H39" s="3"/>
      <c r="I39" s="3"/>
      <c r="J39" s="3"/>
    </row>
    <row r="40" spans="2:10" x14ac:dyDescent="0.4">
      <c r="B40" s="3"/>
      <c r="C40" s="3"/>
      <c r="D40" s="3"/>
      <c r="E40" s="3"/>
      <c r="F40" s="3"/>
      <c r="G40" s="3"/>
      <c r="H40" s="3"/>
      <c r="I40" s="3"/>
      <c r="J40" s="3"/>
    </row>
    <row r="41" spans="2:10" x14ac:dyDescent="0.4">
      <c r="B41" s="3"/>
      <c r="C41" s="3"/>
      <c r="D41" s="3"/>
      <c r="E41" s="3"/>
      <c r="F41" s="3"/>
      <c r="G41" s="3"/>
      <c r="H41" s="3"/>
      <c r="I41" s="3"/>
      <c r="J41" s="3"/>
    </row>
    <row r="42" spans="2:10" x14ac:dyDescent="0.4">
      <c r="B42" s="3"/>
      <c r="C42" s="3"/>
      <c r="D42" s="3"/>
      <c r="E42" s="3"/>
      <c r="F42" s="3"/>
      <c r="G42" s="3"/>
      <c r="H42" s="3"/>
      <c r="I42" s="3"/>
      <c r="J42" s="3"/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18F5-B847-47B0-A8CB-1F820C36B27E}">
  <dimension ref="A1:J4"/>
  <sheetViews>
    <sheetView workbookViewId="0">
      <selection activeCell="B6" sqref="B1:B1048576"/>
    </sheetView>
  </sheetViews>
  <sheetFormatPr defaultRowHeight="16.5" x14ac:dyDescent="0.4"/>
  <cols>
    <col min="1" max="16384" width="9" style="1"/>
  </cols>
  <sheetData>
    <row r="1" spans="1:10" x14ac:dyDescent="0.4">
      <c r="A1" s="1" t="s">
        <v>2</v>
      </c>
      <c r="B1" s="2">
        <v>2019</v>
      </c>
      <c r="C1" s="2">
        <f>+B1+1</f>
        <v>2020</v>
      </c>
      <c r="D1" s="2">
        <f t="shared" ref="D1:J1" si="0">+C1+1</f>
        <v>2021</v>
      </c>
      <c r="E1" s="2">
        <f t="shared" si="0"/>
        <v>2022</v>
      </c>
      <c r="F1" s="2">
        <f t="shared" si="0"/>
        <v>2023</v>
      </c>
      <c r="G1" s="2">
        <f t="shared" si="0"/>
        <v>2024</v>
      </c>
      <c r="H1" s="2">
        <f t="shared" si="0"/>
        <v>2025</v>
      </c>
      <c r="I1" s="2">
        <f t="shared" si="0"/>
        <v>2026</v>
      </c>
      <c r="J1" s="2">
        <f t="shared" si="0"/>
        <v>2027</v>
      </c>
    </row>
    <row r="2" spans="1:10" x14ac:dyDescent="0.4">
      <c r="A2" s="1" t="s">
        <v>33</v>
      </c>
      <c r="B2" s="1">
        <v>15</v>
      </c>
      <c r="C2" s="1">
        <f t="shared" ref="C2:J2" si="1">+B2</f>
        <v>15</v>
      </c>
      <c r="D2" s="1">
        <f t="shared" si="1"/>
        <v>15</v>
      </c>
      <c r="E2" s="1">
        <f t="shared" si="1"/>
        <v>15</v>
      </c>
      <c r="F2" s="1">
        <f t="shared" si="1"/>
        <v>15</v>
      </c>
      <c r="G2" s="1">
        <f t="shared" si="1"/>
        <v>15</v>
      </c>
      <c r="H2" s="1">
        <f t="shared" si="1"/>
        <v>15</v>
      </c>
      <c r="I2" s="1">
        <f t="shared" si="1"/>
        <v>15</v>
      </c>
      <c r="J2" s="1">
        <f t="shared" si="1"/>
        <v>15</v>
      </c>
    </row>
    <row r="3" spans="1:10" x14ac:dyDescent="0.4">
      <c r="A3" s="1" t="s">
        <v>32</v>
      </c>
      <c r="B3" s="1">
        <v>5</v>
      </c>
      <c r="C3" s="1">
        <f t="shared" ref="C3:J3" si="2">+B3</f>
        <v>5</v>
      </c>
      <c r="D3" s="1">
        <f t="shared" si="2"/>
        <v>5</v>
      </c>
      <c r="E3" s="1">
        <f t="shared" si="2"/>
        <v>5</v>
      </c>
      <c r="F3" s="1">
        <f t="shared" si="2"/>
        <v>5</v>
      </c>
      <c r="G3" s="1">
        <f t="shared" si="2"/>
        <v>5</v>
      </c>
      <c r="H3" s="1">
        <f t="shared" si="2"/>
        <v>5</v>
      </c>
      <c r="I3" s="1">
        <f t="shared" si="2"/>
        <v>5</v>
      </c>
      <c r="J3" s="1">
        <f t="shared" si="2"/>
        <v>5</v>
      </c>
    </row>
    <row r="4" spans="1:10" x14ac:dyDescent="0.4">
      <c r="A4" s="1" t="s">
        <v>27</v>
      </c>
      <c r="B4" s="1">
        <f>+SUM(B2:B3)</f>
        <v>20</v>
      </c>
      <c r="C4" s="1">
        <f t="shared" ref="C4:J4" si="3">+SUM(C2:C3)</f>
        <v>20</v>
      </c>
      <c r="D4" s="1">
        <f t="shared" si="3"/>
        <v>20</v>
      </c>
      <c r="E4" s="1">
        <f t="shared" si="3"/>
        <v>20</v>
      </c>
      <c r="F4" s="1">
        <f t="shared" si="3"/>
        <v>20</v>
      </c>
      <c r="G4" s="1">
        <f t="shared" si="3"/>
        <v>20</v>
      </c>
      <c r="H4" s="1">
        <f t="shared" si="3"/>
        <v>20</v>
      </c>
      <c r="I4" s="1">
        <f t="shared" si="3"/>
        <v>20</v>
      </c>
      <c r="J4" s="1">
        <f t="shared" si="3"/>
        <v>20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650C-A3F0-4669-A268-9A58ECDEBD6F}">
  <dimension ref="A1:J37"/>
  <sheetViews>
    <sheetView workbookViewId="0">
      <selection activeCell="A8" sqref="A8"/>
    </sheetView>
  </sheetViews>
  <sheetFormatPr defaultRowHeight="16.5" x14ac:dyDescent="0.4"/>
  <cols>
    <col min="1" max="16384" width="9" style="1"/>
  </cols>
  <sheetData>
    <row r="1" spans="1:10" x14ac:dyDescent="0.4">
      <c r="A1" s="1" t="s">
        <v>2</v>
      </c>
      <c r="B1" s="2">
        <v>2019</v>
      </c>
      <c r="C1" s="2">
        <f>+B1+1</f>
        <v>2020</v>
      </c>
      <c r="D1" s="2">
        <f t="shared" ref="D1:J1" si="0">+C1+1</f>
        <v>2021</v>
      </c>
      <c r="E1" s="2">
        <f t="shared" si="0"/>
        <v>2022</v>
      </c>
      <c r="F1" s="2">
        <f t="shared" si="0"/>
        <v>2023</v>
      </c>
      <c r="G1" s="2">
        <f t="shared" si="0"/>
        <v>2024</v>
      </c>
      <c r="H1" s="2">
        <f t="shared" si="0"/>
        <v>2025</v>
      </c>
      <c r="I1" s="2">
        <f t="shared" si="0"/>
        <v>2026</v>
      </c>
      <c r="J1" s="2">
        <f t="shared" si="0"/>
        <v>2027</v>
      </c>
    </row>
    <row r="2" spans="1:10" x14ac:dyDescent="0.4">
      <c r="A2" s="1" t="s">
        <v>45</v>
      </c>
      <c r="C2" s="3">
        <f>+PL!C16</f>
        <v>65</v>
      </c>
      <c r="D2" s="3">
        <f>+PL!D16</f>
        <v>75</v>
      </c>
      <c r="E2" s="3">
        <f>+PL!E16</f>
        <v>85</v>
      </c>
      <c r="F2" s="3">
        <f>+PL!F16</f>
        <v>95</v>
      </c>
      <c r="G2" s="3">
        <f>+PL!G16</f>
        <v>105</v>
      </c>
      <c r="H2" s="3">
        <f>+PL!H16</f>
        <v>115</v>
      </c>
      <c r="I2" s="3">
        <f>+PL!I16</f>
        <v>125</v>
      </c>
      <c r="J2" s="3">
        <f>+PL!J16</f>
        <v>135</v>
      </c>
    </row>
    <row r="3" spans="1:10" x14ac:dyDescent="0.4">
      <c r="A3" s="1" t="s">
        <v>41</v>
      </c>
      <c r="C3" s="3">
        <f>+PL!C12</f>
        <v>10</v>
      </c>
      <c r="D3" s="3">
        <f>+PL!D12</f>
        <v>10</v>
      </c>
      <c r="E3" s="3">
        <f>+PL!E12</f>
        <v>10</v>
      </c>
      <c r="F3" s="3">
        <f>+PL!F12</f>
        <v>10</v>
      </c>
      <c r="G3" s="3">
        <f>+PL!G12</f>
        <v>10</v>
      </c>
      <c r="H3" s="3">
        <f>+PL!H12</f>
        <v>10</v>
      </c>
      <c r="I3" s="3">
        <f>+PL!I12</f>
        <v>10</v>
      </c>
      <c r="J3" s="3">
        <f>+PL!J12</f>
        <v>10</v>
      </c>
    </row>
    <row r="4" spans="1:10" x14ac:dyDescent="0.4">
      <c r="A4" s="1" t="s">
        <v>42</v>
      </c>
      <c r="C4" s="3">
        <f>+CAPEX!B3</f>
        <v>5</v>
      </c>
      <c r="D4" s="3">
        <f>+CAPEX!C3</f>
        <v>5</v>
      </c>
      <c r="E4" s="3">
        <f>+CAPEX!D3</f>
        <v>5</v>
      </c>
      <c r="F4" s="3">
        <f>+CAPEX!E3</f>
        <v>5</v>
      </c>
      <c r="G4" s="3">
        <f>+CAPEX!F3</f>
        <v>5</v>
      </c>
      <c r="H4" s="3">
        <f>+CAPEX!G3</f>
        <v>5</v>
      </c>
      <c r="I4" s="3">
        <f>+CAPEX!H3</f>
        <v>5</v>
      </c>
      <c r="J4" s="3">
        <f>+CAPEX!I3</f>
        <v>5</v>
      </c>
    </row>
    <row r="5" spans="1:10" x14ac:dyDescent="0.4">
      <c r="A5" s="1" t="s">
        <v>23</v>
      </c>
      <c r="C5" s="3">
        <f>+-(Sheet1!C2-Sheet1!B2)</f>
        <v>-1.3461538461538396</v>
      </c>
      <c r="D5" s="3">
        <f>+-(Sheet1!D2-Sheet1!C2)</f>
        <v>-1.1538461538461604</v>
      </c>
      <c r="E5" s="3">
        <f>+-(Sheet1!E2-Sheet1!D2)</f>
        <v>-1.1538461538461462</v>
      </c>
      <c r="F5" s="3">
        <f>+-(Sheet1!F2-Sheet1!E2)</f>
        <v>-1.1538461538461604</v>
      </c>
      <c r="G5" s="3">
        <f>+-(Sheet1!G2-Sheet1!F2)</f>
        <v>-1.1538461538461604</v>
      </c>
      <c r="H5" s="3">
        <f>+-(Sheet1!H2-Sheet1!G2)</f>
        <v>-1.1538461538461604</v>
      </c>
      <c r="I5" s="3">
        <f>+-(Sheet1!I2-Sheet1!H2)</f>
        <v>-1.1538461538461462</v>
      </c>
      <c r="J5" s="3">
        <f>+-(Sheet1!J2-Sheet1!I2)</f>
        <v>-1.153846153846132</v>
      </c>
    </row>
    <row r="6" spans="1:10" x14ac:dyDescent="0.4">
      <c r="A6" s="1" t="s">
        <v>24</v>
      </c>
      <c r="C6" s="3">
        <f>+SUM(C2:C5)</f>
        <v>78.65384615384616</v>
      </c>
      <c r="D6" s="3">
        <f t="shared" ref="D6:J6" si="1">+SUM(D2:D5)</f>
        <v>88.84615384615384</v>
      </c>
      <c r="E6" s="3">
        <f t="shared" si="1"/>
        <v>98.846153846153854</v>
      </c>
      <c r="F6" s="3">
        <f t="shared" si="1"/>
        <v>108.84615384615384</v>
      </c>
      <c r="G6" s="3">
        <f t="shared" si="1"/>
        <v>118.84615384615384</v>
      </c>
      <c r="H6" s="3">
        <f t="shared" si="1"/>
        <v>128.84615384615384</v>
      </c>
      <c r="I6" s="3">
        <f t="shared" si="1"/>
        <v>138.84615384615387</v>
      </c>
      <c r="J6" s="3">
        <f t="shared" si="1"/>
        <v>148.84615384615387</v>
      </c>
    </row>
    <row r="7" spans="1:10" x14ac:dyDescent="0.4">
      <c r="A7" s="1" t="s">
        <v>46</v>
      </c>
      <c r="C7" s="3">
        <f>+-CAPEX!B4</f>
        <v>-20</v>
      </c>
      <c r="D7" s="3">
        <f>+-CAPEX!C4</f>
        <v>-20</v>
      </c>
      <c r="E7" s="3">
        <f>+-CAPEX!D4</f>
        <v>-20</v>
      </c>
      <c r="F7" s="3">
        <f>+-CAPEX!E4</f>
        <v>-20</v>
      </c>
      <c r="G7" s="3">
        <f>+-CAPEX!F4</f>
        <v>-20</v>
      </c>
      <c r="H7" s="3">
        <f>+-CAPEX!G4</f>
        <v>-20</v>
      </c>
      <c r="I7" s="3">
        <f>+-CAPEX!H4</f>
        <v>-20</v>
      </c>
      <c r="J7" s="3">
        <f>+-CAPEX!I4</f>
        <v>-20</v>
      </c>
    </row>
    <row r="8" spans="1:10" x14ac:dyDescent="0.4">
      <c r="A8" s="1" t="s">
        <v>28</v>
      </c>
      <c r="C8" s="3">
        <f t="shared" ref="C8:J8" si="2">+C7</f>
        <v>-20</v>
      </c>
      <c r="D8" s="3">
        <f t="shared" si="2"/>
        <v>-20</v>
      </c>
      <c r="E8" s="3">
        <f t="shared" si="2"/>
        <v>-20</v>
      </c>
      <c r="F8" s="3">
        <f t="shared" si="2"/>
        <v>-20</v>
      </c>
      <c r="G8" s="3">
        <f t="shared" si="2"/>
        <v>-20</v>
      </c>
      <c r="H8" s="3">
        <f t="shared" si="2"/>
        <v>-20</v>
      </c>
      <c r="I8" s="3">
        <f t="shared" si="2"/>
        <v>-20</v>
      </c>
      <c r="J8" s="3">
        <f t="shared" si="2"/>
        <v>-20</v>
      </c>
    </row>
    <row r="9" spans="1:10" x14ac:dyDescent="0.4">
      <c r="C9" s="3"/>
      <c r="D9" s="3"/>
      <c r="E9" s="3"/>
      <c r="F9" s="3"/>
      <c r="G9" s="3"/>
      <c r="H9" s="3"/>
      <c r="I9" s="3"/>
      <c r="J9" s="3"/>
    </row>
    <row r="11" spans="1:10" x14ac:dyDescent="0.4">
      <c r="C11" s="3"/>
      <c r="D11" s="3"/>
      <c r="E11" s="3"/>
      <c r="F11" s="3"/>
      <c r="G11" s="3"/>
      <c r="H11" s="3"/>
      <c r="I11" s="3"/>
      <c r="J11" s="3"/>
    </row>
    <row r="12" spans="1:10" x14ac:dyDescent="0.4">
      <c r="C12" s="3"/>
      <c r="D12" s="3"/>
      <c r="E12" s="3"/>
      <c r="F12" s="3"/>
      <c r="G12" s="3"/>
      <c r="H12" s="3"/>
      <c r="I12" s="3"/>
      <c r="J12" s="3"/>
    </row>
    <row r="13" spans="1:10" x14ac:dyDescent="0.4">
      <c r="C13" s="3"/>
      <c r="D13" s="3"/>
      <c r="E13" s="3"/>
      <c r="F13" s="3"/>
      <c r="G13" s="3"/>
      <c r="H13" s="3"/>
      <c r="I13" s="3"/>
      <c r="J13" s="3"/>
    </row>
    <row r="14" spans="1:10" x14ac:dyDescent="0.4">
      <c r="C14" s="3"/>
      <c r="D14" s="3"/>
      <c r="E14" s="3"/>
      <c r="F14" s="3"/>
      <c r="G14" s="3"/>
      <c r="H14" s="3"/>
      <c r="I14" s="3"/>
      <c r="J14" s="3"/>
    </row>
    <row r="15" spans="1:10" x14ac:dyDescent="0.4">
      <c r="C15" s="3"/>
      <c r="D15" s="3"/>
      <c r="E15" s="3"/>
      <c r="F15" s="3"/>
      <c r="G15" s="3"/>
      <c r="H15" s="3"/>
      <c r="I15" s="3"/>
      <c r="J15" s="3"/>
    </row>
    <row r="16" spans="1:10" x14ac:dyDescent="0.4">
      <c r="C16" s="3"/>
      <c r="D16" s="3"/>
      <c r="E16" s="3"/>
      <c r="F16" s="3"/>
      <c r="G16" s="3"/>
      <c r="H16" s="3"/>
      <c r="I16" s="3"/>
      <c r="J16" s="3"/>
    </row>
    <row r="17" spans="3:10" x14ac:dyDescent="0.4">
      <c r="C17" s="3"/>
      <c r="D17" s="3"/>
      <c r="E17" s="3"/>
      <c r="F17" s="3"/>
      <c r="G17" s="3"/>
      <c r="H17" s="3"/>
      <c r="I17" s="3"/>
      <c r="J17" s="3"/>
    </row>
    <row r="18" spans="3:10" x14ac:dyDescent="0.4">
      <c r="C18" s="3"/>
      <c r="D18" s="3"/>
      <c r="E18" s="3"/>
      <c r="F18" s="3"/>
      <c r="G18" s="3"/>
      <c r="H18" s="3"/>
      <c r="I18" s="3"/>
      <c r="J18" s="3"/>
    </row>
    <row r="19" spans="3:10" x14ac:dyDescent="0.4">
      <c r="C19" s="3"/>
      <c r="D19" s="3"/>
      <c r="E19" s="3"/>
      <c r="F19" s="3"/>
      <c r="G19" s="3"/>
      <c r="H19" s="3"/>
      <c r="I19" s="3"/>
      <c r="J19" s="3"/>
    </row>
    <row r="20" spans="3:10" x14ac:dyDescent="0.4">
      <c r="C20" s="3"/>
      <c r="D20" s="3"/>
      <c r="E20" s="3"/>
      <c r="F20" s="3"/>
      <c r="G20" s="3"/>
      <c r="H20" s="3"/>
      <c r="I20" s="3"/>
      <c r="J20" s="3"/>
    </row>
    <row r="21" spans="3:10" x14ac:dyDescent="0.4">
      <c r="C21" s="3"/>
      <c r="D21" s="3"/>
      <c r="E21" s="3"/>
      <c r="F21" s="3"/>
      <c r="G21" s="3"/>
      <c r="H21" s="3"/>
      <c r="I21" s="3"/>
      <c r="J21" s="3"/>
    </row>
    <row r="22" spans="3:10" x14ac:dyDescent="0.4">
      <c r="C22" s="3"/>
      <c r="D22" s="3"/>
      <c r="E22" s="3"/>
      <c r="F22" s="3"/>
      <c r="G22" s="3"/>
      <c r="H22" s="3"/>
      <c r="I22" s="3"/>
      <c r="J22" s="3"/>
    </row>
    <row r="23" spans="3:10" x14ac:dyDescent="0.4">
      <c r="C23" s="3"/>
      <c r="D23" s="3"/>
      <c r="E23" s="3"/>
      <c r="F23" s="3"/>
      <c r="G23" s="3"/>
      <c r="H23" s="3"/>
      <c r="I23" s="3"/>
      <c r="J23" s="3"/>
    </row>
    <row r="24" spans="3:10" x14ac:dyDescent="0.4">
      <c r="C24" s="3"/>
      <c r="D24" s="3"/>
      <c r="E24" s="3"/>
      <c r="F24" s="3"/>
      <c r="G24" s="3"/>
      <c r="H24" s="3"/>
      <c r="I24" s="3"/>
      <c r="J24" s="3"/>
    </row>
    <row r="25" spans="3:10" x14ac:dyDescent="0.4">
      <c r="C25" s="3"/>
      <c r="D25" s="3"/>
      <c r="E25" s="3"/>
      <c r="F25" s="3"/>
      <c r="G25" s="3"/>
      <c r="H25" s="3"/>
      <c r="I25" s="3"/>
      <c r="J25" s="3"/>
    </row>
    <row r="26" spans="3:10" x14ac:dyDescent="0.4">
      <c r="C26" s="3"/>
      <c r="D26" s="3"/>
      <c r="E26" s="3"/>
      <c r="F26" s="3"/>
      <c r="G26" s="3"/>
      <c r="H26" s="3"/>
      <c r="I26" s="3"/>
      <c r="J26" s="3"/>
    </row>
    <row r="27" spans="3:10" x14ac:dyDescent="0.4">
      <c r="C27" s="3"/>
      <c r="D27" s="3"/>
      <c r="E27" s="3"/>
      <c r="F27" s="3"/>
      <c r="G27" s="3"/>
      <c r="H27" s="3"/>
      <c r="I27" s="3"/>
      <c r="J27" s="3"/>
    </row>
    <row r="28" spans="3:10" x14ac:dyDescent="0.4">
      <c r="C28" s="3"/>
      <c r="D28" s="3"/>
      <c r="E28" s="3"/>
      <c r="F28" s="3"/>
      <c r="G28" s="3"/>
      <c r="H28" s="3"/>
      <c r="I28" s="3"/>
      <c r="J28" s="3"/>
    </row>
    <row r="29" spans="3:10" x14ac:dyDescent="0.4">
      <c r="C29" s="3"/>
      <c r="D29" s="3"/>
      <c r="E29" s="3"/>
      <c r="F29" s="3"/>
      <c r="G29" s="3"/>
      <c r="H29" s="3"/>
      <c r="I29" s="3"/>
      <c r="J29" s="3"/>
    </row>
    <row r="30" spans="3:10" x14ac:dyDescent="0.4">
      <c r="C30" s="3"/>
      <c r="D30" s="3"/>
      <c r="E30" s="3"/>
      <c r="F30" s="3"/>
      <c r="G30" s="3"/>
      <c r="H30" s="3"/>
      <c r="I30" s="3"/>
      <c r="J30" s="3"/>
    </row>
    <row r="31" spans="3:10" x14ac:dyDescent="0.4">
      <c r="C31" s="3"/>
      <c r="D31" s="3"/>
      <c r="E31" s="3"/>
      <c r="F31" s="3"/>
      <c r="G31" s="3"/>
      <c r="H31" s="3"/>
      <c r="I31" s="3"/>
      <c r="J31" s="3"/>
    </row>
    <row r="32" spans="3:10" x14ac:dyDescent="0.4">
      <c r="C32" s="3"/>
      <c r="D32" s="3"/>
      <c r="E32" s="3"/>
      <c r="F32" s="3"/>
      <c r="G32" s="3"/>
      <c r="H32" s="3"/>
      <c r="I32" s="3"/>
      <c r="J32" s="3"/>
    </row>
    <row r="33" spans="3:10" x14ac:dyDescent="0.4">
      <c r="C33" s="3"/>
      <c r="D33" s="3"/>
      <c r="E33" s="3"/>
      <c r="F33" s="3"/>
      <c r="G33" s="3"/>
      <c r="H33" s="3"/>
      <c r="I33" s="3"/>
      <c r="J33" s="3"/>
    </row>
    <row r="34" spans="3:10" x14ac:dyDescent="0.4">
      <c r="C34" s="3"/>
      <c r="D34" s="3"/>
      <c r="E34" s="3"/>
      <c r="F34" s="3"/>
      <c r="G34" s="3"/>
      <c r="H34" s="3"/>
      <c r="I34" s="3"/>
      <c r="J34" s="3"/>
    </row>
    <row r="35" spans="3:10" x14ac:dyDescent="0.4">
      <c r="C35" s="3"/>
      <c r="D35" s="3"/>
      <c r="E35" s="3"/>
      <c r="F35" s="3"/>
      <c r="G35" s="3"/>
      <c r="H35" s="3"/>
      <c r="I35" s="3"/>
      <c r="J35" s="3"/>
    </row>
    <row r="36" spans="3:10" x14ac:dyDescent="0.4">
      <c r="C36" s="3"/>
      <c r="D36" s="3"/>
      <c r="E36" s="3"/>
      <c r="F36" s="3"/>
      <c r="G36" s="3"/>
      <c r="H36" s="3"/>
      <c r="I36" s="3"/>
      <c r="J36" s="3"/>
    </row>
    <row r="37" spans="3:10" x14ac:dyDescent="0.4">
      <c r="C37" s="3"/>
      <c r="D37" s="3"/>
      <c r="E37" s="3"/>
      <c r="F37" s="3"/>
      <c r="G37" s="3"/>
      <c r="H37" s="3"/>
      <c r="I37" s="3"/>
      <c r="J37" s="3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2E6A-9341-4301-9DE9-40E44604594E}">
  <dimension ref="A1:J3"/>
  <sheetViews>
    <sheetView workbookViewId="0">
      <selection activeCell="A4" sqref="A4"/>
    </sheetView>
  </sheetViews>
  <sheetFormatPr defaultRowHeight="18.75" x14ac:dyDescent="0.4"/>
  <sheetData>
    <row r="1" spans="1:10" x14ac:dyDescent="0.4">
      <c r="A1" s="1" t="s">
        <v>26</v>
      </c>
      <c r="B1" s="3">
        <f>+BS!B9-BS!B20</f>
        <v>0</v>
      </c>
      <c r="C1" s="3">
        <f>+BS!C9-BS!C20</f>
        <v>0</v>
      </c>
      <c r="D1" s="3">
        <f>+BS!D9-BS!D20</f>
        <v>0</v>
      </c>
      <c r="E1" s="3">
        <f>+BS!E9-BS!E20</f>
        <v>0</v>
      </c>
      <c r="F1" s="3">
        <f>+BS!F9-BS!F20</f>
        <v>0</v>
      </c>
      <c r="G1" s="3">
        <f>+BS!G9-BS!G20</f>
        <v>0</v>
      </c>
      <c r="H1" s="3">
        <f>+BS!H9-BS!H20</f>
        <v>0</v>
      </c>
      <c r="I1" s="3">
        <f>+BS!I9-BS!I20</f>
        <v>0</v>
      </c>
      <c r="J1" s="3">
        <f>+BS!J9-BS!J20</f>
        <v>0</v>
      </c>
    </row>
    <row r="2" spans="1:10" x14ac:dyDescent="0.4">
      <c r="A2" s="1" t="s">
        <v>20</v>
      </c>
      <c r="B2" s="3">
        <f>+SUM(BS!B3:B4)-SUM(BS!B10:B11)</f>
        <v>5</v>
      </c>
      <c r="C2" s="3">
        <f>+SUM(BS!C3:C4)-SUM(BS!C10:C11)</f>
        <v>6.3461538461538396</v>
      </c>
      <c r="D2" s="3">
        <f>+SUM(BS!D3:D4)-SUM(BS!D10:D11)</f>
        <v>7.5</v>
      </c>
      <c r="E2" s="3">
        <f>+SUM(BS!E3:E4)-SUM(BS!E10:E11)</f>
        <v>8.6538461538461462</v>
      </c>
      <c r="F2" s="3">
        <f>+SUM(BS!F3:F4)-SUM(BS!F10:F11)</f>
        <v>9.8076923076923066</v>
      </c>
      <c r="G2" s="3">
        <f>+SUM(BS!G3:G4)-SUM(BS!G10:G11)</f>
        <v>10.961538461538467</v>
      </c>
      <c r="H2" s="3">
        <f>+SUM(BS!H3:H4)-SUM(BS!H10:H11)</f>
        <v>12.115384615384627</v>
      </c>
      <c r="I2" s="3">
        <f>+SUM(BS!I3:I4)-SUM(BS!I10:I11)</f>
        <v>13.269230769230774</v>
      </c>
      <c r="J2" s="3">
        <f>+SUM(BS!J3:J4)-SUM(BS!J10:J11)</f>
        <v>14.423076923076906</v>
      </c>
    </row>
    <row r="3" spans="1:10" x14ac:dyDescent="0.4">
      <c r="A3" s="1" t="s">
        <v>25</v>
      </c>
      <c r="B3" s="1"/>
      <c r="C3" s="3">
        <f>+CS!C6+CS!C7</f>
        <v>58.65384615384616</v>
      </c>
      <c r="D3" s="3">
        <f>+CS!D6+CS!D7</f>
        <v>68.84615384615384</v>
      </c>
      <c r="E3" s="3">
        <f>+CS!E6+CS!E7</f>
        <v>78.846153846153854</v>
      </c>
      <c r="F3" s="3">
        <f>+CS!F6+CS!F7</f>
        <v>88.84615384615384</v>
      </c>
      <c r="G3" s="3">
        <f>+CS!G6+CS!G7</f>
        <v>98.84615384615384</v>
      </c>
      <c r="H3" s="3">
        <f>+CS!H6+CS!H7</f>
        <v>108.84615384615384</v>
      </c>
      <c r="I3" s="3">
        <f>+CS!I6+CS!I7</f>
        <v>118.84615384615387</v>
      </c>
      <c r="J3" s="3">
        <f>+CS!J6+CS!J7</f>
        <v>128.84615384615387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PL</vt:lpstr>
      <vt:lpstr>BS</vt:lpstr>
      <vt:lpstr>CAPEX</vt:lpstr>
      <vt:lpstr>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dcterms:created xsi:type="dcterms:W3CDTF">2024-03-10T06:18:36Z</dcterms:created>
  <dcterms:modified xsi:type="dcterms:W3CDTF">2025-05-08T03:13:22Z</dcterms:modified>
</cp:coreProperties>
</file>