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lore\Desktop\VM GLOBAL BROKERS\PALTA 2025\OPERACIONES\CONTENEDOR 15\"/>
    </mc:Choice>
  </mc:AlternateContent>
  <xr:revisionPtr revIDLastSave="0" documentId="8_{9FF98358-9D90-45B9-9662-B1A929180C32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MP" sheetId="4" r:id="rId1"/>
    <sheet name="Hoja1" sheetId="16" r:id="rId2"/>
    <sheet name="DATA" sheetId="15" r:id="rId3"/>
    <sheet name="ROTULOS DE PALLETS" sheetId="5" r:id="rId4"/>
  </sheets>
  <definedNames>
    <definedName name="_xlnm._FilterDatabase" localSheetId="2" hidden="1">DATA!$A$2:$N$114</definedName>
    <definedName name="_xlnm._FilterDatabase" localSheetId="0" hidden="1">MP!$A$4:$Y$130</definedName>
    <definedName name="_xlnm.Print_Area" localSheetId="2">DATA!$A$2:$N$114</definedName>
    <definedName name="_xlnm.Print_Area" localSheetId="0">MP!$A$1:$J$4</definedName>
    <definedName name="_xlnm.Print_Area" localSheetId="3">'ROTULOS DE PALLETS'!$A$1:$G$17</definedName>
    <definedName name="SegmentaciónDeDatos_NUMERO_DE_PALLET">#N/A</definedName>
    <definedName name="_xlnm.Print_Titles" localSheetId="2">DATA!$2:$2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" i="15" l="1"/>
  <c r="J89" i="15"/>
  <c r="K89" i="15"/>
  <c r="O89" i="15"/>
  <c r="I90" i="15"/>
  <c r="J90" i="15"/>
  <c r="K90" i="15"/>
  <c r="O90" i="15"/>
  <c r="I91" i="15"/>
  <c r="J91" i="15"/>
  <c r="K91" i="15"/>
  <c r="O91" i="15"/>
  <c r="I92" i="15"/>
  <c r="J92" i="15"/>
  <c r="K92" i="15"/>
  <c r="O92" i="15"/>
  <c r="I93" i="15"/>
  <c r="J93" i="15"/>
  <c r="K93" i="15"/>
  <c r="O93" i="15"/>
  <c r="I94" i="15"/>
  <c r="J94" i="15"/>
  <c r="K94" i="15"/>
  <c r="O94" i="15"/>
  <c r="I95" i="15"/>
  <c r="J95" i="15"/>
  <c r="K95" i="15"/>
  <c r="O95" i="15"/>
  <c r="I114" i="15"/>
  <c r="J114" i="15"/>
  <c r="K114" i="15"/>
  <c r="O114" i="15"/>
  <c r="I84" i="15" l="1"/>
  <c r="J84" i="15"/>
  <c r="K84" i="15"/>
  <c r="O84" i="15"/>
  <c r="I85" i="15"/>
  <c r="J85" i="15"/>
  <c r="K85" i="15"/>
  <c r="O85" i="15"/>
  <c r="I86" i="15"/>
  <c r="J86" i="15"/>
  <c r="K86" i="15"/>
  <c r="O86" i="15"/>
  <c r="I87" i="15"/>
  <c r="J87" i="15"/>
  <c r="K87" i="15"/>
  <c r="O87" i="15"/>
  <c r="I88" i="15"/>
  <c r="J88" i="15"/>
  <c r="K88" i="15"/>
  <c r="O88" i="15"/>
  <c r="I61" i="15"/>
  <c r="J61" i="15"/>
  <c r="K61" i="15"/>
  <c r="O61" i="15"/>
  <c r="I62" i="15"/>
  <c r="J62" i="15"/>
  <c r="K62" i="15"/>
  <c r="O62" i="15"/>
  <c r="I63" i="15"/>
  <c r="J63" i="15"/>
  <c r="K63" i="15"/>
  <c r="O63" i="15"/>
  <c r="I64" i="15"/>
  <c r="J64" i="15"/>
  <c r="K64" i="15"/>
  <c r="O64" i="15"/>
  <c r="I65" i="15"/>
  <c r="J65" i="15"/>
  <c r="K65" i="15"/>
  <c r="O65" i="15"/>
  <c r="I66" i="15"/>
  <c r="J66" i="15"/>
  <c r="K66" i="15"/>
  <c r="O66" i="15"/>
  <c r="I67" i="15"/>
  <c r="J67" i="15"/>
  <c r="K67" i="15"/>
  <c r="O67" i="15"/>
  <c r="I68" i="15"/>
  <c r="J68" i="15"/>
  <c r="K68" i="15"/>
  <c r="O68" i="15"/>
  <c r="I69" i="15"/>
  <c r="J69" i="15"/>
  <c r="K69" i="15"/>
  <c r="O69" i="15"/>
  <c r="I70" i="15"/>
  <c r="J70" i="15"/>
  <c r="K70" i="15"/>
  <c r="O70" i="15"/>
  <c r="I71" i="15"/>
  <c r="J71" i="15"/>
  <c r="K71" i="15"/>
  <c r="O71" i="15"/>
  <c r="I72" i="15"/>
  <c r="J72" i="15"/>
  <c r="K72" i="15"/>
  <c r="O72" i="15"/>
  <c r="I73" i="15"/>
  <c r="J73" i="15"/>
  <c r="K73" i="15"/>
  <c r="O73" i="15"/>
  <c r="I74" i="15"/>
  <c r="J74" i="15"/>
  <c r="K74" i="15"/>
  <c r="O74" i="15"/>
  <c r="I75" i="15"/>
  <c r="J75" i="15"/>
  <c r="K75" i="15"/>
  <c r="O75" i="15"/>
  <c r="I76" i="15"/>
  <c r="J76" i="15"/>
  <c r="K76" i="15"/>
  <c r="O76" i="15"/>
  <c r="I77" i="15"/>
  <c r="J77" i="15"/>
  <c r="K77" i="15"/>
  <c r="O77" i="15"/>
  <c r="I78" i="15"/>
  <c r="J78" i="15"/>
  <c r="K78" i="15"/>
  <c r="O78" i="15"/>
  <c r="I79" i="15"/>
  <c r="J79" i="15"/>
  <c r="K79" i="15"/>
  <c r="O79" i="15"/>
  <c r="I80" i="15"/>
  <c r="J80" i="15"/>
  <c r="K80" i="15"/>
  <c r="O80" i="15"/>
  <c r="I81" i="15"/>
  <c r="J81" i="15"/>
  <c r="K81" i="15"/>
  <c r="O81" i="15"/>
  <c r="I12" i="15"/>
  <c r="J12" i="15"/>
  <c r="K12" i="15"/>
  <c r="O12" i="15"/>
  <c r="I13" i="15"/>
  <c r="J13" i="15"/>
  <c r="K13" i="15"/>
  <c r="O13" i="15"/>
  <c r="I14" i="15"/>
  <c r="J14" i="15"/>
  <c r="K14" i="15"/>
  <c r="O14" i="15"/>
  <c r="I15" i="15"/>
  <c r="J15" i="15"/>
  <c r="K15" i="15"/>
  <c r="O15" i="15"/>
  <c r="I16" i="15"/>
  <c r="J16" i="15"/>
  <c r="K16" i="15"/>
  <c r="O16" i="15"/>
  <c r="I17" i="15"/>
  <c r="J17" i="15"/>
  <c r="K17" i="15"/>
  <c r="O17" i="15"/>
  <c r="I58" i="15" l="1"/>
  <c r="J58" i="15"/>
  <c r="K58" i="15"/>
  <c r="O58" i="15"/>
  <c r="I59" i="15"/>
  <c r="J59" i="15"/>
  <c r="K59" i="15"/>
  <c r="O59" i="15"/>
  <c r="I60" i="15"/>
  <c r="J60" i="15"/>
  <c r="K60" i="15"/>
  <c r="O60" i="15"/>
  <c r="I82" i="15"/>
  <c r="J82" i="15"/>
  <c r="K82" i="15"/>
  <c r="O82" i="15"/>
  <c r="I83" i="15"/>
  <c r="J83" i="15"/>
  <c r="K83" i="15"/>
  <c r="O83" i="15"/>
  <c r="I36" i="15"/>
  <c r="J36" i="15"/>
  <c r="K36" i="15"/>
  <c r="O36" i="15"/>
  <c r="I37" i="15"/>
  <c r="J37" i="15"/>
  <c r="K37" i="15"/>
  <c r="O37" i="15"/>
  <c r="I38" i="15"/>
  <c r="J38" i="15"/>
  <c r="K38" i="15"/>
  <c r="O38" i="15"/>
  <c r="I39" i="15"/>
  <c r="J39" i="15"/>
  <c r="K39" i="15"/>
  <c r="O39" i="15"/>
  <c r="I40" i="15"/>
  <c r="J40" i="15"/>
  <c r="K40" i="15"/>
  <c r="O40" i="15"/>
  <c r="I41" i="15"/>
  <c r="J41" i="15"/>
  <c r="K41" i="15"/>
  <c r="O41" i="15"/>
  <c r="I42" i="15"/>
  <c r="J42" i="15"/>
  <c r="K42" i="15"/>
  <c r="O42" i="15"/>
  <c r="I43" i="15"/>
  <c r="J43" i="15"/>
  <c r="K43" i="15"/>
  <c r="O43" i="15"/>
  <c r="I44" i="15"/>
  <c r="J44" i="15"/>
  <c r="K44" i="15"/>
  <c r="O44" i="15"/>
  <c r="I45" i="15"/>
  <c r="J45" i="15"/>
  <c r="K45" i="15"/>
  <c r="O45" i="15"/>
  <c r="I46" i="15"/>
  <c r="J46" i="15"/>
  <c r="K46" i="15"/>
  <c r="O46" i="15"/>
  <c r="I47" i="15"/>
  <c r="J47" i="15"/>
  <c r="K47" i="15"/>
  <c r="O47" i="15"/>
  <c r="I48" i="15"/>
  <c r="J48" i="15"/>
  <c r="K48" i="15"/>
  <c r="O48" i="15"/>
  <c r="I49" i="15"/>
  <c r="J49" i="15"/>
  <c r="K49" i="15"/>
  <c r="O49" i="15"/>
  <c r="I50" i="15"/>
  <c r="J50" i="15"/>
  <c r="K50" i="15"/>
  <c r="O50" i="15"/>
  <c r="I51" i="15"/>
  <c r="J51" i="15"/>
  <c r="K51" i="15"/>
  <c r="O51" i="15"/>
  <c r="I52" i="15"/>
  <c r="J52" i="15"/>
  <c r="K52" i="15"/>
  <c r="O52" i="15"/>
  <c r="I53" i="15"/>
  <c r="J53" i="15"/>
  <c r="K53" i="15"/>
  <c r="O53" i="15"/>
  <c r="I54" i="15"/>
  <c r="J54" i="15"/>
  <c r="K54" i="15"/>
  <c r="O54" i="15"/>
  <c r="I55" i="15"/>
  <c r="J55" i="15"/>
  <c r="K55" i="15"/>
  <c r="O55" i="15"/>
  <c r="I56" i="15"/>
  <c r="J56" i="15"/>
  <c r="K56" i="15"/>
  <c r="O56" i="15"/>
  <c r="I57" i="15"/>
  <c r="J57" i="15"/>
  <c r="K57" i="15"/>
  <c r="O57" i="15"/>
  <c r="I3" i="15" l="1"/>
  <c r="J3" i="15"/>
  <c r="K3" i="15"/>
  <c r="O3" i="15"/>
  <c r="I4" i="15"/>
  <c r="J4" i="15"/>
  <c r="K4" i="15"/>
  <c r="O4" i="15"/>
  <c r="I5" i="15"/>
  <c r="J5" i="15"/>
  <c r="K5" i="15"/>
  <c r="O5" i="15"/>
  <c r="I6" i="15"/>
  <c r="J6" i="15"/>
  <c r="K6" i="15"/>
  <c r="O6" i="15"/>
  <c r="I7" i="15"/>
  <c r="J7" i="15"/>
  <c r="K7" i="15"/>
  <c r="O7" i="15"/>
  <c r="I8" i="15"/>
  <c r="J8" i="15"/>
  <c r="K8" i="15"/>
  <c r="O8" i="15"/>
  <c r="I9" i="15"/>
  <c r="J9" i="15"/>
  <c r="K9" i="15"/>
  <c r="O9" i="15"/>
  <c r="I10" i="15"/>
  <c r="J10" i="15"/>
  <c r="K10" i="15"/>
  <c r="O10" i="15"/>
  <c r="I11" i="15"/>
  <c r="J11" i="15"/>
  <c r="K11" i="15"/>
  <c r="O11" i="15"/>
  <c r="I18" i="15"/>
  <c r="J18" i="15"/>
  <c r="K18" i="15"/>
  <c r="O18" i="15"/>
  <c r="I19" i="15"/>
  <c r="J19" i="15"/>
  <c r="K19" i="15"/>
  <c r="O19" i="15"/>
  <c r="I20" i="15"/>
  <c r="J20" i="15"/>
  <c r="K20" i="15"/>
  <c r="O20" i="15"/>
  <c r="I21" i="15"/>
  <c r="J21" i="15"/>
  <c r="K21" i="15"/>
  <c r="O21" i="15"/>
  <c r="I22" i="15"/>
  <c r="J22" i="15"/>
  <c r="K22" i="15"/>
  <c r="O22" i="15"/>
  <c r="I23" i="15"/>
  <c r="J23" i="15"/>
  <c r="K23" i="15"/>
  <c r="O23" i="15"/>
  <c r="I24" i="15"/>
  <c r="J24" i="15"/>
  <c r="K24" i="15"/>
  <c r="O24" i="15"/>
  <c r="I25" i="15"/>
  <c r="J25" i="15"/>
  <c r="K25" i="15"/>
  <c r="O25" i="15"/>
  <c r="I26" i="15"/>
  <c r="J26" i="15"/>
  <c r="K26" i="15"/>
  <c r="O26" i="15"/>
  <c r="I27" i="15"/>
  <c r="J27" i="15"/>
  <c r="K27" i="15"/>
  <c r="O27" i="15"/>
  <c r="I28" i="15"/>
  <c r="J28" i="15"/>
  <c r="K28" i="15"/>
  <c r="O28" i="15"/>
  <c r="I29" i="15"/>
  <c r="J29" i="15"/>
  <c r="K29" i="15"/>
  <c r="O29" i="15"/>
  <c r="I30" i="15"/>
  <c r="J30" i="15"/>
  <c r="K30" i="15"/>
  <c r="O30" i="15"/>
  <c r="I31" i="15"/>
  <c r="J31" i="15"/>
  <c r="K31" i="15"/>
  <c r="O31" i="15"/>
  <c r="I32" i="15"/>
  <c r="J32" i="15"/>
  <c r="K32" i="15"/>
  <c r="O32" i="15"/>
  <c r="I33" i="15"/>
  <c r="J33" i="15"/>
  <c r="K33" i="15"/>
  <c r="O33" i="15"/>
  <c r="I34" i="15"/>
  <c r="J34" i="15"/>
  <c r="K34" i="15"/>
  <c r="O34" i="15"/>
  <c r="I35" i="15"/>
  <c r="J35" i="15"/>
  <c r="K35" i="15"/>
  <c r="O35" i="15"/>
  <c r="I109" i="15" l="1"/>
  <c r="J109" i="15"/>
  <c r="K109" i="15"/>
  <c r="O109" i="15"/>
  <c r="I110" i="15"/>
  <c r="J110" i="15"/>
  <c r="K110" i="15"/>
  <c r="O110" i="15"/>
  <c r="I111" i="15"/>
  <c r="J111" i="15"/>
  <c r="K111" i="15"/>
  <c r="O111" i="15"/>
  <c r="I112" i="15"/>
  <c r="J112" i="15"/>
  <c r="K112" i="15"/>
  <c r="O112" i="15"/>
  <c r="I113" i="15"/>
  <c r="J113" i="15"/>
  <c r="K113" i="15"/>
  <c r="O113" i="15"/>
  <c r="I96" i="15"/>
  <c r="J96" i="15"/>
  <c r="K96" i="15"/>
  <c r="O96" i="15"/>
  <c r="I97" i="15"/>
  <c r="J97" i="15"/>
  <c r="K97" i="15"/>
  <c r="O97" i="15"/>
  <c r="I98" i="15"/>
  <c r="J98" i="15"/>
  <c r="K98" i="15"/>
  <c r="O98" i="15"/>
  <c r="I99" i="15"/>
  <c r="J99" i="15"/>
  <c r="K99" i="15"/>
  <c r="O99" i="15"/>
  <c r="I100" i="15"/>
  <c r="J100" i="15"/>
  <c r="K100" i="15"/>
  <c r="O100" i="15"/>
  <c r="I104" i="15"/>
  <c r="J104" i="15"/>
  <c r="K104" i="15"/>
  <c r="O104" i="15"/>
  <c r="I105" i="15"/>
  <c r="J105" i="15"/>
  <c r="K105" i="15"/>
  <c r="O105" i="15"/>
  <c r="I106" i="15"/>
  <c r="J106" i="15"/>
  <c r="K106" i="15"/>
  <c r="O106" i="15"/>
  <c r="I107" i="15"/>
  <c r="J107" i="15"/>
  <c r="K107" i="15"/>
  <c r="O107" i="15"/>
  <c r="I108" i="15"/>
  <c r="J108" i="15"/>
  <c r="K108" i="15"/>
  <c r="O108" i="15"/>
  <c r="I101" i="15" l="1"/>
  <c r="J101" i="15"/>
  <c r="K101" i="15"/>
  <c r="O101" i="15"/>
  <c r="I102" i="15"/>
  <c r="J102" i="15"/>
  <c r="K102" i="15"/>
  <c r="O102" i="15"/>
  <c r="I103" i="15"/>
  <c r="J103" i="15"/>
  <c r="K103" i="15"/>
  <c r="O103" i="15"/>
  <c r="N115" i="15" l="1"/>
  <c r="O115" i="15" l="1"/>
  <c r="K139" i="4"/>
  <c r="K137" i="4"/>
  <c r="K136" i="4"/>
  <c r="K135" i="4"/>
  <c r="K134" i="4"/>
  <c r="K133" i="4"/>
  <c r="K141" i="4" l="1"/>
  <c r="K140" i="4"/>
  <c r="K131" i="4"/>
  <c r="K130" i="4"/>
  <c r="K129" i="4"/>
  <c r="K128" i="4"/>
  <c r="K127" i="4"/>
  <c r="K126" i="4"/>
  <c r="K125" i="4"/>
  <c r="K124" i="4"/>
  <c r="P33" i="4"/>
  <c r="P28" i="4"/>
  <c r="S20" i="4"/>
  <c r="S19" i="4"/>
  <c r="S18" i="4"/>
  <c r="S17" i="4"/>
  <c r="S14" i="4"/>
  <c r="S13" i="4"/>
  <c r="S12" i="4"/>
  <c r="S11" i="4"/>
  <c r="S10" i="4"/>
  <c r="S9" i="4"/>
  <c r="S8" i="4"/>
  <c r="S6" i="4"/>
  <c r="S7" i="4"/>
  <c r="S5" i="4"/>
  <c r="B5" i="5" l="1"/>
  <c r="F5" i="5"/>
</calcChain>
</file>

<file path=xl/sharedStrings.xml><?xml version="1.0" encoding="utf-8"?>
<sst xmlns="http://schemas.openxmlformats.org/spreadsheetml/2006/main" count="1280" uniqueCount="302">
  <si>
    <t>NUMERO DE PALLET</t>
  </si>
  <si>
    <t>PRESENTACION</t>
  </si>
  <si>
    <t>MARCA DE CAJA</t>
  </si>
  <si>
    <t>VARIEDAD</t>
  </si>
  <si>
    <t>CÓDIGO DEL LUGAR DE PRODUCCIÓN</t>
  </si>
  <si>
    <t>TRAZABILIDAD</t>
  </si>
  <si>
    <t>CAT</t>
  </si>
  <si>
    <t>GUIA DE REMISION</t>
  </si>
  <si>
    <t>Total general</t>
  </si>
  <si>
    <t>NOMBRE DEL PRODUCTOR</t>
  </si>
  <si>
    <t>CANTIDAD - Cajas</t>
  </si>
  <si>
    <t>CALIBRE</t>
  </si>
  <si>
    <t>EMBALAJE</t>
  </si>
  <si>
    <t>FECHA DE PRODUCCIÓN</t>
  </si>
  <si>
    <t>TIPO DE PALETA</t>
  </si>
  <si>
    <t>LOTE</t>
  </si>
  <si>
    <t>PRESENTACION DE PT</t>
  </si>
  <si>
    <t>ROTULO PALET</t>
  </si>
  <si>
    <t>N° PALLET</t>
  </si>
  <si>
    <t>CANTIDAD DE CAJAS</t>
  </si>
  <si>
    <t>Cantidad de Cajas</t>
  </si>
  <si>
    <t>CAJA 4.0 KG</t>
  </si>
  <si>
    <t>EXPORTADOR</t>
  </si>
  <si>
    <t>CANTIDAD DE JABAS</t>
  </si>
  <si>
    <t>CANTIDAD DE KILO</t>
  </si>
  <si>
    <t>DATOS DE INGRESO DE MATERIA PRIMA</t>
  </si>
  <si>
    <t>peso prom jaba</t>
  </si>
  <si>
    <t>eficiencia</t>
  </si>
  <si>
    <t>DEPARTAMENTO</t>
  </si>
  <si>
    <t>PR</t>
  </si>
  <si>
    <t>03
KAMUK 
KILOS</t>
  </si>
  <si>
    <t>01
KAMUK
KILOS</t>
  </si>
  <si>
    <t>saldo kilos</t>
  </si>
  <si>
    <t>06
KAMUK 
KILOS</t>
  </si>
  <si>
    <t>07
KAMUK 
KILOS</t>
  </si>
  <si>
    <t>08
INKA
KILOS</t>
  </si>
  <si>
    <t>SALDO EN JABAS</t>
  </si>
  <si>
    <t>TOTAL</t>
  </si>
  <si>
    <t>02
KAMUK
KILOS</t>
  </si>
  <si>
    <t>04
KAMUK
KILOS</t>
  </si>
  <si>
    <t>05
KAMUK
KILOS</t>
  </si>
  <si>
    <t>210110001308
09
KAMUK
KILOS</t>
  </si>
  <si>
    <t>POMEGRANATE WONDERFUL</t>
  </si>
  <si>
    <t>CANASTILLA DE 8.2 KG</t>
  </si>
  <si>
    <t>CANTIDAD  - KG</t>
  </si>
  <si>
    <t>COMPLETA</t>
  </si>
  <si>
    <t>AREQUIPA</t>
  </si>
  <si>
    <t>PL</t>
  </si>
  <si>
    <t>Etiquetas de fila</t>
  </si>
  <si>
    <t>Etiquetas de columna</t>
  </si>
  <si>
    <t>Suma de CANTIDAD - Cajas</t>
  </si>
  <si>
    <t>HASS</t>
  </si>
  <si>
    <t>024-29421-01</t>
  </si>
  <si>
    <t>080-35-01-0131</t>
  </si>
  <si>
    <t>080-35-01-0132</t>
  </si>
  <si>
    <t>024-39919-01</t>
  </si>
  <si>
    <t>082-35-01-0148</t>
  </si>
  <si>
    <t>024-39794-01</t>
  </si>
  <si>
    <t>082-35-01-0152</t>
  </si>
  <si>
    <t>082-35-01-0161</t>
  </si>
  <si>
    <t>082-35-01-0162</t>
  </si>
  <si>
    <t>024-08547-01</t>
  </si>
  <si>
    <t>084-35-01-0170</t>
  </si>
  <si>
    <t>087-35-01-0190</t>
  </si>
  <si>
    <t>087-35-01-0191</t>
  </si>
  <si>
    <t>024-08574-01</t>
  </si>
  <si>
    <t>089-35-01-0210</t>
  </si>
  <si>
    <t>V M GLOBAL BROCKERS</t>
  </si>
  <si>
    <t>CAJA 10.0 KG</t>
  </si>
  <si>
    <t>CAJA PASTICA</t>
  </si>
  <si>
    <t>V M GLOBAL</t>
  </si>
  <si>
    <t>024-40549-01</t>
  </si>
  <si>
    <t>095-35-01-0290</t>
  </si>
  <si>
    <t>EG07-00000169</t>
  </si>
  <si>
    <t>SUMAQ AVOCADOS S.A.C</t>
  </si>
  <si>
    <t>095-35-01-0291</t>
  </si>
  <si>
    <t>EG07-00000168</t>
  </si>
  <si>
    <t>VELARDE HERNANDEZ TEODORO ALFREDO</t>
  </si>
  <si>
    <t>EG07-00000154</t>
  </si>
  <si>
    <t>EG07-00000159</t>
  </si>
  <si>
    <t>EG07-00000160</t>
  </si>
  <si>
    <t>EG07-00000161</t>
  </si>
  <si>
    <t>EG07-00000163</t>
  </si>
  <si>
    <t xml:space="preserve">VICENTE EDGARD VALENCIA HUERTA </t>
  </si>
  <si>
    <t>EG07-00000166</t>
  </si>
  <si>
    <t>EG07-00000165</t>
  </si>
  <si>
    <t>EG07-00000167</t>
  </si>
  <si>
    <t>EG07-00000149</t>
  </si>
  <si>
    <t>EG07-00000150</t>
  </si>
  <si>
    <t>024-08757-01</t>
  </si>
  <si>
    <t>100-35-01-0349</t>
  </si>
  <si>
    <t>EG07-00000172</t>
  </si>
  <si>
    <t xml:space="preserve">MOSCOSO VIZCARRA ISIDRO ISRAEL </t>
  </si>
  <si>
    <t>024-40549-05</t>
  </si>
  <si>
    <t>101-35-01-0354</t>
  </si>
  <si>
    <t>101-35-01-0355</t>
  </si>
  <si>
    <t>EG07-00000175</t>
  </si>
  <si>
    <t>EG07-00000174</t>
  </si>
  <si>
    <t>103-35-01-0373</t>
  </si>
  <si>
    <t>103-35-01-0378</t>
  </si>
  <si>
    <t>EG07-00000176</t>
  </si>
  <si>
    <t>EG07-00000177</t>
  </si>
  <si>
    <t>024-40557-01</t>
  </si>
  <si>
    <t>105-35-01-0403</t>
  </si>
  <si>
    <t>105-35-01-0404</t>
  </si>
  <si>
    <t>FLORENCIA CORINA CHAÑI NUÑEZ</t>
  </si>
  <si>
    <t>MIRIAM ALEJANDRA PONCE DELGADO DE PEREZ</t>
  </si>
  <si>
    <t>TEODORO VELARDE HERNANDEZ</t>
  </si>
  <si>
    <t>FLPRENCIA CORINA CHAÑI NUÑEZ</t>
  </si>
  <si>
    <t>EG07-00000179</t>
  </si>
  <si>
    <t>QUINTIN DOUGLAS MANRIQUE  LINARES</t>
  </si>
  <si>
    <t>EG07-00000178</t>
  </si>
  <si>
    <t>024-40686-01</t>
  </si>
  <si>
    <t>115-35-01-0439</t>
  </si>
  <si>
    <t>024-32202-01</t>
  </si>
  <si>
    <t>115-35-01-0440</t>
  </si>
  <si>
    <t>116-35-01-0457</t>
  </si>
  <si>
    <t>117-35-01-0471</t>
  </si>
  <si>
    <t>117-35-01-0472</t>
  </si>
  <si>
    <t>117-35-01-0479</t>
  </si>
  <si>
    <t>024-30244-01</t>
  </si>
  <si>
    <t>117-35-01-0478</t>
  </si>
  <si>
    <t>117-35-01-0483</t>
  </si>
  <si>
    <t>VALDIVIA VALDIVIA GABY ROXANA</t>
  </si>
  <si>
    <t>PINTO LAZO JUAN FRANCISCO</t>
  </si>
  <si>
    <t>EG07-00000182</t>
  </si>
  <si>
    <t>EG07-00000183</t>
  </si>
  <si>
    <t>EG07-00000181</t>
  </si>
  <si>
    <t>EG07-00000184</t>
  </si>
  <si>
    <t>EG07-00000185</t>
  </si>
  <si>
    <t>EG07-00000186</t>
  </si>
  <si>
    <t>EG07-00000187</t>
  </si>
  <si>
    <t>EG07-00000188</t>
  </si>
  <si>
    <t>COPARA PEÑALOZA LORENZO JAVIER</t>
  </si>
  <si>
    <t>024-01885-01</t>
  </si>
  <si>
    <t>120-35-01-0497</t>
  </si>
  <si>
    <t>121-35-01-0508</t>
  </si>
  <si>
    <t>121-35-01-0517</t>
  </si>
  <si>
    <t>121-35-01-0518</t>
  </si>
  <si>
    <t>024-39521-01</t>
  </si>
  <si>
    <t>124-35-01-0529</t>
  </si>
  <si>
    <t>124-35-01-0530</t>
  </si>
  <si>
    <t>024-29416-02</t>
  </si>
  <si>
    <t>124-35-01-0531</t>
  </si>
  <si>
    <t>124-35-01-0532</t>
  </si>
  <si>
    <t>124-35-01-0544</t>
  </si>
  <si>
    <t>EG07-00000190</t>
  </si>
  <si>
    <t>OPORTO VARGAS CESAR AUGUSTO</t>
  </si>
  <si>
    <t>EG07-00000191</t>
  </si>
  <si>
    <t>EG07-00000192</t>
  </si>
  <si>
    <t>CHIRINOS DELGADO ROSARIO</t>
  </si>
  <si>
    <t>EG07-00000193</t>
  </si>
  <si>
    <t>024-19078-01</t>
  </si>
  <si>
    <t>127-35-01-0578</t>
  </si>
  <si>
    <t>DEL CARPIO MEDINA MARCELINA</t>
  </si>
  <si>
    <t>127-35-01-0580</t>
  </si>
  <si>
    <t>127-35-01-0581</t>
  </si>
  <si>
    <t>127-35-01-0568</t>
  </si>
  <si>
    <t>EG07 - 00000201</t>
  </si>
  <si>
    <t>EG07 - 00000202</t>
  </si>
  <si>
    <t>EG07-00000194</t>
  </si>
  <si>
    <t>EG07-00000198</t>
  </si>
  <si>
    <t>EG07-00000199</t>
  </si>
  <si>
    <t>EG07-00000197</t>
  </si>
  <si>
    <t>EG07 - 00000200</t>
  </si>
  <si>
    <t>ORELLANA PEREZ DULIO CESAR</t>
  </si>
  <si>
    <t>SUMAQ AVOCADOS S.A.C.</t>
  </si>
  <si>
    <t>024-34322-01</t>
  </si>
  <si>
    <t>OPORTO VARGAS JAIME GREGORIO</t>
  </si>
  <si>
    <t>024-40548-01</t>
  </si>
  <si>
    <t>TEJADA SALAS EDITH JESUS</t>
  </si>
  <si>
    <t>129-35-01-0593</t>
  </si>
  <si>
    <t>EG07 - 00000206</t>
  </si>
  <si>
    <t>129-35-01-0594</t>
  </si>
  <si>
    <t>129-35-01-0595</t>
  </si>
  <si>
    <t>EG07 - 00000207</t>
  </si>
  <si>
    <t>EG07 - 00000208</t>
  </si>
  <si>
    <t>129-35-01-0606</t>
  </si>
  <si>
    <t>129-35-01-0607</t>
  </si>
  <si>
    <t>024-39876-01</t>
  </si>
  <si>
    <t>130-35-01-0620</t>
  </si>
  <si>
    <t>130-35-01-0621</t>
  </si>
  <si>
    <t>EG07 - 00000209</t>
  </si>
  <si>
    <t>EG07 - 00000210</t>
  </si>
  <si>
    <t>EG07 - 00000213</t>
  </si>
  <si>
    <t>EG07 - 00000216</t>
  </si>
  <si>
    <t>HERRERA PAREDES JUAN CARLOS DOMINGO</t>
  </si>
  <si>
    <t>133-35-01-0629</t>
  </si>
  <si>
    <t>FICA PROVEEDORES S.A.C</t>
  </si>
  <si>
    <t>024-08753-01</t>
  </si>
  <si>
    <t>133-35-01-0633</t>
  </si>
  <si>
    <t>MEDINA MESIAS JORGE ALVARITO</t>
  </si>
  <si>
    <t>134-35-01-0660</t>
  </si>
  <si>
    <t>134-35-01-0661</t>
  </si>
  <si>
    <t>134-35-01-0666</t>
  </si>
  <si>
    <t>EG07 - 00000218</t>
  </si>
  <si>
    <t>EG07 - 00000219</t>
  </si>
  <si>
    <t>EG07 - 00000222</t>
  </si>
  <si>
    <t>EG07 - 00000223</t>
  </si>
  <si>
    <t>EG07 - 00000221</t>
  </si>
  <si>
    <t>SIN MARCA</t>
  </si>
  <si>
    <t>EG07 - 00000224</t>
  </si>
  <si>
    <t>EG07 - 00000225</t>
  </si>
  <si>
    <t>EG07 - 00000228</t>
  </si>
  <si>
    <t>EG07 - 00000229</t>
  </si>
  <si>
    <t>024-19483-01</t>
  </si>
  <si>
    <t>135-35-01-0685</t>
  </si>
  <si>
    <t>ESPINOZA DE TEJADA ROSITA</t>
  </si>
  <si>
    <t>135-35-01-0686</t>
  </si>
  <si>
    <t>024-19081-01</t>
  </si>
  <si>
    <t>135-35-01-0687</t>
  </si>
  <si>
    <t>135-35-01-0688</t>
  </si>
  <si>
    <t>CARDENAS PINTO JAVIER PASTOR</t>
  </si>
  <si>
    <t>136-35-01-0696</t>
  </si>
  <si>
    <t>136-35-01-0698</t>
  </si>
  <si>
    <t>136-35-01-0699</t>
  </si>
  <si>
    <t>024-39523-01</t>
  </si>
  <si>
    <t>136-35-01-0709</t>
  </si>
  <si>
    <t>RIVERA CANO ABELARDO EMILIO</t>
  </si>
  <si>
    <t>EG07 - 00000230</t>
  </si>
  <si>
    <t>EG07 - 00000232</t>
  </si>
  <si>
    <t>EG07 - 00000233</t>
  </si>
  <si>
    <t>EG07 - 00000234</t>
  </si>
  <si>
    <t>136-35-01-0714</t>
  </si>
  <si>
    <t>EG07 - 00000236</t>
  </si>
  <si>
    <t>VGPF-341</t>
  </si>
  <si>
    <t>VGPF-342</t>
  </si>
  <si>
    <t>VGPF-343</t>
  </si>
  <si>
    <t>VGPF-344</t>
  </si>
  <si>
    <t>VGPF-345</t>
  </si>
  <si>
    <t>VGPF-346</t>
  </si>
  <si>
    <t>VGPF-347</t>
  </si>
  <si>
    <t>VGPF-348</t>
  </si>
  <si>
    <t>VGPF-349</t>
  </si>
  <si>
    <t>VGPF-350</t>
  </si>
  <si>
    <t>VGPF-351</t>
  </si>
  <si>
    <t>VGPF-352</t>
  </si>
  <si>
    <t>VGPF-353</t>
  </si>
  <si>
    <t>024-40600-01</t>
  </si>
  <si>
    <t>143-35-01-0876</t>
  </si>
  <si>
    <t>024-01460-01</t>
  </si>
  <si>
    <t>143-35-01-0877</t>
  </si>
  <si>
    <t>143-35-01-0886</t>
  </si>
  <si>
    <t>143-35-01-0885</t>
  </si>
  <si>
    <t>024-39799-01</t>
  </si>
  <si>
    <t>143-35-01-0861</t>
  </si>
  <si>
    <t>024-29492-01</t>
  </si>
  <si>
    <t>143-35-01-0858</t>
  </si>
  <si>
    <t>144-35-01-0884</t>
  </si>
  <si>
    <t>147-35-01-0935</t>
  </si>
  <si>
    <t>024-40625-01</t>
  </si>
  <si>
    <t>147-35-01-0938</t>
  </si>
  <si>
    <t>024-34493-01</t>
  </si>
  <si>
    <t>147-35-01-0939</t>
  </si>
  <si>
    <t>147-35-01-0941</t>
  </si>
  <si>
    <t>147-35-01-0940</t>
  </si>
  <si>
    <t>024-35834-01</t>
  </si>
  <si>
    <t>147-35-01-0950</t>
  </si>
  <si>
    <t>147-35-01-0930</t>
  </si>
  <si>
    <t>147-35-01-0951</t>
  </si>
  <si>
    <t>024-08531-01</t>
  </si>
  <si>
    <t>142-35-01-0844</t>
  </si>
  <si>
    <t>ALVAREZ ORTIZ JAVIER ELIAS</t>
  </si>
  <si>
    <t>024-40598-01</t>
  </si>
  <si>
    <t>142-35-01-0845</t>
  </si>
  <si>
    <t>024-34210-01</t>
  </si>
  <si>
    <t>142-35-01-0856</t>
  </si>
  <si>
    <t>PAREDES NEIRA MOISES JESUS</t>
  </si>
  <si>
    <t>024-39947-01</t>
  </si>
  <si>
    <t>142-35-01-0857</t>
  </si>
  <si>
    <t>CHAMPI CONDORI JOHN JUNIOR</t>
  </si>
  <si>
    <t>142-35-01-0862</t>
  </si>
  <si>
    <t>ALVAREZ SIMON</t>
  </si>
  <si>
    <t>VGPF-354</t>
  </si>
  <si>
    <t>VGPF-355</t>
  </si>
  <si>
    <t>142-35-01-0846</t>
  </si>
  <si>
    <t>ALVAREZ ORTIZ FERNANDO</t>
  </si>
  <si>
    <t>VGPF-356</t>
  </si>
  <si>
    <t>VGPF-357</t>
  </si>
  <si>
    <t>VGPF-358</t>
  </si>
  <si>
    <t>024-28773-01</t>
  </si>
  <si>
    <t>145-35-01-0931</t>
  </si>
  <si>
    <t>145-35-01-0928</t>
  </si>
  <si>
    <t>024-40690-01</t>
  </si>
  <si>
    <t>145-35-01-0927</t>
  </si>
  <si>
    <t>145-35-01-0934</t>
  </si>
  <si>
    <t>141-35-01-0822</t>
  </si>
  <si>
    <t>MEDINA MESIAS MARIA EUGENIA</t>
  </si>
  <si>
    <t>145-35-01-0924</t>
  </si>
  <si>
    <t>145-35-01-0932</t>
  </si>
  <si>
    <t>024-02912-01</t>
  </si>
  <si>
    <t>141-35-01-0831</t>
  </si>
  <si>
    <t>VGPF-359</t>
  </si>
  <si>
    <t>VGPF-360</t>
  </si>
  <si>
    <t>VGPF-361</t>
  </si>
  <si>
    <t>VGPF-362</t>
  </si>
  <si>
    <t>140-35-01-0780</t>
  </si>
  <si>
    <t>RG AGROINDUSTRIA NEYRA EIRL</t>
  </si>
  <si>
    <t>140-35-01-0779</t>
  </si>
  <si>
    <t>VGPF-363</t>
  </si>
  <si>
    <t>143-35-01-0889</t>
  </si>
  <si>
    <t>VGPF-364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</si>
</sst>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_ * #,##0.00_ ;_ * \-#,##0.00_ ;_ * &quot;-&quot;??_ ;_ @_ "/>
    <numFmt numFmtId="166" formatCode="d/m/yyyy"/>
    <numFmt numFmtId="167" formatCode="_-* #,##0.00_-;\-* #,##0.00_-;_-* &quot;-&quot;??_-;_-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8"/>
      <color theme="1"/>
      <name val="Arial Black"/>
      <family val="2"/>
    </font>
    <font>
      <sz val="28"/>
      <color theme="1"/>
      <name val="Calibri"/>
      <family val="2"/>
      <scheme val="minor"/>
    </font>
    <font>
      <b/>
      <u/>
      <sz val="28"/>
      <color theme="1"/>
      <name val="Arial Black"/>
      <family val="2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FF0000"/>
      <name val="Calibri"/>
      <family val="2"/>
      <scheme val="minor"/>
    </font>
    <font>
      <b/>
      <sz val="10"/>
      <color rgb="FF333333"/>
      <name val="Arial"/>
      <family val="2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6"/>
      <name val="MoolBoran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333333"/>
      <name val="Arial"/>
      <family val="2"/>
    </font>
    <font>
      <sz val="43"/>
      <color theme="1"/>
      <name val="Calibri"/>
      <family val="2"/>
      <scheme val="minor"/>
    </font>
    <font>
      <b/>
      <sz val="100"/>
      <color theme="1"/>
      <name val="Calibri"/>
      <family val="2"/>
      <scheme val="minor"/>
    </font>
    <font>
      <sz val="70"/>
      <color rgb="FFFF0000"/>
      <name val="Arial Black"/>
      <family val="2"/>
    </font>
    <font>
      <b/>
      <u/>
      <sz val="65"/>
      <color theme="1"/>
      <name val="Arial Black"/>
      <family val="2"/>
    </font>
    <font>
      <b/>
      <sz val="110"/>
      <color rgb="FF006600"/>
      <name val="Calibri"/>
      <family val="2"/>
      <scheme val="minor"/>
    </font>
    <font>
      <b/>
      <sz val="35"/>
      <color rgb="FFFF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7"/>
      <name val="MoolBoran"/>
      <family val="2"/>
    </font>
    <font>
      <sz val="7"/>
      <color theme="1"/>
      <name val="Arial"/>
      <family val="2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 Rounded MT Bold"/>
      <family val="2"/>
    </font>
    <font>
      <sz val="90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53F63"/>
        <bgColor rgb="FFD53F6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D53F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6" fillId="0" borderId="0"/>
  </cellStyleXfs>
  <cellXfs count="1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5" fillId="3" borderId="7" xfId="0" applyFont="1" applyFill="1" applyBorder="1" applyAlignment="1">
      <alignment wrapText="1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5" fillId="0" borderId="7" xfId="0" applyFont="1" applyBorder="1"/>
    <xf numFmtId="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9" fontId="15" fillId="0" borderId="0" xfId="0" applyNumberFormat="1" applyFont="1" applyAlignment="1">
      <alignment horizontal="center" vertical="center"/>
    </xf>
    <xf numFmtId="0" fontId="20" fillId="5" borderId="0" xfId="0" applyFont="1" applyFill="1"/>
    <xf numFmtId="0" fontId="21" fillId="6" borderId="8" xfId="0" applyFont="1" applyFill="1" applyBorder="1" applyAlignment="1">
      <alignment horizontal="center" vertical="center" wrapText="1"/>
    </xf>
    <xf numFmtId="4" fontId="21" fillId="6" borderId="8" xfId="0" applyNumberFormat="1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 wrapText="1"/>
    </xf>
    <xf numFmtId="9" fontId="21" fillId="6" borderId="9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9" fontId="24" fillId="0" borderId="0" xfId="0" applyNumberFormat="1" applyFont="1" applyAlignment="1">
      <alignment horizontal="center" vertical="center"/>
    </xf>
    <xf numFmtId="164" fontId="15" fillId="0" borderId="0" xfId="0" applyNumberFormat="1" applyFont="1"/>
    <xf numFmtId="167" fontId="15" fillId="0" borderId="0" xfId="0" applyNumberFormat="1" applyFont="1"/>
    <xf numFmtId="167" fontId="15" fillId="7" borderId="0" xfId="0" applyNumberFormat="1" applyFont="1" applyFill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15" fillId="9" borderId="0" xfId="0" applyFont="1" applyFill="1"/>
    <xf numFmtId="0" fontId="15" fillId="8" borderId="0" xfId="0" applyFont="1" applyFill="1"/>
    <xf numFmtId="0" fontId="0" fillId="2" borderId="0" xfId="0" applyFill="1"/>
    <xf numFmtId="167" fontId="15" fillId="2" borderId="0" xfId="0" applyNumberFormat="1" applyFont="1" applyFill="1"/>
    <xf numFmtId="9" fontId="24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2" fillId="0" borderId="0" xfId="0" applyFont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8" fillId="0" borderId="2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0" fontId="41" fillId="0" borderId="2" xfId="0" applyFont="1" applyBorder="1" applyAlignment="1">
      <alignment horizontal="left" vertical="center"/>
    </xf>
    <xf numFmtId="0" fontId="42" fillId="0" borderId="1" xfId="0" applyFont="1" applyBorder="1" applyAlignment="1">
      <alignment horizontal="center" vertical="center" wrapText="1"/>
    </xf>
    <xf numFmtId="0" fontId="43" fillId="0" borderId="0" xfId="0" applyFont="1"/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6" fillId="2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4" fontId="4" fillId="10" borderId="5" xfId="0" applyNumberFormat="1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 wrapText="1"/>
    </xf>
    <xf numFmtId="4" fontId="4" fillId="11" borderId="4" xfId="0" applyNumberFormat="1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36" fillId="8" borderId="0" xfId="0" applyFont="1" applyFill="1" applyAlignment="1">
      <alignment horizontal="center" vertical="center"/>
    </xf>
    <xf numFmtId="14" fontId="49" fillId="0" borderId="11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24" fillId="0" borderId="0" xfId="0" applyFont="1" applyAlignment="1">
      <alignment horizontal="center"/>
    </xf>
    <xf numFmtId="0" fontId="50" fillId="8" borderId="0" xfId="0" applyFont="1" applyFill="1"/>
    <xf numFmtId="0" fontId="51" fillId="8" borderId="0" xfId="0" applyFont="1" applyFill="1"/>
    <xf numFmtId="0" fontId="52" fillId="8" borderId="0" xfId="0" applyFont="1" applyFill="1" applyAlignment="1">
      <alignment horizontal="center"/>
    </xf>
    <xf numFmtId="0" fontId="52" fillId="8" borderId="0" xfId="0" applyFont="1" applyFill="1" applyAlignment="1">
      <alignment horizontal="center" vertical="center"/>
    </xf>
    <xf numFmtId="0" fontId="53" fillId="8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166" fontId="24" fillId="2" borderId="0" xfId="0" applyNumberFormat="1" applyFont="1" applyFill="1" applyAlignment="1">
      <alignment horizontal="center" vertical="center"/>
    </xf>
    <xf numFmtId="0" fontId="46" fillId="12" borderId="0" xfId="0" applyFont="1" applyFill="1" applyAlignment="1">
      <alignment horizontal="center"/>
    </xf>
    <xf numFmtId="0" fontId="28" fillId="12" borderId="0" xfId="0" applyFont="1" applyFill="1" applyAlignment="1">
      <alignment horizontal="center"/>
    </xf>
    <xf numFmtId="0" fontId="37" fillId="11" borderId="0" xfId="0" applyFont="1" applyFill="1" applyAlignment="1">
      <alignment horizontal="center" vertical="center" wrapText="1"/>
    </xf>
    <xf numFmtId="0" fontId="37" fillId="11" borderId="0" xfId="0" applyFont="1" applyFill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16" fontId="15" fillId="8" borderId="0" xfId="0" applyNumberFormat="1" applyFont="1" applyFill="1"/>
    <xf numFmtId="0" fontId="17" fillId="8" borderId="0" xfId="0" applyFont="1" applyFill="1"/>
    <xf numFmtId="0" fontId="31" fillId="0" borderId="0" xfId="0" applyFont="1"/>
    <xf numFmtId="0" fontId="31" fillId="0" borderId="0" xfId="0" applyFont="1" applyAlignment="1">
      <alignment horizontal="left"/>
    </xf>
    <xf numFmtId="0" fontId="55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/>
    </xf>
    <xf numFmtId="0" fontId="32" fillId="11" borderId="0" xfId="0" applyFont="1" applyFill="1" applyAlignment="1">
      <alignment horizontal="center" vertical="center"/>
    </xf>
    <xf numFmtId="0" fontId="54" fillId="0" borderId="0" xfId="0" applyFont="1"/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5" fillId="4" borderId="0" xfId="0" applyFont="1" applyFill="1" applyAlignment="1">
      <alignment horizontal="center" wrapText="1"/>
    </xf>
    <xf numFmtId="0" fontId="19" fillId="0" borderId="0" xfId="0" applyFont="1"/>
    <xf numFmtId="0" fontId="34" fillId="0" borderId="1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</cellXfs>
  <cellStyles count="3">
    <cellStyle name="Millares 2" xfId="1" xr:uid="{00000000-0005-0000-0000-000001000000}"/>
    <cellStyle name="Normal" xfId="0" builtinId="0"/>
    <cellStyle name="Normal 3" xfId="2" xr:uid="{B1E62FD5-3E41-4D6E-827E-97117FC710AB}"/>
  </cellStyles>
  <dxfs count="704"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90"/>
      </font>
    </dxf>
    <dxf>
      <font>
        <sz val="90"/>
      </font>
    </dxf>
    <dxf>
      <font>
        <sz val="80"/>
      </font>
    </dxf>
    <dxf>
      <font>
        <sz val="8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70"/>
      </font>
    </dxf>
    <dxf>
      <font>
        <sz val="6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sz val="6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40"/>
      </font>
    </dxf>
    <dxf>
      <font>
        <sz val="40"/>
      </font>
    </dxf>
    <dxf>
      <font>
        <sz val="7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60"/>
      </font>
    </dxf>
    <dxf>
      <font>
        <sz val="60"/>
      </font>
    </dxf>
    <dxf>
      <font>
        <sz val="6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left" readingOrder="0"/>
    </dxf>
    <dxf>
      <alignment horizontal="left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alignment vertical="bottom" readingOrder="0"/>
    </dxf>
    <dxf>
      <alignment vertical="center" readingOrder="0"/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horizontal="center" readingOrder="0"/>
    </dxf>
    <dxf>
      <alignment vertical="bottom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8"/>
      </font>
    </dxf>
    <dxf>
      <font>
        <sz val="28"/>
      </font>
    </dxf>
    <dxf>
      <font>
        <sz val="28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horizontal="left" readingOrder="0"/>
    </dxf>
    <dxf>
      <alignment vertical="center" readingOrder="0"/>
    </dxf>
    <dxf>
      <alignment vertical="bottom" readingOrder="0"/>
    </dxf>
    <dxf>
      <font>
        <sz val="30"/>
      </font>
    </dxf>
    <dxf>
      <font>
        <sz val="26"/>
      </font>
    </dxf>
    <dxf>
      <font>
        <sz val="26"/>
      </font>
    </dxf>
    <dxf>
      <alignment vertical="center" readingOrder="0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alignment vertical="center" readingOrder="0"/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ont>
        <sz val="2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MoolBoran"/>
        <family val="2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D53F6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3"/>
      </font>
    </dxf>
    <dxf>
      <fill>
        <patternFill patternType="solid"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  <border>
        <bottom style="thin">
          <color auto="1"/>
        </bottom>
      </border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3" defaultTableStyle="TableStyleMedium2" defaultPivotStyle="PivotStyleLight16">
    <tableStyle name="Estilo de tabla dinámica 1" table="0" count="1" xr9:uid="{00000000-0011-0000-FFFF-FFFF00000000}">
      <tableStyleElement type="firstColumnStripe" size="2"/>
    </tableStyle>
    <tableStyle name="Estilo de tabla dinámica 2" table="0" count="1" xr9:uid="{00000000-0011-0000-FFFF-FFFF01000000}">
      <tableStyleElement type="firstColumnStripe" dxfId="703"/>
    </tableStyle>
    <tableStyle name="Estilo de tabla dinámica 3" table="0" count="6" xr9:uid="{00000000-0011-0000-FFFF-FFFF02000000}">
      <tableStyleElement type="wholeTable" dxfId="702"/>
      <tableStyleElement type="headerRow" dxfId="701"/>
      <tableStyleElement type="totalRow" dxfId="700"/>
      <tableStyleElement type="firstRowSubheading" dxfId="699"/>
      <tableStyleElement type="secondRowSubheading" dxfId="698"/>
      <tableStyleElement type="thirdRowSubheading" dxfId="697"/>
    </tableStyle>
  </tableStyles>
  <colors>
    <mruColors>
      <color rgb="FFD53F63"/>
      <color rgb="FF0066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152883</xdr:colOff>
      <xdr:row>0</xdr:row>
      <xdr:rowOff>0</xdr:rowOff>
    </xdr:from>
    <xdr:to>
      <xdr:col>13</xdr:col>
      <xdr:colOff>375424</xdr:colOff>
      <xdr:row>8</xdr:row>
      <xdr:rowOff>304803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UMERO DE PALLET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ERO DE PALL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6188" y="0"/>
              <a:ext cx="4775168" cy="7271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acen Kamuk" refreshedDate="45804.63666261574" createdVersion="6" refreshedVersion="8" minRefreshableVersion="3" recordCount="112" xr:uid="{00000000-000A-0000-FFFF-FFFF01000000}">
  <cacheSource type="worksheet">
    <worksheetSource name="TABdata"/>
  </cacheSource>
  <cacheFields count="15">
    <cacheField name="PL" numFmtId="0">
      <sharedItems containsNonDate="0" containsString="0" containsBlank="1"/>
    </cacheField>
    <cacheField name="NUMERO DE PALLET" numFmtId="14">
      <sharedItems containsMixedTypes="1" containsNumber="1" containsInteger="1" minValue="1" maxValue="24" count="48">
        <s v="VGPF-341"/>
        <s v="VGPF-342"/>
        <s v="VGPF-343"/>
        <s v="VGPF-344"/>
        <s v="VGPF-345"/>
        <s v="VGPF-346"/>
        <s v="VGPF-347"/>
        <s v="VGPF-348"/>
        <s v="VGPF-349"/>
        <s v="VGPF-350"/>
        <s v="VGPF-351"/>
        <s v="VGPF-352"/>
        <s v="VGPF-353"/>
        <s v="VGPF-354"/>
        <s v="VGPF-355"/>
        <s v="VGPF-356"/>
        <s v="VGPF-357"/>
        <s v="VGPF-358"/>
        <s v="VGPF-359"/>
        <s v="VGPF-360"/>
        <s v="VGPF-361"/>
        <s v="VGPF-362"/>
        <s v="VGPF-363"/>
        <s v="VGPF-364"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TIPO DE PALETA" numFmtId="0">
      <sharedItems/>
    </cacheField>
    <cacheField name="PRESENTACION" numFmtId="0">
      <sharedItems/>
    </cacheField>
    <cacheField name="EMBALAJE" numFmtId="0">
      <sharedItems/>
    </cacheField>
    <cacheField name="MARCA DE CAJA" numFmtId="0">
      <sharedItems containsBlank="1" count="20">
        <s v="SIN MARCA"/>
        <m u="1"/>
        <s v="PAGUA SPA " u="1"/>
        <s v="GENERICA" u="1"/>
        <s v="PAGUA SPA" u="1"/>
        <s v="AGRICOLA KAMUK" u="1"/>
        <s v="FRUTERA" u="1"/>
        <s v="ACFRUP" u="1"/>
        <s v="NORTH WARRIOR" u="1"/>
        <s v="BEEGROUP" u="1"/>
        <s v="AGROINDUSTRIAL BEEGROUP" u="1"/>
        <s v="VERDE" u="1"/>
        <s v="DON FERNANDO" u="1"/>
        <s v=" BEEGROUP" u="1"/>
        <s v="AGRÍCOLA kamuk" u="1"/>
        <s v="SIN MARCA DE CAJA" u="1"/>
        <s v="KAMUK" u="1"/>
        <s v="FLAMINGO" u="1"/>
        <s v="SUN TABLE GRAPES" u="1"/>
        <s v="POMEGRANATE" u="1"/>
      </sharedItems>
    </cacheField>
    <cacheField name="VARIEDAD" numFmtId="0">
      <sharedItems containsBlank="1" count="14">
        <s v="HASS"/>
        <m u="1"/>
        <s v="RED GLOBE" u="1"/>
        <s v="SUGRAONE" u="1"/>
        <s v="THOMPSON" u="1"/>
        <s v="GREEN SEEDLESS" u="1"/>
        <s v="CRIMSON" u="1"/>
        <b v="0" u="1"/>
        <s v="WODERFUL" u="1"/>
        <s v="THOMPSON SEEDLESS" u="1"/>
        <s v="SUPERIOR SEEDLEES" u="1"/>
        <s v="POMEGRANATE WONDERFULL" u="1"/>
        <s v=" HASS" u="1"/>
        <s v="WONDERFUL" u="1"/>
      </sharedItems>
    </cacheField>
    <cacheField name="LOTE" numFmtId="0">
      <sharedItems containsSemiMixedTypes="0" containsString="0" containsNumber="1" containsInteger="1" minValue="779" maxValue="951"/>
    </cacheField>
    <cacheField name="CÓDIGO DEL LUGAR DE PRODUCCIÓN" numFmtId="0">
      <sharedItems containsMixedTypes="1" containsNumber="1" containsInteger="1" minValue="0" maxValue="0" count="15">
        <s v="024-35834-01"/>
        <s v="024-08753-01"/>
        <s v="024-40625-01"/>
        <s v="024-08531-01"/>
        <s v="024-34493-01"/>
        <s v="024-29492-01"/>
        <s v="024-40690-01"/>
        <s v="024-28773-01"/>
        <s v="024-02912-01"/>
        <s v="024-01885-01"/>
        <s v="024-39799-01"/>
        <s v="024-40598-01"/>
        <s v="024-40600-01"/>
        <s v="024-01460-01"/>
        <n v="0" u="1"/>
      </sharedItems>
    </cacheField>
    <cacheField name="FECHA DE PRODUCCIÓN" numFmtId="14">
      <sharedItems containsSemiMixedTypes="0" containsNonDate="0" containsDate="1" containsString="0" minDate="2025-05-19T00:00:00" maxDate="2025-05-28T00:00:00"/>
    </cacheField>
    <cacheField name="TRAZABILIDAD" numFmtId="0">
      <sharedItems containsMixedTypes="1" containsNumber="1" containsInteger="1" minValue="0" maxValue="44973" count="35">
        <s v="147-35-01-0930"/>
        <s v="147-35-01-0935"/>
        <s v="147-35-01-0940"/>
        <s v="147-35-01-0941"/>
        <s v="147-35-01-0951"/>
        <s v="147-35-01-0938"/>
        <s v="147-35-01-0939"/>
        <s v="147-35-01-0950"/>
        <s v="145-35-01-0934"/>
        <s v="145-35-01-0928"/>
        <s v="145-35-01-0927"/>
        <s v="145-35-01-0931"/>
        <s v="145-35-01-0924"/>
        <s v="145-35-01-0932"/>
        <s v="141-35-01-0831"/>
        <s v="141-35-01-0822"/>
        <s v="143-35-01-0886"/>
        <s v="143-35-01-0885"/>
        <s v="143-35-01-0858"/>
        <s v="142-35-01-0846"/>
        <s v="142-35-01-0845"/>
        <s v="142-35-01-0844"/>
        <s v="142-35-01-0862"/>
        <s v="140-35-01-0779"/>
        <s v="140-35-01-0780"/>
        <s v="143-35-01-0889"/>
        <s v="144-35-01-0884"/>
        <n v="0" u="1"/>
        <n v="44972" u="1"/>
        <n v="44970" u="1"/>
        <n v="44968" u="1"/>
        <n v="44973" u="1"/>
        <n v="44971" u="1"/>
        <n v="44967" u="1"/>
        <n v="450" u="1"/>
      </sharedItems>
    </cacheField>
    <cacheField name="CAT" numFmtId="0">
      <sharedItems containsSemiMixedTypes="0" containsString="0" containsNumber="1" containsInteger="1" minValue="1" maxValue="2" count="2">
        <n v="1"/>
        <n v="2" u="1"/>
      </sharedItems>
    </cacheField>
    <cacheField name="CALIBRE" numFmtId="0">
      <sharedItems containsSemiMixedTypes="0" containsString="0" containsNumber="1" containsInteger="1" minValue="4" maxValue="901" count="34">
        <n v="18"/>
        <n v="16"/>
        <n v="10"/>
        <n v="12"/>
        <n v="14"/>
        <n v="22"/>
        <n v="30" u="1"/>
        <n v="28" u="1"/>
        <n v="32" u="1"/>
        <n v="26" u="1"/>
        <n v="24" u="1"/>
        <n v="20" u="1"/>
        <n v="701" u="1"/>
        <n v="700" u="1"/>
        <n v="900" u="1"/>
        <n v="901" u="1"/>
        <n v="310" u="1"/>
        <n v="410" u="1"/>
        <n v="210" u="1"/>
        <n v="110" u="1"/>
        <n v="519" u="1"/>
        <n v="319" u="1"/>
        <n v="419" u="1"/>
        <n v="201" u="1"/>
        <n v="101" u="1"/>
        <n v="301" u="1"/>
        <n v="5" u="1"/>
        <n v="15" u="1"/>
        <n v="6" u="1"/>
        <n v="7" u="1"/>
        <n v="8" u="1"/>
        <n v="9" u="1"/>
        <n v="219" u="1"/>
        <n v="4" u="1"/>
      </sharedItems>
    </cacheField>
    <cacheField name="CANTIDAD - Cajas" numFmtId="0">
      <sharedItems containsSemiMixedTypes="0" containsString="0" containsNumber="1" containsInteger="1" minValue="1" maxValue="104"/>
    </cacheField>
    <cacheField name="CANTIDAD  - KG" numFmtId="0">
      <sharedItems containsSemiMixedTypes="0" containsString="0" containsNumber="1" containsInteger="1" minValue="10" maxValue="104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m/>
    <x v="0"/>
    <s v="COMPLETA"/>
    <s v="CAJA 10.0 KG"/>
    <s v="CAJA PASTICA"/>
    <x v="0"/>
    <x v="0"/>
    <n v="930"/>
    <x v="0"/>
    <d v="2025-05-26T00:00:00"/>
    <x v="0"/>
    <x v="0"/>
    <x v="0"/>
    <n v="104"/>
    <n v="1040"/>
  </r>
  <r>
    <m/>
    <x v="1"/>
    <s v="COMPLETA"/>
    <s v="CAJA 10.0 KG"/>
    <s v="CAJA PASTICA"/>
    <x v="0"/>
    <x v="0"/>
    <n v="930"/>
    <x v="0"/>
    <d v="2025-05-26T00:00:00"/>
    <x v="0"/>
    <x v="0"/>
    <x v="0"/>
    <n v="33"/>
    <n v="330"/>
  </r>
  <r>
    <m/>
    <x v="1"/>
    <s v="COMPLETA"/>
    <s v="CAJA 10.0 KG"/>
    <s v="CAJA PASTICA"/>
    <x v="0"/>
    <x v="0"/>
    <n v="935"/>
    <x v="1"/>
    <d v="2025-05-26T00:00:00"/>
    <x v="1"/>
    <x v="0"/>
    <x v="0"/>
    <n v="11"/>
    <n v="110"/>
  </r>
  <r>
    <m/>
    <x v="1"/>
    <s v="COMPLETA"/>
    <s v="CAJA 10.0 KG"/>
    <s v="CAJA PASTICA"/>
    <x v="0"/>
    <x v="0"/>
    <n v="940"/>
    <x v="2"/>
    <d v="2025-05-26T00:00:00"/>
    <x v="2"/>
    <x v="0"/>
    <x v="0"/>
    <n v="2"/>
    <n v="20"/>
  </r>
  <r>
    <m/>
    <x v="1"/>
    <s v="COMPLETA"/>
    <s v="CAJA 10.0 KG"/>
    <s v="CAJA PASTICA"/>
    <x v="0"/>
    <x v="0"/>
    <n v="941"/>
    <x v="2"/>
    <d v="2025-05-26T00:00:00"/>
    <x v="3"/>
    <x v="0"/>
    <x v="0"/>
    <n v="1"/>
    <n v="10"/>
  </r>
  <r>
    <m/>
    <x v="1"/>
    <s v="COMPLETA"/>
    <s v="CAJA 10.0 KG"/>
    <s v="CAJA PASTICA"/>
    <x v="0"/>
    <x v="0"/>
    <n v="951"/>
    <x v="3"/>
    <d v="2025-05-26T00:00:00"/>
    <x v="4"/>
    <x v="0"/>
    <x v="0"/>
    <n v="57"/>
    <n v="570"/>
  </r>
  <r>
    <m/>
    <x v="2"/>
    <s v="COMPLETA"/>
    <s v="CAJA 10.0 KG"/>
    <s v="CAJA PASTICA"/>
    <x v="0"/>
    <x v="0"/>
    <n v="930"/>
    <x v="0"/>
    <d v="2025-05-26T00:00:00"/>
    <x v="0"/>
    <x v="0"/>
    <x v="1"/>
    <n v="86"/>
    <n v="860"/>
  </r>
  <r>
    <m/>
    <x v="2"/>
    <s v="COMPLETA"/>
    <s v="CAJA 10.0 KG"/>
    <s v="CAJA PASTICA"/>
    <x v="0"/>
    <x v="0"/>
    <n v="935"/>
    <x v="1"/>
    <d v="2025-05-26T00:00:00"/>
    <x v="1"/>
    <x v="0"/>
    <x v="1"/>
    <n v="18"/>
    <n v="180"/>
  </r>
  <r>
    <m/>
    <x v="3"/>
    <s v="COMPLETA"/>
    <s v="CAJA 10.0 KG"/>
    <s v="CAJA PASTICA"/>
    <x v="0"/>
    <x v="0"/>
    <n v="930"/>
    <x v="0"/>
    <d v="2025-05-26T00:00:00"/>
    <x v="0"/>
    <x v="0"/>
    <x v="2"/>
    <n v="1"/>
    <n v="10"/>
  </r>
  <r>
    <m/>
    <x v="3"/>
    <s v="COMPLETA"/>
    <s v="CAJA 10.0 KG"/>
    <s v="CAJA PASTICA"/>
    <x v="0"/>
    <x v="0"/>
    <n v="935"/>
    <x v="1"/>
    <d v="2025-05-26T00:00:00"/>
    <x v="1"/>
    <x v="0"/>
    <x v="2"/>
    <n v="2"/>
    <n v="20"/>
  </r>
  <r>
    <m/>
    <x v="3"/>
    <s v="COMPLETA"/>
    <s v="CAJA 10.0 KG"/>
    <s v="CAJA PASTICA"/>
    <x v="0"/>
    <x v="0"/>
    <n v="940"/>
    <x v="2"/>
    <d v="2025-05-26T00:00:00"/>
    <x v="2"/>
    <x v="0"/>
    <x v="2"/>
    <n v="1"/>
    <n v="10"/>
  </r>
  <r>
    <m/>
    <x v="3"/>
    <s v="COMPLETA"/>
    <s v="CAJA 10.0 KG"/>
    <s v="CAJA PASTICA"/>
    <x v="0"/>
    <x v="0"/>
    <n v="951"/>
    <x v="3"/>
    <d v="2025-05-26T00:00:00"/>
    <x v="4"/>
    <x v="0"/>
    <x v="2"/>
    <n v="4"/>
    <n v="40"/>
  </r>
  <r>
    <m/>
    <x v="3"/>
    <s v="COMPLETA"/>
    <s v="CAJA 10.0 KG"/>
    <s v="CAJA PASTICA"/>
    <x v="0"/>
    <x v="0"/>
    <n v="951"/>
    <x v="3"/>
    <d v="2025-05-26T00:00:00"/>
    <x v="4"/>
    <x v="0"/>
    <x v="3"/>
    <n v="27"/>
    <n v="270"/>
  </r>
  <r>
    <m/>
    <x v="3"/>
    <s v="COMPLETA"/>
    <s v="CAJA 10.0 KG"/>
    <s v="CAJA PASTICA"/>
    <x v="0"/>
    <x v="0"/>
    <n v="951"/>
    <x v="3"/>
    <d v="2025-05-26T00:00:00"/>
    <x v="4"/>
    <x v="0"/>
    <x v="4"/>
    <n v="1"/>
    <n v="10"/>
  </r>
  <r>
    <m/>
    <x v="3"/>
    <s v="COMPLETA"/>
    <s v="CAJA 10.0 KG"/>
    <s v="CAJA PASTICA"/>
    <x v="0"/>
    <x v="0"/>
    <n v="951"/>
    <x v="3"/>
    <d v="2025-05-26T00:00:00"/>
    <x v="4"/>
    <x v="0"/>
    <x v="1"/>
    <n v="68"/>
    <n v="680"/>
  </r>
  <r>
    <m/>
    <x v="4"/>
    <s v="COMPLETA"/>
    <s v="CAJA 10.0 KG"/>
    <s v="CAJA PASTICA"/>
    <x v="0"/>
    <x v="0"/>
    <n v="935"/>
    <x v="1"/>
    <d v="2025-05-26T00:00:00"/>
    <x v="1"/>
    <x v="0"/>
    <x v="0"/>
    <n v="40"/>
    <n v="400"/>
  </r>
  <r>
    <m/>
    <x v="4"/>
    <s v="COMPLETA"/>
    <s v="CAJA 10.0 KG"/>
    <s v="CAJA PASTICA"/>
    <x v="0"/>
    <x v="0"/>
    <n v="938"/>
    <x v="2"/>
    <d v="2025-05-26T00:00:00"/>
    <x v="5"/>
    <x v="0"/>
    <x v="0"/>
    <n v="10"/>
    <n v="100"/>
  </r>
  <r>
    <m/>
    <x v="4"/>
    <s v="COMPLETA"/>
    <s v="CAJA 10.0 KG"/>
    <s v="CAJA PASTICA"/>
    <x v="0"/>
    <x v="0"/>
    <n v="939"/>
    <x v="4"/>
    <d v="2025-05-26T00:00:00"/>
    <x v="6"/>
    <x v="0"/>
    <x v="0"/>
    <n v="15"/>
    <n v="150"/>
  </r>
  <r>
    <m/>
    <x v="4"/>
    <s v="COMPLETA"/>
    <s v="CAJA 10.0 KG"/>
    <s v="CAJA PASTICA"/>
    <x v="0"/>
    <x v="0"/>
    <n v="940"/>
    <x v="2"/>
    <d v="2025-05-26T00:00:00"/>
    <x v="2"/>
    <x v="0"/>
    <x v="0"/>
    <n v="9"/>
    <n v="90"/>
  </r>
  <r>
    <m/>
    <x v="4"/>
    <s v="COMPLETA"/>
    <s v="CAJA 10.0 KG"/>
    <s v="CAJA PASTICA"/>
    <x v="0"/>
    <x v="0"/>
    <n v="941"/>
    <x v="2"/>
    <d v="2025-05-26T00:00:00"/>
    <x v="3"/>
    <x v="0"/>
    <x v="0"/>
    <n v="11"/>
    <n v="110"/>
  </r>
  <r>
    <m/>
    <x v="4"/>
    <s v="COMPLETA"/>
    <s v="CAJA 10.0 KG"/>
    <s v="CAJA PASTICA"/>
    <x v="0"/>
    <x v="0"/>
    <n v="950"/>
    <x v="0"/>
    <d v="2025-05-26T00:00:00"/>
    <x v="7"/>
    <x v="0"/>
    <x v="0"/>
    <n v="8"/>
    <n v="80"/>
  </r>
  <r>
    <m/>
    <x v="4"/>
    <s v="COMPLETA"/>
    <s v="CAJA 10.0 KG"/>
    <s v="CAJA PASTICA"/>
    <x v="0"/>
    <x v="0"/>
    <n v="951"/>
    <x v="3"/>
    <d v="2025-05-26T00:00:00"/>
    <x v="4"/>
    <x v="0"/>
    <x v="0"/>
    <n v="11"/>
    <n v="110"/>
  </r>
  <r>
    <m/>
    <x v="5"/>
    <s v="COMPLETA"/>
    <s v="CAJA 10.0 KG"/>
    <s v="CAJA PASTICA"/>
    <x v="0"/>
    <x v="0"/>
    <n v="930"/>
    <x v="0"/>
    <d v="2025-05-26T00:00:00"/>
    <x v="0"/>
    <x v="0"/>
    <x v="4"/>
    <n v="48"/>
    <n v="480"/>
  </r>
  <r>
    <m/>
    <x v="5"/>
    <s v="COMPLETA"/>
    <s v="CAJA 10.0 KG"/>
    <s v="CAJA PASTICA"/>
    <x v="0"/>
    <x v="0"/>
    <n v="935"/>
    <x v="1"/>
    <d v="2025-05-26T00:00:00"/>
    <x v="1"/>
    <x v="0"/>
    <x v="4"/>
    <n v="22"/>
    <n v="220"/>
  </r>
  <r>
    <m/>
    <x v="5"/>
    <s v="COMPLETA"/>
    <s v="CAJA 10.0 KG"/>
    <s v="CAJA PASTICA"/>
    <x v="0"/>
    <x v="0"/>
    <n v="938"/>
    <x v="2"/>
    <d v="2025-05-26T00:00:00"/>
    <x v="5"/>
    <x v="0"/>
    <x v="4"/>
    <n v="8"/>
    <n v="80"/>
  </r>
  <r>
    <m/>
    <x v="5"/>
    <s v="COMPLETA"/>
    <s v="CAJA 10.0 KG"/>
    <s v="CAJA PASTICA"/>
    <x v="0"/>
    <x v="0"/>
    <n v="939"/>
    <x v="4"/>
    <d v="2025-05-26T00:00:00"/>
    <x v="6"/>
    <x v="0"/>
    <x v="4"/>
    <n v="26"/>
    <n v="260"/>
  </r>
  <r>
    <m/>
    <x v="6"/>
    <s v="COMPLETA"/>
    <s v="CAJA 10.0 KG"/>
    <s v="CAJA PASTICA"/>
    <x v="0"/>
    <x v="0"/>
    <n v="939"/>
    <x v="4"/>
    <d v="2025-05-26T00:00:00"/>
    <x v="6"/>
    <x v="0"/>
    <x v="0"/>
    <n v="16"/>
    <n v="160"/>
  </r>
  <r>
    <m/>
    <x v="6"/>
    <s v="COMPLETA"/>
    <s v="CAJA 10.0 KG"/>
    <s v="CAJA PASTICA"/>
    <x v="0"/>
    <x v="0"/>
    <n v="951"/>
    <x v="3"/>
    <d v="2025-05-26T00:00:00"/>
    <x v="4"/>
    <x v="0"/>
    <x v="0"/>
    <n v="88"/>
    <n v="880"/>
  </r>
  <r>
    <m/>
    <x v="7"/>
    <s v="COMPLETA"/>
    <s v="CAJA 10.0 KG"/>
    <s v="CAJA PASTICA"/>
    <x v="0"/>
    <x v="0"/>
    <n v="930"/>
    <x v="0"/>
    <d v="2025-05-26T00:00:00"/>
    <x v="0"/>
    <x v="0"/>
    <x v="3"/>
    <n v="24"/>
    <n v="240"/>
  </r>
  <r>
    <m/>
    <x v="7"/>
    <s v="COMPLETA"/>
    <s v="CAJA 10.0 KG"/>
    <s v="CAJA PASTICA"/>
    <x v="0"/>
    <x v="0"/>
    <n v="935"/>
    <x v="1"/>
    <d v="2025-05-26T00:00:00"/>
    <x v="1"/>
    <x v="0"/>
    <x v="3"/>
    <n v="14"/>
    <n v="140"/>
  </r>
  <r>
    <m/>
    <x v="7"/>
    <s v="COMPLETA"/>
    <s v="CAJA 10.0 KG"/>
    <s v="CAJA PASTICA"/>
    <x v="0"/>
    <x v="0"/>
    <n v="938"/>
    <x v="2"/>
    <d v="2025-05-26T00:00:00"/>
    <x v="5"/>
    <x v="0"/>
    <x v="3"/>
    <n v="6"/>
    <n v="60"/>
  </r>
  <r>
    <m/>
    <x v="7"/>
    <s v="COMPLETA"/>
    <s v="CAJA 10.0 KG"/>
    <s v="CAJA PASTICA"/>
    <x v="0"/>
    <x v="0"/>
    <n v="939"/>
    <x v="4"/>
    <d v="2025-05-26T00:00:00"/>
    <x v="6"/>
    <x v="0"/>
    <x v="3"/>
    <n v="10"/>
    <n v="100"/>
  </r>
  <r>
    <m/>
    <x v="7"/>
    <s v="COMPLETA"/>
    <s v="CAJA 10.0 KG"/>
    <s v="CAJA PASTICA"/>
    <x v="0"/>
    <x v="0"/>
    <n v="940"/>
    <x v="2"/>
    <d v="2025-05-26T00:00:00"/>
    <x v="2"/>
    <x v="0"/>
    <x v="3"/>
    <n v="14"/>
    <n v="140"/>
  </r>
  <r>
    <m/>
    <x v="7"/>
    <s v="COMPLETA"/>
    <s v="CAJA 10.0 KG"/>
    <s v="CAJA PASTICA"/>
    <x v="0"/>
    <x v="0"/>
    <n v="941"/>
    <x v="2"/>
    <d v="2025-05-26T00:00:00"/>
    <x v="3"/>
    <x v="0"/>
    <x v="3"/>
    <n v="16"/>
    <n v="160"/>
  </r>
  <r>
    <m/>
    <x v="7"/>
    <s v="COMPLETA"/>
    <s v="CAJA 10.0 KG"/>
    <s v="CAJA PASTICA"/>
    <x v="0"/>
    <x v="0"/>
    <n v="950"/>
    <x v="0"/>
    <d v="2025-05-26T00:00:00"/>
    <x v="7"/>
    <x v="0"/>
    <x v="3"/>
    <n v="12"/>
    <n v="120"/>
  </r>
  <r>
    <m/>
    <x v="7"/>
    <s v="COMPLETA"/>
    <s v="CAJA 10.0 KG"/>
    <s v="CAJA PASTICA"/>
    <x v="0"/>
    <x v="0"/>
    <n v="951"/>
    <x v="3"/>
    <d v="2025-05-26T00:00:00"/>
    <x v="4"/>
    <x v="0"/>
    <x v="3"/>
    <n v="8"/>
    <n v="80"/>
  </r>
  <r>
    <m/>
    <x v="8"/>
    <s v="COMPLETA"/>
    <s v="CAJA 10.0 KG"/>
    <s v="CAJA PASTICA"/>
    <x v="0"/>
    <x v="0"/>
    <n v="935"/>
    <x v="1"/>
    <d v="2025-05-26T00:00:00"/>
    <x v="1"/>
    <x v="0"/>
    <x v="1"/>
    <n v="4"/>
    <n v="40"/>
  </r>
  <r>
    <m/>
    <x v="8"/>
    <s v="COMPLETA"/>
    <s v="CAJA 10.0 KG"/>
    <s v="CAJA PASTICA"/>
    <x v="0"/>
    <x v="0"/>
    <n v="938"/>
    <x v="2"/>
    <d v="2025-05-26T00:00:00"/>
    <x v="5"/>
    <x v="0"/>
    <x v="1"/>
    <n v="7"/>
    <n v="70"/>
  </r>
  <r>
    <m/>
    <x v="8"/>
    <s v="COMPLETA"/>
    <s v="CAJA 10.0 KG"/>
    <s v="CAJA PASTICA"/>
    <x v="0"/>
    <x v="0"/>
    <n v="939"/>
    <x v="4"/>
    <d v="2025-05-26T00:00:00"/>
    <x v="6"/>
    <x v="0"/>
    <x v="1"/>
    <n v="38"/>
    <n v="380"/>
  </r>
  <r>
    <m/>
    <x v="8"/>
    <s v="COMPLETA"/>
    <s v="CAJA 10.0 KG"/>
    <s v="CAJA PASTICA"/>
    <x v="0"/>
    <x v="0"/>
    <n v="940"/>
    <x v="2"/>
    <d v="2025-05-26T00:00:00"/>
    <x v="2"/>
    <x v="0"/>
    <x v="1"/>
    <n v="13"/>
    <n v="130"/>
  </r>
  <r>
    <m/>
    <x v="8"/>
    <s v="COMPLETA"/>
    <s v="CAJA 10.0 KG"/>
    <s v="CAJA PASTICA"/>
    <x v="0"/>
    <x v="0"/>
    <n v="941"/>
    <x v="2"/>
    <d v="2025-05-26T00:00:00"/>
    <x v="3"/>
    <x v="0"/>
    <x v="1"/>
    <n v="19"/>
    <n v="190"/>
  </r>
  <r>
    <m/>
    <x v="8"/>
    <s v="COMPLETA"/>
    <s v="CAJA 10.0 KG"/>
    <s v="CAJA PASTICA"/>
    <x v="0"/>
    <x v="0"/>
    <n v="950"/>
    <x v="0"/>
    <d v="2025-05-26T00:00:00"/>
    <x v="7"/>
    <x v="0"/>
    <x v="1"/>
    <n v="17"/>
    <n v="170"/>
  </r>
  <r>
    <m/>
    <x v="8"/>
    <s v="COMPLETA"/>
    <s v="CAJA 10.0 KG"/>
    <s v="CAJA PASTICA"/>
    <x v="0"/>
    <x v="0"/>
    <n v="951"/>
    <x v="3"/>
    <d v="2025-05-26T00:00:00"/>
    <x v="4"/>
    <x v="0"/>
    <x v="1"/>
    <n v="6"/>
    <n v="60"/>
  </r>
  <r>
    <m/>
    <x v="9"/>
    <s v="COMPLETA"/>
    <s v="CAJA 10.0 KG"/>
    <s v="CAJA PASTICA"/>
    <x v="0"/>
    <x v="0"/>
    <n v="939"/>
    <x v="4"/>
    <d v="2025-05-26T00:00:00"/>
    <x v="6"/>
    <x v="0"/>
    <x v="4"/>
    <n v="10"/>
    <n v="100"/>
  </r>
  <r>
    <m/>
    <x v="9"/>
    <s v="COMPLETA"/>
    <s v="CAJA 10.0 KG"/>
    <s v="CAJA PASTICA"/>
    <x v="0"/>
    <x v="0"/>
    <n v="940"/>
    <x v="2"/>
    <d v="2025-05-26T00:00:00"/>
    <x v="2"/>
    <x v="0"/>
    <x v="4"/>
    <n v="15"/>
    <n v="150"/>
  </r>
  <r>
    <m/>
    <x v="9"/>
    <s v="COMPLETA"/>
    <s v="CAJA 10.0 KG"/>
    <s v="CAJA PASTICA"/>
    <x v="0"/>
    <x v="0"/>
    <n v="941"/>
    <x v="2"/>
    <d v="2025-05-26T00:00:00"/>
    <x v="3"/>
    <x v="0"/>
    <x v="4"/>
    <n v="15"/>
    <n v="150"/>
  </r>
  <r>
    <m/>
    <x v="9"/>
    <s v="COMPLETA"/>
    <s v="CAJA 10.0 KG"/>
    <s v="CAJA PASTICA"/>
    <x v="0"/>
    <x v="0"/>
    <n v="950"/>
    <x v="0"/>
    <d v="2025-05-26T00:00:00"/>
    <x v="7"/>
    <x v="0"/>
    <x v="4"/>
    <n v="8"/>
    <n v="80"/>
  </r>
  <r>
    <m/>
    <x v="9"/>
    <s v="COMPLETA"/>
    <s v="CAJA 10.0 KG"/>
    <s v="CAJA PASTICA"/>
    <x v="0"/>
    <x v="0"/>
    <n v="951"/>
    <x v="3"/>
    <d v="2025-05-26T00:00:00"/>
    <x v="4"/>
    <x v="0"/>
    <x v="4"/>
    <n v="56"/>
    <n v="560"/>
  </r>
  <r>
    <m/>
    <x v="10"/>
    <s v="COMPLETA"/>
    <s v="CAJA 10.0 KG"/>
    <s v="CAJA PASTICA"/>
    <x v="0"/>
    <x v="0"/>
    <n v="935"/>
    <x v="1"/>
    <d v="2025-05-26T00:00:00"/>
    <x v="1"/>
    <x v="0"/>
    <x v="5"/>
    <n v="4"/>
    <n v="40"/>
  </r>
  <r>
    <m/>
    <x v="10"/>
    <s v="COMPLETA"/>
    <s v="CAJA 10.0 KG"/>
    <s v="CAJA PASTICA"/>
    <x v="0"/>
    <x v="0"/>
    <n v="938"/>
    <x v="2"/>
    <d v="2025-05-26T00:00:00"/>
    <x v="5"/>
    <x v="0"/>
    <x v="5"/>
    <n v="8"/>
    <n v="80"/>
  </r>
  <r>
    <m/>
    <x v="10"/>
    <s v="COMPLETA"/>
    <s v="CAJA 10.0 KG"/>
    <s v="CAJA PASTICA"/>
    <x v="0"/>
    <x v="0"/>
    <n v="939"/>
    <x v="4"/>
    <d v="2025-05-26T00:00:00"/>
    <x v="6"/>
    <x v="0"/>
    <x v="5"/>
    <n v="17"/>
    <n v="170"/>
  </r>
  <r>
    <m/>
    <x v="10"/>
    <s v="COMPLETA"/>
    <s v="CAJA 10.0 KG"/>
    <s v="CAJA PASTICA"/>
    <x v="0"/>
    <x v="0"/>
    <n v="940"/>
    <x v="2"/>
    <d v="2025-05-26T00:00:00"/>
    <x v="2"/>
    <x v="0"/>
    <x v="5"/>
    <n v="9"/>
    <n v="90"/>
  </r>
  <r>
    <m/>
    <x v="10"/>
    <s v="COMPLETA"/>
    <s v="CAJA 10.0 KG"/>
    <s v="CAJA PASTICA"/>
    <x v="0"/>
    <x v="0"/>
    <n v="941"/>
    <x v="2"/>
    <d v="2025-05-26T00:00:00"/>
    <x v="3"/>
    <x v="0"/>
    <x v="5"/>
    <n v="19"/>
    <n v="190"/>
  </r>
  <r>
    <m/>
    <x v="10"/>
    <s v="COMPLETA"/>
    <s v="CAJA 10.0 KG"/>
    <s v="CAJA PASTICA"/>
    <x v="0"/>
    <x v="0"/>
    <n v="950"/>
    <x v="0"/>
    <d v="2025-05-26T00:00:00"/>
    <x v="7"/>
    <x v="0"/>
    <x v="5"/>
    <n v="11"/>
    <n v="110"/>
  </r>
  <r>
    <m/>
    <x v="10"/>
    <s v="COMPLETA"/>
    <s v="CAJA 10.0 KG"/>
    <s v="CAJA PASTICA"/>
    <x v="0"/>
    <x v="0"/>
    <n v="951"/>
    <x v="3"/>
    <d v="2025-05-26T00:00:00"/>
    <x v="4"/>
    <x v="0"/>
    <x v="5"/>
    <n v="36"/>
    <n v="360"/>
  </r>
  <r>
    <m/>
    <x v="11"/>
    <s v="COMPLETA"/>
    <s v="CAJA 10.0 KG"/>
    <s v="CAJA PASTICA"/>
    <x v="0"/>
    <x v="0"/>
    <n v="934"/>
    <x v="5"/>
    <d v="2025-05-24T00:00:00"/>
    <x v="8"/>
    <x v="0"/>
    <x v="1"/>
    <n v="27"/>
    <n v="270"/>
  </r>
  <r>
    <m/>
    <x v="11"/>
    <s v="COMPLETA"/>
    <s v="CAJA 10.0 KG"/>
    <s v="CAJA PASTICA"/>
    <x v="0"/>
    <x v="0"/>
    <n v="928"/>
    <x v="0"/>
    <d v="2025-05-24T00:00:00"/>
    <x v="9"/>
    <x v="0"/>
    <x v="1"/>
    <n v="8"/>
    <n v="80"/>
  </r>
  <r>
    <m/>
    <x v="11"/>
    <s v="COMPLETA"/>
    <s v="CAJA 10.0 KG"/>
    <s v="CAJA PASTICA"/>
    <x v="0"/>
    <x v="0"/>
    <n v="927"/>
    <x v="6"/>
    <d v="2025-05-24T00:00:00"/>
    <x v="10"/>
    <x v="0"/>
    <x v="1"/>
    <n v="11"/>
    <n v="110"/>
  </r>
  <r>
    <m/>
    <x v="11"/>
    <s v="COMPLETA"/>
    <s v="CAJA 10.0 KG"/>
    <s v="CAJA PASTICA"/>
    <x v="0"/>
    <x v="0"/>
    <n v="931"/>
    <x v="7"/>
    <d v="2025-05-24T00:00:00"/>
    <x v="11"/>
    <x v="0"/>
    <x v="1"/>
    <n v="58"/>
    <n v="580"/>
  </r>
  <r>
    <m/>
    <x v="12"/>
    <s v="COMPLETA"/>
    <s v="CAJA 10.0 KG"/>
    <s v="CAJA PASTICA"/>
    <x v="0"/>
    <x v="0"/>
    <n v="931"/>
    <x v="7"/>
    <d v="2025-05-24T00:00:00"/>
    <x v="11"/>
    <x v="0"/>
    <x v="0"/>
    <n v="104"/>
    <n v="1040"/>
  </r>
  <r>
    <m/>
    <x v="13"/>
    <s v="COMPLETA"/>
    <s v="CAJA 10.0 KG"/>
    <s v="CAJA PASTICA"/>
    <x v="0"/>
    <x v="0"/>
    <n v="934"/>
    <x v="5"/>
    <d v="2025-05-24T00:00:00"/>
    <x v="8"/>
    <x v="0"/>
    <x v="3"/>
    <n v="16"/>
    <n v="160"/>
  </r>
  <r>
    <m/>
    <x v="13"/>
    <s v="COMPLETA"/>
    <s v="CAJA 10.0 KG"/>
    <s v="CAJA PASTICA"/>
    <x v="0"/>
    <x v="0"/>
    <n v="928"/>
    <x v="0"/>
    <d v="2025-05-24T00:00:00"/>
    <x v="9"/>
    <x v="0"/>
    <x v="3"/>
    <n v="3"/>
    <n v="30"/>
  </r>
  <r>
    <m/>
    <x v="13"/>
    <s v="COMPLETA"/>
    <s v="CAJA 10.0 KG"/>
    <s v="CAJA PASTICA"/>
    <x v="0"/>
    <x v="0"/>
    <n v="927"/>
    <x v="6"/>
    <d v="2025-05-24T00:00:00"/>
    <x v="10"/>
    <x v="0"/>
    <x v="3"/>
    <n v="3"/>
    <n v="30"/>
  </r>
  <r>
    <m/>
    <x v="13"/>
    <s v="COMPLETA"/>
    <s v="CAJA 10.0 KG"/>
    <s v="CAJA PASTICA"/>
    <x v="0"/>
    <x v="0"/>
    <n v="931"/>
    <x v="7"/>
    <d v="2025-05-24T00:00:00"/>
    <x v="11"/>
    <x v="0"/>
    <x v="3"/>
    <n v="50"/>
    <n v="500"/>
  </r>
  <r>
    <m/>
    <x v="13"/>
    <s v="COMPLETA"/>
    <s v="CAJA 10.0 KG"/>
    <s v="CAJA PASTICA"/>
    <x v="0"/>
    <x v="0"/>
    <n v="924"/>
    <x v="5"/>
    <d v="2025-05-24T00:00:00"/>
    <x v="12"/>
    <x v="0"/>
    <x v="3"/>
    <n v="20"/>
    <n v="200"/>
  </r>
  <r>
    <m/>
    <x v="13"/>
    <s v="COMPLETA"/>
    <s v="CAJA 10.0 KG"/>
    <s v="CAJA PASTICA"/>
    <x v="0"/>
    <x v="0"/>
    <n v="932"/>
    <x v="8"/>
    <d v="2025-05-27T00:00:00"/>
    <x v="13"/>
    <x v="0"/>
    <x v="3"/>
    <n v="4"/>
    <n v="40"/>
  </r>
  <r>
    <m/>
    <x v="13"/>
    <s v="COMPLETA"/>
    <s v="CAJA 10.0 KG"/>
    <s v="CAJA PASTICA"/>
    <x v="0"/>
    <x v="0"/>
    <n v="831"/>
    <x v="5"/>
    <d v="2025-05-20T00:00:00"/>
    <x v="14"/>
    <x v="0"/>
    <x v="4"/>
    <n v="8"/>
    <n v="80"/>
  </r>
  <r>
    <m/>
    <x v="14"/>
    <s v="COMPLETA"/>
    <s v="CAJA 10.0 KG"/>
    <s v="CAJA PASTICA"/>
    <x v="0"/>
    <x v="0"/>
    <n v="931"/>
    <x v="7"/>
    <d v="2025-05-24T00:00:00"/>
    <x v="11"/>
    <x v="0"/>
    <x v="1"/>
    <n v="34"/>
    <n v="340"/>
  </r>
  <r>
    <m/>
    <x v="14"/>
    <s v="COMPLETA"/>
    <s v="CAJA 10.0 KG"/>
    <s v="CAJA PASTICA"/>
    <x v="0"/>
    <x v="0"/>
    <n v="924"/>
    <x v="5"/>
    <d v="2025-05-24T00:00:00"/>
    <x v="12"/>
    <x v="0"/>
    <x v="1"/>
    <n v="37"/>
    <n v="370"/>
  </r>
  <r>
    <m/>
    <x v="14"/>
    <s v="COMPLETA"/>
    <s v="CAJA 10.0 KG"/>
    <s v="CAJA PASTICA"/>
    <x v="0"/>
    <x v="0"/>
    <n v="932"/>
    <x v="8"/>
    <d v="2025-05-27T00:00:00"/>
    <x v="13"/>
    <x v="0"/>
    <x v="1"/>
    <n v="8"/>
    <n v="80"/>
  </r>
  <r>
    <m/>
    <x v="14"/>
    <s v="COMPLETA"/>
    <s v="CAJA 10.0 KG"/>
    <s v="CAJA PASTICA"/>
    <x v="0"/>
    <x v="0"/>
    <n v="932"/>
    <x v="8"/>
    <d v="2025-05-27T00:00:00"/>
    <x v="13"/>
    <x v="0"/>
    <x v="0"/>
    <n v="8"/>
    <n v="80"/>
  </r>
  <r>
    <m/>
    <x v="14"/>
    <s v="COMPLETA"/>
    <s v="CAJA 10.0 KG"/>
    <s v="CAJA PASTICA"/>
    <x v="0"/>
    <x v="0"/>
    <n v="822"/>
    <x v="5"/>
    <d v="2025-05-20T00:00:00"/>
    <x v="15"/>
    <x v="0"/>
    <x v="0"/>
    <n v="17"/>
    <n v="170"/>
  </r>
  <r>
    <m/>
    <x v="15"/>
    <s v="COMPLETA"/>
    <s v="CAJA 10.0 KG"/>
    <s v="CAJA PASTICA"/>
    <x v="0"/>
    <x v="0"/>
    <n v="886"/>
    <x v="9"/>
    <d v="2025-05-22T00:00:00"/>
    <x v="16"/>
    <x v="0"/>
    <x v="0"/>
    <n v="2"/>
    <n v="20"/>
  </r>
  <r>
    <m/>
    <x v="15"/>
    <s v="COMPLETA"/>
    <s v="CAJA 10.0 KG"/>
    <s v="CAJA PASTICA"/>
    <x v="0"/>
    <x v="0"/>
    <n v="885"/>
    <x v="9"/>
    <d v="2025-05-22T00:00:00"/>
    <x v="17"/>
    <x v="0"/>
    <x v="0"/>
    <n v="38"/>
    <n v="380"/>
  </r>
  <r>
    <m/>
    <x v="15"/>
    <s v="COMPLETA"/>
    <s v="CAJA 10.0 KG"/>
    <s v="CAJA PASTICA"/>
    <x v="0"/>
    <x v="0"/>
    <n v="924"/>
    <x v="5"/>
    <d v="2025-05-24T00:00:00"/>
    <x v="12"/>
    <x v="0"/>
    <x v="0"/>
    <n v="50"/>
    <n v="500"/>
  </r>
  <r>
    <m/>
    <x v="15"/>
    <s v="COMPLETA"/>
    <s v="CAJA 10.0 KG"/>
    <s v="CAJA PASTICA"/>
    <x v="0"/>
    <x v="0"/>
    <n v="932"/>
    <x v="8"/>
    <d v="2025-05-27T00:00:00"/>
    <x v="13"/>
    <x v="0"/>
    <x v="0"/>
    <n v="14"/>
    <n v="140"/>
  </r>
  <r>
    <m/>
    <x v="16"/>
    <s v="COMPLETA"/>
    <s v="CAJA 10.0 KG"/>
    <s v="CAJA PASTICA"/>
    <x v="0"/>
    <x v="0"/>
    <n v="934"/>
    <x v="5"/>
    <d v="2025-05-24T00:00:00"/>
    <x v="8"/>
    <x v="0"/>
    <x v="0"/>
    <n v="26"/>
    <n v="260"/>
  </r>
  <r>
    <m/>
    <x v="16"/>
    <s v="COMPLETA"/>
    <s v="CAJA 10.0 KG"/>
    <s v="CAJA PASTICA"/>
    <x v="0"/>
    <x v="0"/>
    <n v="928"/>
    <x v="0"/>
    <d v="2025-05-24T00:00:00"/>
    <x v="9"/>
    <x v="0"/>
    <x v="0"/>
    <n v="8"/>
    <n v="80"/>
  </r>
  <r>
    <m/>
    <x v="16"/>
    <s v="COMPLETA"/>
    <s v="CAJA 10.0 KG"/>
    <s v="CAJA PASTICA"/>
    <x v="0"/>
    <x v="0"/>
    <n v="927"/>
    <x v="6"/>
    <d v="2025-05-24T00:00:00"/>
    <x v="10"/>
    <x v="0"/>
    <x v="0"/>
    <n v="18"/>
    <n v="180"/>
  </r>
  <r>
    <m/>
    <x v="16"/>
    <s v="COMPLETA"/>
    <s v="CAJA 10.0 KG"/>
    <s v="CAJA PASTICA"/>
    <x v="0"/>
    <x v="0"/>
    <n v="931"/>
    <x v="7"/>
    <d v="2025-05-24T00:00:00"/>
    <x v="11"/>
    <x v="0"/>
    <x v="0"/>
    <n v="52"/>
    <n v="520"/>
  </r>
  <r>
    <m/>
    <x v="17"/>
    <s v="COMPLETA"/>
    <s v="CAJA 10.0 KG"/>
    <s v="CAJA PASTICA"/>
    <x v="0"/>
    <x v="0"/>
    <n v="934"/>
    <x v="5"/>
    <d v="2025-05-24T00:00:00"/>
    <x v="8"/>
    <x v="0"/>
    <x v="4"/>
    <n v="30"/>
    <n v="300"/>
  </r>
  <r>
    <m/>
    <x v="17"/>
    <s v="COMPLETA"/>
    <s v="CAJA 10.0 KG"/>
    <s v="CAJA PASTICA"/>
    <x v="0"/>
    <x v="0"/>
    <n v="928"/>
    <x v="0"/>
    <d v="2025-05-24T00:00:00"/>
    <x v="9"/>
    <x v="0"/>
    <x v="4"/>
    <n v="6"/>
    <n v="60"/>
  </r>
  <r>
    <m/>
    <x v="17"/>
    <s v="COMPLETA"/>
    <s v="CAJA 10.0 KG"/>
    <s v="CAJA PASTICA"/>
    <x v="0"/>
    <x v="0"/>
    <n v="927"/>
    <x v="6"/>
    <d v="2025-05-24T00:00:00"/>
    <x v="10"/>
    <x v="0"/>
    <x v="4"/>
    <n v="4"/>
    <n v="40"/>
  </r>
  <r>
    <m/>
    <x v="17"/>
    <s v="COMPLETA"/>
    <s v="CAJA 10.0 KG"/>
    <s v="CAJA PASTICA"/>
    <x v="0"/>
    <x v="0"/>
    <n v="931"/>
    <x v="7"/>
    <d v="2025-05-24T00:00:00"/>
    <x v="11"/>
    <x v="0"/>
    <x v="4"/>
    <n v="64"/>
    <n v="640"/>
  </r>
  <r>
    <m/>
    <x v="18"/>
    <s v="COMPLETA"/>
    <s v="CAJA 10.0 KG"/>
    <s v="CAJA PASTICA"/>
    <x v="0"/>
    <x v="0"/>
    <n v="934"/>
    <x v="5"/>
    <d v="2025-05-24T00:00:00"/>
    <x v="8"/>
    <x v="0"/>
    <x v="2"/>
    <n v="2"/>
    <n v="20"/>
  </r>
  <r>
    <m/>
    <x v="18"/>
    <s v="COMPLETA"/>
    <s v="CAJA 10.0 KG"/>
    <s v="CAJA PASTICA"/>
    <x v="0"/>
    <x v="0"/>
    <n v="928"/>
    <x v="0"/>
    <d v="2025-05-24T00:00:00"/>
    <x v="9"/>
    <x v="0"/>
    <x v="2"/>
    <n v="1"/>
    <n v="10"/>
  </r>
  <r>
    <m/>
    <x v="18"/>
    <s v="COMPLETA"/>
    <s v="CAJA 10.0 KG"/>
    <s v="CAJA PASTICA"/>
    <x v="0"/>
    <x v="0"/>
    <n v="927"/>
    <x v="6"/>
    <d v="2025-05-24T00:00:00"/>
    <x v="10"/>
    <x v="0"/>
    <x v="2"/>
    <n v="1"/>
    <n v="10"/>
  </r>
  <r>
    <m/>
    <x v="18"/>
    <s v="COMPLETA"/>
    <s v="CAJA 10.0 KG"/>
    <s v="CAJA PASTICA"/>
    <x v="0"/>
    <x v="0"/>
    <n v="931"/>
    <x v="7"/>
    <d v="2025-05-24T00:00:00"/>
    <x v="11"/>
    <x v="0"/>
    <x v="2"/>
    <n v="13"/>
    <n v="130"/>
  </r>
  <r>
    <m/>
    <x v="18"/>
    <s v="COMPLETA"/>
    <s v="CAJA 10.0 KG"/>
    <s v="CAJA PASTICA"/>
    <x v="0"/>
    <x v="0"/>
    <n v="924"/>
    <x v="5"/>
    <d v="2025-05-24T00:00:00"/>
    <x v="12"/>
    <x v="0"/>
    <x v="2"/>
    <n v="9"/>
    <n v="90"/>
  </r>
  <r>
    <m/>
    <x v="18"/>
    <s v="COMPLETA"/>
    <s v="CAJA 10.0 KG"/>
    <s v="CAJA PASTICA"/>
    <x v="0"/>
    <x v="0"/>
    <n v="931"/>
    <x v="7"/>
    <d v="2025-05-24T00:00:00"/>
    <x v="11"/>
    <x v="0"/>
    <x v="4"/>
    <n v="22"/>
    <n v="220"/>
  </r>
  <r>
    <m/>
    <x v="18"/>
    <s v="COMPLETA"/>
    <s v="CAJA 10.0 KG"/>
    <s v="CAJA PASTICA"/>
    <x v="0"/>
    <x v="0"/>
    <n v="924"/>
    <x v="5"/>
    <d v="2025-05-24T00:00:00"/>
    <x v="12"/>
    <x v="0"/>
    <x v="4"/>
    <n v="27"/>
    <n v="270"/>
  </r>
  <r>
    <m/>
    <x v="18"/>
    <s v="COMPLETA"/>
    <s v="CAJA 10.0 KG"/>
    <s v="CAJA PASTICA"/>
    <x v="0"/>
    <x v="0"/>
    <n v="932"/>
    <x v="8"/>
    <d v="2025-05-27T00:00:00"/>
    <x v="13"/>
    <x v="0"/>
    <x v="4"/>
    <n v="10"/>
    <n v="100"/>
  </r>
  <r>
    <m/>
    <x v="18"/>
    <s v="COMPLETA"/>
    <s v="CAJA 10.0 KG"/>
    <s v="CAJA PASTICA"/>
    <x v="0"/>
    <x v="0"/>
    <n v="822"/>
    <x v="5"/>
    <d v="2025-05-20T00:00:00"/>
    <x v="15"/>
    <x v="0"/>
    <x v="4"/>
    <n v="19"/>
    <n v="190"/>
  </r>
  <r>
    <m/>
    <x v="19"/>
    <s v="COMPLETA"/>
    <s v="CAJA 10.0 KG"/>
    <s v="CAJA PASTICA"/>
    <x v="0"/>
    <x v="0"/>
    <n v="858"/>
    <x v="5"/>
    <d v="2025-05-22T00:00:00"/>
    <x v="18"/>
    <x v="0"/>
    <x v="0"/>
    <n v="63"/>
    <n v="630"/>
  </r>
  <r>
    <m/>
    <x v="19"/>
    <s v="COMPLETA"/>
    <s v="CAJA 10.0 KG"/>
    <s v="CAJA PASTICA"/>
    <x v="0"/>
    <x v="0"/>
    <n v="846"/>
    <x v="10"/>
    <d v="2025-05-21T00:00:00"/>
    <x v="19"/>
    <x v="0"/>
    <x v="0"/>
    <n v="41"/>
    <n v="410"/>
  </r>
  <r>
    <m/>
    <x v="20"/>
    <s v="COMPLETA"/>
    <s v="CAJA 10.0 KG"/>
    <s v="CAJA PASTICA"/>
    <x v="0"/>
    <x v="0"/>
    <n v="845"/>
    <x v="11"/>
    <d v="2025-05-21T00:00:00"/>
    <x v="20"/>
    <x v="0"/>
    <x v="0"/>
    <n v="26"/>
    <n v="260"/>
  </r>
  <r>
    <m/>
    <x v="20"/>
    <s v="COMPLETA"/>
    <s v="CAJA 10.0 KG"/>
    <s v="CAJA PASTICA"/>
    <x v="0"/>
    <x v="0"/>
    <n v="844"/>
    <x v="12"/>
    <d v="2025-05-21T00:00:00"/>
    <x v="21"/>
    <x v="0"/>
    <x v="0"/>
    <n v="18"/>
    <n v="180"/>
  </r>
  <r>
    <m/>
    <x v="20"/>
    <s v="COMPLETA"/>
    <s v="CAJA 10.0 KG"/>
    <s v="CAJA PASTICA"/>
    <x v="0"/>
    <x v="0"/>
    <n v="862"/>
    <x v="13"/>
    <d v="2025-05-21T00:00:00"/>
    <x v="22"/>
    <x v="0"/>
    <x v="0"/>
    <n v="60"/>
    <n v="600"/>
  </r>
  <r>
    <m/>
    <x v="21"/>
    <s v="COMPLETA"/>
    <s v="CAJA 10.0 KG"/>
    <s v="CAJA PASTICA"/>
    <x v="0"/>
    <x v="0"/>
    <n v="779"/>
    <x v="0"/>
    <d v="2025-05-19T00:00:00"/>
    <x v="23"/>
    <x v="0"/>
    <x v="5"/>
    <n v="39"/>
    <n v="390"/>
  </r>
  <r>
    <m/>
    <x v="21"/>
    <s v="COMPLETA"/>
    <s v="CAJA 10.0 KG"/>
    <s v="CAJA PASTICA"/>
    <x v="0"/>
    <x v="0"/>
    <n v="780"/>
    <x v="0"/>
    <d v="2025-05-19T00:00:00"/>
    <x v="24"/>
    <x v="0"/>
    <x v="5"/>
    <n v="53"/>
    <n v="530"/>
  </r>
  <r>
    <m/>
    <x v="21"/>
    <s v="COMPLETA"/>
    <s v="CAJA 10.0 KG"/>
    <s v="CAJA PASTICA"/>
    <x v="0"/>
    <x v="0"/>
    <n v="885"/>
    <x v="9"/>
    <d v="2025-05-22T00:00:00"/>
    <x v="17"/>
    <x v="0"/>
    <x v="5"/>
    <n v="12"/>
    <n v="120"/>
  </r>
  <r>
    <m/>
    <x v="22"/>
    <s v="COMPLETA"/>
    <s v="CAJA 10.0 KG"/>
    <s v="CAJA PASTICA"/>
    <x v="0"/>
    <x v="0"/>
    <n v="889"/>
    <x v="10"/>
    <d v="2025-05-22T00:00:00"/>
    <x v="25"/>
    <x v="0"/>
    <x v="2"/>
    <n v="1"/>
    <n v="10"/>
  </r>
  <r>
    <m/>
    <x v="22"/>
    <s v="COMPLETA"/>
    <s v="CAJA 10.0 KG"/>
    <s v="CAJA PASTICA"/>
    <x v="0"/>
    <x v="0"/>
    <n v="889"/>
    <x v="10"/>
    <d v="2025-05-22T00:00:00"/>
    <x v="25"/>
    <x v="0"/>
    <x v="3"/>
    <n v="13"/>
    <n v="130"/>
  </r>
  <r>
    <m/>
    <x v="22"/>
    <s v="COMPLETA"/>
    <s v="CAJA 10.0 KG"/>
    <s v="CAJA PASTICA"/>
    <x v="0"/>
    <x v="0"/>
    <n v="884"/>
    <x v="9"/>
    <d v="2025-05-23T00:00:00"/>
    <x v="26"/>
    <x v="0"/>
    <x v="3"/>
    <n v="1"/>
    <n v="10"/>
  </r>
  <r>
    <m/>
    <x v="22"/>
    <s v="COMPLETA"/>
    <s v="CAJA 10.0 KG"/>
    <s v="CAJA PASTICA"/>
    <x v="0"/>
    <x v="0"/>
    <n v="889"/>
    <x v="10"/>
    <d v="2025-05-22T00:00:00"/>
    <x v="25"/>
    <x v="0"/>
    <x v="4"/>
    <n v="24"/>
    <n v="240"/>
  </r>
  <r>
    <m/>
    <x v="22"/>
    <s v="COMPLETA"/>
    <s v="CAJA 10.0 KG"/>
    <s v="CAJA PASTICA"/>
    <x v="0"/>
    <x v="0"/>
    <n v="884"/>
    <x v="9"/>
    <d v="2025-05-23T00:00:00"/>
    <x v="26"/>
    <x v="0"/>
    <x v="4"/>
    <n v="2"/>
    <n v="20"/>
  </r>
  <r>
    <m/>
    <x v="22"/>
    <s v="COMPLETA"/>
    <s v="CAJA 10.0 KG"/>
    <s v="CAJA PASTICA"/>
    <x v="0"/>
    <x v="0"/>
    <n v="884"/>
    <x v="9"/>
    <d v="2025-05-23T00:00:00"/>
    <x v="26"/>
    <x v="0"/>
    <x v="0"/>
    <n v="1"/>
    <n v="10"/>
  </r>
  <r>
    <m/>
    <x v="22"/>
    <s v="COMPLETA"/>
    <s v="CAJA 10.0 KG"/>
    <s v="CAJA PASTICA"/>
    <x v="0"/>
    <x v="0"/>
    <n v="885"/>
    <x v="9"/>
    <d v="2025-05-22T00:00:00"/>
    <x v="17"/>
    <x v="0"/>
    <x v="1"/>
    <n v="10"/>
    <n v="100"/>
  </r>
  <r>
    <m/>
    <x v="22"/>
    <s v="COMPLETA"/>
    <s v="CAJA 10.0 KG"/>
    <s v="CAJA PASTICA"/>
    <x v="0"/>
    <x v="0"/>
    <n v="884"/>
    <x v="9"/>
    <d v="2025-05-23T00:00:00"/>
    <x v="26"/>
    <x v="0"/>
    <x v="1"/>
    <n v="2"/>
    <n v="20"/>
  </r>
  <r>
    <m/>
    <x v="22"/>
    <s v="COMPLETA"/>
    <s v="CAJA 10.0 KG"/>
    <s v="CAJA PASTICA"/>
    <x v="0"/>
    <x v="0"/>
    <n v="889"/>
    <x v="10"/>
    <d v="2025-05-22T00:00:00"/>
    <x v="25"/>
    <x v="0"/>
    <x v="1"/>
    <n v="31"/>
    <n v="310"/>
  </r>
  <r>
    <m/>
    <x v="22"/>
    <s v="COMPLETA"/>
    <s v="CAJA 10.0 KG"/>
    <s v="CAJA PASTICA"/>
    <x v="0"/>
    <x v="0"/>
    <n v="885"/>
    <x v="9"/>
    <d v="2025-05-22T00:00:00"/>
    <x v="17"/>
    <x v="0"/>
    <x v="0"/>
    <n v="19"/>
    <n v="190"/>
  </r>
  <r>
    <m/>
    <x v="23"/>
    <s v="COMPLETA"/>
    <s v="CAJA 10.0 KG"/>
    <s v="CAJA PASTICA"/>
    <x v="0"/>
    <x v="0"/>
    <n v="889"/>
    <x v="10"/>
    <d v="2025-05-22T00:00:00"/>
    <x v="25"/>
    <x v="0"/>
    <x v="0"/>
    <n v="104"/>
    <n v="1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ABA55-7DA9-4129-9155-89206467A067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H31" firstHeaderRow="1" firstDataRow="2" firstDataCol="1"/>
  <pivotFields count="15">
    <pivotField showAll="0"/>
    <pivotField axis="axisRow" showAll="0">
      <items count="49">
        <item m="1" x="38"/>
        <item m="1" x="28"/>
        <item m="1" x="40"/>
        <item m="1" x="46"/>
        <item m="1" x="25"/>
        <item m="1" x="29"/>
        <item m="1" x="34"/>
        <item m="1" x="41"/>
        <item m="1" x="43"/>
        <item m="1" x="44"/>
        <item m="1" x="45"/>
        <item m="1" x="47"/>
        <item m="1" x="24"/>
        <item m="1" x="26"/>
        <item m="1" x="27"/>
        <item m="1" x="30"/>
        <item m="1" x="31"/>
        <item m="1" x="32"/>
        <item m="1" x="33"/>
        <item m="1" x="35"/>
        <item m="1" x="36"/>
        <item m="1" x="37"/>
        <item m="1" x="39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showAll="0"/>
    <pivotField showAll="0"/>
    <pivotField showAll="0"/>
    <pivotField showAll="0"/>
    <pivotField axis="axisRow" showAll="0">
      <items count="15">
        <item m="1" x="12"/>
        <item m="1" x="6"/>
        <item m="1" x="5"/>
        <item x="0"/>
        <item m="1" x="11"/>
        <item m="1" x="2"/>
        <item m="1" x="3"/>
        <item m="1" x="10"/>
        <item m="1" x="4"/>
        <item m="1" x="9"/>
        <item m="1" x="8"/>
        <item m="1" x="13"/>
        <item m="1" x="7"/>
        <item m="1"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axis="axisCol" showAll="0">
      <items count="35">
        <item m="1" x="33"/>
        <item m="1" x="26"/>
        <item m="1" x="28"/>
        <item m="1" x="29"/>
        <item m="1" x="30"/>
        <item m="1" x="31"/>
        <item x="2"/>
        <item x="3"/>
        <item x="4"/>
        <item m="1" x="27"/>
        <item x="1"/>
        <item x="0"/>
        <item m="1" x="11"/>
        <item x="5"/>
        <item m="1" x="10"/>
        <item m="1" x="9"/>
        <item m="1" x="7"/>
        <item m="1" x="6"/>
        <item m="1" x="8"/>
        <item m="1" x="24"/>
        <item m="1" x="19"/>
        <item m="1" x="23"/>
        <item m="1" x="18"/>
        <item m="1" x="32"/>
        <item m="1" x="25"/>
        <item m="1" x="16"/>
        <item m="1" x="21"/>
        <item m="1" x="17"/>
        <item m="1" x="22"/>
        <item m="1" x="20"/>
        <item m="1" x="13"/>
        <item m="1" x="12"/>
        <item m="1" x="14"/>
        <item m="1" x="15"/>
        <item t="default"/>
      </items>
    </pivotField>
    <pivotField dataField="1" showAll="0"/>
    <pivotField showAll="0"/>
  </pivotFields>
  <rowFields count="3">
    <field x="6"/>
    <field x="11"/>
    <field x="1"/>
  </rowFields>
  <rowItems count="27">
    <i>
      <x v="3"/>
    </i>
    <i r="1">
      <x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t="grand">
      <x/>
    </i>
  </rowItems>
  <colFields count="1">
    <field x="12"/>
  </colFields>
  <colItems count="7">
    <i>
      <x v="6"/>
    </i>
    <i>
      <x v="7"/>
    </i>
    <i>
      <x v="8"/>
    </i>
    <i>
      <x v="10"/>
    </i>
    <i>
      <x v="11"/>
    </i>
    <i>
      <x v="13"/>
    </i>
    <i t="grand">
      <x/>
    </i>
  </colItems>
  <dataFields count="1">
    <dataField name="Suma de CANTIDAD - Cajas" fld="13" baseField="0" baseItem="0"/>
  </dataFields>
  <formats count="2">
    <format dxfId="696">
      <pivotArea grandRow="1" grandCol="1" outline="0" collapsedLevelsAreSubtotals="1" fieldPosition="0"/>
    </format>
    <format dxfId="695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7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6" indent="0" compact="0" compactData="0" multipleFieldFilters="0">
  <location ref="A8:F10" firstHeaderRow="1" firstDataRow="1" firstDataCol="5" rowPageCount="1" colPageCount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48">
        <item h="1" m="1" x="38"/>
        <item h="1" m="1" x="28"/>
        <item h="1" m="1" x="40"/>
        <item h="1" m="1" x="46"/>
        <item h="1" m="1" x="25"/>
        <item h="1" m="1" x="29"/>
        <item h="1" m="1" x="34"/>
        <item h="1" m="1" x="41"/>
        <item h="1" m="1" x="43"/>
        <item h="1" m="1" x="44"/>
        <item h="1" m="1" x="45"/>
        <item h="1" m="1" x="42"/>
        <item h="1" m="1" x="39"/>
        <item h="1" m="1" x="47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m="1" x="36"/>
        <item h="1" m="1" x="3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2"/>
        <item h="1" x="21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0">
        <item m="1" x="15"/>
        <item m="1" x="16"/>
        <item m="1" x="1"/>
        <item m="1" x="3"/>
        <item m="1" x="5"/>
        <item m="1" x="18"/>
        <item m="1" x="14"/>
        <item m="1" x="19"/>
        <item m="1" x="17"/>
        <item m="1" x="11"/>
        <item m="1" x="12"/>
        <item m="1" x="10"/>
        <item m="1" x="13"/>
        <item m="1" x="9"/>
        <item m="1" x="7"/>
        <item m="1" x="8"/>
        <item m="1" x="6"/>
        <item x="0"/>
        <item m="1" x="4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m="1" x="13"/>
        <item x="0"/>
        <item m="1" x="1"/>
        <item m="1" x="12"/>
        <item m="1" x="7"/>
        <item m="1" x="2"/>
        <item m="1" x="4"/>
        <item m="1" x="6"/>
        <item m="1" x="11"/>
        <item m="1" x="8"/>
        <item m="1" x="9"/>
        <item m="1" x="10"/>
        <item m="1" x="3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5">
        <item m="1" x="14"/>
        <item x="1"/>
        <item x="13"/>
        <item x="5"/>
        <item x="10"/>
        <item x="12"/>
        <item x="9"/>
        <item x="0"/>
        <item x="2"/>
        <item x="3"/>
        <item x="4"/>
        <item x="11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5">
        <item m="1" x="34"/>
        <item m="1" x="27"/>
        <item m="1" x="29"/>
        <item m="1" x="33"/>
        <item m="1" x="30"/>
        <item m="1" x="28"/>
        <item m="1" x="31"/>
        <item m="1" x="32"/>
        <item x="18"/>
        <item x="16"/>
        <item x="17"/>
        <item x="26"/>
        <item x="0"/>
        <item x="1"/>
        <item x="2"/>
        <item x="3"/>
        <item x="4"/>
        <item x="5"/>
        <item x="6"/>
        <item x="7"/>
        <item x="20"/>
        <item x="21"/>
        <item x="22"/>
        <item x="19"/>
        <item x="8"/>
        <item x="9"/>
        <item x="10"/>
        <item x="11"/>
        <item x="12"/>
        <item x="13"/>
        <item x="15"/>
        <item x="14"/>
        <item x="24"/>
        <item x="23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">
        <item m="1" x="26"/>
        <item m="1" x="28"/>
        <item m="1" x="29"/>
        <item m="1" x="30"/>
        <item x="2"/>
        <item m="1" x="31"/>
        <item x="3"/>
        <item m="1" x="27"/>
        <item x="1"/>
        <item x="0"/>
        <item m="1" x="11"/>
        <item m="1" x="9"/>
        <item x="4"/>
        <item x="5"/>
        <item m="1" x="10"/>
        <item m="1" x="8"/>
        <item m="1" x="6"/>
        <item m="1" x="7"/>
        <item m="1" x="33"/>
        <item m="1" x="25"/>
        <item m="1" x="23"/>
        <item m="1" x="21"/>
        <item m="1" x="22"/>
        <item m="1" x="32"/>
        <item m="1" x="16"/>
        <item m="1" x="18"/>
        <item m="1" x="19"/>
        <item m="1" x="24"/>
        <item m="1" x="17"/>
        <item m="1" x="20"/>
        <item m="1" x="14"/>
        <item m="1" x="12"/>
        <item m="1" x="15"/>
        <item m="1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6"/>
    <field x="8"/>
    <field x="10"/>
    <field x="11"/>
    <field x="12"/>
  </rowFields>
  <rowItems count="2">
    <i>
      <x v="1"/>
      <x v="4"/>
      <x v="34"/>
      <x/>
      <x v="9"/>
    </i>
    <i t="grand">
      <x/>
    </i>
  </rowItems>
  <colItems count="1">
    <i/>
  </colItems>
  <pageFields count="1">
    <pageField fld="1" hier="-1"/>
  </pageFields>
  <dataFields count="1">
    <dataField name="Cantidad de Cajas" fld="13" baseField="5" baseItem="5"/>
  </dataFields>
  <formats count="673">
    <format dxfId="672">
      <pivotArea type="all" dataOnly="0" outline="0" fieldPosition="0"/>
    </format>
    <format dxfId="671">
      <pivotArea outline="0" collapsedLevelsAreSubtotals="1" fieldPosition="0"/>
    </format>
    <format dxfId="670">
      <pivotArea field="5" type="button" dataOnly="0" labelOnly="1" outline="0"/>
    </format>
    <format dxfId="669">
      <pivotArea field="6" type="button" dataOnly="0" labelOnly="1" outline="0" axis="axisRow" fieldPosition="0"/>
    </format>
    <format dxfId="668">
      <pivotArea field="11" type="button" dataOnly="0" labelOnly="1" outline="0" axis="axisRow" fieldPosition="3"/>
    </format>
    <format dxfId="667">
      <pivotArea field="8" type="button" dataOnly="0" labelOnly="1" outline="0" axis="axisRow" fieldPosition="1"/>
    </format>
    <format dxfId="666">
      <pivotArea field="10" type="button" dataOnly="0" labelOnly="1" outline="0" axis="axisRow" fieldPosition="2"/>
    </format>
    <format dxfId="665">
      <pivotArea dataOnly="0" labelOnly="1" outline="0" axis="axisValues" fieldPosition="0"/>
    </format>
    <format dxfId="664">
      <pivotArea dataOnly="0" labelOnly="1" grandRow="1" outline="0" fieldPosition="0"/>
    </format>
    <format dxfId="663">
      <pivotArea dataOnly="0" labelOnly="1" outline="0" axis="axisValues" fieldPosition="0"/>
    </format>
    <format dxfId="662">
      <pivotArea grandRow="1" outline="0" collapsedLevelsAreSubtotals="1" fieldPosition="0"/>
    </format>
    <format dxfId="661">
      <pivotArea dataOnly="0" labelOnly="1" grandRow="1" outline="0" offset="C256:IV256" fieldPosition="0"/>
    </format>
    <format dxfId="660">
      <pivotArea field="8" type="button" dataOnly="0" labelOnly="1" outline="0" axis="axisRow" fieldPosition="1"/>
    </format>
    <format dxfId="659">
      <pivotArea dataOnly="0" labelOnly="1" outline="0" axis="axisValues" fieldPosition="0"/>
    </format>
    <format dxfId="658">
      <pivotArea dataOnly="0" labelOnly="1" outline="0" axis="axisValues" fieldPosition="0"/>
    </format>
    <format dxfId="657">
      <pivotArea grandRow="1" outline="0" collapsedLevelsAreSubtotals="1" fieldPosition="0"/>
    </format>
    <format dxfId="656">
      <pivotArea dataOnly="0" labelOnly="1" grandRow="1" outline="0" fieldPosition="0"/>
    </format>
    <format dxfId="655">
      <pivotArea outline="0" collapsedLevelsAreSubtotals="1" fieldPosition="0"/>
    </format>
    <format dxfId="654">
      <pivotArea dataOnly="0" labelOnly="1" grandRow="1" outline="0" fieldPosition="0"/>
    </format>
    <format dxfId="653">
      <pivotArea outline="0" collapsedLevelsAreSubtotals="1" fieldPosition="0"/>
    </format>
    <format dxfId="652">
      <pivotArea dataOnly="0" labelOnly="1" grandRow="1" outline="0" fieldPosition="0"/>
    </format>
    <format dxfId="651">
      <pivotArea type="all" dataOnly="0" outline="0" fieldPosition="0"/>
    </format>
    <format dxfId="650">
      <pivotArea outline="0" collapsedLevelsAreSubtotals="1" fieldPosition="0"/>
    </format>
    <format dxfId="649">
      <pivotArea field="5" type="button" dataOnly="0" labelOnly="1" outline="0"/>
    </format>
    <format dxfId="648">
      <pivotArea field="6" type="button" dataOnly="0" labelOnly="1" outline="0" axis="axisRow" fieldPosition="0"/>
    </format>
    <format dxfId="647">
      <pivotArea field="11" type="button" dataOnly="0" labelOnly="1" outline="0" axis="axisRow" fieldPosition="3"/>
    </format>
    <format dxfId="646">
      <pivotArea field="10" type="button" dataOnly="0" labelOnly="1" outline="0" axis="axisRow" fieldPosition="2"/>
    </format>
    <format dxfId="645">
      <pivotArea field="8" type="button" dataOnly="0" labelOnly="1" outline="0" axis="axisRow" fieldPosition="1"/>
    </format>
    <format dxfId="644">
      <pivotArea dataOnly="0" labelOnly="1" outline="0" axis="axisValues" fieldPosition="0"/>
    </format>
    <format dxfId="643">
      <pivotArea dataOnly="0" labelOnly="1" grandRow="1" outline="0" fieldPosition="0"/>
    </format>
    <format dxfId="642">
      <pivotArea dataOnly="0" labelOnly="1" outline="0" axis="axisValues" fieldPosition="0"/>
    </format>
    <format dxfId="641">
      <pivotArea field="5" type="button" dataOnly="0" labelOnly="1" outline="0"/>
    </format>
    <format dxfId="640">
      <pivotArea field="6" type="button" dataOnly="0" labelOnly="1" outline="0" axis="axisRow" fieldPosition="0"/>
    </format>
    <format dxfId="639">
      <pivotArea field="11" type="button" dataOnly="0" labelOnly="1" outline="0" axis="axisRow" fieldPosition="3"/>
    </format>
    <format dxfId="638">
      <pivotArea field="10" type="button" dataOnly="0" labelOnly="1" outline="0" axis="axisRow" fieldPosition="2"/>
    </format>
    <format dxfId="637">
      <pivotArea field="8" type="button" dataOnly="0" labelOnly="1" outline="0" axis="axisRow" fieldPosition="1"/>
    </format>
    <format dxfId="636">
      <pivotArea dataOnly="0" labelOnly="1" outline="0" axis="axisValues" fieldPosition="0"/>
    </format>
    <format dxfId="635">
      <pivotArea dataOnly="0" labelOnly="1" outline="0" axis="axisValues" fieldPosition="0"/>
    </format>
    <format dxfId="634">
      <pivotArea outline="0" collapsedLevelsAreSubtotals="1" fieldPosition="0"/>
    </format>
    <format dxfId="633">
      <pivotArea dataOnly="0" labelOnly="1" outline="0" axis="axisValues" fieldPosition="0"/>
    </format>
    <format dxfId="632">
      <pivotArea dataOnly="0" labelOnly="1" outline="0" axis="axisValues" fieldPosition="0"/>
    </format>
    <format dxfId="631">
      <pivotArea outline="0" collapsedLevelsAreSubtotals="1" fieldPosition="0"/>
    </format>
    <format dxfId="630">
      <pivotArea dataOnly="0" labelOnly="1" outline="0" axis="axisValues" fieldPosition="0"/>
    </format>
    <format dxfId="629">
      <pivotArea dataOnly="0" labelOnly="1" outline="0" axis="axisValues" fieldPosition="0"/>
    </format>
    <format dxfId="628">
      <pivotArea field="8" type="button" dataOnly="0" labelOnly="1" outline="0" axis="axisRow" fieldPosition="1"/>
    </format>
    <format dxfId="627">
      <pivotArea dataOnly="0" labelOnly="1" grandRow="1" outline="0" fieldPosition="0"/>
    </format>
    <format dxfId="626">
      <pivotArea field="8" type="button" dataOnly="0" labelOnly="1" outline="0" axis="axisRow" fieldPosition="1"/>
    </format>
    <format dxfId="625">
      <pivotArea dataOnly="0" labelOnly="1" grandRow="1" outline="0" fieldPosition="0"/>
    </format>
    <format dxfId="624">
      <pivotArea field="6" type="button" dataOnly="0" labelOnly="1" outline="0" axis="axisRow" fieldPosition="0"/>
    </format>
    <format dxfId="623">
      <pivotArea field="8" type="button" dataOnly="0" labelOnly="1" outline="0" axis="axisRow" fieldPosition="1"/>
    </format>
    <format dxfId="622">
      <pivotArea field="10" type="button" dataOnly="0" labelOnly="1" outline="0" axis="axisRow" fieldPosition="2"/>
    </format>
    <format dxfId="621">
      <pivotArea field="11" type="button" dataOnly="0" labelOnly="1" outline="0" axis="axisRow" fieldPosition="3"/>
    </format>
    <format dxfId="620">
      <pivotArea field="12" type="button" dataOnly="0" labelOnly="1" outline="0" axis="axisRow" fieldPosition="4"/>
    </format>
    <format dxfId="619">
      <pivotArea dataOnly="0" labelOnly="1" outline="0" axis="axisValues" fieldPosition="0"/>
    </format>
    <format dxfId="618">
      <pivotArea dataOnly="0" labelOnly="1" outline="0" axis="axisValues" fieldPosition="0"/>
    </format>
    <format dxfId="617">
      <pivotArea dataOnly="0" labelOnly="1" outline="0" fieldPosition="0">
        <references count="1">
          <reference field="6" count="0"/>
        </references>
      </pivotArea>
    </format>
    <format dxfId="616">
      <pivotArea dataOnly="0" labelOnly="1" outline="0" fieldPosition="0">
        <references count="1">
          <reference field="6" count="0"/>
        </references>
      </pivotArea>
    </format>
    <format dxfId="615">
      <pivotArea dataOnly="0" labelOnly="1" outline="0" fieldPosition="0">
        <references count="1">
          <reference field="6" count="0"/>
        </references>
      </pivotArea>
    </format>
    <format dxfId="614">
      <pivotArea dataOnly="0" labelOnly="1" outline="0" fieldPosition="0">
        <references count="1">
          <reference field="6" count="0"/>
        </references>
      </pivotArea>
    </format>
    <format dxfId="613">
      <pivotArea dataOnly="0" labelOnly="1" outline="0" fieldPosition="0">
        <references count="1">
          <reference field="6" count="0"/>
        </references>
      </pivotArea>
    </format>
    <format dxfId="612">
      <pivotArea dataOnly="0" labelOnly="1" outline="0" fieldPosition="0">
        <references count="1">
          <reference field="6" count="0"/>
        </references>
      </pivotArea>
    </format>
    <format dxfId="611">
      <pivotArea dataOnly="0" labelOnly="1" outline="0" fieldPosition="0">
        <references count="1">
          <reference field="6" count="0"/>
        </references>
      </pivotArea>
    </format>
    <format dxfId="610">
      <pivotArea dataOnly="0" labelOnly="1" outline="0" fieldPosition="0">
        <references count="1">
          <reference field="6" count="0"/>
        </references>
      </pivotArea>
    </format>
    <format dxfId="609">
      <pivotArea field="6" type="button" dataOnly="0" labelOnly="1" outline="0" axis="axisRow" fieldPosition="0"/>
    </format>
    <format dxfId="608">
      <pivotArea field="8" type="button" dataOnly="0" labelOnly="1" outline="0" axis="axisRow" fieldPosition="1"/>
    </format>
    <format dxfId="607">
      <pivotArea field="10" type="button" dataOnly="0" labelOnly="1" outline="0" axis="axisRow" fieldPosition="2"/>
    </format>
    <format dxfId="606">
      <pivotArea field="11" type="button" dataOnly="0" labelOnly="1" outline="0" axis="axisRow" fieldPosition="3"/>
    </format>
    <format dxfId="605">
      <pivotArea field="12" type="button" dataOnly="0" labelOnly="1" outline="0" axis="axisRow" fieldPosition="4"/>
    </format>
    <format dxfId="604">
      <pivotArea dataOnly="0" labelOnly="1" outline="0" axis="axisValues" fieldPosition="0"/>
    </format>
    <format dxfId="603">
      <pivotArea dataOnly="0" labelOnly="1" outline="0" axis="axisValues" fieldPosition="0"/>
    </format>
    <format dxfId="602">
      <pivotArea grandRow="1" outline="0" collapsedLevelsAreSubtotals="1" fieldPosition="0"/>
    </format>
    <format dxfId="601">
      <pivotArea dataOnly="0" labelOnly="1" grandRow="1" outline="0" fieldPosition="0"/>
    </format>
    <format dxfId="600">
      <pivotArea dataOnly="0" labelOnly="1" outline="0" fieldPosition="0">
        <references count="1">
          <reference field="6" count="0"/>
        </references>
      </pivotArea>
    </format>
    <format dxfId="599">
      <pivotArea dataOnly="0" labelOnly="1" outline="0" fieldPosition="0">
        <references count="1">
          <reference field="6" count="0"/>
        </references>
      </pivotArea>
    </format>
    <format dxfId="598">
      <pivotArea dataOnly="0" labelOnly="1" outline="0" fieldPosition="0">
        <references count="1">
          <reference field="6" count="0"/>
        </references>
      </pivotArea>
    </format>
    <format dxfId="597">
      <pivotArea dataOnly="0" labelOnly="1" outline="0" fieldPosition="0">
        <references count="1">
          <reference field="6" count="0"/>
        </references>
      </pivotArea>
    </format>
    <format dxfId="596">
      <pivotArea dataOnly="0" labelOnly="1" outline="0" fieldPosition="0">
        <references count="1">
          <reference field="6" count="0"/>
        </references>
      </pivotArea>
    </format>
    <format dxfId="595">
      <pivotArea dataOnly="0" grandRow="1" outline="0" fieldPosition="0"/>
    </format>
    <format dxfId="594">
      <pivotArea grandRow="1" outline="0" collapsedLevelsAreSubtotals="1" fieldPosition="0"/>
    </format>
    <format dxfId="593">
      <pivotArea dataOnly="0" labelOnly="1" grandRow="1" outline="0" fieldPosition="0"/>
    </format>
    <format dxfId="592">
      <pivotArea grandRow="1" outline="0" collapsedLevelsAreSubtotals="1" fieldPosition="0"/>
    </format>
    <format dxfId="591">
      <pivotArea dataOnly="0" labelOnly="1" outline="0" fieldPosition="0">
        <references count="1">
          <reference field="6" count="0"/>
        </references>
      </pivotArea>
    </format>
    <format dxfId="590">
      <pivotArea dataOnly="0" labelOnly="1" outline="0" fieldPosition="0">
        <references count="1">
          <reference field="6" count="0"/>
        </references>
      </pivotArea>
    </format>
    <format dxfId="589">
      <pivotArea dataOnly="0" labelOnly="1" grandRow="1" outline="0" fieldPosition="0"/>
    </format>
    <format dxfId="588">
      <pivotArea dataOnly="0" labelOnly="1" outline="0" fieldPosition="0">
        <references count="1">
          <reference field="6" count="0"/>
        </references>
      </pivotArea>
    </format>
    <format dxfId="587">
      <pivotArea dataOnly="0" labelOnly="1" outline="0" fieldPosition="0">
        <references count="1">
          <reference field="6" count="0"/>
        </references>
      </pivotArea>
    </format>
    <format dxfId="58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8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84">
      <pivotArea dataOnly="0" labelOnly="1" outline="0" fieldPosition="0">
        <references count="1">
          <reference field="6" count="0"/>
        </references>
      </pivotArea>
    </format>
    <format dxfId="5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82">
      <pivotArea dataOnly="0" labelOnly="1" outline="0" fieldPosition="0">
        <references count="1">
          <reference field="6" count="0"/>
        </references>
      </pivotArea>
    </format>
    <format dxfId="58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80">
      <pivotArea dataOnly="0" labelOnly="1" outline="0" fieldPosition="0">
        <references count="1">
          <reference field="6" count="0"/>
        </references>
      </pivotArea>
    </format>
    <format dxfId="57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7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7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76">
      <pivotArea dataOnly="0" labelOnly="1" outline="0" fieldPosition="0">
        <references count="1">
          <reference field="6" count="0"/>
        </references>
      </pivotArea>
    </format>
    <format dxfId="57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74">
      <pivotArea dataOnly="0" labelOnly="1" outline="0" fieldPosition="0">
        <references count="1">
          <reference field="6" count="0"/>
        </references>
      </pivotArea>
    </format>
    <format dxfId="57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72">
      <pivotArea dataOnly="0" labelOnly="1" outline="0" fieldPosition="0">
        <references count="1">
          <reference field="6" count="0"/>
        </references>
      </pivotArea>
    </format>
    <format dxfId="57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7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569">
      <pivotArea dataOnly="0" labelOnly="1" outline="0" fieldPosition="0">
        <references count="1">
          <reference field="6" count="0"/>
        </references>
      </pivotArea>
    </format>
    <format dxfId="56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6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56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565">
      <pivotArea dataOnly="0" labelOnly="1" outline="0" fieldPosition="0">
        <references count="1">
          <reference field="6" count="0"/>
        </references>
      </pivotArea>
    </format>
    <format dxfId="56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6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56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561">
      <pivotArea dataOnly="0" labelOnly="1" outline="0" fieldPosition="0">
        <references count="1">
          <reference field="6" count="0"/>
        </references>
      </pivotArea>
    </format>
    <format dxfId="56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5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55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557">
      <pivotArea dataOnly="0" labelOnly="1" outline="0" fieldPosition="0">
        <references count="1">
          <reference field="6" count="0"/>
        </references>
      </pivotArea>
    </format>
    <format dxfId="55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55">
      <pivotArea dataOnly="0" labelOnly="1" outline="0" fieldPosition="0">
        <references count="1">
          <reference field="6" count="0"/>
        </references>
      </pivotArea>
    </format>
    <format dxfId="55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53">
      <pivotArea dataOnly="0" labelOnly="1" outline="0" fieldPosition="0">
        <references count="1">
          <reference field="6" count="0"/>
        </references>
      </pivotArea>
    </format>
    <format dxfId="55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51">
      <pivotArea dataOnly="0" labelOnly="1" outline="0" fieldPosition="0">
        <references count="1">
          <reference field="6" count="0"/>
        </references>
      </pivotArea>
    </format>
    <format dxfId="55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49">
      <pivotArea dataOnly="0" labelOnly="1" outline="0" fieldPosition="0">
        <references count="1">
          <reference field="6" count="0"/>
        </references>
      </pivotArea>
    </format>
    <format dxfId="54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47">
      <pivotArea dataOnly="0" labelOnly="1" outline="0" fieldPosition="0">
        <references count="1">
          <reference field="6" count="0"/>
        </references>
      </pivotArea>
    </format>
    <format dxfId="54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45">
      <pivotArea dataOnly="0" labelOnly="1" outline="0" fieldPosition="0">
        <references count="1">
          <reference field="6" count="0"/>
        </references>
      </pivotArea>
    </format>
    <format dxfId="54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43">
      <pivotArea dataOnly="0" labelOnly="1" outline="0" fieldPosition="0">
        <references count="1">
          <reference field="6" count="0"/>
        </references>
      </pivotArea>
    </format>
    <format dxfId="54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41">
      <pivotArea dataOnly="0" labelOnly="1" outline="0" fieldPosition="0">
        <references count="1">
          <reference field="6" count="0"/>
        </references>
      </pivotArea>
    </format>
    <format dxfId="54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39">
      <pivotArea dataOnly="0" labelOnly="1" outline="0" fieldPosition="0">
        <references count="1">
          <reference field="6" count="0"/>
        </references>
      </pivotArea>
    </format>
    <format dxfId="53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3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536">
      <pivotArea dataOnly="0" labelOnly="1" outline="0" fieldPosition="0">
        <references count="1">
          <reference field="6" count="0"/>
        </references>
      </pivotArea>
    </format>
    <format dxfId="53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3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53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532">
      <pivotArea dataOnly="0" labelOnly="1" outline="0" fieldPosition="0">
        <references count="1">
          <reference field="6" count="0"/>
        </references>
      </pivotArea>
    </format>
    <format dxfId="53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3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52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528">
      <pivotArea dataOnly="0" labelOnly="1" outline="0" fieldPosition="0">
        <references count="1">
          <reference field="6" count="0"/>
        </references>
      </pivotArea>
    </format>
    <format dxfId="52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2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52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524">
      <pivotArea dataOnly="0" labelOnly="1" outline="0" fieldPosition="0">
        <references count="1">
          <reference field="6" count="0"/>
        </references>
      </pivotArea>
    </format>
    <format dxfId="52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2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52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520">
      <pivotArea dataOnly="0" labelOnly="1" outline="0" fieldPosition="0">
        <references count="1">
          <reference field="6" count="0"/>
        </references>
      </pivotArea>
    </format>
    <format dxfId="51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1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517">
      <pivotArea dataOnly="0" labelOnly="1" outline="0" fieldPosition="0">
        <references count="1">
          <reference field="6" count="0"/>
        </references>
      </pivotArea>
    </format>
    <format dxfId="51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15">
      <pivotArea dataOnly="0" labelOnly="1" outline="0" fieldPosition="0">
        <references count="1">
          <reference field="6" count="0"/>
        </references>
      </pivotArea>
    </format>
    <format dxfId="51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13">
      <pivotArea dataOnly="0" labelOnly="1" outline="0" fieldPosition="0">
        <references count="1">
          <reference field="6" count="0"/>
        </references>
      </pivotArea>
    </format>
    <format dxfId="51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11">
      <pivotArea dataOnly="0" labelOnly="1" outline="0" fieldPosition="0">
        <references count="1">
          <reference field="6" count="0"/>
        </references>
      </pivotArea>
    </format>
    <format dxfId="51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09">
      <pivotArea dataOnly="0" labelOnly="1" outline="0" fieldPosition="0">
        <references count="1">
          <reference field="6" count="0"/>
        </references>
      </pivotArea>
    </format>
    <format dxfId="50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07">
      <pivotArea dataOnly="0" labelOnly="1" outline="0" fieldPosition="0">
        <references count="1">
          <reference field="6" count="0"/>
        </references>
      </pivotArea>
    </format>
    <format dxfId="50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05">
      <pivotArea dataOnly="0" labelOnly="1" outline="0" fieldPosition="0">
        <references count="1">
          <reference field="6" count="0"/>
        </references>
      </pivotArea>
    </format>
    <format dxfId="50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03">
      <pivotArea dataOnly="0" labelOnly="1" outline="0" fieldPosition="0">
        <references count="1">
          <reference field="6" count="0"/>
        </references>
      </pivotArea>
    </format>
    <format dxfId="50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501">
      <pivotArea dataOnly="0" labelOnly="1" outline="0" fieldPosition="0">
        <references count="1">
          <reference field="6" count="0"/>
        </references>
      </pivotArea>
    </format>
    <format dxfId="50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99">
      <pivotArea dataOnly="0" labelOnly="1" outline="0" fieldPosition="0">
        <references count="1">
          <reference field="6" count="0"/>
        </references>
      </pivotArea>
    </format>
    <format dxfId="49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97">
      <pivotArea dataOnly="0" labelOnly="1" outline="0" fieldPosition="0">
        <references count="1">
          <reference field="6" count="0"/>
        </references>
      </pivotArea>
    </format>
    <format dxfId="49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95">
      <pivotArea dataOnly="0" labelOnly="1" outline="0" fieldPosition="0">
        <references count="1">
          <reference field="6" count="0"/>
        </references>
      </pivotArea>
    </format>
    <format dxfId="49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93">
      <pivotArea dataOnly="0" labelOnly="1" outline="0" fieldPosition="0">
        <references count="1">
          <reference field="6" count="0"/>
        </references>
      </pivotArea>
    </format>
    <format dxfId="49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91">
      <pivotArea dataOnly="0" labelOnly="1" outline="0" fieldPosition="0">
        <references count="1">
          <reference field="6" count="0"/>
        </references>
      </pivotArea>
    </format>
    <format dxfId="49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9">
      <pivotArea dataOnly="0" labelOnly="1" outline="0" fieldPosition="0">
        <references count="1">
          <reference field="6" count="0"/>
        </references>
      </pivotArea>
    </format>
    <format dxfId="48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7">
      <pivotArea dataOnly="0" labelOnly="1" outline="0" fieldPosition="0">
        <references count="1">
          <reference field="6" count="0"/>
        </references>
      </pivotArea>
    </format>
    <format dxfId="48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5">
      <pivotArea dataOnly="0" labelOnly="1" outline="0" fieldPosition="0">
        <references count="1">
          <reference field="6" count="0"/>
        </references>
      </pivotArea>
    </format>
    <format dxfId="48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3">
      <pivotArea dataOnly="0" labelOnly="1" outline="0" fieldPosition="0">
        <references count="1">
          <reference field="6" count="0"/>
        </references>
      </pivotArea>
    </format>
    <format dxfId="48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1">
      <pivotArea dataOnly="0" labelOnly="1" outline="0" fieldPosition="0">
        <references count="1">
          <reference field="6" count="0"/>
        </references>
      </pivotArea>
    </format>
    <format dxfId="48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78">
      <pivotArea dataOnly="0" labelOnly="1" outline="0" fieldPosition="0">
        <references count="1">
          <reference field="6" count="0"/>
        </references>
      </pivotArea>
    </format>
    <format dxfId="47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7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74">
      <pivotArea dataOnly="0" labelOnly="1" outline="0" fieldPosition="0">
        <references count="1">
          <reference field="6" count="0"/>
        </references>
      </pivotArea>
    </format>
    <format dxfId="47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7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70">
      <pivotArea dataOnly="0" labelOnly="1" outline="0" fieldPosition="0">
        <references count="1">
          <reference field="6" count="0"/>
        </references>
      </pivotArea>
    </format>
    <format dxfId="46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6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66">
      <pivotArea dataOnly="0" labelOnly="1" outline="0" fieldPosition="0">
        <references count="1">
          <reference field="6" count="0"/>
        </references>
      </pivotArea>
    </format>
    <format dxfId="46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6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62">
      <pivotArea dataOnly="0" labelOnly="1" outline="0" fieldPosition="0">
        <references count="1">
          <reference field="6" count="0"/>
        </references>
      </pivotArea>
    </format>
    <format dxfId="46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5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58">
      <pivotArea dataOnly="0" labelOnly="1" outline="0" fieldPosition="0">
        <references count="1">
          <reference field="6" count="0"/>
        </references>
      </pivotArea>
    </format>
    <format dxfId="45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5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54">
      <pivotArea dataOnly="0" labelOnly="1" outline="0" fieldPosition="0">
        <references count="1">
          <reference field="6" count="0"/>
        </references>
      </pivotArea>
    </format>
    <format dxfId="45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51">
      <pivotArea dataOnly="0" labelOnly="1" outline="0" fieldPosition="0">
        <references count="1">
          <reference field="6" count="0"/>
        </references>
      </pivotArea>
    </format>
    <format dxfId="45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9">
      <pivotArea dataOnly="0" labelOnly="1" outline="0" fieldPosition="0">
        <references count="1">
          <reference field="6" count="0"/>
        </references>
      </pivotArea>
    </format>
    <format dxfId="44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7">
      <pivotArea dataOnly="0" labelOnly="1" outline="0" fieldPosition="0">
        <references count="1">
          <reference field="6" count="0"/>
        </references>
      </pivotArea>
    </format>
    <format dxfId="44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5">
      <pivotArea dataOnly="0" labelOnly="1" outline="0" fieldPosition="0">
        <references count="1">
          <reference field="6" count="0"/>
        </references>
      </pivotArea>
    </format>
    <format dxfId="44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42">
      <pivotArea dataOnly="0" labelOnly="1" outline="0" fieldPosition="0">
        <references count="1">
          <reference field="6" count="0"/>
        </references>
      </pivotArea>
    </format>
    <format dxfId="44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39">
      <pivotArea dataOnly="0" labelOnly="1" outline="0" fieldPosition="0">
        <references count="1">
          <reference field="6" count="0"/>
        </references>
      </pivotArea>
    </format>
    <format dxfId="43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36">
      <pivotArea dataOnly="0" labelOnly="1" outline="0" fieldPosition="0">
        <references count="1">
          <reference field="6" count="0"/>
        </references>
      </pivotArea>
    </format>
    <format dxfId="43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33">
      <pivotArea dataOnly="0" labelOnly="1" outline="0" fieldPosition="0">
        <references count="1">
          <reference field="6" count="0"/>
        </references>
      </pivotArea>
    </format>
    <format dxfId="43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30">
      <pivotArea dataOnly="0" labelOnly="1" outline="0" fieldPosition="0">
        <references count="1">
          <reference field="6" count="0"/>
        </references>
      </pivotArea>
    </format>
    <format dxfId="42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7">
      <pivotArea dataOnly="0" labelOnly="1" outline="0" fieldPosition="0">
        <references count="1">
          <reference field="6" count="0"/>
        </references>
      </pivotArea>
    </format>
    <format dxfId="42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4">
      <pivotArea dataOnly="0" labelOnly="1" outline="0" fieldPosition="0">
        <references count="1">
          <reference field="6" count="0"/>
        </references>
      </pivotArea>
    </format>
    <format dxfId="42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1">
      <pivotArea dataOnly="0" labelOnly="1" outline="0" fieldPosition="0">
        <references count="1">
          <reference field="6" count="0"/>
        </references>
      </pivotArea>
    </format>
    <format dxfId="42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8">
      <pivotArea dataOnly="0" labelOnly="1" outline="0" fieldPosition="0">
        <references count="1">
          <reference field="6" count="0"/>
        </references>
      </pivotArea>
    </format>
    <format dxfId="41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5">
      <pivotArea dataOnly="0" labelOnly="1" outline="0" fieldPosition="0">
        <references count="1">
          <reference field="6" count="0"/>
        </references>
      </pivotArea>
    </format>
    <format dxfId="41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2">
      <pivotArea dataOnly="0" labelOnly="1" outline="0" fieldPosition="0">
        <references count="1">
          <reference field="6" count="0"/>
        </references>
      </pivotArea>
    </format>
    <format dxfId="41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9">
      <pivotArea dataOnly="0" labelOnly="1" outline="0" fieldPosition="0">
        <references count="1">
          <reference field="6" count="0"/>
        </references>
      </pivotArea>
    </format>
    <format dxfId="40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6">
      <pivotArea dataOnly="0" labelOnly="1" outline="0" fieldPosition="0">
        <references count="1">
          <reference field="6" count="0"/>
        </references>
      </pivotArea>
    </format>
    <format dxfId="40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3">
      <pivotArea dataOnly="0" labelOnly="1" outline="0" fieldPosition="0">
        <references count="1">
          <reference field="6" count="0"/>
        </references>
      </pivotArea>
    </format>
    <format dxfId="40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0">
      <pivotArea dataOnly="0" labelOnly="1" outline="0" fieldPosition="0">
        <references count="1">
          <reference field="6" count="0"/>
        </references>
      </pivotArea>
    </format>
    <format dxfId="39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97">
      <pivotArea dataOnly="0" labelOnly="1" outline="0" fieldPosition="0">
        <references count="1">
          <reference field="6" count="0"/>
        </references>
      </pivotArea>
    </format>
    <format dxfId="39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94">
      <pivotArea dataOnly="0" labelOnly="1" outline="0" fieldPosition="0">
        <references count="1">
          <reference field="6" count="0"/>
        </references>
      </pivotArea>
    </format>
    <format dxfId="39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91">
      <pivotArea dataOnly="0" labelOnly="1" outline="0" fieldPosition="0">
        <references count="1">
          <reference field="6" count="0"/>
        </references>
      </pivotArea>
    </format>
    <format dxfId="39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88">
      <pivotArea dataOnly="0" labelOnly="1" outline="0" fieldPosition="0">
        <references count="1">
          <reference field="6" count="0"/>
        </references>
      </pivotArea>
    </format>
    <format dxfId="38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85">
      <pivotArea dataOnly="0" labelOnly="1" outline="0" fieldPosition="0">
        <references count="1">
          <reference field="6" count="0"/>
        </references>
      </pivotArea>
    </format>
    <format dxfId="38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82">
      <pivotArea dataOnly="0" labelOnly="1" outline="0" fieldPosition="0">
        <references count="1">
          <reference field="6" count="0"/>
        </references>
      </pivotArea>
    </format>
    <format dxfId="38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79">
      <pivotArea dataOnly="0" labelOnly="1" outline="0" fieldPosition="0">
        <references count="1">
          <reference field="6" count="0"/>
        </references>
      </pivotArea>
    </format>
    <format dxfId="37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76">
      <pivotArea dataOnly="0" labelOnly="1" outline="0" fieldPosition="0">
        <references count="1">
          <reference field="6" count="0"/>
        </references>
      </pivotArea>
    </format>
    <format dxfId="37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73">
      <pivotArea dataOnly="0" labelOnly="1" outline="0" fieldPosition="0">
        <references count="1">
          <reference field="6" count="0"/>
        </references>
      </pivotArea>
    </format>
    <format dxfId="37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70">
      <pivotArea dataOnly="0" labelOnly="1" outline="0" fieldPosition="0">
        <references count="1">
          <reference field="6" count="0"/>
        </references>
      </pivotArea>
    </format>
    <format dxfId="36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67">
      <pivotArea dataOnly="0" labelOnly="1" outline="0" fieldPosition="0">
        <references count="1">
          <reference field="6" count="0"/>
        </references>
      </pivotArea>
    </format>
    <format dxfId="366">
      <pivotArea dataOnly="0" labelOnly="1" outline="0" fieldPosition="0">
        <references count="1">
          <reference field="6" count="0"/>
        </references>
      </pivotArea>
    </format>
    <format dxfId="365">
      <pivotArea dataOnly="0" labelOnly="1" outline="0" fieldPosition="0">
        <references count="1">
          <reference field="6" count="0"/>
        </references>
      </pivotArea>
    </format>
    <format dxfId="364">
      <pivotArea dataOnly="0" labelOnly="1" outline="0" fieldPosition="0">
        <references count="1">
          <reference field="6" count="0"/>
        </references>
      </pivotArea>
    </format>
    <format dxfId="363">
      <pivotArea dataOnly="0" labelOnly="1" outline="0" fieldPosition="0">
        <references count="1">
          <reference field="6" count="0"/>
        </references>
      </pivotArea>
    </format>
    <format dxfId="362">
      <pivotArea dataOnly="0" labelOnly="1" outline="0" fieldPosition="0">
        <references count="1">
          <reference field="6" count="0"/>
        </references>
      </pivotArea>
    </format>
    <format dxfId="361">
      <pivotArea dataOnly="0" labelOnly="1" outline="0" fieldPosition="0">
        <references count="1">
          <reference field="6" count="0"/>
        </references>
      </pivotArea>
    </format>
    <format dxfId="360">
      <pivotArea dataOnly="0" labelOnly="1" outline="0" fieldPosition="0">
        <references count="1">
          <reference field="6" count="0"/>
        </references>
      </pivotArea>
    </format>
    <format dxfId="359">
      <pivotArea dataOnly="0" labelOnly="1" outline="0" fieldPosition="0">
        <references count="1">
          <reference field="6" count="0"/>
        </references>
      </pivotArea>
    </format>
    <format dxfId="358">
      <pivotArea dataOnly="0" labelOnly="1" outline="0" fieldPosition="0">
        <references count="1">
          <reference field="6" count="0"/>
        </references>
      </pivotArea>
    </format>
    <format dxfId="357">
      <pivotArea dataOnly="0" labelOnly="1" outline="0" fieldPosition="0">
        <references count="1">
          <reference field="6" count="0"/>
        </references>
      </pivotArea>
    </format>
    <format dxfId="356">
      <pivotArea dataOnly="0" labelOnly="1" outline="0" fieldPosition="0">
        <references count="1">
          <reference field="6" count="0"/>
        </references>
      </pivotArea>
    </format>
    <format dxfId="355">
      <pivotArea dataOnly="0" labelOnly="1" outline="0" fieldPosition="0">
        <references count="1">
          <reference field="6" count="0"/>
        </references>
      </pivotArea>
    </format>
    <format dxfId="354">
      <pivotArea dataOnly="0" labelOnly="1" outline="0" fieldPosition="0">
        <references count="1">
          <reference field="6" count="0"/>
        </references>
      </pivotArea>
    </format>
    <format dxfId="353">
      <pivotArea dataOnly="0" labelOnly="1" outline="0" fieldPosition="0">
        <references count="1">
          <reference field="6" count="0"/>
        </references>
      </pivotArea>
    </format>
    <format dxfId="352">
      <pivotArea dataOnly="0" labelOnly="1" outline="0" fieldPosition="0">
        <references count="1">
          <reference field="6" count="0"/>
        </references>
      </pivotArea>
    </format>
    <format dxfId="351">
      <pivotArea dataOnly="0" labelOnly="1" outline="0" fieldPosition="0">
        <references count="1">
          <reference field="6" count="0"/>
        </references>
      </pivotArea>
    </format>
    <format dxfId="35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349">
      <pivotArea dataOnly="0" labelOnly="1" outline="0" fieldPosition="0">
        <references count="1">
          <reference field="6" count="0"/>
        </references>
      </pivotArea>
    </format>
    <format dxfId="34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345">
      <pivotArea dataOnly="0" labelOnly="1" outline="0" fieldPosition="0">
        <references count="1">
          <reference field="6" count="0"/>
        </references>
      </pivotArea>
    </format>
    <format dxfId="34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341">
      <pivotArea dataOnly="0" labelOnly="1" outline="0" fieldPosition="0">
        <references count="1">
          <reference field="6" count="0"/>
        </references>
      </pivotArea>
    </format>
    <format dxfId="34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337">
      <pivotArea dataOnly="0" labelOnly="1" outline="0" fieldPosition="0">
        <references count="1">
          <reference field="6" count="0"/>
        </references>
      </pivotArea>
    </format>
    <format dxfId="33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333">
      <pivotArea dataOnly="0" labelOnly="1" outline="0" fieldPosition="0">
        <references count="1">
          <reference field="6" count="0"/>
        </references>
      </pivotArea>
    </format>
    <format dxfId="33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0">
      <pivotArea dataOnly="0" labelOnly="1" outline="0" fieldPosition="0">
        <references count="1">
          <reference field="6" count="0"/>
        </references>
      </pivotArea>
    </format>
    <format dxfId="32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8">
      <pivotArea dataOnly="0" labelOnly="1" outline="0" fieldPosition="0">
        <references count="1">
          <reference field="6" count="0"/>
        </references>
      </pivotArea>
    </format>
    <format dxfId="32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6">
      <pivotArea dataOnly="0" labelOnly="1" outline="0" fieldPosition="0">
        <references count="1">
          <reference field="6" count="0"/>
        </references>
      </pivotArea>
    </format>
    <format dxfId="32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4">
      <pivotArea dataOnly="0" labelOnly="1" outline="0" fieldPosition="0">
        <references count="1">
          <reference field="6" count="0"/>
        </references>
      </pivotArea>
    </format>
    <format dxfId="32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2">
      <pivotArea dataOnly="0" labelOnly="1" grandRow="1" outline="0" fieldPosition="0"/>
    </format>
    <format dxfId="321">
      <pivotArea field="6" type="button" dataOnly="0" labelOnly="1" outline="0" axis="axisRow" fieldPosition="0"/>
    </format>
    <format dxfId="320">
      <pivotArea field="8" type="button" dataOnly="0" labelOnly="1" outline="0" axis="axisRow" fieldPosition="1"/>
    </format>
    <format dxfId="319">
      <pivotArea field="10" type="button" dataOnly="0" labelOnly="1" outline="0" axis="axisRow" fieldPosition="2"/>
    </format>
    <format dxfId="318">
      <pivotArea field="11" type="button" dataOnly="0" labelOnly="1" outline="0" axis="axisRow" fieldPosition="3"/>
    </format>
    <format dxfId="317">
      <pivotArea field="12" type="button" dataOnly="0" labelOnly="1" outline="0" axis="axisRow" fieldPosition="4"/>
    </format>
    <format dxfId="316">
      <pivotArea dataOnly="0" labelOnly="1" outline="0" axis="axisValues" fieldPosition="0"/>
    </format>
    <format dxfId="315">
      <pivotArea dataOnly="0" labelOnly="1" outline="0" axis="axisValues" fieldPosition="0"/>
    </format>
    <format dxfId="31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313">
      <pivotArea dataOnly="0" labelOnly="1" outline="0" fieldPosition="0">
        <references count="1">
          <reference field="6" count="0"/>
        </references>
      </pivotArea>
    </format>
    <format dxfId="31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1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309">
      <pivotArea dataOnly="0" labelOnly="1" outline="0" fieldPosition="0">
        <references count="1">
          <reference field="6" count="0"/>
        </references>
      </pivotArea>
    </format>
    <format dxfId="30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305">
      <pivotArea dataOnly="0" labelOnly="1" outline="0" fieldPosition="0">
        <references count="1">
          <reference field="6" count="0"/>
        </references>
      </pivotArea>
    </format>
    <format dxfId="30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2">
      <pivotArea dataOnly="0" labelOnly="1" outline="0" fieldPosition="0">
        <references count="1">
          <reference field="6" count="0"/>
        </references>
      </pivotArea>
    </format>
    <format dxfId="30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0">
      <pivotArea dataOnly="0" labelOnly="1" outline="0" fieldPosition="0">
        <references count="1">
          <reference field="6" count="0"/>
        </references>
      </pivotArea>
    </format>
    <format dxfId="299">
      <pivotArea dataOnly="0" labelOnly="1" outline="0" fieldPosition="0">
        <references count="1">
          <reference field="6" count="0"/>
        </references>
      </pivotArea>
    </format>
    <format dxfId="298">
      <pivotArea dataOnly="0" labelOnly="1" outline="0" fieldPosition="0">
        <references count="1">
          <reference field="6" count="0"/>
        </references>
      </pivotArea>
    </format>
    <format dxfId="297">
      <pivotArea field="6" type="button" dataOnly="0" labelOnly="1" outline="0" axis="axisRow" fieldPosition="0"/>
    </format>
    <format dxfId="296">
      <pivotArea field="8" type="button" dataOnly="0" labelOnly="1" outline="0" axis="axisRow" fieldPosition="1"/>
    </format>
    <format dxfId="295">
      <pivotArea field="10" type="button" dataOnly="0" labelOnly="1" outline="0" axis="axisRow" fieldPosition="2"/>
    </format>
    <format dxfId="294">
      <pivotArea field="11" type="button" dataOnly="0" labelOnly="1" outline="0" axis="axisRow" fieldPosition="3"/>
    </format>
    <format dxfId="293">
      <pivotArea field="12" type="button" dataOnly="0" labelOnly="1" outline="0" axis="axisRow" fieldPosition="4"/>
    </format>
    <format dxfId="292">
      <pivotArea dataOnly="0" labelOnly="1" outline="0" axis="axisValues" fieldPosition="0"/>
    </format>
    <format dxfId="291">
      <pivotArea dataOnly="0" labelOnly="1" outline="0" axis="axisValues" fieldPosition="0"/>
    </format>
    <format dxfId="290">
      <pivotArea dataOnly="0" labelOnly="1" grandRow="1" outline="0" fieldPosition="0"/>
    </format>
    <format dxfId="289">
      <pivotArea dataOnly="0" outline="0" fieldPosition="0">
        <references count="5">
          <reference field="6" count="0"/>
          <reference field="8" count="0" defaultSubtotal="1" sumSubtotal="1" countASubtotal="1" avgSubtotal="1" maxSubtotal="1" minSubtotal="1" productSubtotal="1" countSubtotal="1" stdDevSubtotal="1" stdDevPSubtotal="1" varSubtotal="1" varPSubtotal="1"/>
          <reference field="10" count="0" defaultSubtotal="1" sumSubtotal="1" countASubtotal="1" avgSubtotal="1" maxSubtotal="1" minSubtotal="1" productSubtotal="1" countSubtotal="1" stdDevSubtotal="1" stdDevPSubtotal="1" varSubtotal="1" varPSubtotal="1"/>
          <reference field="11" count="0" defaultSubtotal="1" sumSubtotal="1" countASubtotal="1" avgSubtotal="1" maxSubtotal="1" minSubtotal="1" productSubtotal="1" countSubtotal="1" stdDevSubtotal="1" stdDevPSubtotal="1" varSubtotal="1" varPSubtotal="1"/>
          <reference field="1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8">
      <pivotArea outline="0" collapsedLevelsAreSubtotals="1" fieldPosition="0"/>
    </format>
    <format dxfId="287">
      <pivotArea dataOnly="0" labelOnly="1" grandRow="1" outline="0" fieldPosition="0"/>
    </format>
    <format dxfId="286">
      <pivotArea dataOnly="0" outline="0" fieldPosition="0">
        <references count="1">
          <reference field="6" count="0"/>
        </references>
      </pivotArea>
    </format>
    <format dxfId="285">
      <pivotArea dataOnly="0" outline="0" fieldPosition="0">
        <references count="1">
          <reference field="6" count="0"/>
        </references>
      </pivotArea>
    </format>
    <format dxfId="284">
      <pivotArea field="6" type="button" dataOnly="0" labelOnly="1" outline="0" axis="axisRow" fieldPosition="0"/>
    </format>
    <format dxfId="283">
      <pivotArea field="8" type="button" dataOnly="0" labelOnly="1" outline="0" axis="axisRow" fieldPosition="1"/>
    </format>
    <format dxfId="282">
      <pivotArea field="10" type="button" dataOnly="0" labelOnly="1" outline="0" axis="axisRow" fieldPosition="2"/>
    </format>
    <format dxfId="281">
      <pivotArea field="11" type="button" dataOnly="0" labelOnly="1" outline="0" axis="axisRow" fieldPosition="3"/>
    </format>
    <format dxfId="280">
      <pivotArea field="12" type="button" dataOnly="0" labelOnly="1" outline="0" axis="axisRow" fieldPosition="4"/>
    </format>
    <format dxfId="279">
      <pivotArea dataOnly="0" labelOnly="1" outline="0" axis="axisValues" fieldPosition="0"/>
    </format>
    <format dxfId="278">
      <pivotArea dataOnly="0" labelOnly="1" outline="0" axis="axisValues" fieldPosition="0"/>
    </format>
    <format dxfId="277">
      <pivotArea dataOnly="0" labelOnly="1" grandRow="1" outline="0" fieldPosition="0"/>
    </format>
    <format dxfId="276">
      <pivotArea type="all" dataOnly="0" outline="0" fieldPosition="0"/>
    </format>
    <format dxfId="275">
      <pivotArea outline="0" collapsedLevelsAreSubtotals="1" fieldPosition="0"/>
    </format>
    <format dxfId="274">
      <pivotArea field="6" type="button" dataOnly="0" labelOnly="1" outline="0" axis="axisRow" fieldPosition="0"/>
    </format>
    <format dxfId="273">
      <pivotArea field="8" type="button" dataOnly="0" labelOnly="1" outline="0" axis="axisRow" fieldPosition="1"/>
    </format>
    <format dxfId="272">
      <pivotArea field="10" type="button" dataOnly="0" labelOnly="1" outline="0" axis="axisRow" fieldPosition="2"/>
    </format>
    <format dxfId="271">
      <pivotArea field="11" type="button" dataOnly="0" labelOnly="1" outline="0" axis="axisRow" fieldPosition="3"/>
    </format>
    <format dxfId="270">
      <pivotArea field="12" type="button" dataOnly="0" labelOnly="1" outline="0" axis="axisRow" fieldPosition="4"/>
    </format>
    <format dxfId="269">
      <pivotArea dataOnly="0" labelOnly="1" outline="0" axis="axisValues" fieldPosition="0"/>
    </format>
    <format dxfId="268">
      <pivotArea dataOnly="0" labelOnly="1" grandRow="1" outline="0" fieldPosition="0"/>
    </format>
    <format dxfId="267">
      <pivotArea dataOnly="0" labelOnly="1" outline="0" axis="axisValues" fieldPosition="0"/>
    </format>
    <format dxfId="266">
      <pivotArea field="8" type="button" dataOnly="0" labelOnly="1" outline="0" axis="axisRow" fieldPosition="1"/>
    </format>
    <format dxfId="265">
      <pivotArea field="11" type="button" dataOnly="0" labelOnly="1" outline="0" axis="axisRow" fieldPosition="3"/>
    </format>
    <format dxfId="264">
      <pivotArea field="12" type="button" dataOnly="0" labelOnly="1" outline="0" axis="axisRow" fieldPosition="4"/>
    </format>
    <format dxfId="263">
      <pivotArea dataOnly="0" grandRow="1" outline="0" axis="axisRow" fieldPosition="0"/>
    </format>
    <format dxfId="262">
      <pivotArea field="8" type="button" dataOnly="0" labelOnly="1" outline="0" axis="axisRow" fieldPosition="1"/>
    </format>
    <format dxfId="261">
      <pivotArea field="11" type="button" dataOnly="0" labelOnly="1" outline="0" axis="axisRow" fieldPosition="3"/>
    </format>
    <format dxfId="260">
      <pivotArea field="12" type="button" dataOnly="0" labelOnly="1" outline="0" axis="axisRow" fieldPosition="4"/>
    </format>
    <format dxfId="259">
      <pivotArea dataOnly="0" labelOnly="1" outline="0" fieldPosition="0">
        <references count="1">
          <reference field="1" count="0"/>
        </references>
      </pivotArea>
    </format>
    <format dxfId="258">
      <pivotArea field="8" type="button" dataOnly="0" labelOnly="1" outline="0" axis="axisRow" fieldPosition="1"/>
    </format>
    <format dxfId="257">
      <pivotArea field="11" type="button" dataOnly="0" labelOnly="1" outline="0" axis="axisRow" fieldPosition="3"/>
    </format>
    <format dxfId="256">
      <pivotArea field="12" type="button" dataOnly="0" labelOnly="1" outline="0" axis="axisRow" fieldPosition="4"/>
    </format>
    <format dxfId="255">
      <pivotArea field="11" type="button" dataOnly="0" labelOnly="1" outline="0" axis="axisRow" fieldPosition="3"/>
    </format>
    <format dxfId="254">
      <pivotArea field="12" type="button" dataOnly="0" labelOnly="1" outline="0" axis="axisRow" fieldPosition="4"/>
    </format>
    <format dxfId="253">
      <pivotArea field="11" type="button" dataOnly="0" labelOnly="1" outline="0" axis="axisRow" fieldPosition="3"/>
    </format>
    <format dxfId="252">
      <pivotArea field="12" type="button" dataOnly="0" labelOnly="1" outline="0" axis="axisRow" fieldPosition="4"/>
    </format>
    <format dxfId="251">
      <pivotArea field="11" type="button" dataOnly="0" labelOnly="1" outline="0" axis="axisRow" fieldPosition="3"/>
    </format>
    <format dxfId="250">
      <pivotArea field="12" type="button" dataOnly="0" labelOnly="1" outline="0" axis="axisRow" fieldPosition="4"/>
    </format>
    <format dxfId="249">
      <pivotArea field="11" type="button" dataOnly="0" labelOnly="1" outline="0" axis="axisRow" fieldPosition="3"/>
    </format>
    <format dxfId="248">
      <pivotArea field="12" type="button" dataOnly="0" labelOnly="1" outline="0" axis="axisRow" fieldPosition="4"/>
    </format>
    <format dxfId="247">
      <pivotArea dataOnly="0" labelOnly="1" outline="0" axis="axisValues" fieldPosition="0"/>
    </format>
    <format dxfId="246">
      <pivotArea grandRow="1" outline="0" collapsedLevelsAreSubtotals="1" fieldPosition="0"/>
    </format>
    <format dxfId="245">
      <pivotArea dataOnly="0" labelOnly="1" grandRow="1" outline="0" fieldPosition="0"/>
    </format>
    <format dxfId="244">
      <pivotArea grandRow="1" outline="0" collapsedLevelsAreSubtotals="1" fieldPosition="0"/>
    </format>
    <format dxfId="243">
      <pivotArea outline="0" collapsedLevelsAreSubtotals="1" fieldPosition="0"/>
    </format>
    <format dxfId="242">
      <pivotArea field="11" type="button" dataOnly="0" labelOnly="1" outline="0" axis="axisRow" fieldPosition="3"/>
    </format>
    <format dxfId="241">
      <pivotArea field="12" type="button" dataOnly="0" labelOnly="1" outline="0" axis="axisRow" fieldPosition="4"/>
    </format>
    <format dxfId="240">
      <pivotArea dataOnly="0" labelOnly="1" outline="0" axis="axisValues" fieldPosition="0"/>
    </format>
    <format dxfId="239">
      <pivotArea dataOnly="0" labelOnly="1" outline="0" fieldPosition="0">
        <references count="1">
          <reference field="11" count="0"/>
        </references>
      </pivotArea>
    </format>
    <format dxfId="238">
      <pivotArea dataOnly="0" grandRow="1" outline="0" fieldPosition="0"/>
    </format>
    <format dxfId="237">
      <pivotArea field="6" type="button" dataOnly="0" labelOnly="1" outline="0" axis="axisRow" fieldPosition="0"/>
    </format>
    <format dxfId="236">
      <pivotArea field="8" type="button" dataOnly="0" labelOnly="1" outline="0" axis="axisRow" fieldPosition="1"/>
    </format>
    <format dxfId="235">
      <pivotArea field="10" type="button" dataOnly="0" labelOnly="1" outline="0" axis="axisRow" fieldPosition="2"/>
    </format>
    <format dxfId="234">
      <pivotArea field="11" type="button" dataOnly="0" labelOnly="1" outline="0" axis="axisRow" fieldPosition="3"/>
    </format>
    <format dxfId="233">
      <pivotArea field="12" type="button" dataOnly="0" labelOnly="1" outline="0" axis="axisRow" fieldPosition="4"/>
    </format>
    <format dxfId="232">
      <pivotArea dataOnly="0" labelOnly="1" outline="0" axis="axisValues" fieldPosition="0"/>
    </format>
    <format dxfId="231">
      <pivotArea field="12" type="button" dataOnly="0" labelOnly="1" outline="0" axis="axisRow" fieldPosition="4"/>
    </format>
    <format dxfId="230">
      <pivotArea dataOnly="0" labelOnly="1" grandRow="1" outline="0" fieldPosition="0"/>
    </format>
    <format dxfId="229">
      <pivotArea dataOnly="0" labelOnly="1" outline="0" fieldPosition="0">
        <references count="1">
          <reference field="12" count="0"/>
        </references>
      </pivotArea>
    </format>
    <format dxfId="228">
      <pivotArea field="10" type="button" dataOnly="0" labelOnly="1" outline="0" axis="axisRow" fieldPosition="2"/>
    </format>
    <format dxfId="227">
      <pivotArea field="8" type="button" dataOnly="0" labelOnly="1" outline="0" axis="axisRow" fieldPosition="1"/>
    </format>
    <format dxfId="226">
      <pivotArea field="6" type="button" dataOnly="0" labelOnly="1" outline="0" axis="axisRow" fieldPosition="0"/>
    </format>
    <format dxfId="225">
      <pivotArea type="all" dataOnly="0" outline="0" fieldPosition="0"/>
    </format>
    <format dxfId="224">
      <pivotArea field="6" type="button" dataOnly="0" labelOnly="1" outline="0" axis="axisRow" fieldPosition="0"/>
    </format>
    <format dxfId="223">
      <pivotArea field="8" type="button" dataOnly="0" labelOnly="1" outline="0" axis="axisRow" fieldPosition="1"/>
    </format>
    <format dxfId="222">
      <pivotArea field="10" type="button" dataOnly="0" labelOnly="1" outline="0" axis="axisRow" fieldPosition="2"/>
    </format>
    <format dxfId="221">
      <pivotArea field="11" type="button" dataOnly="0" labelOnly="1" outline="0" axis="axisRow" fieldPosition="3"/>
    </format>
    <format dxfId="220">
      <pivotArea field="12" type="button" dataOnly="0" labelOnly="1" outline="0" axis="axisRow" fieldPosition="4"/>
    </format>
    <format dxfId="219">
      <pivotArea dataOnly="0" labelOnly="1" grandRow="1" outline="0" fieldPosition="0"/>
    </format>
    <format dxfId="218">
      <pivotArea dataOnly="0" labelOnly="1" outline="0" axis="axisValues" fieldPosition="0"/>
    </format>
    <format dxfId="217">
      <pivotArea field="6" type="button" dataOnly="0" labelOnly="1" outline="0" axis="axisRow" fieldPosition="0"/>
    </format>
    <format dxfId="216">
      <pivotArea field="8" type="button" dataOnly="0" labelOnly="1" outline="0" axis="axisRow" fieldPosition="1"/>
    </format>
    <format dxfId="215">
      <pivotArea field="10" type="button" dataOnly="0" labelOnly="1" outline="0" axis="axisRow" fieldPosition="2"/>
    </format>
    <format dxfId="214">
      <pivotArea field="11" type="button" dataOnly="0" labelOnly="1" outline="0" axis="axisRow" fieldPosition="3"/>
    </format>
    <format dxfId="213">
      <pivotArea field="12" type="button" dataOnly="0" labelOnly="1" outline="0" axis="axisRow" fieldPosition="4"/>
    </format>
    <format dxfId="212">
      <pivotArea dataOnly="0" labelOnly="1" outline="0" axis="axisValues" fieldPosition="0"/>
    </format>
    <format dxfId="211">
      <pivotArea dataOnly="0" labelOnly="1" grandRow="1" outline="0" fieldPosition="0"/>
    </format>
    <format dxfId="210">
      <pivotArea dataOnly="0" labelOnly="1" grandRow="1" outline="0" fieldPosition="0"/>
    </format>
    <format dxfId="209">
      <pivotArea field="6" type="button" dataOnly="0" labelOnly="1" outline="0" axis="axisRow" fieldPosition="0"/>
    </format>
    <format dxfId="208">
      <pivotArea field="8" type="button" dataOnly="0" labelOnly="1" outline="0" axis="axisRow" fieldPosition="1"/>
    </format>
    <format dxfId="207">
      <pivotArea field="10" type="button" dataOnly="0" labelOnly="1" outline="0" axis="axisRow" fieldPosition="2"/>
    </format>
    <format dxfId="206">
      <pivotArea field="11" type="button" dataOnly="0" labelOnly="1" outline="0" axis="axisRow" fieldPosition="3"/>
    </format>
    <format dxfId="205">
      <pivotArea field="12" type="button" dataOnly="0" labelOnly="1" outline="0" axis="axisRow" fieldPosition="4"/>
    </format>
    <format dxfId="204">
      <pivotArea dataOnly="0" labelOnly="1" outline="0" axis="axisValues" fieldPosition="0"/>
    </format>
    <format dxfId="203">
      <pivotArea outline="0" collapsedLevelsAreSubtotals="1" fieldPosition="0"/>
    </format>
    <format dxfId="202">
      <pivotArea dataOnly="0" labelOnly="1" outline="0" fieldPosition="0">
        <references count="1">
          <reference field="12" count="0"/>
        </references>
      </pivotArea>
    </format>
    <format dxfId="201">
      <pivotArea dataOnly="0" labelOnly="1" outline="0" fieldPosition="0">
        <references count="1">
          <reference field="11" count="0"/>
        </references>
      </pivotArea>
    </format>
    <format dxfId="200">
      <pivotArea dataOnly="0" labelOnly="1" outline="0" fieldPosition="0">
        <references count="1">
          <reference field="10" count="0"/>
        </references>
      </pivotArea>
    </format>
    <format dxfId="199">
      <pivotArea field="6" type="button" dataOnly="0" labelOnly="1" outline="0" axis="axisRow" fieldPosition="0"/>
    </format>
    <format dxfId="198">
      <pivotArea field="8" type="button" dataOnly="0" labelOnly="1" outline="0" axis="axisRow" fieldPosition="1"/>
    </format>
    <format dxfId="197">
      <pivotArea field="10" type="button" dataOnly="0" labelOnly="1" outline="0" axis="axisRow" fieldPosition="2"/>
    </format>
    <format dxfId="196">
      <pivotArea field="11" type="button" dataOnly="0" labelOnly="1" outline="0" axis="axisRow" fieldPosition="3"/>
    </format>
    <format dxfId="195">
      <pivotArea field="10" type="button" dataOnly="0" labelOnly="1" outline="0" axis="axisRow" fieldPosition="2"/>
    </format>
    <format dxfId="194">
      <pivotArea field="10" type="button" dataOnly="0" labelOnly="1" outline="0" axis="axisRow" fieldPosition="2"/>
    </format>
    <format dxfId="193">
      <pivotArea field="8" type="button" dataOnly="0" labelOnly="1" outline="0" axis="axisRow" fieldPosition="1"/>
    </format>
    <format dxfId="192">
      <pivotArea field="8" type="button" dataOnly="0" labelOnly="1" outline="0" axis="axisRow" fieldPosition="1"/>
    </format>
    <format dxfId="191">
      <pivotArea field="6" type="button" dataOnly="0" labelOnly="1" outline="0" axis="axisRow" fieldPosition="0"/>
    </format>
    <format dxfId="190">
      <pivotArea field="6" type="button" dataOnly="0" labelOnly="1" outline="0" axis="axisRow" fieldPosition="0"/>
    </format>
    <format dxfId="189">
      <pivotArea field="6" type="button" dataOnly="0" labelOnly="1" outline="0" axis="axisRow" fieldPosition="0"/>
    </format>
    <format dxfId="188">
      <pivotArea field="8" type="button" dataOnly="0" labelOnly="1" outline="0" axis="axisRow" fieldPosition="1"/>
    </format>
    <format dxfId="187">
      <pivotArea field="10" type="button" dataOnly="0" labelOnly="1" outline="0" axis="axisRow" fieldPosition="2"/>
    </format>
    <format dxfId="186">
      <pivotArea grandRow="1" outline="0" collapsedLevelsAreSubtotals="1" fieldPosition="0"/>
    </format>
    <format dxfId="185">
      <pivotArea dataOnly="0" labelOnly="1" grandRow="1" outline="0" fieldPosition="0"/>
    </format>
    <format dxfId="184">
      <pivotArea field="11" type="button" dataOnly="0" labelOnly="1" outline="0" axis="axisRow" fieldPosition="3"/>
    </format>
    <format dxfId="183">
      <pivotArea field="12" type="button" dataOnly="0" labelOnly="1" outline="0" axis="axisRow" fieldPosition="4"/>
    </format>
    <format dxfId="182">
      <pivotArea dataOnly="0" labelOnly="1" outline="0" axis="axisValues" fieldPosition="0"/>
    </format>
    <format dxfId="18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80">
      <pivotArea grandRow="1" outline="0" collapsedLevelsAreSubtotals="1" fieldPosition="0"/>
    </format>
    <format dxfId="179">
      <pivotArea dataOnly="0" labelOnly="1" grandRow="1" outline="0" fieldPosition="0"/>
    </format>
    <format dxfId="178">
      <pivotArea field="6" type="button" dataOnly="0" labelOnly="1" outline="0" axis="axisRow" fieldPosition="0"/>
    </format>
    <format dxfId="177">
      <pivotArea field="8" type="button" dataOnly="0" labelOnly="1" outline="0" axis="axisRow" fieldPosition="1"/>
    </format>
    <format dxfId="176">
      <pivotArea field="10" type="button" dataOnly="0" labelOnly="1" outline="0" axis="axisRow" fieldPosition="2"/>
    </format>
    <format dxfId="175">
      <pivotArea field="11" type="button" dataOnly="0" labelOnly="1" outline="0" axis="axisRow" fieldPosition="3"/>
    </format>
    <format dxfId="174">
      <pivotArea field="12" type="button" dataOnly="0" labelOnly="1" outline="0" axis="axisRow" fieldPosition="4"/>
    </format>
    <format dxfId="173">
      <pivotArea dataOnly="0" labelOnly="1" outline="0" axis="axisValues" fieldPosition="0"/>
    </format>
    <format dxfId="172">
      <pivotArea dataOnly="0" labelOnly="1" outline="0" fieldPosition="0">
        <references count="1">
          <reference field="6" count="0"/>
        </references>
      </pivotArea>
    </format>
    <format dxfId="171">
      <pivotArea dataOnly="0" grandRow="1" outline="0" axis="axisRow" fieldPosition="0"/>
    </format>
    <format dxfId="170">
      <pivotArea field="6" type="button" dataOnly="0" labelOnly="1" outline="0" axis="axisRow" fieldPosition="0"/>
    </format>
    <format dxfId="169">
      <pivotArea field="8" type="button" dataOnly="0" labelOnly="1" outline="0" axis="axisRow" fieldPosition="1"/>
    </format>
    <format dxfId="168">
      <pivotArea field="10" type="button" dataOnly="0" labelOnly="1" outline="0" axis="axisRow" fieldPosition="2"/>
    </format>
    <format dxfId="167">
      <pivotArea field="11" type="button" dataOnly="0" labelOnly="1" outline="0" axis="axisRow" fieldPosition="3"/>
    </format>
    <format dxfId="166">
      <pivotArea field="12" type="button" dataOnly="0" labelOnly="1" outline="0" axis="axisRow" fieldPosition="4"/>
    </format>
    <format dxfId="165">
      <pivotArea dataOnly="0" labelOnly="1" outline="0" axis="axisValues" fieldPosition="0"/>
    </format>
    <format dxfId="164">
      <pivotArea grandRow="1" outline="0" collapsedLevelsAreSubtotals="1" fieldPosition="0"/>
    </format>
    <format dxfId="163">
      <pivotArea dataOnly="0" labelOnly="1" outline="0" fieldPosition="0">
        <references count="1">
          <reference field="6" count="1">
            <x v="12"/>
          </reference>
        </references>
      </pivotArea>
    </format>
    <format dxfId="162">
      <pivotArea dataOnly="0" labelOnly="1" outline="0" fieldPosition="0">
        <references count="1">
          <reference field="6" count="1">
            <x v="5"/>
          </reference>
        </references>
      </pivotArea>
    </format>
    <format dxfId="161">
      <pivotArea grandRow="1" outline="0" collapsedLevelsAreSubtotals="1" fieldPosition="0"/>
    </format>
    <format dxfId="160">
      <pivotArea field="6" type="button" dataOnly="0" labelOnly="1" outline="0" axis="axisRow" fieldPosition="0"/>
    </format>
    <format dxfId="159">
      <pivotArea field="8" type="button" dataOnly="0" labelOnly="1" outline="0" axis="axisRow" fieldPosition="1"/>
    </format>
    <format dxfId="158">
      <pivotArea field="10" type="button" dataOnly="0" labelOnly="1" outline="0" axis="axisRow" fieldPosition="2"/>
    </format>
    <format dxfId="157">
      <pivotArea field="11" type="button" dataOnly="0" labelOnly="1" outline="0" axis="axisRow" fieldPosition="3"/>
    </format>
    <format dxfId="156">
      <pivotArea field="12" type="button" dataOnly="0" labelOnly="1" outline="0" axis="axisRow" fieldPosition="4"/>
    </format>
    <format dxfId="155">
      <pivotArea dataOnly="0" labelOnly="1" outline="0" axis="axisValues" fieldPosition="0"/>
    </format>
    <format dxfId="154">
      <pivotArea dataOnly="0" outline="0" fieldPosition="0">
        <references count="1">
          <reference field="12" count="1">
            <x v="12"/>
          </reference>
        </references>
      </pivotArea>
    </format>
    <format dxfId="153">
      <pivotArea dataOnly="0" outline="0" fieldPosition="0">
        <references count="1">
          <reference field="12" count="1">
            <x v="6"/>
          </reference>
        </references>
      </pivotArea>
    </format>
    <format dxfId="152">
      <pivotArea dataOnly="0" labelOnly="1" outline="0" fieldPosition="0">
        <references count="1">
          <reference field="6" count="1">
            <x v="1"/>
          </reference>
        </references>
      </pivotArea>
    </format>
    <format dxfId="151">
      <pivotArea dataOnly="0" labelOnly="1" outline="0" fieldPosition="0">
        <references count="2">
          <reference field="6" count="1" selected="0">
            <x v="1"/>
          </reference>
          <reference field="8" count="1">
            <x v="1"/>
          </reference>
        </references>
      </pivotArea>
    </format>
    <format dxfId="150">
      <pivotArea dataOnly="0" labelOnly="1" outline="0" fieldPosition="0">
        <references count="2">
          <reference field="6" count="1" selected="0">
            <x v="1"/>
          </reference>
          <reference field="8" count="1">
            <x v="1"/>
          </reference>
        </references>
      </pivotArea>
    </format>
    <format dxfId="149">
      <pivotArea field="6" type="button" dataOnly="0" labelOnly="1" outline="0" axis="axisRow" fieldPosition="0"/>
    </format>
    <format dxfId="148">
      <pivotArea field="8" type="button" dataOnly="0" labelOnly="1" outline="0" axis="axisRow" fieldPosition="1"/>
    </format>
    <format dxfId="147">
      <pivotArea field="10" type="button" dataOnly="0" labelOnly="1" outline="0" axis="axisRow" fieldPosition="2"/>
    </format>
    <format dxfId="146">
      <pivotArea field="11" type="button" dataOnly="0" labelOnly="1" outline="0" axis="axisRow" fieldPosition="3"/>
    </format>
    <format dxfId="145">
      <pivotArea field="12" type="button" dataOnly="0" labelOnly="1" outline="0" axis="axisRow" fieldPosition="4"/>
    </format>
    <format dxfId="144">
      <pivotArea dataOnly="0" labelOnly="1" outline="0" axis="axisValues" fieldPosition="0"/>
    </format>
    <format dxfId="143">
      <pivotArea grandRow="1" outline="0" collapsedLevelsAreSubtotals="1" fieldPosition="0"/>
    </format>
    <format dxfId="142">
      <pivotArea dataOnly="0" labelOnly="1" grandRow="1" outline="0" fieldPosition="0"/>
    </format>
    <format dxfId="141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2"/>
          </reference>
          <reference field="11" count="1">
            <x v="0"/>
          </reference>
        </references>
      </pivotArea>
    </format>
    <format dxfId="140">
      <pivotArea outline="0" fieldPosition="0">
        <references count="5">
          <reference field="6" count="1" selected="0">
            <x v="1"/>
          </reference>
          <reference field="8" count="4" selected="0">
            <x v="1"/>
            <x v="7"/>
            <x v="8"/>
            <x v="9"/>
          </reference>
          <reference field="10" count="5" selected="0">
            <x v="12"/>
            <x v="13"/>
            <x v="14"/>
            <x v="15"/>
            <x v="16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139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7"/>
          </reference>
          <reference field="10" count="1">
            <x v="12"/>
          </reference>
        </references>
      </pivotArea>
    </format>
    <format dxfId="13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37">
      <pivotArea outline="0" fieldPosition="0">
        <references count="5">
          <reference field="6" count="1" selected="0">
            <x v="1"/>
          </reference>
          <reference field="8" count="2" selected="0">
            <x v="1"/>
            <x v="7"/>
          </reference>
          <reference field="10" count="2" selected="0">
            <x v="12"/>
            <x v="13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13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35">
      <pivotArea outline="0" fieldPosition="0">
        <references count="5">
          <reference field="6" count="1" selected="0">
            <x v="1"/>
          </reference>
          <reference field="8" count="2" selected="0">
            <x v="1"/>
            <x v="7"/>
          </reference>
          <reference field="10" count="2" selected="0">
            <x v="12"/>
            <x v="13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13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133">
      <pivotArea outline="0" fieldPosition="0">
        <references count="5">
          <reference field="6" count="1" selected="0">
            <x v="1"/>
          </reference>
          <reference field="8" count="5" selected="0">
            <x v="1"/>
            <x v="7"/>
            <x v="8"/>
            <x v="9"/>
            <x v="10"/>
          </reference>
          <reference field="10" count="7" selected="0">
            <x v="13"/>
            <x v="14"/>
            <x v="15"/>
            <x v="16"/>
            <x v="17"/>
            <x v="18"/>
            <x v="19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132">
      <pivotArea dataOnly="0" labelOnly="1" outline="0" fieldPosition="0">
        <references count="2">
          <reference field="6" count="1" selected="0">
            <x v="1"/>
          </reference>
          <reference field="8" count="5">
            <x v="1"/>
            <x v="7"/>
            <x v="8"/>
            <x v="9"/>
            <x v="10"/>
          </reference>
        </references>
      </pivotArea>
    </format>
    <format dxfId="13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"/>
          </reference>
          <reference field="10" count="1">
            <x v="13"/>
          </reference>
        </references>
      </pivotArea>
    </format>
    <format dxfId="130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7"/>
          </reference>
          <reference field="10" count="1">
            <x v="19"/>
          </reference>
        </references>
      </pivotArea>
    </format>
    <format dxfId="129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8"/>
          </reference>
          <reference field="10" count="3">
            <x v="14"/>
            <x v="15"/>
            <x v="17"/>
          </reference>
        </references>
      </pivotArea>
    </format>
    <format dxfId="12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9"/>
          </reference>
          <reference field="10" count="1">
            <x v="16"/>
          </reference>
        </references>
      </pivotArea>
    </format>
    <format dxfId="12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0"/>
          </reference>
          <reference field="10" count="1">
            <x v="18"/>
          </reference>
        </references>
      </pivotArea>
    </format>
    <format dxfId="12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1">
      <pivotArea outline="0" fieldPosition="0">
        <references count="5">
          <reference field="6" count="1" selected="0">
            <x v="1"/>
          </reference>
          <reference field="8" count="4" selected="0">
            <x v="1"/>
            <x v="7"/>
            <x v="8"/>
            <x v="10"/>
          </reference>
          <reference field="10" count="4" selected="0">
            <x v="12"/>
            <x v="13"/>
            <x v="17"/>
            <x v="18"/>
          </reference>
          <reference field="11" count="1" selected="0">
            <x v="0"/>
          </reference>
          <reference field="12" count="1" selected="0">
            <x v="12"/>
          </reference>
        </references>
      </pivotArea>
    </format>
    <format dxfId="12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1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1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17">
      <pivotArea outline="0" fieldPosition="0">
        <references count="5">
          <reference field="6" count="1" selected="0">
            <x v="1"/>
          </reference>
          <reference field="8" count="2" selected="0">
            <x v="9"/>
            <x v="10"/>
          </reference>
          <reference field="10" count="2" selected="0">
            <x v="16"/>
            <x v="18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116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6"/>
          </reference>
          <reference field="11" count="1">
            <x v="0"/>
          </reference>
        </references>
      </pivotArea>
    </format>
    <format dxfId="11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6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1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0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13">
      <pivotArea outline="0" fieldPosition="0">
        <references count="5">
          <reference field="6" count="1" selected="0">
            <x v="1"/>
          </reference>
          <reference field="8" count="5" selected="0">
            <x v="1"/>
            <x v="7"/>
            <x v="8"/>
            <x v="9"/>
            <x v="10"/>
          </reference>
          <reference field="10" count="8" selected="0">
            <x v="12"/>
            <x v="13"/>
            <x v="14"/>
            <x v="15"/>
            <x v="16"/>
            <x v="17"/>
            <x v="18"/>
            <x v="19"/>
          </reference>
          <reference field="11" count="1" selected="0">
            <x v="0"/>
          </reference>
          <reference field="12" count="1" selected="0">
            <x v="6"/>
          </reference>
        </references>
      </pivotArea>
    </format>
    <format dxfId="11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1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1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0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0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0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0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0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05">
      <pivotArea outline="0" fieldPosition="0">
        <references count="5">
          <reference field="6" count="1" selected="0">
            <x v="1"/>
          </reference>
          <reference field="8" count="5" selected="0">
            <x v="1"/>
            <x v="7"/>
            <x v="8"/>
            <x v="9"/>
            <x v="10"/>
          </reference>
          <reference field="10" count="7" selected="0">
            <x v="13"/>
            <x v="14"/>
            <x v="15"/>
            <x v="16"/>
            <x v="17"/>
            <x v="18"/>
            <x v="19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10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0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0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0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0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9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0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98">
      <pivotArea outline="0" fieldPosition="0">
        <references count="5">
          <reference field="6" count="1" selected="0">
            <x v="1"/>
          </reference>
          <reference field="8" count="4" selected="0">
            <x v="7"/>
            <x v="8"/>
            <x v="9"/>
            <x v="10"/>
          </reference>
          <reference field="10" count="5" selected="0">
            <x v="14"/>
            <x v="15"/>
            <x v="16"/>
            <x v="18"/>
            <x v="19"/>
          </reference>
          <reference field="11" count="1" selected="0">
            <x v="0"/>
          </reference>
          <reference field="12" count="1" selected="0">
            <x v="12"/>
          </reference>
        </references>
      </pivotArea>
    </format>
    <format dxfId="97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9"/>
          </reference>
          <reference field="11" count="1">
            <x v="0"/>
          </reference>
        </references>
      </pivotArea>
    </format>
    <format dxfId="9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9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9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9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6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9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0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91">
      <pivotArea outline="0" fieldPosition="0">
        <references count="5">
          <reference field="6" count="1" selected="0">
            <x v="1"/>
          </reference>
          <reference field="8" count="5" selected="0">
            <x v="1"/>
            <x v="7"/>
            <x v="8"/>
            <x v="9"/>
            <x v="10"/>
          </reference>
          <reference field="10" count="7" selected="0">
            <x v="13"/>
            <x v="14"/>
            <x v="15"/>
            <x v="16"/>
            <x v="17"/>
            <x v="18"/>
            <x v="19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90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3"/>
          </reference>
          <reference field="11" count="1">
            <x v="0"/>
          </reference>
        </references>
      </pivotArea>
    </format>
    <format dxfId="8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8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8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8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8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8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6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8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0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82">
      <pivotArea outline="0" fieldPosition="0">
        <references count="5">
          <reference field="6" count="1" selected="0">
            <x v="1"/>
          </reference>
          <reference field="8" count="3" selected="0">
            <x v="1"/>
            <x v="7"/>
            <x v="8"/>
          </reference>
          <reference field="10" count="3" selected="0">
            <x v="12"/>
            <x v="13"/>
            <x v="14"/>
          </reference>
          <reference field="11" count="1" selected="0">
            <x v="0"/>
          </reference>
          <reference field="12" count="1" selected="0">
            <x v="4"/>
          </reference>
        </references>
      </pivotArea>
    </format>
    <format dxfId="81">
      <pivotArea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6"/>
          </reference>
          <reference field="11" count="1" selected="0">
            <x v="0"/>
          </reference>
          <reference field="12" count="3" selected="0">
            <x v="4"/>
            <x v="6"/>
            <x v="8"/>
          </reference>
        </references>
      </pivotArea>
    </format>
    <format dxfId="8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7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7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7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6"/>
          </reference>
          <reference field="11" count="1" selected="0">
            <x v="0"/>
          </reference>
          <reference field="12" count="3">
            <x v="4"/>
            <x v="6"/>
            <x v="8"/>
          </reference>
        </references>
      </pivotArea>
    </format>
    <format dxfId="76">
      <pivotArea outline="0" fieldPosition="0">
        <references count="5">
          <reference field="6" count="1" selected="0">
            <x v="1"/>
          </reference>
          <reference field="8" count="4" selected="0">
            <x v="3"/>
            <x v="7"/>
            <x v="12"/>
            <x v="13"/>
          </reference>
          <reference field="10" count="4" selected="0">
            <x v="24"/>
            <x v="25"/>
            <x v="26"/>
            <x v="27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75">
      <pivotArea dataOnly="0" labelOnly="1" outline="0" fieldPosition="0">
        <references count="2">
          <reference field="6" count="1" selected="0">
            <x v="1"/>
          </reference>
          <reference field="8" count="4">
            <x v="3"/>
            <x v="7"/>
            <x v="12"/>
            <x v="13"/>
          </reference>
        </references>
      </pivotArea>
    </format>
    <format dxfId="74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7"/>
          </reference>
          <reference field="10" count="1">
            <x v="25"/>
          </reference>
        </references>
      </pivotArea>
    </format>
    <format dxfId="7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2"/>
          </reference>
          <reference field="10" count="1">
            <x v="26"/>
          </reference>
        </references>
      </pivotArea>
    </format>
    <format dxfId="7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24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7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25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7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2"/>
          </reference>
          <reference field="10" count="1" selected="0">
            <x v="26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69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13"/>
          </reference>
          <reference field="10" count="1" selected="0">
            <x v="27"/>
          </reference>
          <reference field="11" count="1">
            <x v="0"/>
          </reference>
        </references>
      </pivotArea>
    </format>
    <format dxfId="6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3"/>
          </reference>
          <reference field="10" count="1" selected="0">
            <x v="27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67">
      <pivotArea outline="0" fieldPosition="0">
        <references count="5">
          <reference field="6" count="1" selected="0">
            <x v="1"/>
          </reference>
          <reference field="8" count="3" selected="0">
            <x v="3"/>
            <x v="13"/>
            <x v="14"/>
          </reference>
          <reference field="10" count="4" selected="0">
            <x v="27"/>
            <x v="28"/>
            <x v="29"/>
            <x v="30"/>
          </reference>
          <reference field="11" count="1" selected="0">
            <x v="0"/>
          </reference>
          <reference field="12" count="2" selected="0">
            <x v="8"/>
            <x v="9"/>
          </reference>
        </references>
      </pivotArea>
    </format>
    <format dxfId="66">
      <pivotArea dataOnly="0" labelOnly="1" outline="0" fieldPosition="0">
        <references count="2">
          <reference field="6" count="1" selected="0">
            <x v="1"/>
          </reference>
          <reference field="8" count="3">
            <x v="3"/>
            <x v="13"/>
            <x v="14"/>
          </reference>
        </references>
      </pivotArea>
    </format>
    <format dxfId="65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2">
            <x v="28"/>
            <x v="30"/>
          </reference>
        </references>
      </pivotArea>
    </format>
    <format dxfId="64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3"/>
          </reference>
          <reference field="10" count="1">
            <x v="27"/>
          </reference>
        </references>
      </pivotArea>
    </format>
    <format dxfId="6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4"/>
          </reference>
          <reference field="10" count="1">
            <x v="29"/>
          </reference>
        </references>
      </pivotArea>
    </format>
    <format dxfId="62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3"/>
          </reference>
          <reference field="10" count="1" selected="0">
            <x v="28"/>
          </reference>
          <reference field="11" count="1">
            <x v="0"/>
          </reference>
        </references>
      </pivotArea>
    </format>
    <format dxfId="6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28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6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30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5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3"/>
          </reference>
          <reference field="10" count="1" selected="0">
            <x v="27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5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4"/>
          </reference>
          <reference field="10" count="1" selected="0">
            <x v="29"/>
          </reference>
          <reference field="11" count="1" selected="0">
            <x v="0"/>
          </reference>
          <reference field="12" count="2">
            <x v="8"/>
            <x v="9"/>
          </reference>
        </references>
      </pivotArea>
    </format>
    <format dxfId="57">
      <pivotArea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2" selected="0">
            <x v="9"/>
            <x v="10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56">
      <pivotArea dataOnly="0" labelOnly="1" outline="0" fieldPosition="0">
        <references count="2">
          <reference field="6" count="1" selected="0">
            <x v="1"/>
          </reference>
          <reference field="8" count="1">
            <x v="6"/>
          </reference>
        </references>
      </pivotArea>
    </format>
    <format dxfId="55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6"/>
          </reference>
          <reference field="10" count="2">
            <x v="9"/>
            <x v="10"/>
          </reference>
        </references>
      </pivotArea>
    </format>
    <format dxfId="5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28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53">
      <pivotArea outline="0" fieldPosition="0">
        <references count="5">
          <reference field="6" count="1" selected="0">
            <x v="1"/>
          </reference>
          <reference field="8" count="3" selected="0">
            <x v="3"/>
            <x v="7"/>
            <x v="12"/>
          </reference>
          <reference field="10" count="3" selected="0">
            <x v="24"/>
            <x v="25"/>
            <x v="26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5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24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5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25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5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2"/>
          </reference>
          <reference field="10" count="1" selected="0">
            <x v="26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4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24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4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25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4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2"/>
          </reference>
          <reference field="10" count="1" selected="0">
            <x v="26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46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3" selected="0">
            <x v="24"/>
            <x v="28"/>
            <x v="31"/>
          </reference>
          <reference field="11" count="1" selected="0">
            <x v="0"/>
          </reference>
          <reference field="12" count="2" selected="0">
            <x v="6"/>
            <x v="12"/>
          </reference>
        </references>
      </pivotArea>
    </format>
    <format dxfId="45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3">
            <x v="24"/>
            <x v="28"/>
            <x v="31"/>
          </reference>
        </references>
      </pivotArea>
    </format>
    <format dxfId="4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24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4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28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4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31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41">
      <pivotArea outline="0" fieldPosition="0">
        <references count="5">
          <reference field="6" count="1" selected="0">
            <x v="1"/>
          </reference>
          <reference field="8" count="4" selected="0">
            <x v="7"/>
            <x v="12"/>
            <x v="13"/>
            <x v="14"/>
          </reference>
          <reference field="10" count="4" selected="0">
            <x v="25"/>
            <x v="26"/>
            <x v="27"/>
            <x v="29"/>
          </reference>
          <reference field="11" count="1" selected="0">
            <x v="0"/>
          </reference>
          <reference field="12" count="1" selected="0">
            <x v="6"/>
          </reference>
        </references>
      </pivotArea>
    </format>
    <format dxfId="40">
      <pivotArea outline="0" fieldPosition="0">
        <references count="5">
          <reference field="6" count="1" selected="0">
            <x v="1"/>
          </reference>
          <reference field="8" count="5" selected="0">
            <x v="3"/>
            <x v="7"/>
            <x v="12"/>
            <x v="13"/>
            <x v="14"/>
          </reference>
          <reference field="10" count="7" selected="0">
            <x v="24"/>
            <x v="25"/>
            <x v="26"/>
            <x v="27"/>
            <x v="28"/>
            <x v="29"/>
            <x v="30"/>
          </reference>
          <reference field="11" count="1" selected="0">
            <x v="0"/>
          </reference>
          <reference field="12" count="2" selected="0">
            <x v="4"/>
            <x v="12"/>
          </reference>
        </references>
      </pivotArea>
    </format>
    <format dxfId="39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3"/>
          </reference>
          <reference field="10" count="1" selected="0">
            <x v="24"/>
          </reference>
          <reference field="11" count="1">
            <x v="0"/>
          </reference>
        </references>
      </pivotArea>
    </format>
    <format dxfId="3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24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3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28"/>
          </reference>
          <reference field="11" count="1" selected="0">
            <x v="0"/>
          </reference>
          <reference field="12" count="2">
            <x v="4"/>
            <x v="12"/>
          </reference>
        </references>
      </pivotArea>
    </format>
    <format dxfId="3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30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3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25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3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2"/>
          </reference>
          <reference field="10" count="1" selected="0">
            <x v="26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3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3"/>
          </reference>
          <reference field="10" count="1" selected="0">
            <x v="27"/>
          </reference>
          <reference field="11" count="1" selected="0">
            <x v="0"/>
          </reference>
          <reference field="12" count="2">
            <x v="4"/>
            <x v="12"/>
          </reference>
        </references>
      </pivotArea>
    </format>
    <format dxfId="3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4"/>
          </reference>
          <reference field="10" count="1" selected="0">
            <x v="29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31">
      <pivotArea outline="0" fieldPosition="0">
        <references count="5">
          <reference field="6" count="1" selected="0">
            <x v="1"/>
          </reference>
          <reference field="8" count="2" selected="0">
            <x v="3"/>
            <x v="4"/>
          </reference>
          <reference field="10" count="2" selected="0">
            <x v="8"/>
            <x v="23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30">
      <pivotArea dataOnly="0" labelOnly="1" outline="0" fieldPosition="0">
        <references count="2">
          <reference field="6" count="1" selected="0">
            <x v="1"/>
          </reference>
          <reference field="8" count="2">
            <x v="3"/>
            <x v="4"/>
          </reference>
        </references>
      </pivotArea>
    </format>
    <format dxfId="29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1">
            <x v="8"/>
          </reference>
        </references>
      </pivotArea>
    </format>
    <format dxfId="2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4"/>
          </reference>
          <reference field="10" count="1">
            <x v="23"/>
          </reference>
        </references>
      </pivotArea>
    </format>
    <format dxfId="27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3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2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8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2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23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24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5"/>
          </reference>
          <reference field="10" count="1" selected="0">
            <x v="21"/>
          </reference>
          <reference field="11" count="1">
            <x v="0"/>
          </reference>
        </references>
      </pivotArea>
    </format>
    <format dxfId="23">
      <pivotArea outline="0" fieldPosition="0">
        <references count="5">
          <reference field="6" count="1" selected="0">
            <x v="1"/>
          </reference>
          <reference field="8" count="3" selected="0">
            <x v="2"/>
            <x v="5"/>
            <x v="11"/>
          </reference>
          <reference field="10" count="3" selected="0">
            <x v="20"/>
            <x v="21"/>
            <x v="22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22">
      <pivotArea dataOnly="0" labelOnly="1" outline="0" fieldPosition="0">
        <references count="2">
          <reference field="6" count="1" selected="0">
            <x v="1"/>
          </reference>
          <reference field="8" count="3">
            <x v="2"/>
            <x v="5"/>
            <x v="11"/>
          </reference>
        </references>
      </pivotArea>
    </format>
    <format dxfId="2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2"/>
          </reference>
          <reference field="10" count="1">
            <x v="22"/>
          </reference>
        </references>
      </pivotArea>
    </format>
    <format dxfId="20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5"/>
          </reference>
          <reference field="10" count="1">
            <x v="21"/>
          </reference>
        </references>
      </pivotArea>
    </format>
    <format dxfId="19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1"/>
          </reference>
          <reference field="10" count="1">
            <x v="20"/>
          </reference>
        </references>
      </pivotArea>
    </format>
    <format dxfId="18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2"/>
          </reference>
          <reference field="10" count="1" selected="0">
            <x v="22"/>
          </reference>
          <reference field="11" count="1">
            <x v="0"/>
          </reference>
        </references>
      </pivotArea>
    </format>
    <format dxfId="1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2"/>
          </reference>
          <reference field="10" count="1" selected="0">
            <x v="22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21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1"/>
          </reference>
          <reference field="10" count="1" selected="0">
            <x v="20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4">
      <pivotArea outline="0" fieldPosition="0">
        <references count="5">
          <reference field="6" count="1" selected="0">
            <x v="1"/>
          </reference>
          <reference field="8" count="2" selected="0">
            <x v="6"/>
            <x v="7"/>
          </reference>
          <reference field="10" count="3" selected="0">
            <x v="10"/>
            <x v="32"/>
            <x v="33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1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7"/>
          </reference>
          <reference field="10" count="2">
            <x v="32"/>
            <x v="33"/>
          </reference>
        </references>
      </pivotArea>
    </format>
    <format dxfId="12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0"/>
          </reference>
          <reference field="11" count="1">
            <x v="0"/>
          </reference>
        </references>
      </pivotArea>
    </format>
    <format dxfId="1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0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1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32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33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8">
      <pivotArea outline="0" fieldPosition="0">
        <references count="5">
          <reference field="6" count="1" selected="0">
            <x v="1"/>
          </reference>
          <reference field="8" count="2" selected="0">
            <x v="4"/>
            <x v="6"/>
          </reference>
          <reference field="10" count="3" selected="0">
            <x v="10"/>
            <x v="11"/>
            <x v="34"/>
          </reference>
          <reference field="11" count="1" selected="0">
            <x v="0"/>
          </reference>
          <reference field="12" count="5" selected="0">
            <x v="4"/>
            <x v="6"/>
            <x v="8"/>
            <x v="9"/>
            <x v="12"/>
          </reference>
        </references>
      </pivotArea>
    </format>
    <format dxfId="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4"/>
          </reference>
          <reference field="10" count="1">
            <x v="34"/>
          </reference>
        </references>
      </pivotArea>
    </format>
    <format dxfId="6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6"/>
          </reference>
          <reference field="10" count="2">
            <x v="10"/>
            <x v="11"/>
          </reference>
        </references>
      </pivotArea>
    </format>
    <format dxfId="5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4"/>
          </reference>
          <reference field="10" count="1" selected="0">
            <x v="34"/>
          </reference>
          <reference field="11" count="1">
            <x v="0"/>
          </reference>
        </references>
      </pivotArea>
    </format>
    <format dxfId="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34"/>
          </reference>
          <reference field="11" count="1" selected="0">
            <x v="0"/>
          </reference>
          <reference field="12" count="4">
            <x v="4"/>
            <x v="6"/>
            <x v="8"/>
            <x v="12"/>
          </reference>
        </references>
      </pivotArea>
    </format>
    <format dxfId="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0"/>
          </reference>
          <reference field="11" count="1" selected="0">
            <x v="0"/>
          </reference>
          <reference field="12" count="2">
            <x v="8"/>
            <x v="9"/>
          </reference>
        </references>
      </pivotArea>
    </format>
    <format dxfId="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1"/>
          </reference>
          <reference field="11" count="1" selected="0">
            <x v="0"/>
          </reference>
          <reference field="12" count="4">
            <x v="6"/>
            <x v="8"/>
            <x v="9"/>
            <x v="12"/>
          </reference>
        </references>
      </pivotArea>
    </format>
    <format dxfId="1">
      <pivotArea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34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34"/>
          </reference>
          <reference field="11" count="1" selected="0">
            <x v="0"/>
          </reference>
          <reference field="12" count="1">
            <x v="9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UMERO_DE_PALLET" xr10:uid="{00000000-0013-0000-FFFF-FFFF01000000}" sourceName="NUMERO DE PALLET">
  <pivotTables>
    <pivotTable tabId="5" name="TablaDinámica1"/>
  </pivotTables>
  <data>
    <tabular pivotCacheId="3">
      <items count="48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 s="1"/>
        <i x="38" nd="1"/>
        <i x="28" nd="1"/>
        <i x="40" nd="1"/>
        <i x="46" nd="1"/>
        <i x="25" nd="1"/>
        <i x="29" nd="1"/>
        <i x="34" nd="1"/>
        <i x="41" nd="1"/>
        <i x="43" nd="1"/>
        <i x="44" nd="1"/>
        <i x="45" nd="1"/>
        <i x="47" nd="1"/>
        <i x="24" nd="1"/>
        <i x="26" nd="1"/>
        <i x="27" nd="1"/>
        <i x="30" nd="1"/>
        <i x="31" nd="1"/>
        <i x="32" nd="1"/>
        <i x="33" nd="1"/>
        <i x="35" nd="1"/>
        <i x="36" nd="1"/>
        <i x="37" nd="1"/>
        <i x="39" nd="1"/>
        <i x="4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UMERO DE PALLET" xr10:uid="{00000000-0014-0000-FFFF-FFFF01000000}" cache="SegmentaciónDeDatos_NUMERO_DE_PALLET" caption="NUMERO DE PALLET" startItem="1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1268C-72D5-460E-8A5E-73574A3A5F16}" name="TABdata" displayName="TABdata" ref="A2:O114" totalsRowShown="0" headerRowDxfId="694" dataDxfId="693" tableBorderDxfId="692">
  <autoFilter ref="A2:O114" xr:uid="{5F61268C-72D5-460E-8A5E-73574A3A5F16}"/>
  <sortState ref="A3:O114">
    <sortCondition ref="B2:B114"/>
  </sortState>
  <tableColumns count="15">
    <tableColumn id="1" xr3:uid="{00000000-0010-0000-0000-000001000000}" name="PL" dataDxfId="691"/>
    <tableColumn id="2" xr3:uid="{00000000-0010-0000-0000-000002000000}" name="NUMERO DE PALLET" dataDxfId="690"/>
    <tableColumn id="3" xr3:uid="{00000000-0010-0000-0000-000003000000}" name="TIPO DE PALETA" dataDxfId="689"/>
    <tableColumn id="4" xr3:uid="{00000000-0010-0000-0000-000004000000}" name="PRESENTACION" dataDxfId="688"/>
    <tableColumn id="5" xr3:uid="{00000000-0010-0000-0000-000005000000}" name="EMBALAJE" dataDxfId="687"/>
    <tableColumn id="6" xr3:uid="{00000000-0010-0000-0000-000006000000}" name="MARCA DE CAJA" dataDxfId="686"/>
    <tableColumn id="7" xr3:uid="{00000000-0010-0000-0000-000007000000}" name="VARIEDAD" dataDxfId="685"/>
    <tableColumn id="8" xr3:uid="{00000000-0010-0000-0000-000008000000}" name="LOTE" dataDxfId="684"/>
    <tableColumn id="9" xr3:uid="{00000000-0010-0000-0000-000009000000}" name="CÓDIGO DEL LUGAR DE PRODUCCIÓN" dataDxfId="683" totalsRowDxfId="682">
      <calculatedColumnFormula>VLOOKUP(TABdata[[#This Row],[LOTE]],MP!$A$4:$L$355,3,FALSE)</calculatedColumnFormula>
    </tableColumn>
    <tableColumn id="10" xr3:uid="{00000000-0010-0000-0000-00000A000000}" name="FECHA DE PRODUCCIÓN" dataDxfId="681" totalsRowDxfId="680">
      <calculatedColumnFormula>VLOOKUP(TABdata[[#This Row],[LOTE]],MP!A:L,5,FALSE)</calculatedColumnFormula>
    </tableColumn>
    <tableColumn id="11" xr3:uid="{00000000-0010-0000-0000-00000B000000}" name="TRAZABILIDAD" dataDxfId="679" totalsRowDxfId="678">
      <calculatedColumnFormula>VLOOKUP(TABdata[[#This Row],[LOTE]],MP!$A$4:$O$825,6,FALSE)</calculatedColumnFormula>
    </tableColumn>
    <tableColumn id="12" xr3:uid="{00000000-0010-0000-0000-00000C000000}" name="CAT" dataDxfId="677"/>
    <tableColumn id="13" xr3:uid="{00000000-0010-0000-0000-00000D000000}" name="CALIBRE" dataDxfId="676"/>
    <tableColumn id="14" xr3:uid="{00000000-0010-0000-0000-00000E000000}" name="CANTIDAD - Cajas" dataDxfId="675"/>
    <tableColumn id="15" xr3:uid="{B7626767-DCCF-41B0-AEC9-6B1027184BD4}" name="CANTIDAD  - KG" dataDxfId="674" totalsRowDxfId="673">
      <calculatedColumnFormula>10*TABdata[[#This Row],[CANTIDAD - Cajas]]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Y831"/>
  <sheetViews>
    <sheetView showGridLines="0" topLeftCell="A76" zoomScale="85" zoomScaleNormal="85" zoomScaleSheetLayoutView="55" workbookViewId="0">
      <selection activeCell="C73" sqref="C73"/>
    </sheetView>
  </sheetViews>
  <sheetFormatPr baseColWidth="10" defaultColWidth="14.44140625" defaultRowHeight="14.4" x14ac:dyDescent="0.3"/>
  <cols>
    <col min="1" max="1" width="7" customWidth="1"/>
    <col min="2" max="2" width="27.44140625" customWidth="1"/>
    <col min="3" max="3" width="23.33203125" customWidth="1"/>
    <col min="4" max="4" width="16.88671875" customWidth="1"/>
    <col min="5" max="5" width="17.33203125" customWidth="1"/>
    <col min="6" max="7" width="16.44140625" customWidth="1"/>
    <col min="8" max="8" width="44.33203125" customWidth="1"/>
    <col min="9" max="9" width="8.44140625" customWidth="1"/>
    <col min="10" max="10" width="19.109375" customWidth="1"/>
    <col min="11" max="11" width="14.33203125" customWidth="1"/>
    <col min="12" max="12" width="27" customWidth="1"/>
    <col min="13" max="13" width="11.44140625" customWidth="1"/>
    <col min="14" max="14" width="2.33203125" customWidth="1"/>
    <col min="15" max="15" width="19.109375" customWidth="1"/>
    <col min="16" max="19" width="11.44140625" customWidth="1"/>
    <col min="20" max="26" width="10.6640625" customWidth="1"/>
  </cols>
  <sheetData>
    <row r="1" spans="1:25" ht="14.25" customHeight="1" x14ac:dyDescent="0.3">
      <c r="A1" s="16" t="s">
        <v>16</v>
      </c>
      <c r="B1" s="17" t="s">
        <v>21</v>
      </c>
      <c r="C1" s="18" t="s">
        <v>43</v>
      </c>
      <c r="H1" s="16" t="s">
        <v>16</v>
      </c>
      <c r="I1" s="19" t="s">
        <v>21</v>
      </c>
      <c r="J1" s="17" t="s">
        <v>43</v>
      </c>
      <c r="M1" s="20"/>
    </row>
    <row r="2" spans="1:25" ht="14.25" customHeight="1" x14ac:dyDescent="0.3">
      <c r="A2" s="21">
        <v>1</v>
      </c>
      <c r="B2" s="21">
        <v>2</v>
      </c>
      <c r="C2" s="15">
        <v>3</v>
      </c>
      <c r="D2" s="21">
        <v>4</v>
      </c>
      <c r="E2" s="21">
        <v>5</v>
      </c>
      <c r="F2" s="21">
        <v>6</v>
      </c>
      <c r="G2" s="21">
        <v>7</v>
      </c>
      <c r="H2" s="21">
        <v>8</v>
      </c>
      <c r="I2" s="21">
        <v>9</v>
      </c>
      <c r="J2" s="21">
        <v>10</v>
      </c>
      <c r="K2" s="21">
        <v>11</v>
      </c>
      <c r="L2" s="21"/>
      <c r="M2" s="21">
        <v>12</v>
      </c>
      <c r="N2" s="21">
        <v>13</v>
      </c>
      <c r="O2" s="21">
        <v>14</v>
      </c>
    </row>
    <row r="3" spans="1:25" ht="30.75" customHeight="1" x14ac:dyDescent="0.35">
      <c r="C3" s="15"/>
      <c r="G3" s="14"/>
      <c r="I3" s="122" t="s">
        <v>25</v>
      </c>
      <c r="J3" s="123"/>
      <c r="K3" s="123"/>
      <c r="L3" s="22"/>
      <c r="M3" s="23" t="s">
        <v>29</v>
      </c>
      <c r="P3" s="24"/>
      <c r="Q3" s="24"/>
      <c r="R3" s="24"/>
      <c r="S3" s="24"/>
      <c r="T3" s="24"/>
      <c r="U3" s="24"/>
      <c r="V3" s="24"/>
      <c r="W3" s="24"/>
      <c r="X3" s="24"/>
    </row>
    <row r="4" spans="1:25" ht="14.25" customHeight="1" x14ac:dyDescent="0.3">
      <c r="A4" s="25" t="s">
        <v>15</v>
      </c>
      <c r="B4" s="25" t="s">
        <v>22</v>
      </c>
      <c r="C4" s="25" t="s">
        <v>4</v>
      </c>
      <c r="D4" s="25" t="s">
        <v>28</v>
      </c>
      <c r="E4" s="26" t="s">
        <v>13</v>
      </c>
      <c r="F4" s="27" t="s">
        <v>5</v>
      </c>
      <c r="G4" s="25" t="s">
        <v>7</v>
      </c>
      <c r="H4" s="25" t="s">
        <v>9</v>
      </c>
      <c r="I4" s="28" t="s">
        <v>23</v>
      </c>
      <c r="J4" s="28" t="s">
        <v>24</v>
      </c>
      <c r="K4" s="28" t="s">
        <v>26</v>
      </c>
      <c r="L4" s="28" t="s">
        <v>3</v>
      </c>
      <c r="M4" s="29" t="s">
        <v>27</v>
      </c>
      <c r="N4" s="28" t="s">
        <v>36</v>
      </c>
      <c r="O4" s="28" t="s">
        <v>32</v>
      </c>
      <c r="P4" s="28" t="s">
        <v>31</v>
      </c>
      <c r="Q4" s="28" t="s">
        <v>38</v>
      </c>
      <c r="R4" s="28" t="s">
        <v>30</v>
      </c>
      <c r="S4" s="28" t="s">
        <v>39</v>
      </c>
      <c r="T4" s="28" t="s">
        <v>40</v>
      </c>
      <c r="U4" s="28" t="s">
        <v>33</v>
      </c>
      <c r="V4" s="28" t="s">
        <v>34</v>
      </c>
      <c r="W4" s="28" t="s">
        <v>35</v>
      </c>
      <c r="X4" s="28" t="s">
        <v>41</v>
      </c>
      <c r="Y4" s="28" t="s">
        <v>37</v>
      </c>
    </row>
    <row r="5" spans="1:25" ht="14.25" customHeight="1" x14ac:dyDescent="0.3">
      <c r="A5" s="67">
        <v>131</v>
      </c>
      <c r="B5" s="87" t="s">
        <v>67</v>
      </c>
      <c r="C5" s="88" t="s">
        <v>52</v>
      </c>
      <c r="D5" s="31" t="s">
        <v>46</v>
      </c>
      <c r="E5" s="32">
        <v>45736</v>
      </c>
      <c r="F5" s="31" t="s">
        <v>53</v>
      </c>
      <c r="G5" s="40" t="s">
        <v>87</v>
      </c>
      <c r="H5" s="41" t="s">
        <v>77</v>
      </c>
      <c r="I5" s="14">
        <v>302</v>
      </c>
      <c r="J5" s="37"/>
      <c r="K5" s="34"/>
      <c r="L5" s="35"/>
      <c r="M5" s="35"/>
      <c r="N5" s="35"/>
      <c r="O5" s="35"/>
      <c r="P5" s="35"/>
      <c r="Q5" s="33">
        <v>0.99</v>
      </c>
      <c r="S5" s="36">
        <f t="shared" ref="S5:S10" si="0">J5-AE5</f>
        <v>0</v>
      </c>
    </row>
    <row r="6" spans="1:25" ht="14.25" customHeight="1" x14ac:dyDescent="0.3">
      <c r="A6" s="67">
        <v>132</v>
      </c>
      <c r="B6" s="87" t="s">
        <v>67</v>
      </c>
      <c r="C6" s="88" t="s">
        <v>52</v>
      </c>
      <c r="D6" s="31" t="s">
        <v>46</v>
      </c>
      <c r="E6" s="32">
        <v>45736</v>
      </c>
      <c r="F6" s="31" t="s">
        <v>54</v>
      </c>
      <c r="G6" s="40" t="s">
        <v>88</v>
      </c>
      <c r="H6" s="41" t="s">
        <v>77</v>
      </c>
      <c r="I6" s="14">
        <v>80</v>
      </c>
      <c r="J6" s="37"/>
      <c r="K6" s="34"/>
      <c r="L6" s="35"/>
      <c r="M6" s="35"/>
      <c r="N6" s="35"/>
      <c r="O6" s="35"/>
      <c r="P6" s="35"/>
      <c r="Q6" s="33">
        <v>0.99</v>
      </c>
      <c r="S6" s="36">
        <f t="shared" si="0"/>
        <v>0</v>
      </c>
    </row>
    <row r="7" spans="1:25" ht="14.25" customHeight="1" x14ac:dyDescent="0.3">
      <c r="A7" s="67">
        <v>148</v>
      </c>
      <c r="B7" s="92" t="s">
        <v>67</v>
      </c>
      <c r="C7" s="88" t="s">
        <v>55</v>
      </c>
      <c r="D7" s="31" t="s">
        <v>46</v>
      </c>
      <c r="E7" s="32">
        <v>45738</v>
      </c>
      <c r="F7" s="31" t="s">
        <v>56</v>
      </c>
      <c r="G7" s="40" t="s">
        <v>78</v>
      </c>
      <c r="H7" s="41" t="s">
        <v>105</v>
      </c>
      <c r="I7" s="14">
        <v>420</v>
      </c>
      <c r="J7" s="37">
        <v>8820.5</v>
      </c>
      <c r="K7" s="34"/>
      <c r="L7" s="35"/>
      <c r="M7" s="35"/>
      <c r="N7" s="35"/>
      <c r="O7" s="35"/>
      <c r="P7" s="35"/>
      <c r="Q7" s="33">
        <v>0.99</v>
      </c>
      <c r="S7" s="36">
        <f t="shared" si="0"/>
        <v>8820.5</v>
      </c>
    </row>
    <row r="8" spans="1:25" ht="14.25" customHeight="1" x14ac:dyDescent="0.3">
      <c r="A8" s="67">
        <v>152</v>
      </c>
      <c r="B8" s="92" t="s">
        <v>67</v>
      </c>
      <c r="C8" s="88" t="s">
        <v>57</v>
      </c>
      <c r="D8" s="31" t="s">
        <v>46</v>
      </c>
      <c r="E8" s="32">
        <v>45738</v>
      </c>
      <c r="F8" s="31" t="s">
        <v>58</v>
      </c>
      <c r="G8" s="40" t="s">
        <v>79</v>
      </c>
      <c r="H8" s="93" t="s">
        <v>106</v>
      </c>
      <c r="I8" s="14">
        <v>411</v>
      </c>
      <c r="J8" s="37">
        <v>7769.8</v>
      </c>
      <c r="K8" s="34"/>
      <c r="L8" s="35"/>
      <c r="M8" s="35"/>
      <c r="N8" s="35"/>
      <c r="O8" s="35"/>
      <c r="P8" s="35"/>
      <c r="Q8" s="33">
        <v>0.99</v>
      </c>
      <c r="S8" s="36">
        <f t="shared" si="0"/>
        <v>7769.8</v>
      </c>
    </row>
    <row r="9" spans="1:25" ht="14.25" customHeight="1" x14ac:dyDescent="0.3">
      <c r="A9" s="67">
        <v>161</v>
      </c>
      <c r="B9" s="92" t="s">
        <v>67</v>
      </c>
      <c r="C9" s="88" t="s">
        <v>52</v>
      </c>
      <c r="D9" s="31" t="s">
        <v>46</v>
      </c>
      <c r="E9" s="32">
        <v>45738</v>
      </c>
      <c r="F9" s="31" t="s">
        <v>59</v>
      </c>
      <c r="G9" s="40" t="s">
        <v>80</v>
      </c>
      <c r="H9" s="41" t="s">
        <v>107</v>
      </c>
      <c r="I9" s="14">
        <v>85</v>
      </c>
      <c r="J9" s="37">
        <v>1619.5</v>
      </c>
      <c r="K9" s="34"/>
      <c r="L9" s="35"/>
      <c r="M9" s="35"/>
      <c r="N9" s="35"/>
      <c r="O9" s="35"/>
      <c r="P9" s="35"/>
      <c r="Q9" s="33">
        <v>0.99</v>
      </c>
      <c r="S9" s="36">
        <f t="shared" si="0"/>
        <v>1619.5</v>
      </c>
    </row>
    <row r="10" spans="1:25" ht="14.25" customHeight="1" x14ac:dyDescent="0.3">
      <c r="A10" s="67">
        <v>162</v>
      </c>
      <c r="B10" s="92" t="s">
        <v>67</v>
      </c>
      <c r="C10" s="88" t="s">
        <v>55</v>
      </c>
      <c r="D10" s="31" t="s">
        <v>46</v>
      </c>
      <c r="E10" s="32">
        <v>45738</v>
      </c>
      <c r="F10" s="31" t="s">
        <v>60</v>
      </c>
      <c r="G10" s="40" t="s">
        <v>81</v>
      </c>
      <c r="H10" s="41" t="s">
        <v>108</v>
      </c>
      <c r="I10" s="14">
        <v>410</v>
      </c>
      <c r="J10" s="37">
        <v>8283</v>
      </c>
      <c r="K10" s="34"/>
      <c r="L10" s="35"/>
      <c r="M10" s="35"/>
      <c r="N10" s="35"/>
      <c r="O10" s="35"/>
      <c r="P10" s="35"/>
      <c r="Q10" s="33">
        <v>0.99</v>
      </c>
      <c r="S10" s="36">
        <f t="shared" si="0"/>
        <v>8283</v>
      </c>
    </row>
    <row r="11" spans="1:25" ht="14.25" customHeight="1" x14ac:dyDescent="0.3">
      <c r="A11" s="67">
        <v>170</v>
      </c>
      <c r="B11" s="92" t="s">
        <v>67</v>
      </c>
      <c r="C11" s="88" t="s">
        <v>61</v>
      </c>
      <c r="D11" s="31" t="s">
        <v>46</v>
      </c>
      <c r="E11" s="32">
        <v>45740</v>
      </c>
      <c r="F11" s="31" t="s">
        <v>62</v>
      </c>
      <c r="G11" s="40" t="s">
        <v>82</v>
      </c>
      <c r="H11" s="41" t="s">
        <v>83</v>
      </c>
      <c r="I11" s="14">
        <v>200</v>
      </c>
      <c r="J11" s="37">
        <v>3892.5</v>
      </c>
      <c r="K11" s="34"/>
      <c r="L11" s="35"/>
      <c r="M11" s="35"/>
      <c r="N11" s="35"/>
      <c r="O11" s="35"/>
      <c r="P11" s="35"/>
      <c r="Q11" s="33">
        <v>0.99</v>
      </c>
      <c r="S11" s="36">
        <f>J12-AE11</f>
        <v>192.5</v>
      </c>
    </row>
    <row r="12" spans="1:25" ht="14.25" customHeight="1" x14ac:dyDescent="0.3">
      <c r="A12" s="67">
        <v>190</v>
      </c>
      <c r="B12" s="92" t="s">
        <v>67</v>
      </c>
      <c r="C12" s="88" t="s">
        <v>61</v>
      </c>
      <c r="D12" s="31" t="s">
        <v>46</v>
      </c>
      <c r="E12" s="32">
        <v>45743</v>
      </c>
      <c r="F12" s="31" t="s">
        <v>63</v>
      </c>
      <c r="G12" s="40" t="s">
        <v>84</v>
      </c>
      <c r="H12" s="41" t="s">
        <v>83</v>
      </c>
      <c r="I12" s="14">
        <v>10</v>
      </c>
      <c r="J12" s="37">
        <v>192.5</v>
      </c>
      <c r="K12" s="34"/>
      <c r="L12" s="35"/>
      <c r="M12" s="35"/>
      <c r="N12" s="35"/>
      <c r="O12" s="35"/>
      <c r="P12" s="35"/>
      <c r="Q12" s="33">
        <v>0.99</v>
      </c>
      <c r="S12" s="36" t="e">
        <f>#REF!-AE12</f>
        <v>#REF!</v>
      </c>
    </row>
    <row r="13" spans="1:25" ht="14.25" customHeight="1" x14ac:dyDescent="0.3">
      <c r="A13" s="67">
        <v>191</v>
      </c>
      <c r="B13" s="92" t="s">
        <v>67</v>
      </c>
      <c r="C13" s="88" t="s">
        <v>61</v>
      </c>
      <c r="D13" s="31" t="s">
        <v>46</v>
      </c>
      <c r="E13" s="32">
        <v>45743</v>
      </c>
      <c r="F13" s="31" t="s">
        <v>64</v>
      </c>
      <c r="G13" s="40" t="s">
        <v>85</v>
      </c>
      <c r="H13" s="41" t="s">
        <v>83</v>
      </c>
      <c r="I13" s="14">
        <v>75</v>
      </c>
      <c r="J13" s="37">
        <v>1458.5</v>
      </c>
      <c r="K13" s="34"/>
      <c r="L13" s="35"/>
      <c r="M13" s="35"/>
      <c r="N13" s="35"/>
      <c r="O13" s="35"/>
      <c r="P13" s="35"/>
      <c r="Q13" s="33">
        <v>0.99</v>
      </c>
      <c r="S13" s="36">
        <f>J14-AE13</f>
        <v>1915.8</v>
      </c>
    </row>
    <row r="14" spans="1:25" ht="14.25" customHeight="1" x14ac:dyDescent="0.3">
      <c r="A14" s="67">
        <v>210</v>
      </c>
      <c r="B14" s="92" t="s">
        <v>67</v>
      </c>
      <c r="C14" s="88" t="s">
        <v>65</v>
      </c>
      <c r="D14" s="31" t="s">
        <v>46</v>
      </c>
      <c r="E14" s="32">
        <v>45745</v>
      </c>
      <c r="F14" s="31" t="s">
        <v>66</v>
      </c>
      <c r="G14" s="40" t="s">
        <v>86</v>
      </c>
      <c r="H14" s="41" t="s">
        <v>83</v>
      </c>
      <c r="I14" s="14">
        <v>100</v>
      </c>
      <c r="J14" s="37">
        <v>1915.8</v>
      </c>
      <c r="K14" s="34"/>
      <c r="L14" s="35"/>
      <c r="M14" s="35"/>
      <c r="N14" s="35"/>
      <c r="O14" s="35"/>
      <c r="P14" s="35"/>
      <c r="Q14" s="33">
        <v>0.99</v>
      </c>
      <c r="S14" s="36">
        <f>J17-AE14</f>
        <v>4038.5</v>
      </c>
    </row>
    <row r="15" spans="1:25" ht="14.25" customHeight="1" x14ac:dyDescent="0.3">
      <c r="A15" s="67">
        <v>290</v>
      </c>
      <c r="B15" s="92" t="s">
        <v>67</v>
      </c>
      <c r="C15" s="88" t="s">
        <v>71</v>
      </c>
      <c r="D15" s="31" t="s">
        <v>46</v>
      </c>
      <c r="E15" s="32">
        <v>45751</v>
      </c>
      <c r="F15" s="31" t="s">
        <v>72</v>
      </c>
      <c r="G15" s="40" t="s">
        <v>73</v>
      </c>
      <c r="H15" s="41" t="s">
        <v>74</v>
      </c>
      <c r="I15" s="14">
        <v>23</v>
      </c>
      <c r="J15" s="37">
        <v>495</v>
      </c>
      <c r="K15" s="34"/>
      <c r="L15" s="35"/>
      <c r="M15" s="35"/>
      <c r="N15" s="35"/>
      <c r="O15" s="35"/>
      <c r="P15" s="35"/>
      <c r="Q15" s="33"/>
      <c r="S15" s="36"/>
    </row>
    <row r="16" spans="1:25" ht="14.25" customHeight="1" x14ac:dyDescent="0.3">
      <c r="A16" s="67">
        <v>291</v>
      </c>
      <c r="B16" s="92" t="s">
        <v>67</v>
      </c>
      <c r="C16" s="88" t="s">
        <v>71</v>
      </c>
      <c r="D16" s="31" t="s">
        <v>46</v>
      </c>
      <c r="E16" s="32">
        <v>45751</v>
      </c>
      <c r="F16" s="31" t="s">
        <v>75</v>
      </c>
      <c r="G16" s="40" t="s">
        <v>76</v>
      </c>
      <c r="H16" s="41" t="s">
        <v>74</v>
      </c>
      <c r="I16" s="14">
        <v>210</v>
      </c>
      <c r="J16" s="37">
        <v>4307.8999999999996</v>
      </c>
      <c r="K16" s="34"/>
      <c r="L16" s="35"/>
      <c r="M16" s="35"/>
      <c r="N16" s="35"/>
      <c r="O16" s="35"/>
      <c r="P16" s="35"/>
      <c r="Q16" s="33"/>
      <c r="S16" s="36"/>
    </row>
    <row r="17" spans="1:19" ht="14.25" customHeight="1" x14ac:dyDescent="0.3">
      <c r="A17" s="67">
        <v>349</v>
      </c>
      <c r="B17" s="92" t="s">
        <v>67</v>
      </c>
      <c r="C17" s="88" t="s">
        <v>89</v>
      </c>
      <c r="D17" s="31" t="s">
        <v>46</v>
      </c>
      <c r="E17" s="32">
        <v>45756</v>
      </c>
      <c r="F17" s="31" t="s">
        <v>90</v>
      </c>
      <c r="G17" s="40" t="s">
        <v>91</v>
      </c>
      <c r="H17" s="41" t="s">
        <v>92</v>
      </c>
      <c r="I17" s="14">
        <v>191</v>
      </c>
      <c r="J17" s="37">
        <v>4038.5</v>
      </c>
      <c r="K17" s="34"/>
      <c r="L17" s="35"/>
      <c r="M17" s="35"/>
      <c r="N17" s="35"/>
      <c r="O17" s="35"/>
      <c r="P17" s="35"/>
      <c r="Q17" s="33">
        <v>0.99</v>
      </c>
      <c r="S17" s="36">
        <f>J18-AE17</f>
        <v>5659.3</v>
      </c>
    </row>
    <row r="18" spans="1:19" ht="14.25" customHeight="1" x14ac:dyDescent="0.3">
      <c r="A18" s="67">
        <v>354</v>
      </c>
      <c r="B18" s="68" t="s">
        <v>67</v>
      </c>
      <c r="C18" s="88" t="s">
        <v>93</v>
      </c>
      <c r="D18" s="31" t="s">
        <v>46</v>
      </c>
      <c r="E18" s="32">
        <v>45757</v>
      </c>
      <c r="F18" s="31" t="s">
        <v>94</v>
      </c>
      <c r="G18" s="40" t="s">
        <v>96</v>
      </c>
      <c r="H18" s="41" t="s">
        <v>74</v>
      </c>
      <c r="I18" s="14">
        <v>286</v>
      </c>
      <c r="J18" s="37">
        <v>5659.3</v>
      </c>
      <c r="K18" s="34"/>
      <c r="L18" s="35"/>
      <c r="M18" s="35"/>
      <c r="N18" s="35"/>
      <c r="O18" s="35"/>
      <c r="P18" s="35"/>
      <c r="Q18" s="33">
        <v>0.99</v>
      </c>
      <c r="S18" s="36">
        <f>J19-AE18</f>
        <v>1032</v>
      </c>
    </row>
    <row r="19" spans="1:19" ht="14.25" customHeight="1" x14ac:dyDescent="0.3">
      <c r="A19" s="67">
        <v>355</v>
      </c>
      <c r="B19" s="68" t="s">
        <v>67</v>
      </c>
      <c r="C19" s="88" t="s">
        <v>89</v>
      </c>
      <c r="D19" s="31" t="s">
        <v>46</v>
      </c>
      <c r="E19" s="32">
        <v>45757</v>
      </c>
      <c r="F19" s="31" t="s">
        <v>95</v>
      </c>
      <c r="G19" s="40" t="s">
        <v>97</v>
      </c>
      <c r="H19" s="41" t="s">
        <v>92</v>
      </c>
      <c r="I19" s="14">
        <v>47</v>
      </c>
      <c r="J19" s="37">
        <v>1032</v>
      </c>
      <c r="K19" s="34"/>
      <c r="L19" s="35"/>
      <c r="M19" s="35"/>
      <c r="N19" s="35"/>
      <c r="O19" s="35"/>
      <c r="P19" s="35"/>
      <c r="Q19" s="33">
        <v>0.99</v>
      </c>
      <c r="S19" s="36">
        <f>J20-AE19</f>
        <v>8351.5</v>
      </c>
    </row>
    <row r="20" spans="1:19" ht="14.25" customHeight="1" x14ac:dyDescent="0.3">
      <c r="A20" s="67">
        <v>373</v>
      </c>
      <c r="B20" s="68" t="s">
        <v>67</v>
      </c>
      <c r="C20" s="88" t="s">
        <v>93</v>
      </c>
      <c r="D20" s="31" t="s">
        <v>46</v>
      </c>
      <c r="E20" s="32">
        <v>45759</v>
      </c>
      <c r="F20" s="31" t="s">
        <v>98</v>
      </c>
      <c r="G20" s="40" t="s">
        <v>100</v>
      </c>
      <c r="H20" s="41" t="s">
        <v>74</v>
      </c>
      <c r="I20" s="14">
        <v>385</v>
      </c>
      <c r="J20" s="37">
        <v>8351.5</v>
      </c>
      <c r="K20" s="34"/>
      <c r="L20" s="35"/>
      <c r="M20" s="35"/>
      <c r="N20" s="35"/>
      <c r="O20" s="35"/>
      <c r="P20" s="35"/>
      <c r="Q20" s="33">
        <v>0.99</v>
      </c>
      <c r="S20" s="36">
        <f>J21-AE20</f>
        <v>2528.5</v>
      </c>
    </row>
    <row r="21" spans="1:19" ht="14.25" customHeight="1" x14ac:dyDescent="0.3">
      <c r="A21" s="67">
        <v>378</v>
      </c>
      <c r="B21" s="68" t="s">
        <v>67</v>
      </c>
      <c r="C21" s="88" t="s">
        <v>93</v>
      </c>
      <c r="D21" s="31" t="s">
        <v>46</v>
      </c>
      <c r="E21" s="32">
        <v>45759</v>
      </c>
      <c r="F21" s="31" t="s">
        <v>99</v>
      </c>
      <c r="G21" s="40" t="s">
        <v>101</v>
      </c>
      <c r="H21" s="41" t="s">
        <v>74</v>
      </c>
      <c r="I21" s="14">
        <v>117</v>
      </c>
      <c r="J21" s="37">
        <v>2528.5</v>
      </c>
      <c r="K21" s="34"/>
      <c r="L21" s="35"/>
      <c r="M21" s="35"/>
      <c r="N21" s="35"/>
      <c r="O21" s="35"/>
      <c r="P21" s="35"/>
      <c r="Q21" s="33">
        <v>0.99</v>
      </c>
    </row>
    <row r="22" spans="1:19" ht="14.25" customHeight="1" x14ac:dyDescent="0.3">
      <c r="A22" s="67">
        <v>403</v>
      </c>
      <c r="B22" s="68" t="s">
        <v>67</v>
      </c>
      <c r="C22" s="88" t="s">
        <v>102</v>
      </c>
      <c r="D22" s="31" t="s">
        <v>46</v>
      </c>
      <c r="E22" s="32">
        <v>45761</v>
      </c>
      <c r="F22" s="31" t="s">
        <v>103</v>
      </c>
      <c r="G22" s="40" t="s">
        <v>109</v>
      </c>
      <c r="H22" s="94" t="s">
        <v>110</v>
      </c>
      <c r="I22" s="14">
        <v>41</v>
      </c>
      <c r="J22" s="37">
        <v>862</v>
      </c>
      <c r="K22" s="34"/>
      <c r="L22" s="35"/>
      <c r="M22" s="35"/>
      <c r="N22" s="35"/>
      <c r="O22" s="35"/>
      <c r="P22" s="35"/>
      <c r="Q22" s="33">
        <v>0.99</v>
      </c>
    </row>
    <row r="23" spans="1:19" ht="14.25" customHeight="1" x14ac:dyDescent="0.3">
      <c r="A23" s="95">
        <v>404</v>
      </c>
      <c r="B23" s="68" t="s">
        <v>67</v>
      </c>
      <c r="C23" s="88" t="s">
        <v>102</v>
      </c>
      <c r="D23" s="31" t="s">
        <v>46</v>
      </c>
      <c r="E23" s="32">
        <v>45761</v>
      </c>
      <c r="F23" s="31" t="s">
        <v>104</v>
      </c>
      <c r="G23" s="40" t="s">
        <v>111</v>
      </c>
      <c r="H23" s="94" t="s">
        <v>110</v>
      </c>
      <c r="I23" s="14">
        <v>122</v>
      </c>
      <c r="J23" s="37">
        <v>25745</v>
      </c>
      <c r="K23" s="34"/>
      <c r="L23" s="35"/>
      <c r="M23" s="35"/>
      <c r="N23" s="35"/>
      <c r="O23" s="35"/>
      <c r="P23" s="35"/>
      <c r="Q23" s="33">
        <v>0.99</v>
      </c>
    </row>
    <row r="24" spans="1:19" ht="14.25" customHeight="1" x14ac:dyDescent="0.3">
      <c r="A24" s="67">
        <v>439</v>
      </c>
      <c r="B24" s="68" t="s">
        <v>67</v>
      </c>
      <c r="C24" s="88" t="s">
        <v>112</v>
      </c>
      <c r="D24" s="31" t="s">
        <v>46</v>
      </c>
      <c r="E24" s="32">
        <v>45771</v>
      </c>
      <c r="F24" s="31" t="s">
        <v>113</v>
      </c>
      <c r="G24" s="40" t="s">
        <v>125</v>
      </c>
      <c r="H24" s="41" t="s">
        <v>133</v>
      </c>
      <c r="I24" s="14">
        <v>147</v>
      </c>
      <c r="J24" s="37">
        <v>3040</v>
      </c>
      <c r="K24" s="34"/>
      <c r="L24" s="35"/>
      <c r="M24" s="35"/>
      <c r="N24" s="35"/>
      <c r="O24" s="35"/>
      <c r="P24" s="35"/>
      <c r="Q24" s="33">
        <v>0.99</v>
      </c>
    </row>
    <row r="25" spans="1:19" ht="14.25" customHeight="1" x14ac:dyDescent="0.3">
      <c r="A25" s="67">
        <v>440</v>
      </c>
      <c r="B25" s="68" t="s">
        <v>67</v>
      </c>
      <c r="C25" s="88" t="s">
        <v>114</v>
      </c>
      <c r="D25" s="31" t="s">
        <v>46</v>
      </c>
      <c r="E25" s="32">
        <v>45771</v>
      </c>
      <c r="F25" s="31" t="s">
        <v>115</v>
      </c>
      <c r="G25" s="40" t="s">
        <v>127</v>
      </c>
      <c r="H25" s="41" t="s">
        <v>124</v>
      </c>
      <c r="I25" s="14">
        <v>204</v>
      </c>
      <c r="J25" s="37">
        <v>4465</v>
      </c>
      <c r="K25" s="34"/>
      <c r="L25" s="35"/>
      <c r="M25" s="35"/>
      <c r="N25" s="35"/>
      <c r="O25" s="35"/>
      <c r="P25" s="35"/>
      <c r="Q25" s="33">
        <v>0.99</v>
      </c>
    </row>
    <row r="26" spans="1:19" ht="14.25" customHeight="1" x14ac:dyDescent="0.3">
      <c r="A26" s="67">
        <v>457</v>
      </c>
      <c r="B26" s="68" t="s">
        <v>67</v>
      </c>
      <c r="C26" s="88" t="s">
        <v>114</v>
      </c>
      <c r="D26" s="31" t="s">
        <v>46</v>
      </c>
      <c r="E26" s="32">
        <v>45772</v>
      </c>
      <c r="F26" s="31" t="s">
        <v>116</v>
      </c>
      <c r="G26" s="40" t="s">
        <v>126</v>
      </c>
      <c r="H26" s="41" t="s">
        <v>124</v>
      </c>
      <c r="I26" s="14">
        <v>275</v>
      </c>
      <c r="J26" s="37">
        <v>6046.5</v>
      </c>
      <c r="K26" s="34"/>
      <c r="L26" s="35"/>
      <c r="M26" s="35"/>
      <c r="N26" s="35"/>
      <c r="O26" s="35"/>
      <c r="P26" s="35"/>
      <c r="Q26" s="33">
        <v>0.99</v>
      </c>
    </row>
    <row r="27" spans="1:19" ht="14.25" customHeight="1" x14ac:dyDescent="0.3">
      <c r="A27" s="67">
        <v>471</v>
      </c>
      <c r="B27" s="68" t="s">
        <v>67</v>
      </c>
      <c r="C27" s="88" t="s">
        <v>114</v>
      </c>
      <c r="D27" s="31" t="s">
        <v>46</v>
      </c>
      <c r="E27" s="32">
        <v>45773</v>
      </c>
      <c r="F27" s="31" t="s">
        <v>117</v>
      </c>
      <c r="G27" s="40" t="s">
        <v>129</v>
      </c>
      <c r="H27" s="41" t="s">
        <v>124</v>
      </c>
      <c r="I27" s="14">
        <v>28</v>
      </c>
      <c r="J27" s="37">
        <v>593.6</v>
      </c>
      <c r="K27" s="34"/>
      <c r="L27" s="35"/>
      <c r="M27" s="35"/>
      <c r="N27" s="35"/>
      <c r="O27" s="35"/>
      <c r="P27" s="35"/>
      <c r="Q27" s="33">
        <v>0.99</v>
      </c>
    </row>
    <row r="28" spans="1:19" ht="14.25" customHeight="1" x14ac:dyDescent="0.3">
      <c r="A28" s="67">
        <v>472</v>
      </c>
      <c r="B28" s="68" t="s">
        <v>67</v>
      </c>
      <c r="C28" s="88" t="s">
        <v>120</v>
      </c>
      <c r="D28" s="31" t="s">
        <v>46</v>
      </c>
      <c r="E28" s="32">
        <v>45773</v>
      </c>
      <c r="F28" s="31" t="s">
        <v>118</v>
      </c>
      <c r="G28" s="40" t="s">
        <v>130</v>
      </c>
      <c r="H28" s="41" t="s">
        <v>123</v>
      </c>
      <c r="I28" s="14">
        <v>322</v>
      </c>
      <c r="J28" s="37">
        <v>6926</v>
      </c>
      <c r="K28" s="34"/>
      <c r="L28" s="35"/>
      <c r="M28" s="35">
        <v>2387.63</v>
      </c>
      <c r="N28" s="35">
        <v>1861.61</v>
      </c>
      <c r="O28" s="35">
        <v>583.4</v>
      </c>
      <c r="P28" s="35">
        <f>99.66+3.8</f>
        <v>103.46</v>
      </c>
      <c r="Q28" s="33">
        <v>0.99</v>
      </c>
    </row>
    <row r="29" spans="1:19" ht="14.25" customHeight="1" x14ac:dyDescent="0.3">
      <c r="A29" s="67">
        <v>478</v>
      </c>
      <c r="B29" s="68" t="s">
        <v>67</v>
      </c>
      <c r="C29" s="88" t="s">
        <v>114</v>
      </c>
      <c r="D29" s="31" t="s">
        <v>46</v>
      </c>
      <c r="E29" s="32">
        <v>45773</v>
      </c>
      <c r="F29" s="31" t="s">
        <v>121</v>
      </c>
      <c r="G29" s="40" t="s">
        <v>128</v>
      </c>
      <c r="H29" s="41" t="s">
        <v>124</v>
      </c>
      <c r="I29" s="14">
        <v>18</v>
      </c>
      <c r="J29" s="37">
        <v>371</v>
      </c>
      <c r="K29" s="34"/>
      <c r="L29" s="35"/>
      <c r="M29" s="35"/>
      <c r="N29" s="35"/>
      <c r="O29" s="35"/>
      <c r="P29" s="35"/>
      <c r="Q29" s="33">
        <v>0.99</v>
      </c>
    </row>
    <row r="30" spans="1:19" ht="14.25" customHeight="1" x14ac:dyDescent="0.3">
      <c r="A30" s="67">
        <v>479</v>
      </c>
      <c r="B30" s="68" t="s">
        <v>67</v>
      </c>
      <c r="C30" s="88" t="s">
        <v>120</v>
      </c>
      <c r="D30" s="31" t="s">
        <v>46</v>
      </c>
      <c r="E30" s="32">
        <v>45773</v>
      </c>
      <c r="F30" s="31" t="s">
        <v>119</v>
      </c>
      <c r="G30" s="40" t="s">
        <v>131</v>
      </c>
      <c r="H30" s="41" t="s">
        <v>123</v>
      </c>
      <c r="I30" s="14">
        <v>162</v>
      </c>
      <c r="J30" s="37">
        <v>3477.5</v>
      </c>
      <c r="K30" s="34"/>
      <c r="L30" s="35"/>
      <c r="M30" s="35"/>
      <c r="N30" s="35"/>
      <c r="O30" s="35"/>
      <c r="P30" s="35"/>
      <c r="Q30" s="33">
        <v>0.99</v>
      </c>
    </row>
    <row r="31" spans="1:19" ht="14.25" customHeight="1" x14ac:dyDescent="0.3">
      <c r="A31" s="67">
        <v>483</v>
      </c>
      <c r="B31" s="68" t="s">
        <v>67</v>
      </c>
      <c r="C31" s="88" t="s">
        <v>120</v>
      </c>
      <c r="D31" s="31" t="s">
        <v>46</v>
      </c>
      <c r="E31" s="32">
        <v>45773</v>
      </c>
      <c r="F31" s="31" t="s">
        <v>122</v>
      </c>
      <c r="G31" s="40" t="s">
        <v>132</v>
      </c>
      <c r="H31" s="41" t="s">
        <v>123</v>
      </c>
      <c r="I31" s="14">
        <v>192</v>
      </c>
      <c r="J31" s="37">
        <v>4289.5</v>
      </c>
      <c r="K31" s="34"/>
      <c r="L31" s="35"/>
      <c r="M31" s="35"/>
      <c r="N31" s="35"/>
      <c r="O31" s="35"/>
      <c r="P31" s="35"/>
      <c r="Q31" s="33">
        <v>0.99</v>
      </c>
    </row>
    <row r="32" spans="1:19" ht="14.25" customHeight="1" x14ac:dyDescent="0.3">
      <c r="A32" s="67">
        <v>497</v>
      </c>
      <c r="B32" s="68" t="s">
        <v>67</v>
      </c>
      <c r="C32" s="96" t="s">
        <v>134</v>
      </c>
      <c r="D32" s="31" t="s">
        <v>46</v>
      </c>
      <c r="E32" s="32">
        <v>45776</v>
      </c>
      <c r="F32" s="31" t="s">
        <v>135</v>
      </c>
      <c r="G32" s="40" t="s">
        <v>146</v>
      </c>
      <c r="H32" s="41" t="s">
        <v>147</v>
      </c>
      <c r="I32" s="14">
        <v>413</v>
      </c>
      <c r="J32" s="37">
        <v>9191.5</v>
      </c>
      <c r="K32" s="34"/>
      <c r="L32" s="35"/>
      <c r="M32" s="35"/>
      <c r="N32" s="35"/>
      <c r="O32" s="35"/>
      <c r="P32" s="35"/>
      <c r="Q32" s="33">
        <v>0.99</v>
      </c>
    </row>
    <row r="33" spans="1:17" ht="14.25" customHeight="1" x14ac:dyDescent="0.3">
      <c r="A33" s="67">
        <v>508</v>
      </c>
      <c r="B33" s="68" t="s">
        <v>67</v>
      </c>
      <c r="C33" s="96" t="s">
        <v>134</v>
      </c>
      <c r="D33" s="31" t="s">
        <v>46</v>
      </c>
      <c r="E33" s="32">
        <v>45777</v>
      </c>
      <c r="F33" s="31" t="s">
        <v>136</v>
      </c>
      <c r="G33" s="40" t="s">
        <v>148</v>
      </c>
      <c r="H33" s="41" t="s">
        <v>147</v>
      </c>
      <c r="I33" s="14">
        <v>12</v>
      </c>
      <c r="J33" s="37">
        <v>5734.5</v>
      </c>
      <c r="K33" s="34"/>
      <c r="L33" s="35"/>
      <c r="M33" s="35">
        <v>2683.66</v>
      </c>
      <c r="N33" s="35">
        <v>1894</v>
      </c>
      <c r="O33" s="35">
        <v>236</v>
      </c>
      <c r="P33" s="35">
        <f>120.05+3.8</f>
        <v>123.85</v>
      </c>
      <c r="Q33" s="33">
        <v>0.99</v>
      </c>
    </row>
    <row r="34" spans="1:17" ht="14.25" customHeight="1" x14ac:dyDescent="0.3">
      <c r="A34" s="67">
        <v>517</v>
      </c>
      <c r="B34" s="68" t="s">
        <v>67</v>
      </c>
      <c r="C34" s="97" t="s">
        <v>139</v>
      </c>
      <c r="D34" s="31" t="s">
        <v>46</v>
      </c>
      <c r="E34" s="32">
        <v>45777</v>
      </c>
      <c r="F34" s="31" t="s">
        <v>137</v>
      </c>
      <c r="G34" s="40" t="s">
        <v>149</v>
      </c>
      <c r="H34" s="41" t="s">
        <v>150</v>
      </c>
      <c r="I34" s="14">
        <v>415</v>
      </c>
      <c r="J34" s="37">
        <v>9126.9</v>
      </c>
      <c r="K34" s="34"/>
      <c r="L34" s="35"/>
      <c r="M34" s="35"/>
      <c r="N34" s="35"/>
      <c r="O34" s="35"/>
      <c r="P34" s="35"/>
      <c r="Q34" s="33">
        <v>0.99</v>
      </c>
    </row>
    <row r="35" spans="1:17" ht="14.25" customHeight="1" x14ac:dyDescent="0.3">
      <c r="A35" s="67">
        <v>518</v>
      </c>
      <c r="B35" s="68" t="s">
        <v>67</v>
      </c>
      <c r="C35" s="97" t="s">
        <v>134</v>
      </c>
      <c r="D35" s="31" t="s">
        <v>46</v>
      </c>
      <c r="E35" s="32">
        <v>45777</v>
      </c>
      <c r="F35" s="31" t="s">
        <v>138</v>
      </c>
      <c r="G35" s="40" t="s">
        <v>151</v>
      </c>
      <c r="H35" s="41" t="s">
        <v>147</v>
      </c>
      <c r="I35" s="14">
        <v>6</v>
      </c>
      <c r="J35" s="37">
        <v>2967</v>
      </c>
      <c r="K35" s="34"/>
      <c r="L35" s="35"/>
      <c r="M35" s="35"/>
      <c r="N35" s="35"/>
      <c r="O35" s="35"/>
      <c r="P35" s="35"/>
      <c r="Q35" s="33">
        <v>0.99</v>
      </c>
    </row>
    <row r="36" spans="1:17" ht="14.25" customHeight="1" x14ac:dyDescent="0.3">
      <c r="A36" s="67">
        <v>529</v>
      </c>
      <c r="B36" s="68" t="s">
        <v>67</v>
      </c>
      <c r="C36" s="97" t="s">
        <v>112</v>
      </c>
      <c r="D36" s="31" t="s">
        <v>46</v>
      </c>
      <c r="E36" s="32">
        <v>45780</v>
      </c>
      <c r="F36" s="31" t="s">
        <v>140</v>
      </c>
      <c r="G36" s="40" t="s">
        <v>160</v>
      </c>
      <c r="H36" s="41" t="s">
        <v>133</v>
      </c>
      <c r="I36" s="14">
        <v>42</v>
      </c>
      <c r="J36" s="37">
        <v>960</v>
      </c>
      <c r="K36" s="34"/>
      <c r="L36" s="35"/>
      <c r="M36" s="35"/>
      <c r="N36" s="35"/>
      <c r="O36" s="35"/>
      <c r="P36" s="35"/>
      <c r="Q36" s="33">
        <v>0.99</v>
      </c>
    </row>
    <row r="37" spans="1:17" ht="14.25" customHeight="1" x14ac:dyDescent="0.3">
      <c r="A37" s="67">
        <v>530</v>
      </c>
      <c r="B37" s="68" t="s">
        <v>67</v>
      </c>
      <c r="C37" s="97" t="s">
        <v>134</v>
      </c>
      <c r="D37" s="31" t="s">
        <v>46</v>
      </c>
      <c r="E37" s="32">
        <v>45780</v>
      </c>
      <c r="F37" s="31" t="s">
        <v>141</v>
      </c>
      <c r="G37" s="40" t="s">
        <v>161</v>
      </c>
      <c r="H37" s="41" t="s">
        <v>147</v>
      </c>
      <c r="I37" s="14">
        <v>73</v>
      </c>
      <c r="J37" s="37">
        <v>1648</v>
      </c>
      <c r="K37" s="34"/>
      <c r="L37" s="35"/>
      <c r="M37" s="35"/>
      <c r="N37" s="35"/>
      <c r="O37" s="35"/>
      <c r="P37" s="35"/>
      <c r="Q37" s="33">
        <v>0.99</v>
      </c>
    </row>
    <row r="38" spans="1:17" ht="14.25" customHeight="1" x14ac:dyDescent="0.3">
      <c r="A38" s="98">
        <v>531</v>
      </c>
      <c r="B38" s="68" t="s">
        <v>67</v>
      </c>
      <c r="C38" s="97" t="s">
        <v>142</v>
      </c>
      <c r="D38" s="31" t="s">
        <v>46</v>
      </c>
      <c r="E38" s="99">
        <v>45780</v>
      </c>
      <c r="F38" s="31" t="s">
        <v>143</v>
      </c>
      <c r="G38" s="40" t="s">
        <v>162</v>
      </c>
      <c r="H38" s="41" t="s">
        <v>165</v>
      </c>
      <c r="I38" s="14">
        <v>99</v>
      </c>
      <c r="J38" s="37">
        <v>2177</v>
      </c>
      <c r="K38" s="34"/>
      <c r="L38" s="35"/>
      <c r="M38" s="35"/>
      <c r="N38" s="35"/>
      <c r="O38" s="35"/>
      <c r="P38" s="35"/>
      <c r="Q38" s="33">
        <v>0.99</v>
      </c>
    </row>
    <row r="39" spans="1:17" ht="14.25" customHeight="1" x14ac:dyDescent="0.3">
      <c r="A39" s="67">
        <v>532</v>
      </c>
      <c r="B39" s="68" t="s">
        <v>67</v>
      </c>
      <c r="C39" s="97" t="s">
        <v>71</v>
      </c>
      <c r="D39" s="31" t="s">
        <v>46</v>
      </c>
      <c r="E39" s="99">
        <v>45780</v>
      </c>
      <c r="F39" s="31" t="s">
        <v>144</v>
      </c>
      <c r="G39" s="40" t="s">
        <v>163</v>
      </c>
      <c r="H39" s="41" t="s">
        <v>166</v>
      </c>
      <c r="I39" s="14">
        <v>50</v>
      </c>
      <c r="J39" s="37">
        <v>1125.5</v>
      </c>
      <c r="K39" s="34"/>
      <c r="L39" s="35"/>
      <c r="M39" s="35"/>
      <c r="N39" s="35"/>
      <c r="O39" s="35"/>
      <c r="P39" s="35"/>
      <c r="Q39" s="33">
        <v>0.99</v>
      </c>
    </row>
    <row r="40" spans="1:17" ht="14.25" customHeight="1" x14ac:dyDescent="0.3">
      <c r="A40" s="67">
        <v>544</v>
      </c>
      <c r="B40" s="68" t="s">
        <v>67</v>
      </c>
      <c r="C40" s="97" t="s">
        <v>134</v>
      </c>
      <c r="D40" s="31" t="s">
        <v>46</v>
      </c>
      <c r="E40" s="32">
        <v>45782</v>
      </c>
      <c r="F40" s="31" t="s">
        <v>145</v>
      </c>
      <c r="G40" s="40" t="s">
        <v>164</v>
      </c>
      <c r="H40" s="41" t="s">
        <v>147</v>
      </c>
      <c r="I40" s="14">
        <v>422</v>
      </c>
      <c r="J40" s="37">
        <v>9473.5</v>
      </c>
      <c r="K40" s="34"/>
      <c r="L40" s="35"/>
      <c r="M40" s="35"/>
      <c r="N40" s="35"/>
      <c r="O40" s="35"/>
      <c r="P40" s="35"/>
      <c r="Q40" s="33">
        <v>0.99</v>
      </c>
    </row>
    <row r="41" spans="1:17" ht="14.25" customHeight="1" x14ac:dyDescent="0.3">
      <c r="A41" s="67">
        <v>568</v>
      </c>
      <c r="B41" s="68" t="s">
        <v>67</v>
      </c>
      <c r="C41" s="97" t="s">
        <v>134</v>
      </c>
      <c r="D41" s="31" t="s">
        <v>46</v>
      </c>
      <c r="E41" s="32">
        <v>45783</v>
      </c>
      <c r="F41" s="31" t="s">
        <v>157</v>
      </c>
      <c r="G41" s="40" t="s">
        <v>158</v>
      </c>
      <c r="H41" s="41" t="s">
        <v>147</v>
      </c>
      <c r="I41" s="14">
        <v>285</v>
      </c>
      <c r="J41" s="37">
        <v>6493.5</v>
      </c>
      <c r="K41" s="34"/>
      <c r="L41" s="35"/>
      <c r="M41" s="35"/>
      <c r="N41" s="35"/>
      <c r="O41" s="35"/>
      <c r="P41" s="35"/>
      <c r="Q41" s="33">
        <v>0.99</v>
      </c>
    </row>
    <row r="42" spans="1:17" ht="14.25" customHeight="1" x14ac:dyDescent="0.3">
      <c r="A42" s="67">
        <v>578</v>
      </c>
      <c r="B42" s="68" t="s">
        <v>67</v>
      </c>
      <c r="C42" s="97" t="s">
        <v>152</v>
      </c>
      <c r="D42" s="31" t="s">
        <v>46</v>
      </c>
      <c r="E42" s="32">
        <v>45783</v>
      </c>
      <c r="F42" s="31" t="s">
        <v>153</v>
      </c>
      <c r="G42" s="40" t="s">
        <v>159</v>
      </c>
      <c r="H42" s="41" t="s">
        <v>154</v>
      </c>
      <c r="I42" s="14">
        <v>206</v>
      </c>
      <c r="J42" s="37">
        <v>4586.2</v>
      </c>
      <c r="K42" s="34"/>
      <c r="L42" s="35"/>
      <c r="M42" s="35"/>
      <c r="N42" s="35"/>
      <c r="O42" s="35"/>
      <c r="P42" s="35"/>
      <c r="Q42" s="33">
        <v>0.99</v>
      </c>
    </row>
    <row r="43" spans="1:17" ht="14.25" customHeight="1" x14ac:dyDescent="0.3">
      <c r="A43" s="67">
        <v>580</v>
      </c>
      <c r="B43" s="68" t="s">
        <v>67</v>
      </c>
      <c r="C43" s="97" t="s">
        <v>167</v>
      </c>
      <c r="D43" s="31" t="s">
        <v>46</v>
      </c>
      <c r="E43" s="32">
        <v>45783</v>
      </c>
      <c r="F43" s="31" t="s">
        <v>155</v>
      </c>
      <c r="G43" s="40"/>
      <c r="H43" s="41" t="s">
        <v>168</v>
      </c>
      <c r="I43" s="14">
        <v>437</v>
      </c>
      <c r="J43" s="37">
        <v>9904.5</v>
      </c>
      <c r="K43" s="34"/>
      <c r="L43" s="35"/>
      <c r="M43" s="35"/>
      <c r="N43" s="35"/>
      <c r="O43" s="35"/>
      <c r="P43" s="35"/>
      <c r="Q43" s="33">
        <v>0.99</v>
      </c>
    </row>
    <row r="44" spans="1:17" ht="14.25" customHeight="1" x14ac:dyDescent="0.3">
      <c r="A44" s="67">
        <v>581</v>
      </c>
      <c r="B44" s="68" t="s">
        <v>67</v>
      </c>
      <c r="C44" s="97" t="s">
        <v>167</v>
      </c>
      <c r="D44" s="31" t="s">
        <v>46</v>
      </c>
      <c r="E44" s="32">
        <v>45783</v>
      </c>
      <c r="F44" s="31" t="s">
        <v>156</v>
      </c>
      <c r="G44" s="40"/>
      <c r="H44" s="41" t="s">
        <v>168</v>
      </c>
      <c r="I44" s="14">
        <v>353</v>
      </c>
      <c r="J44" s="37">
        <v>8022.95</v>
      </c>
      <c r="K44" s="34"/>
      <c r="L44" s="35"/>
      <c r="M44" s="35"/>
      <c r="N44" s="35"/>
      <c r="O44" s="35"/>
      <c r="P44" s="35"/>
      <c r="Q44" s="33">
        <v>0.99</v>
      </c>
    </row>
    <row r="45" spans="1:17" ht="14.25" customHeight="1" x14ac:dyDescent="0.3">
      <c r="A45" s="67">
        <v>593</v>
      </c>
      <c r="B45" s="68" t="s">
        <v>67</v>
      </c>
      <c r="C45" s="97" t="s">
        <v>169</v>
      </c>
      <c r="D45" s="31" t="s">
        <v>46</v>
      </c>
      <c r="E45" s="32">
        <v>45785</v>
      </c>
      <c r="F45" s="31" t="s">
        <v>171</v>
      </c>
      <c r="G45" s="40" t="s">
        <v>172</v>
      </c>
      <c r="H45" s="41" t="s">
        <v>170</v>
      </c>
      <c r="I45" s="14">
        <v>490</v>
      </c>
      <c r="J45" s="37">
        <v>10886.5</v>
      </c>
      <c r="K45" s="34"/>
      <c r="L45" s="35"/>
      <c r="M45" s="35"/>
      <c r="N45" s="35"/>
      <c r="O45" s="35"/>
      <c r="P45" s="35"/>
      <c r="Q45" s="33">
        <v>0.99</v>
      </c>
    </row>
    <row r="46" spans="1:17" s="42" customFormat="1" ht="14.25" customHeight="1" x14ac:dyDescent="0.3">
      <c r="A46" s="67">
        <v>594</v>
      </c>
      <c r="B46" s="68" t="s">
        <v>67</v>
      </c>
      <c r="C46" s="97" t="s">
        <v>169</v>
      </c>
      <c r="D46" s="31" t="s">
        <v>46</v>
      </c>
      <c r="E46" s="32">
        <v>45785</v>
      </c>
      <c r="F46" s="31" t="s">
        <v>173</v>
      </c>
      <c r="G46" s="40" t="s">
        <v>175</v>
      </c>
      <c r="H46" s="41" t="s">
        <v>170</v>
      </c>
      <c r="I46" s="14">
        <v>110</v>
      </c>
      <c r="J46" s="37">
        <v>2461</v>
      </c>
      <c r="K46" s="34"/>
      <c r="L46" s="35"/>
      <c r="M46" s="43">
        <v>2387.64</v>
      </c>
      <c r="N46" s="43">
        <v>1882.72</v>
      </c>
      <c r="O46" s="43">
        <v>65.599999999999994</v>
      </c>
      <c r="P46" s="43">
        <v>106.55</v>
      </c>
      <c r="Q46" s="44">
        <v>0.99</v>
      </c>
    </row>
    <row r="47" spans="1:17" ht="14.25" customHeight="1" x14ac:dyDescent="0.3">
      <c r="A47" s="67">
        <v>595</v>
      </c>
      <c r="B47" s="68" t="s">
        <v>67</v>
      </c>
      <c r="C47" s="97" t="s">
        <v>167</v>
      </c>
      <c r="D47" s="31" t="s">
        <v>46</v>
      </c>
      <c r="E47" s="32">
        <v>45785</v>
      </c>
      <c r="F47" s="31" t="s">
        <v>174</v>
      </c>
      <c r="G47" s="40" t="s">
        <v>176</v>
      </c>
      <c r="H47" s="41" t="s">
        <v>168</v>
      </c>
      <c r="I47" s="14">
        <v>412</v>
      </c>
      <c r="J47" s="37">
        <v>9333.1</v>
      </c>
      <c r="K47" s="34"/>
      <c r="L47" s="35"/>
      <c r="M47" s="35"/>
      <c r="N47" s="35"/>
      <c r="O47" s="35"/>
      <c r="P47" s="35"/>
      <c r="Q47" s="33">
        <v>0.99</v>
      </c>
    </row>
    <row r="48" spans="1:17" ht="14.25" customHeight="1" x14ac:dyDescent="0.3">
      <c r="A48" s="67">
        <v>606</v>
      </c>
      <c r="B48" s="68" t="s">
        <v>67</v>
      </c>
      <c r="C48" s="97" t="s">
        <v>167</v>
      </c>
      <c r="D48" s="31" t="s">
        <v>46</v>
      </c>
      <c r="E48" s="32">
        <v>45786</v>
      </c>
      <c r="F48" s="31" t="s">
        <v>177</v>
      </c>
      <c r="G48" s="40" t="s">
        <v>182</v>
      </c>
      <c r="H48" s="41" t="s">
        <v>168</v>
      </c>
      <c r="I48" s="14">
        <v>115</v>
      </c>
      <c r="J48" s="37">
        <v>2540.5</v>
      </c>
      <c r="K48" s="34"/>
      <c r="L48" s="35"/>
      <c r="M48" s="35"/>
      <c r="N48" s="35"/>
      <c r="O48" s="35"/>
      <c r="P48" s="35"/>
      <c r="Q48" s="33">
        <v>0.99</v>
      </c>
    </row>
    <row r="49" spans="1:17" ht="14.25" customHeight="1" x14ac:dyDescent="0.3">
      <c r="A49" s="67">
        <v>607</v>
      </c>
      <c r="B49" s="68" t="s">
        <v>67</v>
      </c>
      <c r="C49" s="97" t="s">
        <v>169</v>
      </c>
      <c r="D49" s="31" t="s">
        <v>46</v>
      </c>
      <c r="E49" s="32">
        <v>45786</v>
      </c>
      <c r="F49" s="31" t="s">
        <v>178</v>
      </c>
      <c r="G49" s="40" t="s">
        <v>183</v>
      </c>
      <c r="H49" s="41" t="s">
        <v>170</v>
      </c>
      <c r="I49" s="14">
        <v>182</v>
      </c>
      <c r="J49" s="37">
        <v>3959.5</v>
      </c>
      <c r="K49" s="34"/>
      <c r="L49" s="35"/>
      <c r="M49" s="35"/>
      <c r="N49" s="35"/>
      <c r="O49" s="35"/>
      <c r="P49" s="35"/>
      <c r="Q49" s="33">
        <v>0.99</v>
      </c>
    </row>
    <row r="50" spans="1:17" ht="14.25" customHeight="1" x14ac:dyDescent="0.3">
      <c r="A50" s="67">
        <v>620</v>
      </c>
      <c r="B50" s="68" t="s">
        <v>67</v>
      </c>
      <c r="C50" s="97" t="s">
        <v>179</v>
      </c>
      <c r="D50" s="31" t="s">
        <v>46</v>
      </c>
      <c r="E50" s="32">
        <v>45786</v>
      </c>
      <c r="F50" s="31" t="s">
        <v>180</v>
      </c>
      <c r="G50" s="40" t="s">
        <v>184</v>
      </c>
      <c r="H50" s="41" t="s">
        <v>186</v>
      </c>
      <c r="I50" s="14">
        <v>390</v>
      </c>
      <c r="J50" s="37">
        <v>6942.7</v>
      </c>
      <c r="K50" s="34"/>
      <c r="L50" s="35"/>
      <c r="M50" s="35"/>
      <c r="N50" s="35"/>
      <c r="O50" s="35"/>
      <c r="P50" s="35"/>
      <c r="Q50" s="33">
        <v>0.99</v>
      </c>
    </row>
    <row r="51" spans="1:17" ht="14.25" customHeight="1" x14ac:dyDescent="0.3">
      <c r="A51" s="67">
        <v>621</v>
      </c>
      <c r="B51" s="68" t="s">
        <v>67</v>
      </c>
      <c r="C51" s="97" t="s">
        <v>134</v>
      </c>
      <c r="D51" s="31" t="s">
        <v>46</v>
      </c>
      <c r="E51" s="32">
        <v>45786</v>
      </c>
      <c r="F51" s="31" t="s">
        <v>181</v>
      </c>
      <c r="G51" s="40" t="s">
        <v>185</v>
      </c>
      <c r="H51" s="41" t="s">
        <v>147</v>
      </c>
      <c r="I51" s="14">
        <v>7</v>
      </c>
      <c r="J51" s="37">
        <v>3158.5</v>
      </c>
      <c r="K51" s="34"/>
      <c r="L51" s="35"/>
      <c r="M51" s="35"/>
      <c r="N51" s="35"/>
      <c r="O51" s="35"/>
      <c r="P51" s="35"/>
      <c r="Q51" s="33">
        <v>0.99</v>
      </c>
    </row>
    <row r="52" spans="1:17" ht="14.25" customHeight="1" x14ac:dyDescent="0.3">
      <c r="A52" s="67">
        <v>629</v>
      </c>
      <c r="B52" s="68" t="s">
        <v>67</v>
      </c>
      <c r="C52" s="97" t="s">
        <v>179</v>
      </c>
      <c r="D52" s="31" t="s">
        <v>46</v>
      </c>
      <c r="E52" s="32">
        <v>45789</v>
      </c>
      <c r="F52" s="31" t="s">
        <v>187</v>
      </c>
      <c r="G52" s="40" t="s">
        <v>195</v>
      </c>
      <c r="H52" s="41" t="s">
        <v>188</v>
      </c>
      <c r="I52" s="14">
        <v>354</v>
      </c>
      <c r="J52" s="37">
        <v>8452.2999999999993</v>
      </c>
      <c r="K52" s="34"/>
      <c r="L52" s="35"/>
      <c r="M52" s="35"/>
      <c r="N52" s="35"/>
      <c r="O52" s="35"/>
      <c r="P52" s="35"/>
      <c r="Q52" s="33"/>
    </row>
    <row r="53" spans="1:17" ht="14.25" customHeight="1" x14ac:dyDescent="0.3">
      <c r="A53" s="67">
        <v>633</v>
      </c>
      <c r="B53" s="68" t="s">
        <v>67</v>
      </c>
      <c r="C53" s="97" t="s">
        <v>189</v>
      </c>
      <c r="D53" s="31" t="s">
        <v>46</v>
      </c>
      <c r="E53" s="32">
        <v>45789</v>
      </c>
      <c r="F53" s="31" t="s">
        <v>190</v>
      </c>
      <c r="G53" s="40" t="s">
        <v>196</v>
      </c>
      <c r="H53" s="41" t="s">
        <v>191</v>
      </c>
      <c r="I53" s="14">
        <v>444</v>
      </c>
      <c r="J53" s="37">
        <v>9846</v>
      </c>
      <c r="K53" s="34"/>
      <c r="L53" s="35"/>
      <c r="M53" s="35"/>
      <c r="N53" s="35"/>
      <c r="O53" s="35"/>
      <c r="P53" s="35"/>
      <c r="Q53" s="33">
        <v>0.99</v>
      </c>
    </row>
    <row r="54" spans="1:17" ht="14.25" customHeight="1" x14ac:dyDescent="0.3">
      <c r="A54" s="67">
        <v>660</v>
      </c>
      <c r="B54" s="68" t="s">
        <v>67</v>
      </c>
      <c r="C54" s="97" t="s">
        <v>189</v>
      </c>
      <c r="D54" s="31" t="s">
        <v>46</v>
      </c>
      <c r="E54" s="32">
        <v>45790</v>
      </c>
      <c r="F54" s="31" t="s">
        <v>192</v>
      </c>
      <c r="G54" s="40" t="s">
        <v>197</v>
      </c>
      <c r="H54" s="41" t="s">
        <v>191</v>
      </c>
      <c r="I54" s="14">
        <v>120</v>
      </c>
      <c r="J54" s="37">
        <v>2255.6</v>
      </c>
      <c r="K54" s="34"/>
      <c r="L54" s="35"/>
      <c r="M54" s="35"/>
      <c r="N54" s="35"/>
      <c r="O54" s="35"/>
      <c r="P54" s="35"/>
      <c r="Q54" s="33">
        <v>0.99</v>
      </c>
    </row>
    <row r="55" spans="1:17" ht="14.25" customHeight="1" x14ac:dyDescent="0.3">
      <c r="A55" s="67">
        <v>661</v>
      </c>
      <c r="B55" s="68" t="s">
        <v>67</v>
      </c>
      <c r="C55" s="97" t="s">
        <v>169</v>
      </c>
      <c r="D55" s="31" t="s">
        <v>46</v>
      </c>
      <c r="E55" s="32">
        <v>45790</v>
      </c>
      <c r="F55" s="31" t="s">
        <v>193</v>
      </c>
      <c r="G55" s="40" t="s">
        <v>199</v>
      </c>
      <c r="H55" s="41" t="s">
        <v>170</v>
      </c>
      <c r="I55" s="14">
        <v>300</v>
      </c>
      <c r="J55" s="37">
        <v>6874.3</v>
      </c>
      <c r="K55" s="34"/>
      <c r="L55" s="35"/>
      <c r="M55" s="35"/>
      <c r="N55" s="35"/>
      <c r="O55" s="35"/>
      <c r="P55" s="35"/>
      <c r="Q55" s="33">
        <v>0.99</v>
      </c>
    </row>
    <row r="56" spans="1:17" ht="14.25" customHeight="1" x14ac:dyDescent="0.3">
      <c r="A56" s="67">
        <v>666</v>
      </c>
      <c r="B56" s="68" t="s">
        <v>67</v>
      </c>
      <c r="C56" s="97" t="s">
        <v>189</v>
      </c>
      <c r="D56" s="31" t="s">
        <v>46</v>
      </c>
      <c r="E56" s="32">
        <v>45790</v>
      </c>
      <c r="F56" s="31" t="s">
        <v>194</v>
      </c>
      <c r="G56" s="40" t="s">
        <v>198</v>
      </c>
      <c r="H56" s="41" t="s">
        <v>191</v>
      </c>
      <c r="I56" s="14">
        <v>340</v>
      </c>
      <c r="J56" s="37">
        <v>6317.9</v>
      </c>
      <c r="K56" s="34"/>
      <c r="L56" s="35"/>
      <c r="M56" s="35"/>
      <c r="N56" s="35"/>
      <c r="O56" s="35"/>
      <c r="P56" s="35"/>
      <c r="Q56" s="33">
        <v>0.99</v>
      </c>
    </row>
    <row r="57" spans="1:17" ht="14.25" customHeight="1" x14ac:dyDescent="0.3">
      <c r="A57" s="67">
        <v>685</v>
      </c>
      <c r="B57" s="68" t="s">
        <v>67</v>
      </c>
      <c r="C57" s="97" t="s">
        <v>205</v>
      </c>
      <c r="D57" s="31" t="s">
        <v>46</v>
      </c>
      <c r="E57" s="32">
        <v>45791</v>
      </c>
      <c r="F57" s="31" t="s">
        <v>206</v>
      </c>
      <c r="G57" s="40" t="s">
        <v>202</v>
      </c>
      <c r="H57" s="41" t="s">
        <v>207</v>
      </c>
      <c r="I57" s="14">
        <v>279</v>
      </c>
      <c r="J57" s="37">
        <v>6457.6</v>
      </c>
      <c r="K57" s="34"/>
      <c r="L57" s="35"/>
      <c r="M57" s="35"/>
      <c r="N57" s="35"/>
      <c r="O57" s="35"/>
      <c r="P57" s="35"/>
      <c r="Q57" s="33">
        <v>0.99</v>
      </c>
    </row>
    <row r="58" spans="1:17" ht="14.25" customHeight="1" x14ac:dyDescent="0.3">
      <c r="A58" s="67">
        <v>686</v>
      </c>
      <c r="B58" s="68" t="s">
        <v>67</v>
      </c>
      <c r="C58" s="97" t="s">
        <v>189</v>
      </c>
      <c r="D58" s="31" t="s">
        <v>46</v>
      </c>
      <c r="E58" s="32">
        <v>45791</v>
      </c>
      <c r="F58" s="31" t="s">
        <v>208</v>
      </c>
      <c r="G58" s="40" t="s">
        <v>203</v>
      </c>
      <c r="H58" s="41" t="s">
        <v>191</v>
      </c>
      <c r="I58" s="14">
        <v>87</v>
      </c>
      <c r="J58" s="37">
        <v>1959.5</v>
      </c>
      <c r="K58" s="34"/>
      <c r="L58" s="35"/>
      <c r="M58" s="35"/>
      <c r="N58" s="35"/>
      <c r="O58" s="35"/>
      <c r="P58" s="35"/>
      <c r="Q58" s="33">
        <v>0.99</v>
      </c>
    </row>
    <row r="59" spans="1:17" ht="14.25" customHeight="1" x14ac:dyDescent="0.3">
      <c r="A59" s="67">
        <v>687</v>
      </c>
      <c r="B59" s="68" t="s">
        <v>67</v>
      </c>
      <c r="C59" s="97" t="s">
        <v>209</v>
      </c>
      <c r="D59" s="31" t="s">
        <v>46</v>
      </c>
      <c r="E59" s="32">
        <v>45791</v>
      </c>
      <c r="F59" s="31" t="s">
        <v>210</v>
      </c>
      <c r="G59" s="40" t="s">
        <v>201</v>
      </c>
      <c r="H59" s="41" t="s">
        <v>212</v>
      </c>
      <c r="I59" s="14">
        <v>126</v>
      </c>
      <c r="J59" s="37">
        <v>2757.6</v>
      </c>
      <c r="K59" s="34"/>
      <c r="L59" s="35"/>
      <c r="M59" s="35"/>
      <c r="N59" s="35"/>
      <c r="O59" s="35"/>
      <c r="P59" s="35"/>
      <c r="Q59" s="33">
        <v>0.99</v>
      </c>
    </row>
    <row r="60" spans="1:17" ht="14.25" customHeight="1" x14ac:dyDescent="0.3">
      <c r="A60" s="67">
        <v>688</v>
      </c>
      <c r="B60" s="68" t="s">
        <v>67</v>
      </c>
      <c r="C60" s="97" t="s">
        <v>189</v>
      </c>
      <c r="D60" s="31" t="s">
        <v>46</v>
      </c>
      <c r="E60" s="32">
        <v>45791</v>
      </c>
      <c r="F60" s="31" t="s">
        <v>211</v>
      </c>
      <c r="G60" s="40" t="s">
        <v>204</v>
      </c>
      <c r="H60" s="41" t="s">
        <v>191</v>
      </c>
      <c r="I60" s="14">
        <v>82</v>
      </c>
      <c r="J60" s="37">
        <v>1905</v>
      </c>
      <c r="K60" s="34"/>
      <c r="L60" s="35"/>
      <c r="M60" s="35"/>
      <c r="N60" s="35"/>
      <c r="O60" s="35"/>
      <c r="P60" s="35"/>
      <c r="Q60" s="33">
        <v>0.99</v>
      </c>
    </row>
    <row r="61" spans="1:17" ht="14.25" customHeight="1" x14ac:dyDescent="0.3">
      <c r="A61" s="67">
        <v>696</v>
      </c>
      <c r="B61" s="68" t="s">
        <v>67</v>
      </c>
      <c r="C61" s="97" t="s">
        <v>139</v>
      </c>
      <c r="D61" s="31" t="s">
        <v>46</v>
      </c>
      <c r="E61" s="32">
        <v>45792</v>
      </c>
      <c r="F61" s="31" t="s">
        <v>213</v>
      </c>
      <c r="G61" s="40" t="s">
        <v>220</v>
      </c>
      <c r="H61" s="41" t="s">
        <v>150</v>
      </c>
      <c r="I61" s="14">
        <v>493</v>
      </c>
      <c r="J61" s="37"/>
      <c r="K61" s="34"/>
      <c r="L61" s="35"/>
      <c r="M61" s="35"/>
      <c r="N61" s="35"/>
      <c r="O61" s="35"/>
      <c r="P61" s="35"/>
      <c r="Q61" s="33">
        <v>0.99</v>
      </c>
    </row>
    <row r="62" spans="1:17" ht="14.25" customHeight="1" x14ac:dyDescent="0.3">
      <c r="A62" s="67">
        <v>698</v>
      </c>
      <c r="B62" s="68" t="s">
        <v>67</v>
      </c>
      <c r="C62" s="97" t="s">
        <v>152</v>
      </c>
      <c r="D62" s="31" t="s">
        <v>46</v>
      </c>
      <c r="E62" s="32">
        <v>45792</v>
      </c>
      <c r="F62" s="31" t="s">
        <v>214</v>
      </c>
      <c r="G62" s="40" t="s">
        <v>221</v>
      </c>
      <c r="H62" s="41" t="s">
        <v>154</v>
      </c>
      <c r="I62" s="14">
        <v>299</v>
      </c>
      <c r="J62" s="37"/>
      <c r="K62" s="34"/>
      <c r="L62" s="35"/>
      <c r="M62" s="35"/>
      <c r="N62" s="35"/>
      <c r="O62" s="35"/>
      <c r="P62" s="35"/>
      <c r="Q62" s="33"/>
    </row>
    <row r="63" spans="1:17" ht="14.25" customHeight="1" x14ac:dyDescent="0.3">
      <c r="A63" s="67">
        <v>699</v>
      </c>
      <c r="B63" s="68" t="s">
        <v>67</v>
      </c>
      <c r="C63" s="97" t="s">
        <v>205</v>
      </c>
      <c r="D63" s="31" t="s">
        <v>46</v>
      </c>
      <c r="E63" s="32">
        <v>45792</v>
      </c>
      <c r="F63" s="31" t="s">
        <v>215</v>
      </c>
      <c r="G63" s="40" t="s">
        <v>219</v>
      </c>
      <c r="H63" s="41" t="s">
        <v>207</v>
      </c>
      <c r="I63" s="14">
        <v>121</v>
      </c>
      <c r="J63" s="37"/>
      <c r="K63" s="34"/>
      <c r="L63" s="35"/>
      <c r="M63" s="35"/>
      <c r="N63" s="35"/>
      <c r="O63" s="35"/>
      <c r="P63" s="35"/>
      <c r="Q63" s="33">
        <v>0.99</v>
      </c>
    </row>
    <row r="64" spans="1:17" ht="14.25" customHeight="1" x14ac:dyDescent="0.3">
      <c r="A64" s="67">
        <v>709</v>
      </c>
      <c r="B64" s="68" t="s">
        <v>67</v>
      </c>
      <c r="C64" s="97" t="s">
        <v>216</v>
      </c>
      <c r="D64" s="31" t="s">
        <v>46</v>
      </c>
      <c r="E64" s="32">
        <v>45792</v>
      </c>
      <c r="F64" s="31" t="s">
        <v>217</v>
      </c>
      <c r="G64" s="40" t="s">
        <v>222</v>
      </c>
      <c r="H64" s="41" t="s">
        <v>218</v>
      </c>
      <c r="I64" s="14">
        <v>588</v>
      </c>
      <c r="J64" s="37">
        <v>13111.5</v>
      </c>
      <c r="K64" s="34"/>
      <c r="L64" s="35"/>
      <c r="M64" s="35"/>
      <c r="N64" s="35"/>
      <c r="O64" s="35"/>
      <c r="P64" s="35"/>
      <c r="Q64" s="33"/>
    </row>
    <row r="65" spans="1:17" ht="14.25" customHeight="1" x14ac:dyDescent="0.3">
      <c r="A65" s="67">
        <v>714</v>
      </c>
      <c r="B65" s="68" t="s">
        <v>67</v>
      </c>
      <c r="C65" s="97" t="s">
        <v>139</v>
      </c>
      <c r="D65" s="31" t="s">
        <v>46</v>
      </c>
      <c r="E65" s="32">
        <v>45792</v>
      </c>
      <c r="F65" s="31" t="s">
        <v>223</v>
      </c>
      <c r="G65" s="40" t="s">
        <v>224</v>
      </c>
      <c r="H65" s="41" t="s">
        <v>150</v>
      </c>
      <c r="I65" s="14">
        <v>420</v>
      </c>
      <c r="J65" s="37">
        <v>7835.1</v>
      </c>
      <c r="K65" s="34"/>
      <c r="L65" s="35"/>
      <c r="M65" s="35"/>
      <c r="N65" s="35"/>
      <c r="O65" s="35"/>
      <c r="P65" s="35"/>
      <c r="Q65" s="33">
        <v>0.99</v>
      </c>
    </row>
    <row r="66" spans="1:17" ht="14.25" customHeight="1" x14ac:dyDescent="0.3">
      <c r="A66" s="67">
        <v>779</v>
      </c>
      <c r="B66" s="68" t="s">
        <v>67</v>
      </c>
      <c r="C66" s="97" t="s">
        <v>256</v>
      </c>
      <c r="D66" s="31" t="s">
        <v>46</v>
      </c>
      <c r="E66" s="32">
        <v>45796</v>
      </c>
      <c r="F66" s="31" t="s">
        <v>298</v>
      </c>
      <c r="G66" s="40"/>
      <c r="H66" s="41" t="s">
        <v>297</v>
      </c>
      <c r="I66" s="14"/>
      <c r="J66" s="37"/>
      <c r="K66" s="34"/>
      <c r="L66" s="35"/>
      <c r="M66" s="35"/>
      <c r="N66" s="35"/>
      <c r="O66" s="35"/>
      <c r="P66" s="35"/>
      <c r="Q66" s="33"/>
    </row>
    <row r="67" spans="1:17" ht="14.25" customHeight="1" x14ac:dyDescent="0.3">
      <c r="A67" s="67">
        <v>780</v>
      </c>
      <c r="B67" s="68" t="s">
        <v>67</v>
      </c>
      <c r="C67" s="97" t="s">
        <v>256</v>
      </c>
      <c r="D67" s="31" t="s">
        <v>46</v>
      </c>
      <c r="E67" s="32">
        <v>45796</v>
      </c>
      <c r="F67" s="31" t="s">
        <v>296</v>
      </c>
      <c r="G67" s="40"/>
      <c r="H67" s="41" t="s">
        <v>297</v>
      </c>
      <c r="I67" s="14"/>
      <c r="J67" s="37"/>
      <c r="K67" s="34"/>
      <c r="L67" s="35"/>
      <c r="M67" s="35"/>
      <c r="N67" s="35"/>
      <c r="O67" s="35"/>
      <c r="P67" s="35"/>
      <c r="Q67" s="33"/>
    </row>
    <row r="68" spans="1:17" ht="14.25" customHeight="1" x14ac:dyDescent="0.3">
      <c r="A68" s="67">
        <v>783</v>
      </c>
      <c r="B68" s="68" t="s">
        <v>67</v>
      </c>
      <c r="C68" s="97"/>
      <c r="D68" s="31" t="s">
        <v>46</v>
      </c>
      <c r="E68" s="32"/>
      <c r="F68" s="31"/>
      <c r="G68" s="40"/>
      <c r="H68" s="105"/>
      <c r="I68" s="14"/>
      <c r="J68" s="37"/>
      <c r="K68" s="34"/>
      <c r="L68" s="35"/>
      <c r="M68" s="35"/>
      <c r="N68" s="35"/>
      <c r="O68" s="35"/>
      <c r="P68" s="35"/>
      <c r="Q68" s="33"/>
    </row>
    <row r="69" spans="1:17" ht="14.25" customHeight="1" x14ac:dyDescent="0.3">
      <c r="A69" s="67">
        <v>822</v>
      </c>
      <c r="B69" s="68" t="s">
        <v>67</v>
      </c>
      <c r="C69" s="97" t="s">
        <v>246</v>
      </c>
      <c r="D69" s="31" t="s">
        <v>46</v>
      </c>
      <c r="E69" s="32">
        <v>45797</v>
      </c>
      <c r="F69" s="31" t="s">
        <v>286</v>
      </c>
      <c r="G69" s="40"/>
      <c r="H69" s="41" t="s">
        <v>287</v>
      </c>
      <c r="I69" s="14"/>
      <c r="J69" s="37"/>
      <c r="K69" s="34"/>
      <c r="L69" s="35"/>
      <c r="Q69" s="33">
        <v>0.99</v>
      </c>
    </row>
    <row r="70" spans="1:17" ht="14.25" customHeight="1" x14ac:dyDescent="0.3">
      <c r="A70" s="67">
        <v>831</v>
      </c>
      <c r="B70" s="68" t="s">
        <v>67</v>
      </c>
      <c r="C70" s="97" t="s">
        <v>246</v>
      </c>
      <c r="D70" s="31" t="s">
        <v>46</v>
      </c>
      <c r="E70" s="32">
        <v>45797</v>
      </c>
      <c r="F70" s="31" t="s">
        <v>291</v>
      </c>
      <c r="G70" s="40"/>
      <c r="H70" s="41" t="s">
        <v>287</v>
      </c>
      <c r="I70" s="14"/>
      <c r="J70" s="37"/>
      <c r="K70" s="34"/>
      <c r="L70" s="35"/>
      <c r="Q70" s="33"/>
    </row>
    <row r="71" spans="1:17" ht="14.25" customHeight="1" x14ac:dyDescent="0.3">
      <c r="A71" s="67">
        <v>844</v>
      </c>
      <c r="B71" s="68" t="s">
        <v>67</v>
      </c>
      <c r="C71" s="97" t="s">
        <v>238</v>
      </c>
      <c r="D71" s="31" t="s">
        <v>46</v>
      </c>
      <c r="E71" s="32">
        <v>45798</v>
      </c>
      <c r="F71" s="31" t="s">
        <v>261</v>
      </c>
      <c r="G71" s="40"/>
      <c r="H71" s="41" t="s">
        <v>262</v>
      </c>
      <c r="I71" s="14"/>
      <c r="J71" s="37"/>
      <c r="K71" s="34"/>
      <c r="L71" s="35"/>
      <c r="M71" s="35"/>
      <c r="N71" s="35"/>
      <c r="O71" s="35"/>
      <c r="P71" s="35"/>
      <c r="Q71" s="33"/>
    </row>
    <row r="72" spans="1:17" ht="14.25" customHeight="1" x14ac:dyDescent="0.3">
      <c r="A72" s="67">
        <v>845</v>
      </c>
      <c r="B72" s="68" t="s">
        <v>67</v>
      </c>
      <c r="C72" s="97" t="s">
        <v>263</v>
      </c>
      <c r="D72" s="31" t="s">
        <v>46</v>
      </c>
      <c r="E72" s="32">
        <v>45798</v>
      </c>
      <c r="F72" s="31" t="s">
        <v>264</v>
      </c>
      <c r="G72" s="40"/>
      <c r="H72" s="41"/>
      <c r="I72" s="14"/>
      <c r="J72" s="37"/>
      <c r="K72" s="34"/>
      <c r="L72" s="35"/>
      <c r="M72" s="35"/>
      <c r="N72" s="35"/>
      <c r="O72" s="35"/>
      <c r="P72" s="35"/>
      <c r="Q72" s="33">
        <v>0.99</v>
      </c>
    </row>
    <row r="73" spans="1:17" ht="14.25" customHeight="1" x14ac:dyDescent="0.3">
      <c r="A73" s="67">
        <v>846</v>
      </c>
      <c r="B73" s="68" t="s">
        <v>67</v>
      </c>
      <c r="C73" s="97" t="s">
        <v>244</v>
      </c>
      <c r="D73" s="31" t="s">
        <v>46</v>
      </c>
      <c r="E73" s="32">
        <v>45798</v>
      </c>
      <c r="F73" s="31" t="s">
        <v>275</v>
      </c>
      <c r="G73" s="40"/>
      <c r="H73" s="41" t="s">
        <v>276</v>
      </c>
      <c r="I73" s="14"/>
      <c r="J73" s="37"/>
      <c r="K73" s="34"/>
      <c r="L73" s="35"/>
      <c r="M73" s="35"/>
      <c r="N73" s="35"/>
      <c r="O73" s="35"/>
      <c r="P73" s="35"/>
      <c r="Q73" s="33">
        <v>0.99</v>
      </c>
    </row>
    <row r="74" spans="1:17" ht="14.25" customHeight="1" x14ac:dyDescent="0.3">
      <c r="A74" s="67">
        <v>856</v>
      </c>
      <c r="B74" s="68" t="s">
        <v>67</v>
      </c>
      <c r="C74" s="97" t="s">
        <v>265</v>
      </c>
      <c r="D74" s="31" t="s">
        <v>46</v>
      </c>
      <c r="E74" s="32">
        <v>45798</v>
      </c>
      <c r="F74" s="31" t="s">
        <v>266</v>
      </c>
      <c r="G74" s="40"/>
      <c r="H74" s="41" t="s">
        <v>267</v>
      </c>
      <c r="I74" s="14"/>
      <c r="J74" s="37"/>
      <c r="K74" s="34"/>
      <c r="L74" s="35"/>
      <c r="M74" s="35"/>
      <c r="N74" s="35"/>
      <c r="O74" s="35"/>
      <c r="P74" s="35"/>
      <c r="Q74" s="33">
        <v>0.99</v>
      </c>
    </row>
    <row r="75" spans="1:17" ht="14.25" customHeight="1" x14ac:dyDescent="0.3">
      <c r="A75" s="67">
        <v>857</v>
      </c>
      <c r="B75" s="68" t="s">
        <v>67</v>
      </c>
      <c r="C75" s="97" t="s">
        <v>268</v>
      </c>
      <c r="D75" s="31" t="s">
        <v>46</v>
      </c>
      <c r="E75" s="32">
        <v>45798</v>
      </c>
      <c r="F75" s="31" t="s">
        <v>269</v>
      </c>
      <c r="G75" s="40"/>
      <c r="H75" s="41" t="s">
        <v>270</v>
      </c>
      <c r="I75" s="14"/>
      <c r="J75" s="37"/>
      <c r="K75" s="34"/>
      <c r="L75" s="35"/>
      <c r="M75" s="35"/>
      <c r="N75" s="35"/>
      <c r="O75" s="35"/>
      <c r="P75" s="35"/>
      <c r="Q75" s="33">
        <v>0.99</v>
      </c>
    </row>
    <row r="76" spans="1:17" ht="14.25" customHeight="1" x14ac:dyDescent="0.3">
      <c r="A76" s="67">
        <v>858</v>
      </c>
      <c r="B76" s="68" t="s">
        <v>67</v>
      </c>
      <c r="C76" s="97" t="s">
        <v>246</v>
      </c>
      <c r="D76" s="31" t="s">
        <v>46</v>
      </c>
      <c r="E76" s="32">
        <v>45799</v>
      </c>
      <c r="F76" s="31" t="s">
        <v>247</v>
      </c>
      <c r="G76" s="40"/>
      <c r="H76" s="41" t="s">
        <v>287</v>
      </c>
      <c r="I76" s="14"/>
      <c r="J76" s="37"/>
      <c r="K76" s="34"/>
      <c r="L76" s="35"/>
      <c r="M76" s="35"/>
      <c r="N76" s="35"/>
      <c r="O76" s="35"/>
      <c r="P76" s="35"/>
      <c r="Q76" s="33">
        <v>0.99</v>
      </c>
    </row>
    <row r="77" spans="1:17" ht="14.25" customHeight="1" x14ac:dyDescent="0.3">
      <c r="A77" s="67">
        <v>861</v>
      </c>
      <c r="B77" s="68" t="s">
        <v>67</v>
      </c>
      <c r="C77" s="97" t="s">
        <v>244</v>
      </c>
      <c r="D77" s="31" t="s">
        <v>46</v>
      </c>
      <c r="E77" s="32">
        <v>45799</v>
      </c>
      <c r="F77" s="31" t="s">
        <v>245</v>
      </c>
      <c r="G77" s="40"/>
      <c r="H77" s="41"/>
      <c r="I77" s="14"/>
      <c r="J77" s="37"/>
      <c r="K77" s="34"/>
      <c r="L77" s="35"/>
      <c r="M77" s="35"/>
      <c r="N77" s="35"/>
      <c r="O77" s="35"/>
      <c r="P77" s="35"/>
      <c r="Q77" s="33">
        <v>0.99</v>
      </c>
    </row>
    <row r="78" spans="1:17" ht="14.25" customHeight="1" x14ac:dyDescent="0.3">
      <c r="A78" s="67">
        <v>862</v>
      </c>
      <c r="B78" s="68" t="s">
        <v>67</v>
      </c>
      <c r="C78" s="97" t="s">
        <v>240</v>
      </c>
      <c r="D78" s="31" t="s">
        <v>46</v>
      </c>
      <c r="E78" s="32">
        <v>45798</v>
      </c>
      <c r="F78" s="31" t="s">
        <v>271</v>
      </c>
      <c r="G78" s="40"/>
      <c r="H78" s="41" t="s">
        <v>272</v>
      </c>
      <c r="I78" s="14"/>
      <c r="J78" s="37"/>
      <c r="K78" s="34"/>
      <c r="L78" s="35"/>
      <c r="M78" s="35"/>
      <c r="N78" s="35"/>
      <c r="O78" s="35"/>
      <c r="P78" s="35"/>
      <c r="Q78" s="33">
        <v>0.99</v>
      </c>
    </row>
    <row r="79" spans="1:17" ht="14.25" customHeight="1" x14ac:dyDescent="0.3">
      <c r="A79" s="67">
        <v>876</v>
      </c>
      <c r="B79" s="68" t="s">
        <v>67</v>
      </c>
      <c r="C79" s="97" t="s">
        <v>238</v>
      </c>
      <c r="D79" s="31" t="s">
        <v>46</v>
      </c>
      <c r="E79" s="32">
        <v>45799</v>
      </c>
      <c r="F79" s="31" t="s">
        <v>239</v>
      </c>
      <c r="G79" s="40"/>
      <c r="H79" s="41"/>
      <c r="I79" s="14"/>
      <c r="J79" s="37"/>
      <c r="K79" s="34"/>
      <c r="L79" s="35"/>
      <c r="M79" s="35"/>
      <c r="N79" s="35"/>
      <c r="O79" s="35"/>
      <c r="P79" s="35"/>
      <c r="Q79" s="33">
        <v>0.99</v>
      </c>
    </row>
    <row r="80" spans="1:17" ht="14.25" customHeight="1" x14ac:dyDescent="0.3">
      <c r="A80" s="67">
        <v>877</v>
      </c>
      <c r="B80" s="68" t="s">
        <v>67</v>
      </c>
      <c r="C80" s="97" t="s">
        <v>240</v>
      </c>
      <c r="D80" s="31" t="s">
        <v>46</v>
      </c>
      <c r="E80" s="32">
        <v>45799</v>
      </c>
      <c r="F80" s="31" t="s">
        <v>241</v>
      </c>
      <c r="G80" s="40"/>
      <c r="H80" s="41"/>
      <c r="I80" s="14"/>
      <c r="J80" s="37"/>
      <c r="K80" s="34"/>
      <c r="L80" s="35"/>
      <c r="M80" s="35">
        <v>1706.01</v>
      </c>
      <c r="N80" s="35">
        <v>2335.98</v>
      </c>
      <c r="O80" s="35">
        <v>200.3</v>
      </c>
      <c r="P80" s="35">
        <v>140.72</v>
      </c>
      <c r="Q80" s="33">
        <v>0.99</v>
      </c>
    </row>
    <row r="81" spans="1:17" ht="14.25" customHeight="1" x14ac:dyDescent="0.3">
      <c r="A81" s="67">
        <v>884</v>
      </c>
      <c r="B81" s="68" t="s">
        <v>67</v>
      </c>
      <c r="C81" s="97" t="s">
        <v>134</v>
      </c>
      <c r="D81" s="31" t="s">
        <v>46</v>
      </c>
      <c r="E81" s="32">
        <v>45800</v>
      </c>
      <c r="F81" s="31" t="s">
        <v>248</v>
      </c>
      <c r="G81" s="40"/>
      <c r="H81" s="41" t="s">
        <v>147</v>
      </c>
      <c r="I81" s="14"/>
      <c r="J81" s="37"/>
      <c r="K81" s="34"/>
      <c r="L81" s="35"/>
      <c r="Q81" s="33">
        <v>0.99</v>
      </c>
    </row>
    <row r="82" spans="1:17" ht="14.25" customHeight="1" x14ac:dyDescent="0.3">
      <c r="A82" s="67">
        <v>885</v>
      </c>
      <c r="B82" s="68" t="s">
        <v>67</v>
      </c>
      <c r="C82" s="97" t="s">
        <v>134</v>
      </c>
      <c r="D82" s="31" t="s">
        <v>46</v>
      </c>
      <c r="E82" s="32">
        <v>45799</v>
      </c>
      <c r="F82" s="31" t="s">
        <v>243</v>
      </c>
      <c r="G82" s="40"/>
      <c r="H82" s="41" t="s">
        <v>147</v>
      </c>
      <c r="I82" s="14"/>
      <c r="J82" s="37"/>
      <c r="K82" s="34"/>
      <c r="L82" s="35"/>
      <c r="Q82" s="33">
        <v>0.99</v>
      </c>
    </row>
    <row r="83" spans="1:17" ht="14.25" customHeight="1" x14ac:dyDescent="0.3">
      <c r="A83" s="67">
        <v>886</v>
      </c>
      <c r="B83" s="68" t="s">
        <v>67</v>
      </c>
      <c r="C83" s="97" t="s">
        <v>134</v>
      </c>
      <c r="D83" s="31" t="s">
        <v>46</v>
      </c>
      <c r="E83" s="32">
        <v>45799</v>
      </c>
      <c r="F83" s="31" t="s">
        <v>242</v>
      </c>
      <c r="G83" s="40"/>
      <c r="H83" s="41" t="s">
        <v>147</v>
      </c>
      <c r="I83" s="14"/>
      <c r="J83" s="37"/>
      <c r="K83" s="34"/>
      <c r="L83" s="35"/>
      <c r="Q83" s="33">
        <v>0.99</v>
      </c>
    </row>
    <row r="84" spans="1:17" ht="14.25" customHeight="1" x14ac:dyDescent="0.3">
      <c r="A84" s="67">
        <v>889</v>
      </c>
      <c r="B84" s="68" t="s">
        <v>67</v>
      </c>
      <c r="C84" s="97" t="s">
        <v>244</v>
      </c>
      <c r="D84" s="31" t="s">
        <v>46</v>
      </c>
      <c r="E84" s="32">
        <v>45799</v>
      </c>
      <c r="F84" s="31" t="s">
        <v>300</v>
      </c>
      <c r="G84" s="40"/>
      <c r="H84" s="41" t="s">
        <v>276</v>
      </c>
      <c r="I84" s="14"/>
      <c r="J84" s="37"/>
      <c r="K84" s="34"/>
      <c r="L84" s="35"/>
      <c r="Q84" s="33">
        <v>0.99</v>
      </c>
    </row>
    <row r="85" spans="1:17" ht="14.25" customHeight="1" x14ac:dyDescent="0.3">
      <c r="A85" s="67">
        <v>924</v>
      </c>
      <c r="B85" s="68" t="s">
        <v>67</v>
      </c>
      <c r="C85" s="97" t="s">
        <v>246</v>
      </c>
      <c r="D85" s="31" t="s">
        <v>46</v>
      </c>
      <c r="E85" s="32">
        <v>45801</v>
      </c>
      <c r="F85" s="31" t="s">
        <v>288</v>
      </c>
      <c r="G85" s="40"/>
      <c r="H85" s="41" t="s">
        <v>287</v>
      </c>
      <c r="I85" s="14"/>
      <c r="J85" s="37"/>
      <c r="K85" s="34"/>
      <c r="L85" s="35"/>
      <c r="Q85" s="33">
        <v>0.99</v>
      </c>
    </row>
    <row r="86" spans="1:17" ht="14.25" customHeight="1" x14ac:dyDescent="0.3">
      <c r="A86" s="67">
        <v>927</v>
      </c>
      <c r="B86" s="68" t="s">
        <v>67</v>
      </c>
      <c r="C86" s="97" t="s">
        <v>283</v>
      </c>
      <c r="D86" s="31" t="s">
        <v>46</v>
      </c>
      <c r="E86" s="32">
        <v>45801</v>
      </c>
      <c r="F86" s="31" t="s">
        <v>284</v>
      </c>
      <c r="G86" s="40"/>
      <c r="H86" s="41"/>
      <c r="I86" s="14"/>
      <c r="J86" s="37"/>
      <c r="K86" s="34"/>
      <c r="L86" s="35"/>
      <c r="Q86" s="33"/>
    </row>
    <row r="87" spans="1:17" ht="14.25" customHeight="1" x14ac:dyDescent="0.3">
      <c r="A87" s="67">
        <v>928</v>
      </c>
      <c r="B87" s="68" t="s">
        <v>67</v>
      </c>
      <c r="C87" s="97" t="s">
        <v>256</v>
      </c>
      <c r="D87" s="31" t="s">
        <v>46</v>
      </c>
      <c r="E87" s="32">
        <v>45801</v>
      </c>
      <c r="F87" s="31" t="s">
        <v>282</v>
      </c>
      <c r="G87" s="40"/>
      <c r="H87" s="41" t="s">
        <v>297</v>
      </c>
      <c r="I87" s="14"/>
      <c r="J87" s="37"/>
      <c r="K87" s="34"/>
      <c r="L87" s="35"/>
      <c r="Q87" s="33"/>
    </row>
    <row r="88" spans="1:17" ht="14.25" customHeight="1" x14ac:dyDescent="0.3">
      <c r="A88" s="67">
        <v>930</v>
      </c>
      <c r="B88" s="68" t="s">
        <v>67</v>
      </c>
      <c r="C88" s="97" t="s">
        <v>256</v>
      </c>
      <c r="D88" s="31" t="s">
        <v>46</v>
      </c>
      <c r="E88" s="32">
        <v>45803</v>
      </c>
      <c r="F88" s="31" t="s">
        <v>258</v>
      </c>
      <c r="G88" s="40"/>
      <c r="H88" s="41" t="s">
        <v>297</v>
      </c>
      <c r="I88" s="14"/>
      <c r="J88" s="37"/>
      <c r="K88" s="34"/>
      <c r="L88" s="35"/>
      <c r="Q88" s="33">
        <v>0.99</v>
      </c>
    </row>
    <row r="89" spans="1:17" ht="14.25" customHeight="1" x14ac:dyDescent="0.3">
      <c r="A89" s="67">
        <v>931</v>
      </c>
      <c r="B89" s="68" t="s">
        <v>67</v>
      </c>
      <c r="C89" s="97" t="s">
        <v>280</v>
      </c>
      <c r="D89" s="31" t="s">
        <v>46</v>
      </c>
      <c r="E89" s="32">
        <v>45801</v>
      </c>
      <c r="F89" s="31" t="s">
        <v>281</v>
      </c>
      <c r="G89" s="40"/>
      <c r="H89" s="41"/>
      <c r="I89" s="14"/>
      <c r="J89" s="37"/>
      <c r="K89" s="34"/>
      <c r="L89" s="35"/>
      <c r="Q89" s="33"/>
    </row>
    <row r="90" spans="1:17" ht="14.25" customHeight="1" x14ac:dyDescent="0.3">
      <c r="A90" s="67">
        <v>932</v>
      </c>
      <c r="B90" s="68" t="s">
        <v>67</v>
      </c>
      <c r="C90" s="97" t="s">
        <v>290</v>
      </c>
      <c r="D90" s="31" t="s">
        <v>46</v>
      </c>
      <c r="E90" s="32">
        <v>45804</v>
      </c>
      <c r="F90" s="31" t="s">
        <v>289</v>
      </c>
      <c r="G90" s="40"/>
      <c r="H90" s="41"/>
      <c r="I90" s="14"/>
      <c r="J90" s="37"/>
      <c r="K90" s="34"/>
      <c r="L90" s="35"/>
      <c r="Q90" s="33">
        <v>0.99</v>
      </c>
    </row>
    <row r="91" spans="1:17" ht="14.25" customHeight="1" x14ac:dyDescent="0.3">
      <c r="A91" s="67">
        <v>934</v>
      </c>
      <c r="B91" s="68" t="s">
        <v>67</v>
      </c>
      <c r="C91" s="97" t="s">
        <v>246</v>
      </c>
      <c r="D91" s="31" t="s">
        <v>46</v>
      </c>
      <c r="E91" s="32">
        <v>45801</v>
      </c>
      <c r="F91" s="31" t="s">
        <v>285</v>
      </c>
      <c r="G91" s="40"/>
      <c r="H91" s="41" t="s">
        <v>287</v>
      </c>
      <c r="I91" s="14"/>
      <c r="J91" s="37"/>
      <c r="K91" s="34"/>
      <c r="L91" s="35"/>
      <c r="Q91" s="33"/>
    </row>
    <row r="92" spans="1:17" ht="14.25" customHeight="1" x14ac:dyDescent="0.3">
      <c r="A92" s="67">
        <v>935</v>
      </c>
      <c r="B92" s="68" t="s">
        <v>67</v>
      </c>
      <c r="C92" s="97" t="s">
        <v>189</v>
      </c>
      <c r="D92" s="31" t="s">
        <v>46</v>
      </c>
      <c r="E92" s="32">
        <v>45803</v>
      </c>
      <c r="F92" s="31" t="s">
        <v>249</v>
      </c>
      <c r="G92" s="40"/>
      <c r="H92" s="41"/>
      <c r="I92" s="14"/>
      <c r="J92" s="37"/>
      <c r="K92" s="34"/>
      <c r="L92" s="35"/>
      <c r="Q92" s="33">
        <v>0.99</v>
      </c>
    </row>
    <row r="93" spans="1:17" ht="14.25" customHeight="1" x14ac:dyDescent="0.3">
      <c r="A93" s="67">
        <v>938</v>
      </c>
      <c r="B93" s="68" t="s">
        <v>67</v>
      </c>
      <c r="C93" s="97" t="s">
        <v>250</v>
      </c>
      <c r="D93" s="31" t="s">
        <v>46</v>
      </c>
      <c r="E93" s="32">
        <v>45803</v>
      </c>
      <c r="F93" s="31" t="s">
        <v>251</v>
      </c>
      <c r="G93" s="40"/>
      <c r="H93" s="41"/>
      <c r="I93" s="14"/>
      <c r="J93" s="37"/>
      <c r="K93" s="34"/>
      <c r="L93" s="35"/>
      <c r="Q93" s="33">
        <v>0.99</v>
      </c>
    </row>
    <row r="94" spans="1:17" ht="14.25" customHeight="1" x14ac:dyDescent="0.3">
      <c r="A94" s="67">
        <v>939</v>
      </c>
      <c r="B94" s="68" t="s">
        <v>67</v>
      </c>
      <c r="C94" s="97" t="s">
        <v>252</v>
      </c>
      <c r="D94" s="31" t="s">
        <v>46</v>
      </c>
      <c r="E94" s="32">
        <v>45803</v>
      </c>
      <c r="F94" s="31" t="s">
        <v>253</v>
      </c>
      <c r="G94" s="40"/>
      <c r="H94" s="41"/>
      <c r="I94" s="14"/>
      <c r="J94" s="37"/>
      <c r="K94" s="34"/>
      <c r="L94" s="35"/>
      <c r="Q94" s="33">
        <v>0.99</v>
      </c>
    </row>
    <row r="95" spans="1:17" ht="14.25" customHeight="1" x14ac:dyDescent="0.3">
      <c r="A95" s="67">
        <v>940</v>
      </c>
      <c r="B95" s="68" t="s">
        <v>67</v>
      </c>
      <c r="C95" s="97" t="s">
        <v>250</v>
      </c>
      <c r="D95" s="31" t="s">
        <v>46</v>
      </c>
      <c r="E95" s="32">
        <v>45803</v>
      </c>
      <c r="F95" s="31" t="s">
        <v>255</v>
      </c>
      <c r="G95" s="40"/>
      <c r="H95" s="41"/>
      <c r="I95" s="14"/>
      <c r="J95" s="37"/>
      <c r="K95" s="34"/>
      <c r="L95" s="35"/>
      <c r="Q95" s="33">
        <v>0.99</v>
      </c>
    </row>
    <row r="96" spans="1:17" ht="14.25" customHeight="1" x14ac:dyDescent="0.3">
      <c r="A96" s="67">
        <v>941</v>
      </c>
      <c r="B96" s="68" t="s">
        <v>67</v>
      </c>
      <c r="C96" s="97" t="s">
        <v>250</v>
      </c>
      <c r="D96" s="31" t="s">
        <v>46</v>
      </c>
      <c r="E96" s="32">
        <v>45803</v>
      </c>
      <c r="F96" s="31" t="s">
        <v>254</v>
      </c>
      <c r="G96" s="40"/>
      <c r="H96" s="41"/>
      <c r="I96" s="14"/>
      <c r="J96" s="37"/>
      <c r="K96" s="34"/>
      <c r="L96" s="35"/>
      <c r="Q96" s="33">
        <v>0.99</v>
      </c>
    </row>
    <row r="97" spans="1:17" ht="14.25" customHeight="1" x14ac:dyDescent="0.3">
      <c r="A97" s="67">
        <v>950</v>
      </c>
      <c r="B97" s="68" t="s">
        <v>67</v>
      </c>
      <c r="C97" s="97" t="s">
        <v>256</v>
      </c>
      <c r="D97" s="31" t="s">
        <v>46</v>
      </c>
      <c r="E97" s="32">
        <v>45803</v>
      </c>
      <c r="F97" s="31" t="s">
        <v>257</v>
      </c>
      <c r="G97" s="40"/>
      <c r="H97" s="41" t="s">
        <v>297</v>
      </c>
      <c r="I97" s="14"/>
      <c r="J97" s="37"/>
      <c r="K97" s="34"/>
      <c r="L97" s="35"/>
      <c r="Q97" s="33">
        <v>0.99</v>
      </c>
    </row>
    <row r="98" spans="1:17" ht="14.25" customHeight="1" x14ac:dyDescent="0.3">
      <c r="A98" s="67">
        <v>951</v>
      </c>
      <c r="B98" s="68" t="s">
        <v>67</v>
      </c>
      <c r="C98" s="97" t="s">
        <v>260</v>
      </c>
      <c r="D98" s="31" t="s">
        <v>46</v>
      </c>
      <c r="E98" s="32">
        <v>45803</v>
      </c>
      <c r="F98" s="31" t="s">
        <v>259</v>
      </c>
      <c r="G98" s="40"/>
      <c r="H98" s="41"/>
      <c r="I98" s="14"/>
      <c r="J98" s="37"/>
      <c r="K98" s="34"/>
      <c r="L98" s="35"/>
      <c r="Q98" s="33">
        <v>0.99</v>
      </c>
    </row>
    <row r="99" spans="1:17" ht="14.25" customHeight="1" x14ac:dyDescent="0.3">
      <c r="A99" s="67"/>
      <c r="B99" s="38"/>
      <c r="C99" s="97"/>
      <c r="E99" s="32"/>
      <c r="F99" s="31"/>
      <c r="G99" s="40"/>
      <c r="H99" s="41"/>
      <c r="I99" s="14"/>
      <c r="J99" s="37"/>
      <c r="K99" s="34"/>
      <c r="L99" s="35"/>
      <c r="Q99" s="33">
        <v>0.99</v>
      </c>
    </row>
    <row r="100" spans="1:17" ht="14.25" customHeight="1" x14ac:dyDescent="0.3">
      <c r="A100" s="67"/>
      <c r="B100" s="38"/>
      <c r="C100" s="97"/>
      <c r="E100" s="32"/>
      <c r="F100" s="31"/>
      <c r="G100" s="40"/>
      <c r="H100" s="41"/>
      <c r="I100" s="14"/>
      <c r="J100" s="37"/>
      <c r="K100" s="34"/>
      <c r="L100" s="35"/>
      <c r="Q100" s="33">
        <v>0.99</v>
      </c>
    </row>
    <row r="101" spans="1:17" ht="14.25" customHeight="1" x14ac:dyDescent="0.3">
      <c r="A101" s="67"/>
      <c r="B101" s="38"/>
      <c r="C101" s="97"/>
      <c r="E101" s="32"/>
      <c r="F101" s="31"/>
      <c r="G101" s="40"/>
      <c r="H101" s="41"/>
      <c r="I101" s="14"/>
      <c r="J101" s="37"/>
      <c r="K101" s="34"/>
      <c r="L101" s="35"/>
      <c r="Q101" s="33">
        <v>0.99</v>
      </c>
    </row>
    <row r="102" spans="1:17" ht="14.25" customHeight="1" x14ac:dyDescent="0.3">
      <c r="A102" s="67"/>
      <c r="B102" s="38"/>
      <c r="C102" s="97"/>
      <c r="E102" s="32"/>
      <c r="F102" s="31"/>
      <c r="G102" s="40"/>
      <c r="H102" s="41"/>
      <c r="I102" s="14"/>
      <c r="J102" s="37"/>
      <c r="K102" s="34"/>
      <c r="L102" s="35"/>
      <c r="Q102" s="33">
        <v>0.99</v>
      </c>
    </row>
    <row r="103" spans="1:17" ht="14.25" customHeight="1" x14ac:dyDescent="0.3">
      <c r="A103" s="67"/>
      <c r="B103" s="38"/>
      <c r="C103" s="97"/>
      <c r="E103" s="32"/>
      <c r="F103" s="31"/>
      <c r="G103" s="40"/>
      <c r="H103" s="41"/>
      <c r="I103" s="14"/>
      <c r="J103" s="37"/>
      <c r="K103" s="34"/>
      <c r="L103" s="35"/>
      <c r="Q103" s="33">
        <v>0.99</v>
      </c>
    </row>
    <row r="104" spans="1:17" ht="14.25" customHeight="1" x14ac:dyDescent="0.3">
      <c r="A104" s="67"/>
      <c r="B104" s="38"/>
      <c r="C104" s="97"/>
      <c r="E104" s="32"/>
      <c r="F104" s="31"/>
      <c r="G104" s="40"/>
      <c r="H104" s="41"/>
      <c r="I104" s="14"/>
      <c r="J104" s="37"/>
      <c r="K104" s="34"/>
      <c r="L104" s="35"/>
      <c r="Q104" s="33">
        <v>0.99</v>
      </c>
    </row>
    <row r="105" spans="1:17" ht="14.25" customHeight="1" x14ac:dyDescent="0.3">
      <c r="A105" s="67"/>
      <c r="B105" s="38"/>
      <c r="C105" s="97"/>
      <c r="E105" s="32"/>
      <c r="F105" s="31"/>
      <c r="G105" s="40"/>
      <c r="H105" s="41"/>
      <c r="I105" s="14"/>
      <c r="J105" s="37"/>
      <c r="K105" s="34"/>
      <c r="L105" s="35"/>
      <c r="Q105" s="33">
        <v>0.99</v>
      </c>
    </row>
    <row r="106" spans="1:17" ht="14.25" customHeight="1" x14ac:dyDescent="0.3">
      <c r="A106" s="67"/>
      <c r="B106" s="38"/>
      <c r="C106" s="97"/>
      <c r="E106" s="32"/>
      <c r="F106" s="31"/>
      <c r="G106" s="40"/>
      <c r="H106" s="41"/>
      <c r="I106" s="14"/>
      <c r="J106" s="37"/>
      <c r="K106" s="34"/>
      <c r="L106" s="35"/>
      <c r="Q106" s="33">
        <v>0.99</v>
      </c>
    </row>
    <row r="107" spans="1:17" ht="14.25" customHeight="1" x14ac:dyDescent="0.3">
      <c r="A107" s="67"/>
      <c r="B107" s="38"/>
      <c r="C107" s="97"/>
      <c r="E107" s="32"/>
      <c r="F107" s="31"/>
      <c r="G107" s="40"/>
      <c r="H107" s="41"/>
      <c r="I107" s="14"/>
      <c r="J107" s="37"/>
      <c r="K107" s="34"/>
      <c r="L107" s="35"/>
      <c r="Q107" s="33">
        <v>0.99</v>
      </c>
    </row>
    <row r="108" spans="1:17" ht="14.25" customHeight="1" x14ac:dyDescent="0.3">
      <c r="A108" s="67"/>
      <c r="B108" s="38"/>
      <c r="C108" s="97"/>
      <c r="E108" s="32"/>
      <c r="F108" s="31"/>
      <c r="G108" s="40"/>
      <c r="H108" s="41"/>
      <c r="I108" s="14"/>
      <c r="J108" s="37"/>
      <c r="K108" s="34"/>
      <c r="L108" s="35"/>
      <c r="Q108" s="33">
        <v>0.99</v>
      </c>
    </row>
    <row r="109" spans="1:17" ht="14.25" customHeight="1" x14ac:dyDescent="0.3">
      <c r="A109" s="67"/>
      <c r="B109" s="38"/>
      <c r="C109" s="97"/>
      <c r="E109" s="32"/>
      <c r="F109" s="31"/>
      <c r="G109" s="40"/>
      <c r="H109" s="41"/>
      <c r="I109" s="14"/>
      <c r="J109" s="37"/>
      <c r="K109" s="34"/>
      <c r="L109" s="35"/>
      <c r="Q109" s="33">
        <v>0.99</v>
      </c>
    </row>
    <row r="110" spans="1:17" ht="14.25" customHeight="1" x14ac:dyDescent="0.3">
      <c r="A110" s="67"/>
      <c r="B110" s="38"/>
      <c r="C110" s="97"/>
      <c r="E110" s="32"/>
      <c r="F110" s="31"/>
      <c r="G110" s="40"/>
      <c r="H110" s="41"/>
      <c r="I110" s="14"/>
      <c r="J110" s="37"/>
      <c r="K110" s="34"/>
      <c r="L110" s="35"/>
      <c r="Q110" s="33">
        <v>0.99</v>
      </c>
    </row>
    <row r="111" spans="1:17" ht="14.25" customHeight="1" x14ac:dyDescent="0.3">
      <c r="A111" s="67"/>
      <c r="B111" s="38"/>
      <c r="C111" s="97"/>
      <c r="E111" s="32"/>
      <c r="F111" s="31"/>
      <c r="G111" s="40"/>
      <c r="H111" s="41"/>
      <c r="I111" s="14"/>
      <c r="J111" s="37"/>
      <c r="K111" s="34"/>
      <c r="L111" s="35"/>
      <c r="Q111" s="33">
        <v>0.99</v>
      </c>
    </row>
    <row r="112" spans="1:17" ht="14.25" customHeight="1" x14ac:dyDescent="0.3">
      <c r="A112" s="67"/>
      <c r="B112" s="38"/>
      <c r="C112" s="97"/>
      <c r="E112" s="32"/>
      <c r="F112" s="31"/>
      <c r="G112" s="40"/>
      <c r="H112" s="41"/>
      <c r="I112" s="14"/>
      <c r="J112" s="37"/>
      <c r="K112" s="34"/>
      <c r="L112" s="35"/>
      <c r="Q112" s="33">
        <v>0.99</v>
      </c>
    </row>
    <row r="113" spans="1:17" ht="14.25" customHeight="1" x14ac:dyDescent="0.3">
      <c r="A113" s="67"/>
      <c r="B113" s="38"/>
      <c r="C113" s="97"/>
      <c r="E113" s="32"/>
      <c r="F113" s="31"/>
      <c r="G113" s="40"/>
      <c r="H113" s="41"/>
      <c r="I113" s="14"/>
      <c r="J113" s="37"/>
      <c r="K113" s="34"/>
      <c r="L113" s="35"/>
      <c r="Q113" s="33">
        <v>0.99</v>
      </c>
    </row>
    <row r="114" spans="1:17" ht="14.25" customHeight="1" x14ac:dyDescent="0.3">
      <c r="A114" s="67"/>
      <c r="B114" s="38"/>
      <c r="C114" s="97"/>
      <c r="E114" s="32"/>
      <c r="F114" s="31"/>
      <c r="G114" s="40"/>
      <c r="H114" s="41"/>
      <c r="I114" s="14"/>
      <c r="J114" s="37"/>
      <c r="K114" s="34"/>
      <c r="L114" s="35"/>
      <c r="Q114" s="33">
        <v>0.99</v>
      </c>
    </row>
    <row r="115" spans="1:17" ht="14.25" customHeight="1" x14ac:dyDescent="0.3">
      <c r="A115" s="67"/>
      <c r="B115" s="38"/>
      <c r="C115" s="97"/>
      <c r="E115" s="32"/>
      <c r="F115" s="31"/>
      <c r="G115" s="40"/>
      <c r="H115" s="41"/>
      <c r="I115" s="14"/>
      <c r="J115" s="37"/>
      <c r="K115" s="34"/>
      <c r="L115" s="35"/>
      <c r="Q115" s="33">
        <v>0.99</v>
      </c>
    </row>
    <row r="116" spans="1:17" ht="14.25" customHeight="1" x14ac:dyDescent="0.3">
      <c r="A116" s="67"/>
      <c r="B116" s="38"/>
      <c r="C116" s="97"/>
      <c r="E116" s="32"/>
      <c r="F116" s="31"/>
      <c r="G116" s="40"/>
      <c r="H116" s="41"/>
      <c r="I116" s="14"/>
      <c r="J116" s="37"/>
      <c r="K116" s="34"/>
      <c r="L116" s="35"/>
      <c r="Q116" s="33">
        <v>0.99</v>
      </c>
    </row>
    <row r="117" spans="1:17" ht="14.25" customHeight="1" x14ac:dyDescent="0.3">
      <c r="A117" s="67"/>
      <c r="B117" s="38"/>
      <c r="C117" s="97"/>
      <c r="E117" s="32"/>
      <c r="F117" s="31"/>
      <c r="G117" s="40"/>
      <c r="H117" s="41"/>
      <c r="I117" s="14"/>
      <c r="J117" s="37"/>
      <c r="K117" s="34"/>
      <c r="L117" s="35"/>
      <c r="Q117" s="33">
        <v>0.99</v>
      </c>
    </row>
    <row r="118" spans="1:17" ht="14.25" customHeight="1" x14ac:dyDescent="0.3">
      <c r="A118" s="67"/>
      <c r="B118" s="38"/>
      <c r="C118" s="97"/>
      <c r="E118" s="32"/>
      <c r="F118" s="31"/>
      <c r="G118" s="40"/>
      <c r="H118" s="41"/>
      <c r="I118" s="14"/>
      <c r="J118" s="37"/>
      <c r="K118" s="34"/>
      <c r="L118" s="35"/>
      <c r="Q118" s="33">
        <v>0.99</v>
      </c>
    </row>
    <row r="119" spans="1:17" ht="14.25" customHeight="1" x14ac:dyDescent="0.3">
      <c r="A119" s="67"/>
      <c r="B119" s="38"/>
      <c r="C119" s="97"/>
      <c r="E119" s="32"/>
      <c r="F119" s="31"/>
      <c r="G119" s="40"/>
      <c r="H119" s="41"/>
      <c r="I119" s="14"/>
      <c r="J119" s="37"/>
      <c r="K119" s="34"/>
      <c r="L119" s="35"/>
      <c r="Q119" s="33">
        <v>0.99</v>
      </c>
    </row>
    <row r="120" spans="1:17" ht="14.25" customHeight="1" x14ac:dyDescent="0.3">
      <c r="A120" s="67"/>
      <c r="B120" s="38"/>
      <c r="C120" s="97"/>
      <c r="E120" s="32"/>
      <c r="F120" s="31"/>
      <c r="G120" s="40"/>
      <c r="H120" s="41"/>
      <c r="I120" s="14"/>
      <c r="J120" s="37"/>
      <c r="K120" s="34"/>
      <c r="L120" s="35"/>
      <c r="Q120" s="33">
        <v>0.99</v>
      </c>
    </row>
    <row r="121" spans="1:17" ht="14.25" customHeight="1" x14ac:dyDescent="0.3">
      <c r="A121" s="67"/>
      <c r="B121" s="38"/>
      <c r="C121" s="97"/>
      <c r="E121" s="32"/>
      <c r="F121" s="31"/>
      <c r="G121" s="40"/>
      <c r="H121" s="41"/>
      <c r="I121" s="14"/>
      <c r="J121" s="37"/>
      <c r="K121" s="34"/>
      <c r="L121" s="35"/>
      <c r="Q121" s="33">
        <v>0.99</v>
      </c>
    </row>
    <row r="122" spans="1:17" ht="14.25" customHeight="1" x14ac:dyDescent="0.3">
      <c r="A122" s="67"/>
      <c r="B122" s="38"/>
      <c r="C122" s="97"/>
      <c r="E122" s="32"/>
      <c r="F122" s="31"/>
      <c r="G122" s="40"/>
      <c r="H122" s="41"/>
      <c r="I122" s="14"/>
      <c r="J122" s="37"/>
      <c r="K122" s="34"/>
      <c r="L122" s="35"/>
      <c r="Q122" s="33">
        <v>0.99</v>
      </c>
    </row>
    <row r="123" spans="1:17" ht="14.25" customHeight="1" x14ac:dyDescent="0.3">
      <c r="A123" s="67"/>
      <c r="B123" s="38"/>
      <c r="C123" s="97"/>
      <c r="E123" s="32"/>
      <c r="F123" s="31"/>
      <c r="G123" s="40"/>
      <c r="H123" s="41"/>
      <c r="I123" s="14"/>
      <c r="J123" s="37"/>
      <c r="K123" s="34"/>
      <c r="L123" s="35"/>
      <c r="Q123" s="33">
        <v>0.99</v>
      </c>
    </row>
    <row r="124" spans="1:17" ht="14.25" customHeight="1" x14ac:dyDescent="0.3">
      <c r="A124" s="67"/>
      <c r="B124" s="38"/>
      <c r="C124" s="97"/>
      <c r="E124" s="32"/>
      <c r="F124" s="31"/>
      <c r="G124" s="40"/>
      <c r="H124" s="41"/>
      <c r="I124" s="14"/>
      <c r="J124" s="37"/>
      <c r="K124" s="34" t="e">
        <f t="shared" ref="K124:K130" si="1">J124/I124</f>
        <v>#DIV/0!</v>
      </c>
      <c r="L124" s="35"/>
      <c r="Q124" s="33">
        <v>0.99</v>
      </c>
    </row>
    <row r="125" spans="1:17" ht="14.25" customHeight="1" x14ac:dyDescent="0.3">
      <c r="A125" s="67"/>
      <c r="B125" s="38"/>
      <c r="C125" s="97"/>
      <c r="E125" s="32"/>
      <c r="F125" s="31"/>
      <c r="G125" s="40"/>
      <c r="H125" s="41"/>
      <c r="I125" s="14"/>
      <c r="J125" s="37"/>
      <c r="K125" s="34" t="e">
        <f t="shared" si="1"/>
        <v>#DIV/0!</v>
      </c>
      <c r="L125" s="35"/>
      <c r="Q125" s="20"/>
    </row>
    <row r="126" spans="1:17" ht="14.25" customHeight="1" x14ac:dyDescent="0.3">
      <c r="A126" s="67"/>
      <c r="B126" s="38"/>
      <c r="C126" s="97"/>
      <c r="E126" s="32"/>
      <c r="F126" s="31"/>
      <c r="G126" s="40"/>
      <c r="H126" s="41"/>
      <c r="I126" s="14"/>
      <c r="J126" s="37"/>
      <c r="K126" s="34" t="e">
        <f t="shared" si="1"/>
        <v>#DIV/0!</v>
      </c>
      <c r="L126" s="35"/>
      <c r="Q126" s="20"/>
    </row>
    <row r="127" spans="1:17" ht="14.25" customHeight="1" x14ac:dyDescent="0.3">
      <c r="A127" s="67"/>
      <c r="B127" s="38"/>
      <c r="C127" s="97"/>
      <c r="E127" s="32"/>
      <c r="F127" s="31"/>
      <c r="G127" s="40"/>
      <c r="H127" s="41"/>
      <c r="I127" s="14"/>
      <c r="J127" s="37"/>
      <c r="K127" s="34" t="e">
        <f t="shared" si="1"/>
        <v>#DIV/0!</v>
      </c>
      <c r="L127" s="35"/>
      <c r="Q127" s="20"/>
    </row>
    <row r="128" spans="1:17" ht="14.25" customHeight="1" x14ac:dyDescent="0.3">
      <c r="A128" s="67"/>
      <c r="B128" s="38"/>
      <c r="C128" s="97"/>
      <c r="E128" s="32"/>
      <c r="F128" s="31"/>
      <c r="G128" s="40"/>
      <c r="H128" s="41"/>
      <c r="I128" s="14"/>
      <c r="J128" s="37"/>
      <c r="K128" s="34" t="e">
        <f t="shared" si="1"/>
        <v>#DIV/0!</v>
      </c>
      <c r="L128" s="35"/>
      <c r="Q128" s="20"/>
    </row>
    <row r="129" spans="1:18" ht="14.25" customHeight="1" x14ac:dyDescent="0.3">
      <c r="A129" s="67"/>
      <c r="B129" s="38"/>
      <c r="C129" s="97"/>
      <c r="E129" s="32"/>
      <c r="F129" s="31"/>
      <c r="G129" s="40"/>
      <c r="H129" s="41"/>
      <c r="I129" s="14"/>
      <c r="J129" s="37"/>
      <c r="K129" s="34" t="e">
        <f t="shared" si="1"/>
        <v>#DIV/0!</v>
      </c>
      <c r="L129" s="35"/>
      <c r="Q129" s="20"/>
    </row>
    <row r="130" spans="1:18" ht="14.25" customHeight="1" x14ac:dyDescent="0.3">
      <c r="A130" s="67"/>
      <c r="B130" s="38"/>
      <c r="C130" s="97"/>
      <c r="E130" s="32"/>
      <c r="F130" s="31"/>
      <c r="G130" s="40"/>
      <c r="H130" s="41"/>
      <c r="I130" s="14"/>
      <c r="J130" s="37"/>
      <c r="K130" s="34" t="e">
        <f t="shared" si="1"/>
        <v>#DIV/0!</v>
      </c>
      <c r="L130" s="35"/>
      <c r="Q130" s="20"/>
    </row>
    <row r="131" spans="1:18" ht="14.25" customHeight="1" x14ac:dyDescent="0.3">
      <c r="A131" s="67"/>
      <c r="B131" s="38"/>
      <c r="C131" s="97"/>
      <c r="E131" s="32"/>
      <c r="F131" s="31"/>
      <c r="G131" s="40"/>
      <c r="H131" s="41"/>
      <c r="I131" s="14"/>
      <c r="J131" s="37"/>
      <c r="K131" s="34" t="e">
        <f t="shared" ref="K131:K141" si="2">J131/I131</f>
        <v>#DIV/0!</v>
      </c>
      <c r="L131" s="35"/>
      <c r="Q131" s="20"/>
    </row>
    <row r="132" spans="1:18" ht="14.25" customHeight="1" x14ac:dyDescent="0.3">
      <c r="A132" s="67"/>
      <c r="B132" s="38"/>
      <c r="C132" s="97"/>
      <c r="E132" s="32"/>
      <c r="F132" s="31"/>
      <c r="G132" s="40"/>
      <c r="H132" s="41"/>
      <c r="I132" s="14"/>
      <c r="J132" s="37"/>
      <c r="L132" s="35"/>
      <c r="M132" s="35" t="s">
        <v>42</v>
      </c>
      <c r="R132" s="20"/>
    </row>
    <row r="133" spans="1:18" ht="14.25" customHeight="1" x14ac:dyDescent="0.3">
      <c r="A133" s="67"/>
      <c r="B133" s="38"/>
      <c r="C133" s="97"/>
      <c r="E133" s="32"/>
      <c r="F133" s="31"/>
      <c r="G133" s="40"/>
      <c r="H133" s="41"/>
      <c r="I133" s="14"/>
      <c r="J133" s="37"/>
      <c r="K133" s="34" t="e">
        <f t="shared" ref="K133:K139" si="3">J133/I133</f>
        <v>#DIV/0!</v>
      </c>
      <c r="L133" s="35"/>
      <c r="Q133" s="20"/>
    </row>
    <row r="134" spans="1:18" ht="14.25" customHeight="1" x14ac:dyDescent="0.3">
      <c r="A134" s="67"/>
      <c r="B134" s="38"/>
      <c r="C134" s="97"/>
      <c r="E134" s="32"/>
      <c r="F134" s="31"/>
      <c r="G134" s="40"/>
      <c r="H134" s="41"/>
      <c r="I134" s="14"/>
      <c r="J134" s="37"/>
      <c r="K134" s="34" t="e">
        <f t="shared" si="3"/>
        <v>#DIV/0!</v>
      </c>
      <c r="L134" s="35"/>
      <c r="Q134" s="20"/>
    </row>
    <row r="135" spans="1:18" ht="14.25" customHeight="1" x14ac:dyDescent="0.3">
      <c r="A135" s="67"/>
      <c r="B135" s="38"/>
      <c r="C135" s="97"/>
      <c r="E135" s="32"/>
      <c r="F135" s="31"/>
      <c r="G135" s="40"/>
      <c r="H135" s="41"/>
      <c r="I135" s="14"/>
      <c r="J135" s="37"/>
      <c r="K135" s="34" t="e">
        <f t="shared" si="3"/>
        <v>#DIV/0!</v>
      </c>
      <c r="L135" s="35"/>
      <c r="Q135" s="20"/>
    </row>
    <row r="136" spans="1:18" ht="14.25" customHeight="1" x14ac:dyDescent="0.3">
      <c r="A136" s="67"/>
      <c r="B136" s="38"/>
      <c r="C136" s="97"/>
      <c r="E136" s="32"/>
      <c r="F136" s="31"/>
      <c r="G136" s="40"/>
      <c r="H136" s="41"/>
      <c r="I136" s="14"/>
      <c r="J136" s="37"/>
      <c r="K136" s="34" t="e">
        <f t="shared" si="3"/>
        <v>#DIV/0!</v>
      </c>
      <c r="L136" s="35"/>
      <c r="Q136" s="20"/>
    </row>
    <row r="137" spans="1:18" ht="14.25" customHeight="1" x14ac:dyDescent="0.3">
      <c r="A137" s="67"/>
      <c r="B137" s="38"/>
      <c r="C137" s="97"/>
      <c r="E137" s="32"/>
      <c r="F137" s="31"/>
      <c r="G137" s="40"/>
      <c r="H137" s="41"/>
      <c r="I137" s="14"/>
      <c r="J137" s="37"/>
      <c r="K137" s="34" t="e">
        <f t="shared" si="3"/>
        <v>#DIV/0!</v>
      </c>
      <c r="L137" s="35"/>
      <c r="Q137" s="20"/>
    </row>
    <row r="138" spans="1:18" ht="14.25" customHeight="1" x14ac:dyDescent="0.3">
      <c r="A138" s="67"/>
      <c r="B138" s="38"/>
      <c r="C138" s="97"/>
      <c r="E138" s="32"/>
      <c r="F138" s="31"/>
      <c r="G138" s="40"/>
      <c r="H138" s="41"/>
      <c r="I138" s="14"/>
      <c r="J138" s="37"/>
      <c r="K138" s="34">
        <v>7439.5</v>
      </c>
      <c r="L138" s="35"/>
      <c r="Q138" s="20"/>
    </row>
    <row r="139" spans="1:18" ht="14.25" customHeight="1" x14ac:dyDescent="0.3">
      <c r="A139" s="67"/>
      <c r="B139" s="38"/>
      <c r="C139" s="97"/>
      <c r="E139" s="32"/>
      <c r="F139" s="31"/>
      <c r="G139" s="40"/>
      <c r="H139" s="41"/>
      <c r="I139" s="14"/>
      <c r="J139" s="37"/>
      <c r="K139" s="34" t="e">
        <f t="shared" si="3"/>
        <v>#DIV/0!</v>
      </c>
      <c r="L139" s="35"/>
      <c r="Q139" s="20"/>
    </row>
    <row r="140" spans="1:18" ht="14.25" customHeight="1" x14ac:dyDescent="0.3">
      <c r="A140" s="67"/>
      <c r="B140" s="38"/>
      <c r="C140" s="97"/>
      <c r="E140" s="32"/>
      <c r="F140" s="31"/>
      <c r="G140" s="40"/>
      <c r="H140" s="41"/>
      <c r="I140" s="14"/>
      <c r="J140" s="37"/>
      <c r="K140" s="34" t="e">
        <f t="shared" si="2"/>
        <v>#DIV/0!</v>
      </c>
      <c r="L140" s="35"/>
      <c r="Q140" s="20"/>
    </row>
    <row r="141" spans="1:18" ht="14.25" customHeight="1" x14ac:dyDescent="0.3">
      <c r="A141" s="30"/>
      <c r="B141" s="38"/>
      <c r="C141" s="97"/>
      <c r="E141" s="32"/>
      <c r="F141" s="31"/>
      <c r="G141" s="40"/>
      <c r="H141" s="41"/>
      <c r="I141" s="14"/>
      <c r="J141" s="37"/>
      <c r="K141" s="34" t="e">
        <f t="shared" si="2"/>
        <v>#DIV/0!</v>
      </c>
      <c r="L141" s="35"/>
      <c r="Q141" s="20"/>
    </row>
    <row r="142" spans="1:18" ht="14.25" customHeight="1" x14ac:dyDescent="0.3">
      <c r="C142" s="97"/>
      <c r="M142" s="20"/>
    </row>
    <row r="143" spans="1:18" ht="14.25" customHeight="1" x14ac:dyDescent="0.3">
      <c r="C143" s="97"/>
      <c r="M143" s="20"/>
    </row>
    <row r="144" spans="1:18" ht="14.25" customHeight="1" x14ac:dyDescent="0.3">
      <c r="C144" s="97"/>
      <c r="M144" s="20"/>
    </row>
    <row r="145" spans="3:13" ht="14.25" customHeight="1" x14ac:dyDescent="0.3">
      <c r="C145" s="97"/>
      <c r="M145" s="20"/>
    </row>
    <row r="146" spans="3:13" ht="14.25" customHeight="1" x14ac:dyDescent="0.3">
      <c r="C146" s="97"/>
      <c r="M146" s="20"/>
    </row>
    <row r="147" spans="3:13" ht="14.25" customHeight="1" x14ac:dyDescent="0.3">
      <c r="C147" s="97"/>
      <c r="M147" s="20"/>
    </row>
    <row r="148" spans="3:13" ht="14.25" customHeight="1" x14ac:dyDescent="0.3">
      <c r="C148" s="97"/>
      <c r="M148" s="20"/>
    </row>
    <row r="149" spans="3:13" ht="14.25" customHeight="1" x14ac:dyDescent="0.3">
      <c r="C149" s="97"/>
      <c r="M149" s="20"/>
    </row>
    <row r="150" spans="3:13" ht="14.25" customHeight="1" x14ac:dyDescent="0.3">
      <c r="C150" s="97"/>
      <c r="M150" s="20"/>
    </row>
    <row r="151" spans="3:13" ht="14.25" customHeight="1" x14ac:dyDescent="0.3">
      <c r="C151" s="97"/>
      <c r="M151" s="20"/>
    </row>
    <row r="152" spans="3:13" ht="14.25" customHeight="1" x14ac:dyDescent="0.3">
      <c r="C152" s="97"/>
      <c r="M152" s="20"/>
    </row>
    <row r="153" spans="3:13" ht="14.25" customHeight="1" x14ac:dyDescent="0.3">
      <c r="C153" s="97"/>
      <c r="M153" s="20"/>
    </row>
    <row r="154" spans="3:13" ht="14.25" customHeight="1" x14ac:dyDescent="0.3">
      <c r="C154" s="97"/>
      <c r="M154" s="20"/>
    </row>
    <row r="155" spans="3:13" ht="14.25" customHeight="1" x14ac:dyDescent="0.3">
      <c r="C155" s="97"/>
      <c r="M155" s="20"/>
    </row>
    <row r="156" spans="3:13" ht="14.25" customHeight="1" x14ac:dyDescent="0.3">
      <c r="C156" s="97"/>
      <c r="M156" s="20"/>
    </row>
    <row r="157" spans="3:13" ht="14.25" customHeight="1" x14ac:dyDescent="0.3">
      <c r="C157" s="97"/>
      <c r="M157" s="20"/>
    </row>
    <row r="158" spans="3:13" ht="14.25" customHeight="1" x14ac:dyDescent="0.3">
      <c r="C158" s="97"/>
      <c r="M158" s="20"/>
    </row>
    <row r="159" spans="3:13" ht="14.25" customHeight="1" x14ac:dyDescent="0.3">
      <c r="C159" s="97"/>
      <c r="M159" s="20"/>
    </row>
    <row r="160" spans="3:13" ht="14.25" customHeight="1" x14ac:dyDescent="0.3">
      <c r="C160" s="97"/>
      <c r="M160" s="20"/>
    </row>
    <row r="161" spans="3:13" ht="14.25" customHeight="1" x14ac:dyDescent="0.3">
      <c r="C161" s="97"/>
      <c r="M161" s="20"/>
    </row>
    <row r="162" spans="3:13" ht="14.25" customHeight="1" x14ac:dyDescent="0.3">
      <c r="C162" s="97"/>
      <c r="M162" s="20"/>
    </row>
    <row r="163" spans="3:13" ht="14.25" customHeight="1" x14ac:dyDescent="0.3">
      <c r="C163" s="97"/>
      <c r="M163" s="20"/>
    </row>
    <row r="164" spans="3:13" ht="14.25" customHeight="1" x14ac:dyDescent="0.3">
      <c r="C164" s="97"/>
      <c r="M164" s="20"/>
    </row>
    <row r="165" spans="3:13" ht="14.25" customHeight="1" x14ac:dyDescent="0.3">
      <c r="C165" s="97"/>
      <c r="M165" s="20"/>
    </row>
    <row r="166" spans="3:13" ht="14.25" customHeight="1" x14ac:dyDescent="0.3">
      <c r="C166" s="97"/>
      <c r="M166" s="20"/>
    </row>
    <row r="167" spans="3:13" ht="14.25" customHeight="1" x14ac:dyDescent="0.3">
      <c r="C167" s="97"/>
      <c r="M167" s="20"/>
    </row>
    <row r="168" spans="3:13" ht="14.25" customHeight="1" x14ac:dyDescent="0.3">
      <c r="C168" s="97"/>
      <c r="M168" s="20"/>
    </row>
    <row r="169" spans="3:13" ht="14.25" customHeight="1" x14ac:dyDescent="0.3">
      <c r="C169" s="97"/>
      <c r="M169" s="20"/>
    </row>
    <row r="170" spans="3:13" ht="14.25" customHeight="1" x14ac:dyDescent="0.3">
      <c r="C170" s="97"/>
      <c r="M170" s="20"/>
    </row>
    <row r="171" spans="3:13" ht="14.25" customHeight="1" x14ac:dyDescent="0.3">
      <c r="C171" s="97"/>
      <c r="M171" s="20"/>
    </row>
    <row r="172" spans="3:13" ht="14.25" customHeight="1" x14ac:dyDescent="0.3">
      <c r="C172" s="97"/>
      <c r="M172" s="20"/>
    </row>
    <row r="173" spans="3:13" ht="14.25" customHeight="1" x14ac:dyDescent="0.3">
      <c r="C173" s="97"/>
      <c r="M173" s="20"/>
    </row>
    <row r="174" spans="3:13" ht="14.25" customHeight="1" x14ac:dyDescent="0.3">
      <c r="C174" s="97"/>
      <c r="M174" s="20"/>
    </row>
    <row r="175" spans="3:13" ht="14.25" customHeight="1" x14ac:dyDescent="0.3">
      <c r="C175" s="97"/>
      <c r="M175" s="20"/>
    </row>
    <row r="176" spans="3:13" ht="14.25" customHeight="1" x14ac:dyDescent="0.3">
      <c r="C176" s="97"/>
      <c r="M176" s="20"/>
    </row>
    <row r="177" spans="3:13" ht="14.25" customHeight="1" x14ac:dyDescent="0.3">
      <c r="C177" s="97"/>
      <c r="M177" s="20"/>
    </row>
    <row r="178" spans="3:13" ht="14.25" customHeight="1" x14ac:dyDescent="0.3">
      <c r="C178" s="97"/>
      <c r="M178" s="20"/>
    </row>
    <row r="179" spans="3:13" ht="14.25" customHeight="1" x14ac:dyDescent="0.3">
      <c r="C179" s="97"/>
      <c r="M179" s="20"/>
    </row>
    <row r="180" spans="3:13" ht="14.25" customHeight="1" x14ac:dyDescent="0.3">
      <c r="C180" s="97"/>
      <c r="M180" s="20"/>
    </row>
    <row r="181" spans="3:13" ht="14.25" customHeight="1" x14ac:dyDescent="0.3">
      <c r="C181" s="97"/>
      <c r="M181" s="20"/>
    </row>
    <row r="182" spans="3:13" ht="14.25" customHeight="1" x14ac:dyDescent="0.3">
      <c r="C182" s="97"/>
      <c r="M182" s="20"/>
    </row>
    <row r="183" spans="3:13" ht="14.25" customHeight="1" x14ac:dyDescent="0.3">
      <c r="C183" s="97"/>
      <c r="M183" s="20"/>
    </row>
    <row r="184" spans="3:13" ht="14.25" customHeight="1" x14ac:dyDescent="0.3">
      <c r="C184" s="97"/>
      <c r="M184" s="20"/>
    </row>
    <row r="185" spans="3:13" ht="14.25" customHeight="1" x14ac:dyDescent="0.3">
      <c r="C185" s="97"/>
      <c r="M185" s="20"/>
    </row>
    <row r="186" spans="3:13" ht="14.25" customHeight="1" x14ac:dyDescent="0.3">
      <c r="C186" s="97"/>
      <c r="M186" s="20"/>
    </row>
    <row r="187" spans="3:13" ht="14.25" customHeight="1" x14ac:dyDescent="0.3">
      <c r="C187" s="97"/>
      <c r="M187" s="20"/>
    </row>
    <row r="188" spans="3:13" ht="14.25" customHeight="1" x14ac:dyDescent="0.3">
      <c r="C188" s="97"/>
      <c r="M188" s="20"/>
    </row>
    <row r="189" spans="3:13" ht="14.25" customHeight="1" x14ac:dyDescent="0.3">
      <c r="C189" s="97"/>
      <c r="M189" s="20"/>
    </row>
    <row r="190" spans="3:13" ht="14.25" customHeight="1" x14ac:dyDescent="0.3">
      <c r="C190" s="97"/>
      <c r="M190" s="20"/>
    </row>
    <row r="191" spans="3:13" ht="14.25" customHeight="1" x14ac:dyDescent="0.3">
      <c r="C191" s="97"/>
      <c r="M191" s="20"/>
    </row>
    <row r="192" spans="3:13" ht="14.25" customHeight="1" x14ac:dyDescent="0.3">
      <c r="C192" s="97"/>
      <c r="M192" s="20"/>
    </row>
    <row r="193" spans="3:13" ht="14.25" customHeight="1" x14ac:dyDescent="0.3">
      <c r="C193" s="97"/>
      <c r="M193" s="20"/>
    </row>
    <row r="194" spans="3:13" ht="14.25" customHeight="1" x14ac:dyDescent="0.3">
      <c r="C194" s="97"/>
      <c r="M194" s="20"/>
    </row>
    <row r="195" spans="3:13" ht="14.25" customHeight="1" x14ac:dyDescent="0.3">
      <c r="C195" s="97"/>
      <c r="M195" s="20"/>
    </row>
    <row r="196" spans="3:13" ht="14.25" customHeight="1" x14ac:dyDescent="0.3">
      <c r="C196" s="97"/>
      <c r="M196" s="20"/>
    </row>
    <row r="197" spans="3:13" ht="14.25" customHeight="1" x14ac:dyDescent="0.3">
      <c r="C197" s="97"/>
      <c r="M197" s="20"/>
    </row>
    <row r="198" spans="3:13" ht="14.25" customHeight="1" x14ac:dyDescent="0.3">
      <c r="C198" s="97"/>
      <c r="M198" s="20"/>
    </row>
    <row r="199" spans="3:13" ht="14.25" customHeight="1" x14ac:dyDescent="0.3">
      <c r="C199" s="97"/>
      <c r="M199" s="20"/>
    </row>
    <row r="200" spans="3:13" ht="14.25" customHeight="1" x14ac:dyDescent="0.3">
      <c r="C200" s="97"/>
      <c r="M200" s="20"/>
    </row>
    <row r="201" spans="3:13" ht="14.25" customHeight="1" x14ac:dyDescent="0.3">
      <c r="C201" s="97"/>
      <c r="M201" s="20"/>
    </row>
    <row r="202" spans="3:13" ht="14.25" customHeight="1" x14ac:dyDescent="0.3">
      <c r="C202" s="97"/>
      <c r="M202" s="20"/>
    </row>
    <row r="203" spans="3:13" ht="14.25" customHeight="1" x14ac:dyDescent="0.3">
      <c r="C203" s="97"/>
      <c r="M203" s="20"/>
    </row>
    <row r="204" spans="3:13" ht="14.25" customHeight="1" x14ac:dyDescent="0.3">
      <c r="C204" s="97"/>
      <c r="M204" s="20"/>
    </row>
    <row r="205" spans="3:13" ht="14.25" customHeight="1" x14ac:dyDescent="0.3">
      <c r="C205" s="97"/>
      <c r="M205" s="20"/>
    </row>
    <row r="206" spans="3:13" ht="14.25" customHeight="1" x14ac:dyDescent="0.3">
      <c r="C206" s="97"/>
      <c r="M206" s="20"/>
    </row>
    <row r="207" spans="3:13" ht="14.25" customHeight="1" x14ac:dyDescent="0.3">
      <c r="C207" s="97"/>
      <c r="M207" s="20"/>
    </row>
    <row r="208" spans="3:13" ht="14.25" customHeight="1" x14ac:dyDescent="0.3">
      <c r="C208" s="97"/>
      <c r="M208" s="20"/>
    </row>
    <row r="209" spans="3:13" ht="14.25" customHeight="1" x14ac:dyDescent="0.3">
      <c r="C209" s="97"/>
      <c r="M209" s="20"/>
    </row>
    <row r="210" spans="3:13" ht="14.25" customHeight="1" x14ac:dyDescent="0.3">
      <c r="C210" s="97"/>
      <c r="M210" s="20"/>
    </row>
    <row r="211" spans="3:13" ht="14.25" customHeight="1" x14ac:dyDescent="0.3">
      <c r="C211" s="97"/>
      <c r="M211" s="20"/>
    </row>
    <row r="212" spans="3:13" ht="14.25" customHeight="1" x14ac:dyDescent="0.3">
      <c r="C212" s="97"/>
      <c r="M212" s="20"/>
    </row>
    <row r="213" spans="3:13" ht="14.25" customHeight="1" x14ac:dyDescent="0.3">
      <c r="C213" s="97"/>
      <c r="M213" s="20"/>
    </row>
    <row r="214" spans="3:13" ht="14.25" customHeight="1" x14ac:dyDescent="0.3">
      <c r="C214" s="97"/>
      <c r="M214" s="20"/>
    </row>
    <row r="215" spans="3:13" ht="14.25" customHeight="1" x14ac:dyDescent="0.3">
      <c r="C215" s="97"/>
      <c r="M215" s="20"/>
    </row>
    <row r="216" spans="3:13" ht="14.25" customHeight="1" x14ac:dyDescent="0.3">
      <c r="C216" s="97"/>
      <c r="M216" s="20"/>
    </row>
    <row r="217" spans="3:13" ht="14.25" customHeight="1" x14ac:dyDescent="0.3">
      <c r="C217" s="97"/>
      <c r="M217" s="20"/>
    </row>
    <row r="218" spans="3:13" ht="14.25" customHeight="1" x14ac:dyDescent="0.3">
      <c r="C218" s="97"/>
      <c r="M218" s="20"/>
    </row>
    <row r="219" spans="3:13" ht="14.25" customHeight="1" x14ac:dyDescent="0.3">
      <c r="C219" s="97"/>
      <c r="M219" s="20"/>
    </row>
    <row r="220" spans="3:13" ht="14.25" customHeight="1" x14ac:dyDescent="0.3">
      <c r="C220" s="97"/>
      <c r="M220" s="20"/>
    </row>
    <row r="221" spans="3:13" ht="14.25" customHeight="1" x14ac:dyDescent="0.3">
      <c r="C221" s="97"/>
      <c r="M221" s="20"/>
    </row>
    <row r="222" spans="3:13" ht="14.25" customHeight="1" x14ac:dyDescent="0.3">
      <c r="C222" s="97"/>
      <c r="M222" s="20"/>
    </row>
    <row r="223" spans="3:13" ht="14.25" customHeight="1" x14ac:dyDescent="0.3">
      <c r="C223" s="97"/>
      <c r="M223" s="20"/>
    </row>
    <row r="224" spans="3:13" ht="14.25" customHeight="1" x14ac:dyDescent="0.3">
      <c r="C224" s="97"/>
      <c r="M224" s="20"/>
    </row>
    <row r="225" spans="3:13" ht="14.25" customHeight="1" x14ac:dyDescent="0.3">
      <c r="C225" s="97"/>
      <c r="M225" s="20"/>
    </row>
    <row r="226" spans="3:13" ht="14.25" customHeight="1" x14ac:dyDescent="0.3">
      <c r="C226" s="97"/>
      <c r="M226" s="20"/>
    </row>
    <row r="227" spans="3:13" ht="14.25" customHeight="1" x14ac:dyDescent="0.3">
      <c r="C227" s="97"/>
      <c r="M227" s="20"/>
    </row>
    <row r="228" spans="3:13" ht="14.25" customHeight="1" x14ac:dyDescent="0.3">
      <c r="C228" s="97"/>
      <c r="M228" s="20"/>
    </row>
    <row r="229" spans="3:13" ht="14.25" customHeight="1" x14ac:dyDescent="0.3">
      <c r="C229" s="97"/>
      <c r="M229" s="20"/>
    </row>
    <row r="230" spans="3:13" ht="14.25" customHeight="1" x14ac:dyDescent="0.3">
      <c r="C230" s="97"/>
      <c r="M230" s="20"/>
    </row>
    <row r="231" spans="3:13" ht="14.25" customHeight="1" x14ac:dyDescent="0.3">
      <c r="C231" s="97"/>
      <c r="M231" s="20"/>
    </row>
    <row r="232" spans="3:13" ht="14.25" customHeight="1" x14ac:dyDescent="0.3">
      <c r="C232" s="97"/>
      <c r="M232" s="20"/>
    </row>
    <row r="233" spans="3:13" ht="14.25" customHeight="1" x14ac:dyDescent="0.3">
      <c r="C233" s="97"/>
      <c r="M233" s="20"/>
    </row>
    <row r="234" spans="3:13" ht="14.25" customHeight="1" x14ac:dyDescent="0.3">
      <c r="C234" s="97"/>
      <c r="M234" s="20"/>
    </row>
    <row r="235" spans="3:13" ht="14.25" customHeight="1" x14ac:dyDescent="0.3">
      <c r="C235" s="97"/>
      <c r="M235" s="20"/>
    </row>
    <row r="236" spans="3:13" ht="14.25" customHeight="1" x14ac:dyDescent="0.3">
      <c r="C236" s="97"/>
      <c r="M236" s="20"/>
    </row>
    <row r="237" spans="3:13" ht="14.25" customHeight="1" x14ac:dyDescent="0.3">
      <c r="C237" s="97"/>
      <c r="M237" s="20"/>
    </row>
    <row r="238" spans="3:13" ht="14.25" customHeight="1" x14ac:dyDescent="0.3">
      <c r="C238" s="97"/>
      <c r="M238" s="20"/>
    </row>
    <row r="239" spans="3:13" ht="14.25" customHeight="1" x14ac:dyDescent="0.3">
      <c r="C239" s="97"/>
      <c r="M239" s="20"/>
    </row>
    <row r="240" spans="3:13" ht="14.25" customHeight="1" x14ac:dyDescent="0.3">
      <c r="C240" s="97"/>
      <c r="M240" s="20"/>
    </row>
    <row r="241" spans="3:13" ht="14.25" customHeight="1" x14ac:dyDescent="0.3">
      <c r="C241" s="97"/>
      <c r="M241" s="20"/>
    </row>
    <row r="242" spans="3:13" ht="14.25" customHeight="1" x14ac:dyDescent="0.3">
      <c r="C242" s="97"/>
      <c r="M242" s="20"/>
    </row>
    <row r="243" spans="3:13" ht="14.25" customHeight="1" x14ac:dyDescent="0.3">
      <c r="C243" s="97"/>
      <c r="M243" s="20"/>
    </row>
    <row r="244" spans="3:13" ht="14.25" customHeight="1" x14ac:dyDescent="0.3">
      <c r="C244" s="97"/>
      <c r="M244" s="20"/>
    </row>
    <row r="245" spans="3:13" ht="14.25" customHeight="1" x14ac:dyDescent="0.3">
      <c r="C245" s="97"/>
      <c r="M245" s="20"/>
    </row>
    <row r="246" spans="3:13" ht="14.25" customHeight="1" x14ac:dyDescent="0.3">
      <c r="C246" s="97"/>
      <c r="M246" s="20"/>
    </row>
    <row r="247" spans="3:13" ht="14.25" customHeight="1" x14ac:dyDescent="0.3">
      <c r="C247" s="97"/>
      <c r="M247" s="20"/>
    </row>
    <row r="248" spans="3:13" ht="14.25" customHeight="1" x14ac:dyDescent="0.3">
      <c r="C248" s="97"/>
      <c r="M248" s="20"/>
    </row>
    <row r="249" spans="3:13" ht="14.25" customHeight="1" x14ac:dyDescent="0.3">
      <c r="C249" s="97"/>
      <c r="M249" s="20"/>
    </row>
    <row r="250" spans="3:13" ht="14.25" customHeight="1" x14ac:dyDescent="0.3">
      <c r="C250" s="97"/>
      <c r="M250" s="20"/>
    </row>
    <row r="251" spans="3:13" ht="14.25" customHeight="1" x14ac:dyDescent="0.3">
      <c r="C251" s="97"/>
      <c r="M251" s="20"/>
    </row>
    <row r="252" spans="3:13" ht="14.25" customHeight="1" x14ac:dyDescent="0.3">
      <c r="C252" s="97"/>
      <c r="M252" s="20"/>
    </row>
    <row r="253" spans="3:13" ht="14.25" customHeight="1" x14ac:dyDescent="0.3">
      <c r="C253" s="97"/>
      <c r="M253" s="20"/>
    </row>
    <row r="254" spans="3:13" ht="14.25" customHeight="1" x14ac:dyDescent="0.3">
      <c r="C254" s="97"/>
      <c r="M254" s="20"/>
    </row>
    <row r="255" spans="3:13" ht="14.25" customHeight="1" x14ac:dyDescent="0.3">
      <c r="C255" s="97"/>
      <c r="M255" s="20"/>
    </row>
    <row r="256" spans="3:13" ht="14.25" customHeight="1" x14ac:dyDescent="0.3">
      <c r="C256" s="97"/>
      <c r="M256" s="20"/>
    </row>
    <row r="257" spans="3:13" ht="14.25" customHeight="1" x14ac:dyDescent="0.3">
      <c r="C257" s="97"/>
      <c r="M257" s="20"/>
    </row>
    <row r="258" spans="3:13" ht="14.25" customHeight="1" x14ac:dyDescent="0.3">
      <c r="C258" s="97"/>
      <c r="M258" s="20"/>
    </row>
    <row r="259" spans="3:13" ht="14.25" customHeight="1" x14ac:dyDescent="0.3">
      <c r="C259" s="97"/>
      <c r="M259" s="20"/>
    </row>
    <row r="260" spans="3:13" ht="14.25" customHeight="1" x14ac:dyDescent="0.3">
      <c r="C260" s="97"/>
      <c r="M260" s="20"/>
    </row>
    <row r="261" spans="3:13" ht="14.25" customHeight="1" x14ac:dyDescent="0.3">
      <c r="C261" s="97"/>
      <c r="M261" s="20"/>
    </row>
    <row r="262" spans="3:13" ht="14.25" customHeight="1" x14ac:dyDescent="0.3">
      <c r="C262" s="97"/>
      <c r="M262" s="20"/>
    </row>
    <row r="263" spans="3:13" ht="14.25" customHeight="1" x14ac:dyDescent="0.3">
      <c r="C263" s="97"/>
      <c r="M263" s="20"/>
    </row>
    <row r="264" spans="3:13" ht="14.25" customHeight="1" x14ac:dyDescent="0.3">
      <c r="C264" s="97"/>
      <c r="M264" s="20"/>
    </row>
    <row r="265" spans="3:13" ht="14.25" customHeight="1" x14ac:dyDescent="0.3">
      <c r="C265" s="97"/>
      <c r="M265" s="20"/>
    </row>
    <row r="266" spans="3:13" ht="14.25" customHeight="1" x14ac:dyDescent="0.3">
      <c r="C266" s="97"/>
      <c r="M266" s="20"/>
    </row>
    <row r="267" spans="3:13" ht="14.25" customHeight="1" x14ac:dyDescent="0.3">
      <c r="C267" s="97"/>
      <c r="M267" s="20"/>
    </row>
    <row r="268" spans="3:13" ht="14.25" customHeight="1" x14ac:dyDescent="0.3">
      <c r="C268" s="97"/>
      <c r="M268" s="20"/>
    </row>
    <row r="269" spans="3:13" ht="14.25" customHeight="1" x14ac:dyDescent="0.3">
      <c r="C269" s="97"/>
      <c r="M269" s="20"/>
    </row>
    <row r="270" spans="3:13" ht="14.25" customHeight="1" x14ac:dyDescent="0.3">
      <c r="C270" s="97"/>
      <c r="M270" s="20"/>
    </row>
    <row r="271" spans="3:13" ht="14.25" customHeight="1" x14ac:dyDescent="0.3">
      <c r="C271" s="97"/>
      <c r="M271" s="20"/>
    </row>
    <row r="272" spans="3:13" ht="14.25" customHeight="1" x14ac:dyDescent="0.3">
      <c r="C272" s="97"/>
      <c r="M272" s="20"/>
    </row>
    <row r="273" spans="3:13" ht="14.25" customHeight="1" x14ac:dyDescent="0.3">
      <c r="C273" s="97"/>
      <c r="M273" s="20"/>
    </row>
    <row r="274" spans="3:13" ht="14.25" customHeight="1" x14ac:dyDescent="0.3">
      <c r="C274" s="97"/>
      <c r="M274" s="20"/>
    </row>
    <row r="275" spans="3:13" ht="14.25" customHeight="1" x14ac:dyDescent="0.3">
      <c r="C275" s="97"/>
      <c r="M275" s="20"/>
    </row>
    <row r="276" spans="3:13" ht="14.25" customHeight="1" x14ac:dyDescent="0.3">
      <c r="C276" s="97"/>
      <c r="M276" s="20"/>
    </row>
    <row r="277" spans="3:13" ht="14.25" customHeight="1" x14ac:dyDescent="0.3">
      <c r="C277" s="97"/>
      <c r="M277" s="20"/>
    </row>
    <row r="278" spans="3:13" ht="14.25" customHeight="1" x14ac:dyDescent="0.3">
      <c r="C278" s="97"/>
      <c r="M278" s="20"/>
    </row>
    <row r="279" spans="3:13" ht="14.25" customHeight="1" x14ac:dyDescent="0.3">
      <c r="C279" s="97"/>
      <c r="M279" s="20"/>
    </row>
    <row r="280" spans="3:13" ht="14.25" customHeight="1" x14ac:dyDescent="0.3">
      <c r="C280" s="97"/>
      <c r="M280" s="20"/>
    </row>
    <row r="281" spans="3:13" ht="14.25" customHeight="1" x14ac:dyDescent="0.3">
      <c r="C281" s="97"/>
      <c r="M281" s="20"/>
    </row>
    <row r="282" spans="3:13" ht="14.25" customHeight="1" x14ac:dyDescent="0.3">
      <c r="C282" s="97"/>
      <c r="M282" s="20"/>
    </row>
    <row r="283" spans="3:13" ht="14.25" customHeight="1" x14ac:dyDescent="0.3">
      <c r="C283" s="97"/>
      <c r="M283" s="20"/>
    </row>
    <row r="284" spans="3:13" ht="14.25" customHeight="1" x14ac:dyDescent="0.3">
      <c r="C284" s="97"/>
      <c r="M284" s="20"/>
    </row>
    <row r="285" spans="3:13" ht="14.25" customHeight="1" x14ac:dyDescent="0.3">
      <c r="C285" s="97"/>
      <c r="M285" s="20"/>
    </row>
    <row r="286" spans="3:13" ht="14.25" customHeight="1" x14ac:dyDescent="0.3">
      <c r="C286" s="97"/>
      <c r="M286" s="20"/>
    </row>
    <row r="287" spans="3:13" ht="14.25" customHeight="1" x14ac:dyDescent="0.3">
      <c r="C287" s="97"/>
      <c r="M287" s="20"/>
    </row>
    <row r="288" spans="3:13" ht="14.25" customHeight="1" x14ac:dyDescent="0.3">
      <c r="C288" s="97"/>
      <c r="M288" s="20"/>
    </row>
    <row r="289" spans="3:13" ht="14.25" customHeight="1" x14ac:dyDescent="0.3">
      <c r="C289" s="97"/>
      <c r="M289" s="20"/>
    </row>
    <row r="290" spans="3:13" ht="14.25" customHeight="1" x14ac:dyDescent="0.3">
      <c r="C290" s="97"/>
      <c r="M290" s="20"/>
    </row>
    <row r="291" spans="3:13" ht="14.25" customHeight="1" x14ac:dyDescent="0.3">
      <c r="C291" s="97"/>
      <c r="M291" s="20"/>
    </row>
    <row r="292" spans="3:13" ht="14.25" customHeight="1" x14ac:dyDescent="0.3">
      <c r="C292" s="97"/>
      <c r="M292" s="20"/>
    </row>
    <row r="293" spans="3:13" ht="14.25" customHeight="1" x14ac:dyDescent="0.3">
      <c r="C293" s="97"/>
      <c r="M293" s="20"/>
    </row>
    <row r="294" spans="3:13" ht="14.25" customHeight="1" x14ac:dyDescent="0.3">
      <c r="C294" s="97"/>
      <c r="M294" s="20"/>
    </row>
    <row r="295" spans="3:13" ht="14.25" customHeight="1" x14ac:dyDescent="0.3">
      <c r="C295" s="97"/>
      <c r="M295" s="20"/>
    </row>
    <row r="296" spans="3:13" ht="14.25" customHeight="1" x14ac:dyDescent="0.3">
      <c r="C296" s="97"/>
      <c r="M296" s="20"/>
    </row>
    <row r="297" spans="3:13" ht="14.25" customHeight="1" x14ac:dyDescent="0.3">
      <c r="C297" s="97"/>
      <c r="M297" s="20"/>
    </row>
    <row r="298" spans="3:13" ht="14.25" customHeight="1" x14ac:dyDescent="0.3">
      <c r="C298" s="97"/>
      <c r="M298" s="20"/>
    </row>
    <row r="299" spans="3:13" ht="14.25" customHeight="1" x14ac:dyDescent="0.3">
      <c r="C299" s="97"/>
      <c r="M299" s="20"/>
    </row>
    <row r="300" spans="3:13" ht="14.25" customHeight="1" x14ac:dyDescent="0.3">
      <c r="C300" s="97"/>
      <c r="M300" s="20"/>
    </row>
    <row r="301" spans="3:13" ht="14.25" customHeight="1" x14ac:dyDescent="0.3">
      <c r="C301" s="97"/>
      <c r="M301" s="20"/>
    </row>
    <row r="302" spans="3:13" ht="14.25" customHeight="1" x14ac:dyDescent="0.3">
      <c r="C302" s="97"/>
      <c r="M302" s="20"/>
    </row>
    <row r="303" spans="3:13" ht="14.25" customHeight="1" x14ac:dyDescent="0.3">
      <c r="C303" s="97"/>
      <c r="M303" s="20"/>
    </row>
    <row r="304" spans="3:13" ht="14.25" customHeight="1" x14ac:dyDescent="0.3">
      <c r="C304" s="97"/>
      <c r="M304" s="20"/>
    </row>
    <row r="305" spans="3:13" ht="14.25" customHeight="1" x14ac:dyDescent="0.3">
      <c r="C305" s="97"/>
      <c r="M305" s="20"/>
    </row>
    <row r="306" spans="3:13" ht="14.25" customHeight="1" x14ac:dyDescent="0.3">
      <c r="C306" s="97"/>
      <c r="M306" s="20"/>
    </row>
    <row r="307" spans="3:13" ht="14.25" customHeight="1" x14ac:dyDescent="0.3">
      <c r="C307" s="97"/>
      <c r="M307" s="20"/>
    </row>
    <row r="308" spans="3:13" ht="14.25" customHeight="1" x14ac:dyDescent="0.3">
      <c r="C308" s="97"/>
      <c r="M308" s="20"/>
    </row>
    <row r="309" spans="3:13" ht="14.25" customHeight="1" x14ac:dyDescent="0.3">
      <c r="C309" s="97"/>
      <c r="M309" s="20"/>
    </row>
    <row r="310" spans="3:13" ht="14.25" customHeight="1" x14ac:dyDescent="0.3">
      <c r="C310" s="97"/>
      <c r="M310" s="20"/>
    </row>
    <row r="311" spans="3:13" ht="14.25" customHeight="1" x14ac:dyDescent="0.3">
      <c r="C311" s="97"/>
      <c r="M311" s="20"/>
    </row>
    <row r="312" spans="3:13" ht="14.25" customHeight="1" x14ac:dyDescent="0.3">
      <c r="C312" s="97"/>
      <c r="M312" s="20"/>
    </row>
    <row r="313" spans="3:13" ht="14.25" customHeight="1" x14ac:dyDescent="0.3">
      <c r="C313" s="97"/>
      <c r="M313" s="20"/>
    </row>
    <row r="314" spans="3:13" ht="14.25" customHeight="1" x14ac:dyDescent="0.3">
      <c r="C314" s="97"/>
      <c r="M314" s="20"/>
    </row>
    <row r="315" spans="3:13" ht="14.25" customHeight="1" x14ac:dyDescent="0.3">
      <c r="C315" s="97"/>
      <c r="M315" s="20"/>
    </row>
    <row r="316" spans="3:13" ht="14.25" customHeight="1" x14ac:dyDescent="0.3">
      <c r="C316" s="97"/>
      <c r="M316" s="20"/>
    </row>
    <row r="317" spans="3:13" ht="14.25" customHeight="1" x14ac:dyDescent="0.3">
      <c r="C317" s="97"/>
      <c r="M317" s="20"/>
    </row>
    <row r="318" spans="3:13" ht="14.25" customHeight="1" x14ac:dyDescent="0.3">
      <c r="C318" s="97"/>
      <c r="M318" s="20"/>
    </row>
    <row r="319" spans="3:13" ht="14.25" customHeight="1" x14ac:dyDescent="0.3">
      <c r="C319" s="97"/>
      <c r="M319" s="20"/>
    </row>
    <row r="320" spans="3:13" ht="14.25" customHeight="1" x14ac:dyDescent="0.3">
      <c r="C320" s="97"/>
      <c r="M320" s="20"/>
    </row>
    <row r="321" spans="3:13" ht="14.25" customHeight="1" x14ac:dyDescent="0.3">
      <c r="C321" s="97"/>
      <c r="M321" s="20"/>
    </row>
    <row r="322" spans="3:13" ht="14.25" customHeight="1" x14ac:dyDescent="0.3">
      <c r="C322" s="97"/>
      <c r="M322" s="20"/>
    </row>
    <row r="323" spans="3:13" ht="14.25" customHeight="1" x14ac:dyDescent="0.3">
      <c r="C323" s="97"/>
      <c r="M323" s="20"/>
    </row>
    <row r="324" spans="3:13" ht="14.25" customHeight="1" x14ac:dyDescent="0.3">
      <c r="C324" s="97"/>
      <c r="M324" s="20"/>
    </row>
    <row r="325" spans="3:13" ht="14.25" customHeight="1" x14ac:dyDescent="0.3">
      <c r="C325" s="97"/>
      <c r="M325" s="20"/>
    </row>
    <row r="326" spans="3:13" ht="14.25" customHeight="1" x14ac:dyDescent="0.3">
      <c r="C326" s="97"/>
      <c r="M326" s="20"/>
    </row>
    <row r="327" spans="3:13" ht="14.25" customHeight="1" x14ac:dyDescent="0.3">
      <c r="C327" s="97"/>
      <c r="M327" s="20"/>
    </row>
    <row r="328" spans="3:13" ht="14.25" customHeight="1" x14ac:dyDescent="0.3">
      <c r="C328" s="97"/>
      <c r="M328" s="20"/>
    </row>
    <row r="329" spans="3:13" ht="14.25" customHeight="1" x14ac:dyDescent="0.3">
      <c r="C329" s="97"/>
      <c r="M329" s="20"/>
    </row>
    <row r="330" spans="3:13" ht="14.25" customHeight="1" x14ac:dyDescent="0.3">
      <c r="C330" s="97"/>
      <c r="M330" s="20"/>
    </row>
    <row r="331" spans="3:13" ht="14.25" customHeight="1" x14ac:dyDescent="0.3">
      <c r="C331" s="97"/>
      <c r="M331" s="20"/>
    </row>
    <row r="332" spans="3:13" ht="14.25" customHeight="1" x14ac:dyDescent="0.3">
      <c r="C332" s="97"/>
      <c r="M332" s="20"/>
    </row>
    <row r="333" spans="3:13" ht="14.25" customHeight="1" x14ac:dyDescent="0.3">
      <c r="C333" s="97"/>
      <c r="M333" s="20"/>
    </row>
    <row r="334" spans="3:13" ht="14.25" customHeight="1" x14ac:dyDescent="0.3">
      <c r="C334" s="97"/>
      <c r="M334" s="20"/>
    </row>
    <row r="335" spans="3:13" ht="14.25" customHeight="1" x14ac:dyDescent="0.3">
      <c r="C335" s="97"/>
      <c r="M335" s="20"/>
    </row>
    <row r="336" spans="3:13" ht="14.25" customHeight="1" x14ac:dyDescent="0.3">
      <c r="C336" s="97"/>
      <c r="M336" s="20"/>
    </row>
    <row r="337" spans="3:13" ht="14.25" customHeight="1" x14ac:dyDescent="0.3">
      <c r="C337" s="97"/>
      <c r="M337" s="20"/>
    </row>
    <row r="338" spans="3:13" ht="14.25" customHeight="1" x14ac:dyDescent="0.3">
      <c r="C338" s="97"/>
      <c r="M338" s="20"/>
    </row>
    <row r="339" spans="3:13" ht="14.25" customHeight="1" x14ac:dyDescent="0.3">
      <c r="C339" s="97"/>
      <c r="M339" s="20"/>
    </row>
    <row r="340" spans="3:13" ht="14.25" customHeight="1" x14ac:dyDescent="0.3">
      <c r="C340" s="97"/>
      <c r="M340" s="20"/>
    </row>
    <row r="341" spans="3:13" ht="14.25" customHeight="1" x14ac:dyDescent="0.3">
      <c r="C341" s="97"/>
      <c r="M341" s="20"/>
    </row>
    <row r="342" spans="3:13" ht="14.25" customHeight="1" x14ac:dyDescent="0.3">
      <c r="C342" s="97"/>
      <c r="M342" s="20"/>
    </row>
    <row r="343" spans="3:13" ht="14.25" customHeight="1" x14ac:dyDescent="0.3">
      <c r="C343" s="97"/>
      <c r="M343" s="20"/>
    </row>
    <row r="344" spans="3:13" ht="14.25" customHeight="1" x14ac:dyDescent="0.3">
      <c r="C344" s="97"/>
      <c r="M344" s="20"/>
    </row>
    <row r="345" spans="3:13" ht="14.25" customHeight="1" x14ac:dyDescent="0.3">
      <c r="C345" s="97"/>
      <c r="M345" s="20"/>
    </row>
    <row r="346" spans="3:13" ht="14.25" customHeight="1" x14ac:dyDescent="0.3">
      <c r="C346" s="97"/>
      <c r="M346" s="20"/>
    </row>
    <row r="347" spans="3:13" ht="14.25" customHeight="1" x14ac:dyDescent="0.3">
      <c r="C347" s="97"/>
      <c r="M347" s="20"/>
    </row>
    <row r="348" spans="3:13" ht="14.25" customHeight="1" x14ac:dyDescent="0.3">
      <c r="C348" s="97"/>
      <c r="M348" s="20"/>
    </row>
    <row r="349" spans="3:13" ht="14.25" customHeight="1" x14ac:dyDescent="0.3">
      <c r="C349" s="97"/>
      <c r="M349" s="20"/>
    </row>
    <row r="350" spans="3:13" ht="14.25" customHeight="1" x14ac:dyDescent="0.3">
      <c r="C350" s="97"/>
      <c r="M350" s="20"/>
    </row>
    <row r="351" spans="3:13" ht="14.25" customHeight="1" x14ac:dyDescent="0.3">
      <c r="C351" s="97"/>
      <c r="M351" s="20"/>
    </row>
    <row r="352" spans="3:13" ht="14.25" customHeight="1" x14ac:dyDescent="0.3">
      <c r="C352" s="97"/>
      <c r="M352" s="20"/>
    </row>
    <row r="353" spans="3:13" ht="14.25" customHeight="1" x14ac:dyDescent="0.3">
      <c r="C353" s="97"/>
      <c r="M353" s="20"/>
    </row>
    <row r="354" spans="3:13" ht="14.25" customHeight="1" x14ac:dyDescent="0.3">
      <c r="C354" s="97"/>
      <c r="M354" s="20"/>
    </row>
    <row r="355" spans="3:13" ht="14.25" customHeight="1" x14ac:dyDescent="0.3">
      <c r="C355" s="97"/>
      <c r="M355" s="20"/>
    </row>
    <row r="356" spans="3:13" ht="14.25" customHeight="1" x14ac:dyDescent="0.3">
      <c r="C356" s="97"/>
      <c r="M356" s="20"/>
    </row>
    <row r="357" spans="3:13" ht="14.25" customHeight="1" x14ac:dyDescent="0.3">
      <c r="C357" s="97"/>
      <c r="M357" s="20"/>
    </row>
    <row r="358" spans="3:13" ht="14.25" customHeight="1" x14ac:dyDescent="0.3">
      <c r="C358" s="97"/>
      <c r="M358" s="20"/>
    </row>
    <row r="359" spans="3:13" ht="14.25" customHeight="1" x14ac:dyDescent="0.3">
      <c r="C359" s="97"/>
      <c r="M359" s="20"/>
    </row>
    <row r="360" spans="3:13" ht="14.25" customHeight="1" x14ac:dyDescent="0.3">
      <c r="C360" s="97"/>
      <c r="M360" s="20"/>
    </row>
    <row r="361" spans="3:13" ht="14.25" customHeight="1" x14ac:dyDescent="0.3">
      <c r="C361" s="97"/>
      <c r="M361" s="20"/>
    </row>
    <row r="362" spans="3:13" ht="14.25" customHeight="1" x14ac:dyDescent="0.3">
      <c r="C362" s="97"/>
      <c r="M362" s="20"/>
    </row>
    <row r="363" spans="3:13" ht="14.25" customHeight="1" x14ac:dyDescent="0.3">
      <c r="C363" s="97"/>
      <c r="M363" s="20"/>
    </row>
    <row r="364" spans="3:13" ht="14.25" customHeight="1" x14ac:dyDescent="0.3">
      <c r="C364" s="97"/>
      <c r="M364" s="20"/>
    </row>
    <row r="365" spans="3:13" ht="14.25" customHeight="1" x14ac:dyDescent="0.3">
      <c r="C365" s="97"/>
      <c r="M365" s="20"/>
    </row>
    <row r="366" spans="3:13" ht="14.25" customHeight="1" x14ac:dyDescent="0.3">
      <c r="C366" s="97"/>
      <c r="M366" s="20"/>
    </row>
    <row r="367" spans="3:13" ht="14.25" customHeight="1" x14ac:dyDescent="0.3">
      <c r="C367" s="97"/>
      <c r="M367" s="20"/>
    </row>
    <row r="368" spans="3:13" ht="14.25" customHeight="1" x14ac:dyDescent="0.3">
      <c r="C368" s="97"/>
      <c r="M368" s="20"/>
    </row>
    <row r="369" spans="3:13" ht="14.25" customHeight="1" x14ac:dyDescent="0.3">
      <c r="C369" s="97"/>
      <c r="M369" s="20"/>
    </row>
    <row r="370" spans="3:13" ht="14.25" customHeight="1" x14ac:dyDescent="0.3">
      <c r="C370" s="97"/>
      <c r="M370" s="20"/>
    </row>
    <row r="371" spans="3:13" ht="14.25" customHeight="1" x14ac:dyDescent="0.3">
      <c r="C371" s="97"/>
      <c r="M371" s="20"/>
    </row>
    <row r="372" spans="3:13" ht="14.25" customHeight="1" x14ac:dyDescent="0.3">
      <c r="C372" s="97"/>
      <c r="M372" s="20"/>
    </row>
    <row r="373" spans="3:13" ht="14.25" customHeight="1" x14ac:dyDescent="0.3">
      <c r="C373" s="97"/>
      <c r="M373" s="20"/>
    </row>
    <row r="374" spans="3:13" ht="14.25" customHeight="1" x14ac:dyDescent="0.3">
      <c r="C374" s="97"/>
      <c r="M374" s="20"/>
    </row>
    <row r="375" spans="3:13" ht="14.25" customHeight="1" x14ac:dyDescent="0.3">
      <c r="C375" s="97"/>
      <c r="M375" s="20"/>
    </row>
    <row r="376" spans="3:13" ht="14.25" customHeight="1" x14ac:dyDescent="0.3">
      <c r="C376" s="97"/>
      <c r="M376" s="20"/>
    </row>
    <row r="377" spans="3:13" ht="14.25" customHeight="1" x14ac:dyDescent="0.3">
      <c r="C377" s="97"/>
      <c r="M377" s="20"/>
    </row>
    <row r="378" spans="3:13" ht="14.25" customHeight="1" x14ac:dyDescent="0.3">
      <c r="C378" s="97"/>
      <c r="M378" s="20"/>
    </row>
    <row r="379" spans="3:13" ht="14.25" customHeight="1" x14ac:dyDescent="0.3">
      <c r="C379" s="97"/>
      <c r="M379" s="20"/>
    </row>
    <row r="380" spans="3:13" ht="14.25" customHeight="1" x14ac:dyDescent="0.3">
      <c r="C380" s="97"/>
      <c r="M380" s="20"/>
    </row>
    <row r="381" spans="3:13" ht="14.25" customHeight="1" x14ac:dyDescent="0.3">
      <c r="C381" s="97"/>
      <c r="M381" s="20"/>
    </row>
    <row r="382" spans="3:13" ht="14.25" customHeight="1" x14ac:dyDescent="0.3">
      <c r="C382" s="97"/>
      <c r="M382" s="20"/>
    </row>
    <row r="383" spans="3:13" ht="14.25" customHeight="1" x14ac:dyDescent="0.3">
      <c r="C383" s="97"/>
      <c r="M383" s="20"/>
    </row>
    <row r="384" spans="3:13" ht="14.25" customHeight="1" x14ac:dyDescent="0.3">
      <c r="C384" s="97"/>
      <c r="M384" s="20"/>
    </row>
    <row r="385" spans="3:13" ht="14.25" customHeight="1" x14ac:dyDescent="0.3">
      <c r="C385" s="97"/>
      <c r="M385" s="20"/>
    </row>
    <row r="386" spans="3:13" ht="14.25" customHeight="1" x14ac:dyDescent="0.3">
      <c r="C386" s="97"/>
      <c r="M386" s="20"/>
    </row>
    <row r="387" spans="3:13" ht="14.25" customHeight="1" x14ac:dyDescent="0.3">
      <c r="C387" s="97"/>
      <c r="M387" s="20"/>
    </row>
    <row r="388" spans="3:13" ht="14.25" customHeight="1" x14ac:dyDescent="0.3">
      <c r="C388" s="97"/>
      <c r="M388" s="20"/>
    </row>
    <row r="389" spans="3:13" ht="14.25" customHeight="1" x14ac:dyDescent="0.3">
      <c r="C389" s="97"/>
      <c r="M389" s="20"/>
    </row>
    <row r="390" spans="3:13" ht="14.25" customHeight="1" x14ac:dyDescent="0.3">
      <c r="C390" s="97"/>
      <c r="M390" s="20"/>
    </row>
    <row r="391" spans="3:13" ht="14.25" customHeight="1" x14ac:dyDescent="0.3">
      <c r="C391" s="97"/>
      <c r="M391" s="20"/>
    </row>
    <row r="392" spans="3:13" ht="14.25" customHeight="1" x14ac:dyDescent="0.3">
      <c r="C392" s="97"/>
      <c r="M392" s="20"/>
    </row>
    <row r="393" spans="3:13" ht="14.25" customHeight="1" x14ac:dyDescent="0.3">
      <c r="C393" s="97"/>
      <c r="M393" s="20"/>
    </row>
    <row r="394" spans="3:13" ht="14.25" customHeight="1" x14ac:dyDescent="0.3">
      <c r="C394" s="97"/>
      <c r="M394" s="20"/>
    </row>
    <row r="395" spans="3:13" ht="14.25" customHeight="1" x14ac:dyDescent="0.3">
      <c r="C395" s="97"/>
      <c r="M395" s="20"/>
    </row>
    <row r="396" spans="3:13" ht="14.25" customHeight="1" x14ac:dyDescent="0.3">
      <c r="C396" s="97"/>
      <c r="M396" s="20"/>
    </row>
    <row r="397" spans="3:13" ht="14.25" customHeight="1" x14ac:dyDescent="0.3">
      <c r="C397" s="97"/>
      <c r="M397" s="20"/>
    </row>
    <row r="398" spans="3:13" ht="14.25" customHeight="1" x14ac:dyDescent="0.3">
      <c r="C398" s="97"/>
      <c r="M398" s="20"/>
    </row>
    <row r="399" spans="3:13" ht="14.25" customHeight="1" x14ac:dyDescent="0.3">
      <c r="C399" s="97"/>
      <c r="M399" s="20"/>
    </row>
    <row r="400" spans="3:13" ht="14.25" customHeight="1" x14ac:dyDescent="0.3">
      <c r="C400" s="97"/>
      <c r="M400" s="20"/>
    </row>
    <row r="401" spans="3:13" ht="14.25" customHeight="1" x14ac:dyDescent="0.3">
      <c r="C401" s="97"/>
      <c r="M401" s="20"/>
    </row>
    <row r="402" spans="3:13" ht="14.25" customHeight="1" x14ac:dyDescent="0.3">
      <c r="C402" s="97"/>
      <c r="M402" s="20"/>
    </row>
    <row r="403" spans="3:13" ht="14.25" customHeight="1" x14ac:dyDescent="0.3">
      <c r="C403" s="97"/>
      <c r="M403" s="20"/>
    </row>
    <row r="404" spans="3:13" ht="14.25" customHeight="1" x14ac:dyDescent="0.3">
      <c r="C404" s="97"/>
      <c r="M404" s="20"/>
    </row>
    <row r="405" spans="3:13" ht="14.25" customHeight="1" x14ac:dyDescent="0.3">
      <c r="C405" s="97"/>
      <c r="M405" s="20"/>
    </row>
    <row r="406" spans="3:13" ht="14.25" customHeight="1" x14ac:dyDescent="0.3">
      <c r="C406" s="97"/>
      <c r="M406" s="20"/>
    </row>
    <row r="407" spans="3:13" ht="14.25" customHeight="1" x14ac:dyDescent="0.3">
      <c r="C407" s="97"/>
      <c r="M407" s="20"/>
    </row>
    <row r="408" spans="3:13" ht="14.25" customHeight="1" x14ac:dyDescent="0.3">
      <c r="C408" s="97"/>
      <c r="M408" s="20"/>
    </row>
    <row r="409" spans="3:13" ht="14.25" customHeight="1" x14ac:dyDescent="0.3">
      <c r="C409" s="97"/>
      <c r="M409" s="20"/>
    </row>
    <row r="410" spans="3:13" ht="14.25" customHeight="1" x14ac:dyDescent="0.3">
      <c r="C410" s="97"/>
      <c r="M410" s="20"/>
    </row>
    <row r="411" spans="3:13" ht="14.25" customHeight="1" x14ac:dyDescent="0.3">
      <c r="C411" s="97"/>
      <c r="M411" s="20"/>
    </row>
    <row r="412" spans="3:13" ht="14.25" customHeight="1" x14ac:dyDescent="0.3">
      <c r="C412" s="97"/>
      <c r="M412" s="20"/>
    </row>
    <row r="413" spans="3:13" ht="14.25" customHeight="1" x14ac:dyDescent="0.3">
      <c r="C413" s="97"/>
      <c r="M413" s="20"/>
    </row>
    <row r="414" spans="3:13" ht="14.25" customHeight="1" x14ac:dyDescent="0.3">
      <c r="C414" s="97"/>
      <c r="M414" s="20"/>
    </row>
    <row r="415" spans="3:13" ht="14.25" customHeight="1" x14ac:dyDescent="0.3">
      <c r="C415" s="97"/>
      <c r="M415" s="20"/>
    </row>
    <row r="416" spans="3:13" ht="14.25" customHeight="1" x14ac:dyDescent="0.3">
      <c r="C416" s="97"/>
      <c r="M416" s="20"/>
    </row>
    <row r="417" spans="3:13" ht="14.25" customHeight="1" x14ac:dyDescent="0.3">
      <c r="C417" s="97"/>
      <c r="M417" s="20"/>
    </row>
    <row r="418" spans="3:13" ht="14.25" customHeight="1" x14ac:dyDescent="0.3">
      <c r="C418" s="97"/>
      <c r="M418" s="20"/>
    </row>
    <row r="419" spans="3:13" ht="14.25" customHeight="1" x14ac:dyDescent="0.3">
      <c r="C419" s="97"/>
      <c r="M419" s="20"/>
    </row>
    <row r="420" spans="3:13" ht="14.25" customHeight="1" x14ac:dyDescent="0.3">
      <c r="C420" s="97"/>
      <c r="M420" s="20"/>
    </row>
    <row r="421" spans="3:13" ht="14.25" customHeight="1" x14ac:dyDescent="0.3">
      <c r="C421" s="97"/>
      <c r="M421" s="20"/>
    </row>
    <row r="422" spans="3:13" ht="14.25" customHeight="1" x14ac:dyDescent="0.3">
      <c r="C422" s="97"/>
      <c r="M422" s="20"/>
    </row>
    <row r="423" spans="3:13" ht="14.25" customHeight="1" x14ac:dyDescent="0.3">
      <c r="C423" s="97"/>
      <c r="M423" s="20"/>
    </row>
    <row r="424" spans="3:13" ht="14.25" customHeight="1" x14ac:dyDescent="0.3">
      <c r="C424" s="97"/>
      <c r="M424" s="20"/>
    </row>
    <row r="425" spans="3:13" ht="14.25" customHeight="1" x14ac:dyDescent="0.3">
      <c r="C425" s="97"/>
      <c r="M425" s="20"/>
    </row>
    <row r="426" spans="3:13" ht="14.25" customHeight="1" x14ac:dyDescent="0.3">
      <c r="C426" s="97"/>
      <c r="M426" s="20"/>
    </row>
    <row r="427" spans="3:13" ht="14.25" customHeight="1" x14ac:dyDescent="0.3">
      <c r="C427" s="97"/>
      <c r="M427" s="20"/>
    </row>
    <row r="428" spans="3:13" ht="14.25" customHeight="1" x14ac:dyDescent="0.3">
      <c r="C428" s="97"/>
      <c r="M428" s="20"/>
    </row>
    <row r="429" spans="3:13" ht="14.25" customHeight="1" x14ac:dyDescent="0.3">
      <c r="C429" s="97"/>
      <c r="M429" s="20"/>
    </row>
    <row r="430" spans="3:13" ht="14.25" customHeight="1" x14ac:dyDescent="0.3">
      <c r="C430" s="97"/>
      <c r="M430" s="20"/>
    </row>
    <row r="431" spans="3:13" ht="14.25" customHeight="1" x14ac:dyDescent="0.3">
      <c r="C431" s="97"/>
      <c r="M431" s="20"/>
    </row>
    <row r="432" spans="3:13" ht="14.25" customHeight="1" x14ac:dyDescent="0.3">
      <c r="C432" s="97"/>
      <c r="M432" s="20"/>
    </row>
    <row r="433" spans="3:13" ht="14.25" customHeight="1" x14ac:dyDescent="0.3">
      <c r="C433" s="97"/>
      <c r="M433" s="20"/>
    </row>
    <row r="434" spans="3:13" ht="14.25" customHeight="1" x14ac:dyDescent="0.3">
      <c r="C434" s="97"/>
      <c r="M434" s="20"/>
    </row>
    <row r="435" spans="3:13" ht="14.25" customHeight="1" x14ac:dyDescent="0.3">
      <c r="C435" s="97"/>
      <c r="M435" s="20"/>
    </row>
    <row r="436" spans="3:13" ht="14.25" customHeight="1" x14ac:dyDescent="0.3">
      <c r="C436" s="97"/>
      <c r="M436" s="20"/>
    </row>
    <row r="437" spans="3:13" ht="14.25" customHeight="1" x14ac:dyDescent="0.3">
      <c r="C437" s="97"/>
      <c r="M437" s="20"/>
    </row>
    <row r="438" spans="3:13" ht="14.25" customHeight="1" x14ac:dyDescent="0.3">
      <c r="C438" s="97"/>
      <c r="M438" s="20"/>
    </row>
    <row r="439" spans="3:13" ht="14.25" customHeight="1" x14ac:dyDescent="0.3">
      <c r="C439" s="97"/>
      <c r="M439" s="20"/>
    </row>
    <row r="440" spans="3:13" ht="14.25" customHeight="1" x14ac:dyDescent="0.3">
      <c r="C440" s="97"/>
      <c r="M440" s="20"/>
    </row>
    <row r="441" spans="3:13" ht="14.25" customHeight="1" x14ac:dyDescent="0.3">
      <c r="C441" s="97"/>
      <c r="M441" s="20"/>
    </row>
    <row r="442" spans="3:13" ht="14.25" customHeight="1" x14ac:dyDescent="0.3">
      <c r="C442" s="97"/>
      <c r="M442" s="20"/>
    </row>
    <row r="443" spans="3:13" ht="14.25" customHeight="1" x14ac:dyDescent="0.3">
      <c r="C443" s="97"/>
      <c r="M443" s="20"/>
    </row>
    <row r="444" spans="3:13" ht="14.25" customHeight="1" x14ac:dyDescent="0.3">
      <c r="C444" s="15"/>
      <c r="M444" s="20"/>
    </row>
    <row r="445" spans="3:13" ht="14.25" customHeight="1" x14ac:dyDescent="0.3">
      <c r="C445" s="15"/>
      <c r="M445" s="20"/>
    </row>
    <row r="446" spans="3:13" ht="14.25" customHeight="1" x14ac:dyDescent="0.3">
      <c r="C446" s="15"/>
      <c r="M446" s="20"/>
    </row>
    <row r="447" spans="3:13" ht="14.25" customHeight="1" x14ac:dyDescent="0.3">
      <c r="C447" s="15"/>
      <c r="M447" s="20"/>
    </row>
    <row r="448" spans="3:13" ht="14.25" customHeight="1" x14ac:dyDescent="0.3">
      <c r="C448" s="15"/>
      <c r="M448" s="20"/>
    </row>
    <row r="449" spans="3:13" ht="14.25" customHeight="1" x14ac:dyDescent="0.3">
      <c r="C449" s="15"/>
      <c r="M449" s="20"/>
    </row>
    <row r="450" spans="3:13" ht="14.25" customHeight="1" x14ac:dyDescent="0.3">
      <c r="C450" s="15"/>
      <c r="M450" s="20"/>
    </row>
    <row r="451" spans="3:13" ht="14.25" customHeight="1" x14ac:dyDescent="0.3">
      <c r="C451" s="15"/>
      <c r="M451" s="20"/>
    </row>
    <row r="452" spans="3:13" ht="14.25" customHeight="1" x14ac:dyDescent="0.3">
      <c r="C452" s="15"/>
      <c r="M452" s="20"/>
    </row>
    <row r="453" spans="3:13" ht="14.25" customHeight="1" x14ac:dyDescent="0.3">
      <c r="C453" s="15"/>
      <c r="M453" s="20"/>
    </row>
    <row r="454" spans="3:13" ht="14.25" customHeight="1" x14ac:dyDescent="0.3">
      <c r="C454" s="15"/>
      <c r="M454" s="20"/>
    </row>
    <row r="455" spans="3:13" ht="14.25" customHeight="1" x14ac:dyDescent="0.3">
      <c r="C455" s="15"/>
      <c r="M455" s="20"/>
    </row>
    <row r="456" spans="3:13" ht="14.25" customHeight="1" x14ac:dyDescent="0.3">
      <c r="C456" s="15"/>
      <c r="M456" s="20"/>
    </row>
    <row r="457" spans="3:13" ht="14.25" customHeight="1" x14ac:dyDescent="0.3">
      <c r="C457" s="15"/>
      <c r="M457" s="20"/>
    </row>
    <row r="458" spans="3:13" ht="14.25" customHeight="1" x14ac:dyDescent="0.3">
      <c r="C458" s="15"/>
      <c r="M458" s="20"/>
    </row>
    <row r="459" spans="3:13" ht="14.25" customHeight="1" x14ac:dyDescent="0.3">
      <c r="C459" s="15"/>
      <c r="M459" s="20"/>
    </row>
    <row r="460" spans="3:13" ht="14.25" customHeight="1" x14ac:dyDescent="0.3">
      <c r="C460" s="15"/>
      <c r="M460" s="20"/>
    </row>
    <row r="461" spans="3:13" ht="14.25" customHeight="1" x14ac:dyDescent="0.3">
      <c r="C461" s="15"/>
      <c r="M461" s="20"/>
    </row>
    <row r="462" spans="3:13" ht="14.25" customHeight="1" x14ac:dyDescent="0.3">
      <c r="C462" s="15"/>
      <c r="M462" s="20"/>
    </row>
    <row r="463" spans="3:13" ht="14.25" customHeight="1" x14ac:dyDescent="0.3">
      <c r="C463" s="15"/>
      <c r="M463" s="20"/>
    </row>
    <row r="464" spans="3:13" ht="14.25" customHeight="1" x14ac:dyDescent="0.3">
      <c r="C464" s="15"/>
      <c r="M464" s="20"/>
    </row>
    <row r="465" spans="3:13" ht="14.25" customHeight="1" x14ac:dyDescent="0.3">
      <c r="C465" s="15"/>
      <c r="M465" s="20"/>
    </row>
    <row r="466" spans="3:13" ht="14.25" customHeight="1" x14ac:dyDescent="0.3">
      <c r="C466" s="15"/>
      <c r="M466" s="20"/>
    </row>
    <row r="467" spans="3:13" ht="14.25" customHeight="1" x14ac:dyDescent="0.3">
      <c r="C467" s="15"/>
      <c r="M467" s="20"/>
    </row>
    <row r="468" spans="3:13" ht="14.25" customHeight="1" x14ac:dyDescent="0.3">
      <c r="C468" s="15"/>
      <c r="M468" s="20"/>
    </row>
    <row r="469" spans="3:13" ht="14.25" customHeight="1" x14ac:dyDescent="0.3">
      <c r="C469" s="15"/>
      <c r="M469" s="20"/>
    </row>
    <row r="470" spans="3:13" ht="14.25" customHeight="1" x14ac:dyDescent="0.3">
      <c r="C470" s="15"/>
      <c r="M470" s="20"/>
    </row>
    <row r="471" spans="3:13" ht="14.25" customHeight="1" x14ac:dyDescent="0.3">
      <c r="C471" s="15"/>
      <c r="M471" s="20"/>
    </row>
    <row r="472" spans="3:13" ht="14.25" customHeight="1" x14ac:dyDescent="0.3">
      <c r="C472" s="15"/>
      <c r="M472" s="20"/>
    </row>
    <row r="473" spans="3:13" ht="14.25" customHeight="1" x14ac:dyDescent="0.3">
      <c r="C473" s="15"/>
      <c r="M473" s="20"/>
    </row>
    <row r="474" spans="3:13" ht="14.25" customHeight="1" x14ac:dyDescent="0.3">
      <c r="C474" s="15"/>
      <c r="M474" s="20"/>
    </row>
    <row r="475" spans="3:13" ht="14.25" customHeight="1" x14ac:dyDescent="0.3">
      <c r="C475" s="15"/>
      <c r="M475" s="20"/>
    </row>
    <row r="476" spans="3:13" ht="14.25" customHeight="1" x14ac:dyDescent="0.3">
      <c r="C476" s="15"/>
      <c r="M476" s="20"/>
    </row>
    <row r="477" spans="3:13" ht="14.25" customHeight="1" x14ac:dyDescent="0.3">
      <c r="C477" s="15"/>
      <c r="M477" s="20"/>
    </row>
    <row r="478" spans="3:13" ht="14.25" customHeight="1" x14ac:dyDescent="0.3">
      <c r="C478" s="15"/>
      <c r="M478" s="20"/>
    </row>
    <row r="479" spans="3:13" ht="14.25" customHeight="1" x14ac:dyDescent="0.3">
      <c r="C479" s="15"/>
      <c r="M479" s="20"/>
    </row>
    <row r="480" spans="3:13" ht="14.25" customHeight="1" x14ac:dyDescent="0.3">
      <c r="C480" s="15"/>
      <c r="M480" s="20"/>
    </row>
    <row r="481" spans="3:13" ht="14.25" customHeight="1" x14ac:dyDescent="0.3">
      <c r="C481" s="15"/>
      <c r="M481" s="20"/>
    </row>
    <row r="482" spans="3:13" ht="14.25" customHeight="1" x14ac:dyDescent="0.3">
      <c r="C482" s="15"/>
      <c r="M482" s="20"/>
    </row>
    <row r="483" spans="3:13" ht="14.25" customHeight="1" x14ac:dyDescent="0.3">
      <c r="C483" s="15"/>
      <c r="M483" s="20"/>
    </row>
    <row r="484" spans="3:13" ht="14.25" customHeight="1" x14ac:dyDescent="0.3">
      <c r="C484" s="15"/>
      <c r="M484" s="20"/>
    </row>
    <row r="485" spans="3:13" ht="14.25" customHeight="1" x14ac:dyDescent="0.3">
      <c r="C485" s="15"/>
      <c r="M485" s="20"/>
    </row>
    <row r="486" spans="3:13" ht="14.25" customHeight="1" x14ac:dyDescent="0.3">
      <c r="C486" s="15"/>
      <c r="M486" s="20"/>
    </row>
    <row r="487" spans="3:13" ht="14.25" customHeight="1" x14ac:dyDescent="0.3">
      <c r="C487" s="15"/>
      <c r="M487" s="20"/>
    </row>
    <row r="488" spans="3:13" ht="14.25" customHeight="1" x14ac:dyDescent="0.3">
      <c r="C488" s="15"/>
      <c r="M488" s="20"/>
    </row>
    <row r="489" spans="3:13" ht="14.25" customHeight="1" x14ac:dyDescent="0.3">
      <c r="C489" s="15"/>
      <c r="M489" s="20"/>
    </row>
    <row r="490" spans="3:13" ht="14.25" customHeight="1" x14ac:dyDescent="0.3">
      <c r="C490" s="15"/>
      <c r="M490" s="20"/>
    </row>
    <row r="491" spans="3:13" ht="14.25" customHeight="1" x14ac:dyDescent="0.3">
      <c r="C491" s="15"/>
      <c r="M491" s="20"/>
    </row>
    <row r="492" spans="3:13" ht="14.25" customHeight="1" x14ac:dyDescent="0.3">
      <c r="C492" s="15"/>
      <c r="M492" s="20"/>
    </row>
    <row r="493" spans="3:13" ht="14.25" customHeight="1" x14ac:dyDescent="0.3">
      <c r="C493" s="15"/>
      <c r="M493" s="20"/>
    </row>
    <row r="494" spans="3:13" ht="14.25" customHeight="1" x14ac:dyDescent="0.3">
      <c r="C494" s="15"/>
      <c r="M494" s="20"/>
    </row>
    <row r="495" spans="3:13" ht="14.25" customHeight="1" x14ac:dyDescent="0.3">
      <c r="C495" s="15"/>
      <c r="M495" s="20"/>
    </row>
    <row r="496" spans="3:13" ht="14.25" customHeight="1" x14ac:dyDescent="0.3">
      <c r="C496" s="15"/>
      <c r="M496" s="20"/>
    </row>
    <row r="497" spans="3:13" ht="14.25" customHeight="1" x14ac:dyDescent="0.3">
      <c r="C497" s="15"/>
      <c r="M497" s="20"/>
    </row>
    <row r="498" spans="3:13" ht="14.25" customHeight="1" x14ac:dyDescent="0.3">
      <c r="C498" s="15"/>
      <c r="M498" s="20"/>
    </row>
    <row r="499" spans="3:13" ht="14.25" customHeight="1" x14ac:dyDescent="0.3">
      <c r="C499" s="15"/>
      <c r="M499" s="20"/>
    </row>
    <row r="500" spans="3:13" ht="14.25" customHeight="1" x14ac:dyDescent="0.3">
      <c r="C500" s="15"/>
      <c r="M500" s="20"/>
    </row>
    <row r="501" spans="3:13" ht="14.25" customHeight="1" x14ac:dyDescent="0.3">
      <c r="C501" s="15"/>
      <c r="M501" s="20"/>
    </row>
    <row r="502" spans="3:13" ht="14.25" customHeight="1" x14ac:dyDescent="0.3">
      <c r="C502" s="15"/>
      <c r="M502" s="20"/>
    </row>
    <row r="503" spans="3:13" ht="14.25" customHeight="1" x14ac:dyDescent="0.3">
      <c r="C503" s="15"/>
      <c r="M503" s="20"/>
    </row>
    <row r="504" spans="3:13" ht="14.25" customHeight="1" x14ac:dyDescent="0.3">
      <c r="C504" s="15"/>
      <c r="M504" s="20"/>
    </row>
    <row r="505" spans="3:13" ht="14.25" customHeight="1" x14ac:dyDescent="0.3">
      <c r="C505" s="15"/>
      <c r="M505" s="20"/>
    </row>
    <row r="506" spans="3:13" ht="14.25" customHeight="1" x14ac:dyDescent="0.3">
      <c r="C506" s="15"/>
      <c r="M506" s="20"/>
    </row>
    <row r="507" spans="3:13" ht="14.25" customHeight="1" x14ac:dyDescent="0.3">
      <c r="C507" s="15"/>
      <c r="M507" s="20"/>
    </row>
    <row r="508" spans="3:13" ht="14.25" customHeight="1" x14ac:dyDescent="0.3">
      <c r="C508" s="15"/>
      <c r="M508" s="20"/>
    </row>
    <row r="509" spans="3:13" ht="14.25" customHeight="1" x14ac:dyDescent="0.3">
      <c r="C509" s="15"/>
      <c r="M509" s="20"/>
    </row>
    <row r="510" spans="3:13" ht="14.25" customHeight="1" x14ac:dyDescent="0.3">
      <c r="C510" s="15"/>
      <c r="M510" s="20"/>
    </row>
    <row r="511" spans="3:13" ht="14.25" customHeight="1" x14ac:dyDescent="0.3">
      <c r="C511" s="15"/>
      <c r="M511" s="20"/>
    </row>
    <row r="512" spans="3:13" ht="14.25" customHeight="1" x14ac:dyDescent="0.3">
      <c r="C512" s="15"/>
      <c r="M512" s="20"/>
    </row>
    <row r="513" spans="3:13" ht="14.25" customHeight="1" x14ac:dyDescent="0.3">
      <c r="C513" s="15"/>
      <c r="M513" s="20"/>
    </row>
    <row r="514" spans="3:13" ht="14.25" customHeight="1" x14ac:dyDescent="0.3">
      <c r="C514" s="15"/>
      <c r="M514" s="20"/>
    </row>
    <row r="515" spans="3:13" ht="14.25" customHeight="1" x14ac:dyDescent="0.3">
      <c r="C515" s="15"/>
      <c r="M515" s="20"/>
    </row>
    <row r="516" spans="3:13" ht="14.25" customHeight="1" x14ac:dyDescent="0.3">
      <c r="C516" s="15"/>
      <c r="M516" s="20"/>
    </row>
    <row r="517" spans="3:13" ht="14.25" customHeight="1" x14ac:dyDescent="0.3">
      <c r="C517" s="15"/>
      <c r="M517" s="20"/>
    </row>
    <row r="518" spans="3:13" ht="14.25" customHeight="1" x14ac:dyDescent="0.3">
      <c r="C518" s="15"/>
      <c r="M518" s="20"/>
    </row>
    <row r="519" spans="3:13" ht="14.25" customHeight="1" x14ac:dyDescent="0.3">
      <c r="C519" s="15"/>
      <c r="M519" s="20"/>
    </row>
    <row r="520" spans="3:13" ht="14.25" customHeight="1" x14ac:dyDescent="0.3">
      <c r="C520" s="15"/>
      <c r="M520" s="20"/>
    </row>
    <row r="521" spans="3:13" ht="14.25" customHeight="1" x14ac:dyDescent="0.3">
      <c r="C521" s="15"/>
      <c r="M521" s="20"/>
    </row>
    <row r="522" spans="3:13" ht="14.25" customHeight="1" x14ac:dyDescent="0.3">
      <c r="C522" s="15"/>
      <c r="M522" s="20"/>
    </row>
    <row r="523" spans="3:13" ht="14.25" customHeight="1" x14ac:dyDescent="0.3">
      <c r="C523" s="15"/>
      <c r="M523" s="20"/>
    </row>
    <row r="524" spans="3:13" ht="14.25" customHeight="1" x14ac:dyDescent="0.3">
      <c r="C524" s="15"/>
      <c r="M524" s="20"/>
    </row>
    <row r="525" spans="3:13" ht="14.25" customHeight="1" x14ac:dyDescent="0.3">
      <c r="C525" s="15"/>
      <c r="M525" s="20"/>
    </row>
    <row r="526" spans="3:13" ht="14.25" customHeight="1" x14ac:dyDescent="0.3">
      <c r="C526" s="15"/>
      <c r="M526" s="20"/>
    </row>
    <row r="527" spans="3:13" ht="14.25" customHeight="1" x14ac:dyDescent="0.3">
      <c r="C527" s="15"/>
      <c r="M527" s="20"/>
    </row>
    <row r="528" spans="3:13" ht="14.25" customHeight="1" x14ac:dyDescent="0.3">
      <c r="C528" s="15"/>
      <c r="M528" s="20"/>
    </row>
    <row r="529" spans="3:13" ht="14.25" customHeight="1" x14ac:dyDescent="0.3">
      <c r="C529" s="15"/>
      <c r="M529" s="20"/>
    </row>
    <row r="530" spans="3:13" ht="14.25" customHeight="1" x14ac:dyDescent="0.3">
      <c r="C530" s="15"/>
      <c r="M530" s="20"/>
    </row>
    <row r="531" spans="3:13" ht="14.25" customHeight="1" x14ac:dyDescent="0.3">
      <c r="C531" s="15"/>
      <c r="M531" s="20"/>
    </row>
    <row r="532" spans="3:13" ht="14.25" customHeight="1" x14ac:dyDescent="0.3">
      <c r="C532" s="15"/>
      <c r="M532" s="20"/>
    </row>
    <row r="533" spans="3:13" ht="14.25" customHeight="1" x14ac:dyDescent="0.3">
      <c r="C533" s="15"/>
      <c r="M533" s="20"/>
    </row>
    <row r="534" spans="3:13" ht="14.25" customHeight="1" x14ac:dyDescent="0.3">
      <c r="C534" s="15"/>
      <c r="M534" s="20"/>
    </row>
    <row r="535" spans="3:13" ht="14.25" customHeight="1" x14ac:dyDescent="0.3">
      <c r="C535" s="15"/>
      <c r="M535" s="20"/>
    </row>
    <row r="536" spans="3:13" ht="14.25" customHeight="1" x14ac:dyDescent="0.3">
      <c r="C536" s="15"/>
      <c r="M536" s="20"/>
    </row>
    <row r="537" spans="3:13" ht="14.25" customHeight="1" x14ac:dyDescent="0.3">
      <c r="C537" s="15"/>
      <c r="M537" s="20"/>
    </row>
    <row r="538" spans="3:13" ht="14.25" customHeight="1" x14ac:dyDescent="0.3">
      <c r="C538" s="15"/>
      <c r="M538" s="20"/>
    </row>
    <row r="539" spans="3:13" ht="14.25" customHeight="1" x14ac:dyDescent="0.3">
      <c r="C539" s="15"/>
      <c r="M539" s="20"/>
    </row>
    <row r="540" spans="3:13" ht="14.25" customHeight="1" x14ac:dyDescent="0.3">
      <c r="C540" s="15"/>
      <c r="M540" s="20"/>
    </row>
    <row r="541" spans="3:13" ht="14.25" customHeight="1" x14ac:dyDescent="0.3">
      <c r="C541" s="15"/>
      <c r="M541" s="20"/>
    </row>
    <row r="542" spans="3:13" ht="14.25" customHeight="1" x14ac:dyDescent="0.3">
      <c r="C542" s="15"/>
      <c r="M542" s="20"/>
    </row>
    <row r="543" spans="3:13" ht="14.25" customHeight="1" x14ac:dyDescent="0.3">
      <c r="C543" s="15"/>
      <c r="M543" s="20"/>
    </row>
    <row r="544" spans="3:13" ht="14.25" customHeight="1" x14ac:dyDescent="0.3">
      <c r="C544" s="15"/>
      <c r="M544" s="20"/>
    </row>
    <row r="545" spans="3:13" ht="14.25" customHeight="1" x14ac:dyDescent="0.3">
      <c r="C545" s="15"/>
      <c r="M545" s="20"/>
    </row>
    <row r="546" spans="3:13" ht="14.25" customHeight="1" x14ac:dyDescent="0.3">
      <c r="C546" s="15"/>
      <c r="M546" s="20"/>
    </row>
    <row r="547" spans="3:13" ht="14.25" customHeight="1" x14ac:dyDescent="0.3">
      <c r="C547" s="15"/>
      <c r="M547" s="20"/>
    </row>
    <row r="548" spans="3:13" ht="14.25" customHeight="1" x14ac:dyDescent="0.3">
      <c r="C548" s="15"/>
      <c r="M548" s="20"/>
    </row>
    <row r="549" spans="3:13" ht="14.25" customHeight="1" x14ac:dyDescent="0.3">
      <c r="C549" s="15"/>
      <c r="M549" s="20"/>
    </row>
    <row r="550" spans="3:13" ht="14.25" customHeight="1" x14ac:dyDescent="0.3">
      <c r="C550" s="15"/>
      <c r="M550" s="20"/>
    </row>
    <row r="551" spans="3:13" ht="14.25" customHeight="1" x14ac:dyDescent="0.3">
      <c r="C551" s="15"/>
      <c r="M551" s="20"/>
    </row>
    <row r="552" spans="3:13" ht="14.25" customHeight="1" x14ac:dyDescent="0.3">
      <c r="C552" s="15"/>
      <c r="M552" s="20"/>
    </row>
    <row r="553" spans="3:13" ht="14.25" customHeight="1" x14ac:dyDescent="0.3">
      <c r="C553" s="15"/>
      <c r="M553" s="20"/>
    </row>
    <row r="554" spans="3:13" ht="14.25" customHeight="1" x14ac:dyDescent="0.3">
      <c r="C554" s="15"/>
      <c r="M554" s="20"/>
    </row>
    <row r="555" spans="3:13" ht="14.25" customHeight="1" x14ac:dyDescent="0.3">
      <c r="C555" s="15"/>
      <c r="M555" s="20"/>
    </row>
    <row r="556" spans="3:13" ht="14.25" customHeight="1" x14ac:dyDescent="0.3">
      <c r="C556" s="15"/>
      <c r="M556" s="20"/>
    </row>
    <row r="557" spans="3:13" ht="14.25" customHeight="1" x14ac:dyDescent="0.3">
      <c r="C557" s="15"/>
      <c r="M557" s="20"/>
    </row>
    <row r="558" spans="3:13" ht="14.25" customHeight="1" x14ac:dyDescent="0.3">
      <c r="C558" s="15"/>
      <c r="M558" s="20"/>
    </row>
    <row r="559" spans="3:13" ht="14.25" customHeight="1" x14ac:dyDescent="0.3">
      <c r="C559" s="15"/>
      <c r="M559" s="20"/>
    </row>
    <row r="560" spans="3:13" ht="14.25" customHeight="1" x14ac:dyDescent="0.3">
      <c r="C560" s="15"/>
      <c r="M560" s="20"/>
    </row>
    <row r="561" spans="3:13" ht="14.25" customHeight="1" x14ac:dyDescent="0.3">
      <c r="C561" s="15"/>
      <c r="M561" s="20"/>
    </row>
    <row r="562" spans="3:13" ht="14.25" customHeight="1" x14ac:dyDescent="0.3">
      <c r="C562" s="15"/>
      <c r="M562" s="20"/>
    </row>
    <row r="563" spans="3:13" ht="14.25" customHeight="1" x14ac:dyDescent="0.3">
      <c r="C563" s="15"/>
      <c r="M563" s="20"/>
    </row>
    <row r="564" spans="3:13" ht="14.25" customHeight="1" x14ac:dyDescent="0.3">
      <c r="C564" s="15"/>
      <c r="M564" s="20"/>
    </row>
    <row r="565" spans="3:13" ht="14.25" customHeight="1" x14ac:dyDescent="0.3">
      <c r="C565" s="15"/>
      <c r="M565" s="20"/>
    </row>
    <row r="566" spans="3:13" ht="14.25" customHeight="1" x14ac:dyDescent="0.3">
      <c r="C566" s="15"/>
      <c r="M566" s="20"/>
    </row>
    <row r="567" spans="3:13" ht="14.25" customHeight="1" x14ac:dyDescent="0.3">
      <c r="C567" s="15"/>
      <c r="M567" s="20"/>
    </row>
    <row r="568" spans="3:13" ht="14.25" customHeight="1" x14ac:dyDescent="0.3">
      <c r="C568" s="15"/>
      <c r="M568" s="20"/>
    </row>
    <row r="569" spans="3:13" ht="14.25" customHeight="1" x14ac:dyDescent="0.3">
      <c r="C569" s="15"/>
      <c r="M569" s="20"/>
    </row>
    <row r="570" spans="3:13" ht="14.25" customHeight="1" x14ac:dyDescent="0.3">
      <c r="C570" s="15"/>
      <c r="M570" s="20"/>
    </row>
    <row r="571" spans="3:13" ht="14.25" customHeight="1" x14ac:dyDescent="0.3">
      <c r="C571" s="15"/>
      <c r="M571" s="20"/>
    </row>
    <row r="572" spans="3:13" ht="14.25" customHeight="1" x14ac:dyDescent="0.3">
      <c r="C572" s="15"/>
      <c r="M572" s="20"/>
    </row>
    <row r="573" spans="3:13" ht="14.25" customHeight="1" x14ac:dyDescent="0.3">
      <c r="C573" s="15"/>
      <c r="M573" s="20"/>
    </row>
    <row r="574" spans="3:13" ht="14.25" customHeight="1" x14ac:dyDescent="0.3">
      <c r="C574" s="15"/>
      <c r="M574" s="20"/>
    </row>
    <row r="575" spans="3:13" ht="14.25" customHeight="1" x14ac:dyDescent="0.3">
      <c r="C575" s="15"/>
      <c r="M575" s="20"/>
    </row>
    <row r="576" spans="3:13" ht="14.25" customHeight="1" x14ac:dyDescent="0.3">
      <c r="C576" s="15"/>
      <c r="M576" s="20"/>
    </row>
    <row r="577" spans="3:13" ht="14.25" customHeight="1" x14ac:dyDescent="0.3">
      <c r="C577" s="15"/>
      <c r="M577" s="20"/>
    </row>
    <row r="578" spans="3:13" ht="14.25" customHeight="1" x14ac:dyDescent="0.3">
      <c r="C578" s="15"/>
      <c r="M578" s="20"/>
    </row>
    <row r="579" spans="3:13" ht="14.25" customHeight="1" x14ac:dyDescent="0.3">
      <c r="C579" s="15"/>
      <c r="M579" s="20"/>
    </row>
    <row r="580" spans="3:13" ht="14.25" customHeight="1" x14ac:dyDescent="0.3">
      <c r="C580" s="15"/>
      <c r="M580" s="20"/>
    </row>
    <row r="581" spans="3:13" ht="14.25" customHeight="1" x14ac:dyDescent="0.3">
      <c r="C581" s="15"/>
      <c r="M581" s="20"/>
    </row>
    <row r="582" spans="3:13" ht="14.25" customHeight="1" x14ac:dyDescent="0.3">
      <c r="C582" s="15"/>
      <c r="M582" s="20"/>
    </row>
    <row r="583" spans="3:13" ht="14.25" customHeight="1" x14ac:dyDescent="0.3">
      <c r="C583" s="15"/>
      <c r="M583" s="20"/>
    </row>
    <row r="584" spans="3:13" ht="14.25" customHeight="1" x14ac:dyDescent="0.3">
      <c r="C584" s="15"/>
      <c r="M584" s="20"/>
    </row>
    <row r="585" spans="3:13" ht="14.25" customHeight="1" x14ac:dyDescent="0.3">
      <c r="C585" s="15"/>
      <c r="M585" s="20"/>
    </row>
    <row r="586" spans="3:13" ht="14.25" customHeight="1" x14ac:dyDescent="0.3">
      <c r="C586" s="15"/>
      <c r="M586" s="20"/>
    </row>
    <row r="587" spans="3:13" ht="14.25" customHeight="1" x14ac:dyDescent="0.3">
      <c r="C587" s="15"/>
      <c r="M587" s="20"/>
    </row>
    <row r="588" spans="3:13" ht="14.25" customHeight="1" x14ac:dyDescent="0.3">
      <c r="C588" s="15"/>
      <c r="M588" s="20"/>
    </row>
    <row r="589" spans="3:13" ht="14.25" customHeight="1" x14ac:dyDescent="0.3">
      <c r="C589" s="15"/>
      <c r="M589" s="20"/>
    </row>
    <row r="590" spans="3:13" ht="14.25" customHeight="1" x14ac:dyDescent="0.3">
      <c r="C590" s="15"/>
      <c r="M590" s="20"/>
    </row>
    <row r="591" spans="3:13" ht="14.25" customHeight="1" x14ac:dyDescent="0.3">
      <c r="C591" s="15"/>
      <c r="M591" s="20"/>
    </row>
    <row r="592" spans="3:13" ht="14.25" customHeight="1" x14ac:dyDescent="0.3">
      <c r="C592" s="15"/>
      <c r="M592" s="20"/>
    </row>
    <row r="593" spans="3:13" ht="14.25" customHeight="1" x14ac:dyDescent="0.3">
      <c r="C593" s="15"/>
      <c r="M593" s="20"/>
    </row>
    <row r="594" spans="3:13" ht="14.25" customHeight="1" x14ac:dyDescent="0.3">
      <c r="C594" s="15"/>
      <c r="M594" s="20"/>
    </row>
    <row r="595" spans="3:13" ht="14.25" customHeight="1" x14ac:dyDescent="0.3">
      <c r="C595" s="15"/>
      <c r="M595" s="20"/>
    </row>
    <row r="596" spans="3:13" ht="14.25" customHeight="1" x14ac:dyDescent="0.3">
      <c r="C596" s="15"/>
      <c r="M596" s="20"/>
    </row>
    <row r="597" spans="3:13" ht="14.25" customHeight="1" x14ac:dyDescent="0.3">
      <c r="C597" s="15"/>
      <c r="M597" s="20"/>
    </row>
    <row r="598" spans="3:13" ht="14.25" customHeight="1" x14ac:dyDescent="0.3">
      <c r="C598" s="15"/>
      <c r="M598" s="20"/>
    </row>
    <row r="599" spans="3:13" ht="14.25" customHeight="1" x14ac:dyDescent="0.3">
      <c r="C599" s="15"/>
      <c r="M599" s="20"/>
    </row>
    <row r="600" spans="3:13" ht="14.25" customHeight="1" x14ac:dyDescent="0.3">
      <c r="C600" s="15"/>
      <c r="M600" s="20"/>
    </row>
    <row r="601" spans="3:13" ht="14.25" customHeight="1" x14ac:dyDescent="0.3">
      <c r="C601" s="15"/>
      <c r="M601" s="20"/>
    </row>
    <row r="602" spans="3:13" ht="14.25" customHeight="1" x14ac:dyDescent="0.3">
      <c r="C602" s="15"/>
      <c r="M602" s="20"/>
    </row>
    <row r="603" spans="3:13" ht="14.25" customHeight="1" x14ac:dyDescent="0.3">
      <c r="C603" s="15"/>
      <c r="M603" s="20"/>
    </row>
    <row r="604" spans="3:13" ht="14.25" customHeight="1" x14ac:dyDescent="0.3">
      <c r="C604" s="15"/>
      <c r="M604" s="20"/>
    </row>
    <row r="605" spans="3:13" ht="14.25" customHeight="1" x14ac:dyDescent="0.3">
      <c r="C605" s="15"/>
      <c r="M605" s="20"/>
    </row>
    <row r="606" spans="3:13" ht="14.25" customHeight="1" x14ac:dyDescent="0.3">
      <c r="C606" s="15"/>
      <c r="M606" s="20"/>
    </row>
    <row r="607" spans="3:13" ht="14.25" customHeight="1" x14ac:dyDescent="0.3">
      <c r="C607" s="15"/>
      <c r="M607" s="20"/>
    </row>
    <row r="608" spans="3:13" ht="14.25" customHeight="1" x14ac:dyDescent="0.3">
      <c r="C608" s="15"/>
      <c r="M608" s="20"/>
    </row>
    <row r="609" spans="3:13" ht="14.25" customHeight="1" x14ac:dyDescent="0.3">
      <c r="C609" s="15"/>
      <c r="M609" s="20"/>
    </row>
    <row r="610" spans="3:13" ht="14.25" customHeight="1" x14ac:dyDescent="0.3">
      <c r="C610" s="15"/>
      <c r="M610" s="20"/>
    </row>
    <row r="611" spans="3:13" ht="14.25" customHeight="1" x14ac:dyDescent="0.3">
      <c r="C611" s="15"/>
      <c r="M611" s="20"/>
    </row>
    <row r="612" spans="3:13" ht="14.25" customHeight="1" x14ac:dyDescent="0.3">
      <c r="C612" s="15"/>
      <c r="M612" s="20"/>
    </row>
    <row r="613" spans="3:13" ht="14.25" customHeight="1" x14ac:dyDescent="0.3">
      <c r="C613" s="15"/>
      <c r="M613" s="20"/>
    </row>
    <row r="614" spans="3:13" ht="14.25" customHeight="1" x14ac:dyDescent="0.3">
      <c r="C614" s="15"/>
      <c r="M614" s="20"/>
    </row>
    <row r="615" spans="3:13" ht="14.25" customHeight="1" x14ac:dyDescent="0.3">
      <c r="C615" s="15"/>
      <c r="M615" s="20"/>
    </row>
    <row r="616" spans="3:13" ht="14.25" customHeight="1" x14ac:dyDescent="0.3">
      <c r="C616" s="15"/>
      <c r="M616" s="20"/>
    </row>
    <row r="617" spans="3:13" ht="14.25" customHeight="1" x14ac:dyDescent="0.3">
      <c r="C617" s="15"/>
      <c r="M617" s="20"/>
    </row>
    <row r="618" spans="3:13" ht="14.25" customHeight="1" x14ac:dyDescent="0.3">
      <c r="C618" s="15"/>
      <c r="M618" s="20"/>
    </row>
    <row r="619" spans="3:13" ht="14.25" customHeight="1" x14ac:dyDescent="0.3">
      <c r="C619" s="15"/>
      <c r="M619" s="20"/>
    </row>
    <row r="620" spans="3:13" ht="14.25" customHeight="1" x14ac:dyDescent="0.3">
      <c r="C620" s="15"/>
      <c r="M620" s="20"/>
    </row>
    <row r="621" spans="3:13" ht="14.25" customHeight="1" x14ac:dyDescent="0.3">
      <c r="C621" s="15"/>
      <c r="M621" s="20"/>
    </row>
    <row r="622" spans="3:13" ht="14.25" customHeight="1" x14ac:dyDescent="0.3">
      <c r="C622" s="15"/>
      <c r="M622" s="20"/>
    </row>
    <row r="623" spans="3:13" ht="14.25" customHeight="1" x14ac:dyDescent="0.3">
      <c r="C623" s="15"/>
      <c r="M623" s="20"/>
    </row>
    <row r="624" spans="3:13" ht="14.25" customHeight="1" x14ac:dyDescent="0.3">
      <c r="C624" s="15"/>
      <c r="M624" s="20"/>
    </row>
    <row r="625" spans="3:13" ht="14.25" customHeight="1" x14ac:dyDescent="0.3">
      <c r="C625" s="15"/>
      <c r="M625" s="20"/>
    </row>
    <row r="626" spans="3:13" ht="14.25" customHeight="1" x14ac:dyDescent="0.3">
      <c r="C626" s="15"/>
      <c r="M626" s="20"/>
    </row>
    <row r="627" spans="3:13" ht="14.25" customHeight="1" x14ac:dyDescent="0.3">
      <c r="C627" s="15"/>
      <c r="M627" s="20"/>
    </row>
    <row r="628" spans="3:13" ht="14.25" customHeight="1" x14ac:dyDescent="0.3">
      <c r="C628" s="15"/>
      <c r="M628" s="20"/>
    </row>
    <row r="629" spans="3:13" ht="14.25" customHeight="1" x14ac:dyDescent="0.3">
      <c r="C629" s="15"/>
      <c r="M629" s="20"/>
    </row>
    <row r="630" spans="3:13" ht="14.25" customHeight="1" x14ac:dyDescent="0.3">
      <c r="C630" s="15"/>
      <c r="M630" s="20"/>
    </row>
    <row r="631" spans="3:13" ht="14.25" customHeight="1" x14ac:dyDescent="0.3">
      <c r="C631" s="15"/>
      <c r="M631" s="20"/>
    </row>
    <row r="632" spans="3:13" ht="14.25" customHeight="1" x14ac:dyDescent="0.3">
      <c r="C632" s="15"/>
      <c r="M632" s="20"/>
    </row>
    <row r="633" spans="3:13" ht="14.25" customHeight="1" x14ac:dyDescent="0.3">
      <c r="C633" s="15"/>
      <c r="M633" s="20"/>
    </row>
    <row r="634" spans="3:13" ht="14.25" customHeight="1" x14ac:dyDescent="0.3">
      <c r="C634" s="15"/>
      <c r="M634" s="20"/>
    </row>
    <row r="635" spans="3:13" ht="14.25" customHeight="1" x14ac:dyDescent="0.3">
      <c r="C635" s="15"/>
      <c r="M635" s="20"/>
    </row>
    <row r="636" spans="3:13" ht="14.25" customHeight="1" x14ac:dyDescent="0.3">
      <c r="C636" s="15"/>
      <c r="M636" s="20"/>
    </row>
    <row r="637" spans="3:13" ht="14.25" customHeight="1" x14ac:dyDescent="0.3">
      <c r="C637" s="15"/>
      <c r="M637" s="20"/>
    </row>
    <row r="638" spans="3:13" ht="14.25" customHeight="1" x14ac:dyDescent="0.3">
      <c r="C638" s="15"/>
      <c r="M638" s="20"/>
    </row>
    <row r="639" spans="3:13" ht="14.25" customHeight="1" x14ac:dyDescent="0.3">
      <c r="C639" s="15"/>
      <c r="M639" s="20"/>
    </row>
    <row r="640" spans="3:13" ht="14.25" customHeight="1" x14ac:dyDescent="0.3">
      <c r="C640" s="15"/>
      <c r="M640" s="20"/>
    </row>
    <row r="641" spans="3:13" ht="14.25" customHeight="1" x14ac:dyDescent="0.3">
      <c r="C641" s="15"/>
      <c r="M641" s="20"/>
    </row>
    <row r="642" spans="3:13" ht="14.25" customHeight="1" x14ac:dyDescent="0.3">
      <c r="C642" s="15"/>
      <c r="M642" s="20"/>
    </row>
    <row r="643" spans="3:13" ht="14.25" customHeight="1" x14ac:dyDescent="0.3">
      <c r="C643" s="15"/>
      <c r="M643" s="20"/>
    </row>
    <row r="644" spans="3:13" ht="14.25" customHeight="1" x14ac:dyDescent="0.3">
      <c r="C644" s="15"/>
      <c r="M644" s="20"/>
    </row>
    <row r="645" spans="3:13" ht="14.25" customHeight="1" x14ac:dyDescent="0.3">
      <c r="C645" s="15"/>
      <c r="M645" s="20"/>
    </row>
    <row r="646" spans="3:13" ht="14.25" customHeight="1" x14ac:dyDescent="0.3">
      <c r="C646" s="15"/>
      <c r="M646" s="20"/>
    </row>
    <row r="647" spans="3:13" ht="14.25" customHeight="1" x14ac:dyDescent="0.3">
      <c r="C647" s="15"/>
      <c r="M647" s="20"/>
    </row>
    <row r="648" spans="3:13" ht="14.25" customHeight="1" x14ac:dyDescent="0.3">
      <c r="C648" s="15"/>
      <c r="M648" s="20"/>
    </row>
    <row r="649" spans="3:13" ht="14.25" customHeight="1" x14ac:dyDescent="0.3">
      <c r="C649" s="15"/>
      <c r="M649" s="20"/>
    </row>
    <row r="650" spans="3:13" ht="14.25" customHeight="1" x14ac:dyDescent="0.3">
      <c r="C650" s="15"/>
      <c r="M650" s="20"/>
    </row>
    <row r="651" spans="3:13" ht="14.25" customHeight="1" x14ac:dyDescent="0.3">
      <c r="C651" s="15"/>
      <c r="M651" s="20"/>
    </row>
    <row r="652" spans="3:13" ht="14.25" customHeight="1" x14ac:dyDescent="0.3">
      <c r="C652" s="15"/>
      <c r="M652" s="20"/>
    </row>
    <row r="653" spans="3:13" ht="14.25" customHeight="1" x14ac:dyDescent="0.3">
      <c r="C653" s="15"/>
      <c r="M653" s="20"/>
    </row>
    <row r="654" spans="3:13" ht="14.25" customHeight="1" x14ac:dyDescent="0.3">
      <c r="C654" s="15"/>
      <c r="M654" s="20"/>
    </row>
    <row r="655" spans="3:13" ht="14.25" customHeight="1" x14ac:dyDescent="0.3">
      <c r="C655" s="15"/>
      <c r="M655" s="20"/>
    </row>
    <row r="656" spans="3:13" ht="14.25" customHeight="1" x14ac:dyDescent="0.3">
      <c r="C656" s="15"/>
      <c r="M656" s="20"/>
    </row>
    <row r="657" spans="3:13" ht="14.25" customHeight="1" x14ac:dyDescent="0.3">
      <c r="C657" s="15"/>
      <c r="M657" s="20"/>
    </row>
    <row r="658" spans="3:13" ht="14.25" customHeight="1" x14ac:dyDescent="0.3">
      <c r="C658" s="15"/>
      <c r="M658" s="20"/>
    </row>
    <row r="659" spans="3:13" ht="14.25" customHeight="1" x14ac:dyDescent="0.3">
      <c r="C659" s="15"/>
      <c r="M659" s="20"/>
    </row>
    <row r="660" spans="3:13" ht="14.25" customHeight="1" x14ac:dyDescent="0.3">
      <c r="C660" s="15"/>
      <c r="M660" s="20"/>
    </row>
    <row r="661" spans="3:13" ht="14.25" customHeight="1" x14ac:dyDescent="0.3">
      <c r="C661" s="15"/>
      <c r="M661" s="20"/>
    </row>
    <row r="662" spans="3:13" ht="14.25" customHeight="1" x14ac:dyDescent="0.3">
      <c r="C662" s="15"/>
      <c r="M662" s="20"/>
    </row>
    <row r="663" spans="3:13" ht="14.25" customHeight="1" x14ac:dyDescent="0.3">
      <c r="C663" s="15"/>
      <c r="M663" s="20"/>
    </row>
    <row r="664" spans="3:13" ht="14.25" customHeight="1" x14ac:dyDescent="0.3">
      <c r="C664" s="15"/>
      <c r="M664" s="20"/>
    </row>
    <row r="665" spans="3:13" ht="14.25" customHeight="1" x14ac:dyDescent="0.3">
      <c r="C665" s="15"/>
      <c r="M665" s="20"/>
    </row>
    <row r="666" spans="3:13" ht="14.25" customHeight="1" x14ac:dyDescent="0.3">
      <c r="C666" s="15"/>
      <c r="M666" s="20"/>
    </row>
    <row r="667" spans="3:13" ht="14.25" customHeight="1" x14ac:dyDescent="0.3">
      <c r="C667" s="15"/>
      <c r="M667" s="20"/>
    </row>
    <row r="668" spans="3:13" ht="14.25" customHeight="1" x14ac:dyDescent="0.3">
      <c r="C668" s="15"/>
      <c r="M668" s="20"/>
    </row>
    <row r="669" spans="3:13" ht="14.25" customHeight="1" x14ac:dyDescent="0.3">
      <c r="C669" s="15"/>
      <c r="M669" s="20"/>
    </row>
    <row r="670" spans="3:13" ht="14.25" customHeight="1" x14ac:dyDescent="0.3">
      <c r="C670" s="15"/>
      <c r="M670" s="20"/>
    </row>
    <row r="671" spans="3:13" ht="14.25" customHeight="1" x14ac:dyDescent="0.3">
      <c r="C671" s="15"/>
      <c r="M671" s="20"/>
    </row>
    <row r="672" spans="3:13" ht="14.25" customHeight="1" x14ac:dyDescent="0.3">
      <c r="C672" s="15"/>
      <c r="M672" s="20"/>
    </row>
    <row r="673" spans="3:13" ht="14.25" customHeight="1" x14ac:dyDescent="0.3">
      <c r="C673" s="15"/>
      <c r="M673" s="20"/>
    </row>
    <row r="674" spans="3:13" ht="14.25" customHeight="1" x14ac:dyDescent="0.3">
      <c r="C674" s="15"/>
      <c r="M674" s="20"/>
    </row>
    <row r="675" spans="3:13" ht="14.25" customHeight="1" x14ac:dyDescent="0.3">
      <c r="C675" s="15"/>
      <c r="M675" s="20"/>
    </row>
    <row r="676" spans="3:13" ht="14.25" customHeight="1" x14ac:dyDescent="0.3">
      <c r="C676" s="15"/>
      <c r="M676" s="20"/>
    </row>
    <row r="677" spans="3:13" ht="14.25" customHeight="1" x14ac:dyDescent="0.3">
      <c r="C677" s="15"/>
      <c r="M677" s="20"/>
    </row>
    <row r="678" spans="3:13" ht="14.25" customHeight="1" x14ac:dyDescent="0.3">
      <c r="C678" s="15"/>
      <c r="M678" s="20"/>
    </row>
    <row r="679" spans="3:13" ht="14.25" customHeight="1" x14ac:dyDescent="0.3">
      <c r="C679" s="15"/>
      <c r="M679" s="20"/>
    </row>
    <row r="680" spans="3:13" ht="14.25" customHeight="1" x14ac:dyDescent="0.3">
      <c r="C680" s="15"/>
      <c r="M680" s="20"/>
    </row>
    <row r="681" spans="3:13" ht="14.25" customHeight="1" x14ac:dyDescent="0.3">
      <c r="C681" s="15"/>
      <c r="M681" s="20"/>
    </row>
    <row r="682" spans="3:13" ht="14.25" customHeight="1" x14ac:dyDescent="0.3">
      <c r="C682" s="15"/>
      <c r="M682" s="20"/>
    </row>
    <row r="683" spans="3:13" ht="14.25" customHeight="1" x14ac:dyDescent="0.3">
      <c r="C683" s="15"/>
      <c r="M683" s="20"/>
    </row>
    <row r="684" spans="3:13" ht="14.25" customHeight="1" x14ac:dyDescent="0.3">
      <c r="C684" s="15"/>
      <c r="M684" s="20"/>
    </row>
    <row r="685" spans="3:13" ht="14.25" customHeight="1" x14ac:dyDescent="0.3">
      <c r="C685" s="15"/>
      <c r="M685" s="20"/>
    </row>
    <row r="686" spans="3:13" ht="14.25" customHeight="1" x14ac:dyDescent="0.3">
      <c r="C686" s="15"/>
      <c r="M686" s="20"/>
    </row>
    <row r="687" spans="3:13" ht="14.25" customHeight="1" x14ac:dyDescent="0.3">
      <c r="C687" s="15"/>
      <c r="M687" s="20"/>
    </row>
    <row r="688" spans="3:13" ht="14.25" customHeight="1" x14ac:dyDescent="0.3">
      <c r="C688" s="15"/>
      <c r="M688" s="20"/>
    </row>
    <row r="689" spans="3:13" ht="14.25" customHeight="1" x14ac:dyDescent="0.3">
      <c r="C689" s="15"/>
      <c r="M689" s="20"/>
    </row>
    <row r="690" spans="3:13" ht="14.25" customHeight="1" x14ac:dyDescent="0.3">
      <c r="C690" s="15"/>
      <c r="M690" s="20"/>
    </row>
    <row r="691" spans="3:13" ht="14.25" customHeight="1" x14ac:dyDescent="0.3">
      <c r="C691" s="15"/>
      <c r="M691" s="20"/>
    </row>
    <row r="692" spans="3:13" ht="14.25" customHeight="1" x14ac:dyDescent="0.3">
      <c r="C692" s="15"/>
      <c r="M692" s="20"/>
    </row>
    <row r="693" spans="3:13" ht="14.25" customHeight="1" x14ac:dyDescent="0.3">
      <c r="C693" s="15"/>
      <c r="M693" s="20"/>
    </row>
    <row r="694" spans="3:13" ht="14.25" customHeight="1" x14ac:dyDescent="0.3">
      <c r="C694" s="15"/>
      <c r="M694" s="20"/>
    </row>
    <row r="695" spans="3:13" ht="14.25" customHeight="1" x14ac:dyDescent="0.3">
      <c r="C695" s="15"/>
      <c r="M695" s="20"/>
    </row>
    <row r="696" spans="3:13" ht="14.25" customHeight="1" x14ac:dyDescent="0.3">
      <c r="C696" s="15"/>
      <c r="M696" s="20"/>
    </row>
    <row r="697" spans="3:13" ht="14.25" customHeight="1" x14ac:dyDescent="0.3">
      <c r="C697" s="15"/>
      <c r="M697" s="20"/>
    </row>
    <row r="698" spans="3:13" ht="14.25" customHeight="1" x14ac:dyDescent="0.3">
      <c r="C698" s="15"/>
      <c r="M698" s="20"/>
    </row>
    <row r="699" spans="3:13" ht="14.25" customHeight="1" x14ac:dyDescent="0.3">
      <c r="C699" s="15"/>
      <c r="M699" s="20"/>
    </row>
    <row r="700" spans="3:13" ht="14.25" customHeight="1" x14ac:dyDescent="0.3">
      <c r="C700" s="15"/>
      <c r="M700" s="20"/>
    </row>
    <row r="701" spans="3:13" ht="14.25" customHeight="1" x14ac:dyDescent="0.3">
      <c r="C701" s="15"/>
      <c r="M701" s="20"/>
    </row>
    <row r="702" spans="3:13" ht="14.25" customHeight="1" x14ac:dyDescent="0.3">
      <c r="C702" s="15"/>
      <c r="M702" s="20"/>
    </row>
    <row r="703" spans="3:13" ht="14.25" customHeight="1" x14ac:dyDescent="0.3">
      <c r="C703" s="15"/>
      <c r="M703" s="20"/>
    </row>
    <row r="704" spans="3:13" ht="14.25" customHeight="1" x14ac:dyDescent="0.3">
      <c r="C704" s="15"/>
      <c r="M704" s="20"/>
    </row>
    <row r="705" spans="3:13" ht="14.25" customHeight="1" x14ac:dyDescent="0.3">
      <c r="C705" s="15"/>
      <c r="M705" s="20"/>
    </row>
    <row r="706" spans="3:13" ht="14.25" customHeight="1" x14ac:dyDescent="0.3">
      <c r="C706" s="15"/>
      <c r="M706" s="20"/>
    </row>
    <row r="707" spans="3:13" ht="14.25" customHeight="1" x14ac:dyDescent="0.3">
      <c r="C707" s="15"/>
      <c r="M707" s="20"/>
    </row>
    <row r="708" spans="3:13" ht="14.25" customHeight="1" x14ac:dyDescent="0.3">
      <c r="C708" s="15"/>
      <c r="M708" s="20"/>
    </row>
    <row r="709" spans="3:13" ht="14.25" customHeight="1" x14ac:dyDescent="0.3">
      <c r="C709" s="15"/>
      <c r="M709" s="20"/>
    </row>
    <row r="710" spans="3:13" ht="14.25" customHeight="1" x14ac:dyDescent="0.3">
      <c r="C710" s="15"/>
      <c r="M710" s="20"/>
    </row>
    <row r="711" spans="3:13" ht="14.25" customHeight="1" x14ac:dyDescent="0.3">
      <c r="C711" s="15"/>
      <c r="M711" s="20"/>
    </row>
    <row r="712" spans="3:13" ht="14.25" customHeight="1" x14ac:dyDescent="0.3">
      <c r="C712" s="15"/>
      <c r="M712" s="20"/>
    </row>
    <row r="713" spans="3:13" ht="14.25" customHeight="1" x14ac:dyDescent="0.3">
      <c r="C713" s="15"/>
      <c r="M713" s="20"/>
    </row>
    <row r="714" spans="3:13" ht="14.25" customHeight="1" x14ac:dyDescent="0.3">
      <c r="C714" s="15"/>
      <c r="M714" s="20"/>
    </row>
    <row r="715" spans="3:13" ht="14.25" customHeight="1" x14ac:dyDescent="0.3">
      <c r="C715" s="15"/>
      <c r="M715" s="20"/>
    </row>
    <row r="716" spans="3:13" ht="14.25" customHeight="1" x14ac:dyDescent="0.3">
      <c r="C716" s="15"/>
      <c r="M716" s="20"/>
    </row>
    <row r="717" spans="3:13" ht="14.25" customHeight="1" x14ac:dyDescent="0.3">
      <c r="C717" s="15"/>
      <c r="M717" s="20"/>
    </row>
    <row r="718" spans="3:13" ht="14.25" customHeight="1" x14ac:dyDescent="0.3">
      <c r="C718" s="15"/>
      <c r="M718" s="20"/>
    </row>
    <row r="719" spans="3:13" ht="14.25" customHeight="1" x14ac:dyDescent="0.3">
      <c r="C719" s="15"/>
      <c r="M719" s="20"/>
    </row>
    <row r="720" spans="3:13" ht="14.25" customHeight="1" x14ac:dyDescent="0.3">
      <c r="C720" s="15"/>
      <c r="M720" s="20"/>
    </row>
    <row r="721" spans="3:13" ht="14.25" customHeight="1" x14ac:dyDescent="0.3">
      <c r="C721" s="15"/>
      <c r="M721" s="20"/>
    </row>
    <row r="722" spans="3:13" ht="14.25" customHeight="1" x14ac:dyDescent="0.3">
      <c r="C722" s="15"/>
      <c r="M722" s="20"/>
    </row>
    <row r="723" spans="3:13" ht="14.25" customHeight="1" x14ac:dyDescent="0.3">
      <c r="C723" s="15"/>
      <c r="M723" s="20"/>
    </row>
    <row r="724" spans="3:13" ht="14.25" customHeight="1" x14ac:dyDescent="0.3">
      <c r="C724" s="15"/>
      <c r="M724" s="20"/>
    </row>
    <row r="725" spans="3:13" ht="14.25" customHeight="1" x14ac:dyDescent="0.3">
      <c r="C725" s="15"/>
      <c r="M725" s="20"/>
    </row>
    <row r="726" spans="3:13" ht="14.25" customHeight="1" x14ac:dyDescent="0.3">
      <c r="C726" s="15"/>
      <c r="M726" s="20"/>
    </row>
    <row r="727" spans="3:13" ht="14.25" customHeight="1" x14ac:dyDescent="0.3">
      <c r="C727" s="15"/>
      <c r="M727" s="20"/>
    </row>
    <row r="728" spans="3:13" ht="14.25" customHeight="1" x14ac:dyDescent="0.3">
      <c r="C728" s="15"/>
      <c r="M728" s="20"/>
    </row>
    <row r="729" spans="3:13" ht="14.25" customHeight="1" x14ac:dyDescent="0.3">
      <c r="C729" s="15"/>
      <c r="M729" s="20"/>
    </row>
    <row r="730" spans="3:13" ht="14.25" customHeight="1" x14ac:dyDescent="0.3">
      <c r="C730" s="15"/>
      <c r="M730" s="20"/>
    </row>
    <row r="731" spans="3:13" ht="14.25" customHeight="1" x14ac:dyDescent="0.3">
      <c r="C731" s="15"/>
      <c r="M731" s="20"/>
    </row>
    <row r="732" spans="3:13" ht="14.25" customHeight="1" x14ac:dyDescent="0.3">
      <c r="C732" s="15"/>
      <c r="M732" s="20"/>
    </row>
    <row r="733" spans="3:13" ht="14.25" customHeight="1" x14ac:dyDescent="0.3">
      <c r="C733" s="15"/>
      <c r="M733" s="20"/>
    </row>
    <row r="734" spans="3:13" ht="14.25" customHeight="1" x14ac:dyDescent="0.3">
      <c r="C734" s="15"/>
      <c r="M734" s="20"/>
    </row>
    <row r="735" spans="3:13" ht="14.25" customHeight="1" x14ac:dyDescent="0.3">
      <c r="C735" s="15"/>
      <c r="M735" s="20"/>
    </row>
    <row r="736" spans="3:13" ht="14.25" customHeight="1" x14ac:dyDescent="0.3">
      <c r="C736" s="15"/>
      <c r="M736" s="20"/>
    </row>
    <row r="737" spans="3:13" ht="14.25" customHeight="1" x14ac:dyDescent="0.3">
      <c r="C737" s="15"/>
      <c r="M737" s="20"/>
    </row>
    <row r="738" spans="3:13" ht="14.25" customHeight="1" x14ac:dyDescent="0.3">
      <c r="C738" s="15"/>
      <c r="M738" s="20"/>
    </row>
    <row r="739" spans="3:13" ht="14.25" customHeight="1" x14ac:dyDescent="0.3">
      <c r="C739" s="15"/>
      <c r="M739" s="20"/>
    </row>
    <row r="740" spans="3:13" ht="14.25" customHeight="1" x14ac:dyDescent="0.3">
      <c r="C740" s="15"/>
      <c r="M740" s="20"/>
    </row>
    <row r="741" spans="3:13" ht="14.25" customHeight="1" x14ac:dyDescent="0.3">
      <c r="C741" s="15"/>
      <c r="M741" s="20"/>
    </row>
    <row r="742" spans="3:13" ht="14.25" customHeight="1" x14ac:dyDescent="0.3">
      <c r="C742" s="15"/>
      <c r="M742" s="20"/>
    </row>
    <row r="743" spans="3:13" ht="14.25" customHeight="1" x14ac:dyDescent="0.3">
      <c r="C743" s="15"/>
      <c r="M743" s="20"/>
    </row>
    <row r="744" spans="3:13" ht="14.25" customHeight="1" x14ac:dyDescent="0.3">
      <c r="C744" s="15"/>
      <c r="M744" s="20"/>
    </row>
    <row r="745" spans="3:13" ht="14.25" customHeight="1" x14ac:dyDescent="0.3">
      <c r="C745" s="15"/>
      <c r="M745" s="20"/>
    </row>
    <row r="746" spans="3:13" ht="14.25" customHeight="1" x14ac:dyDescent="0.3">
      <c r="C746" s="15"/>
      <c r="M746" s="20"/>
    </row>
    <row r="747" spans="3:13" ht="14.25" customHeight="1" x14ac:dyDescent="0.3">
      <c r="C747" s="15"/>
      <c r="M747" s="20"/>
    </row>
    <row r="748" spans="3:13" ht="14.25" customHeight="1" x14ac:dyDescent="0.3">
      <c r="C748" s="15"/>
      <c r="M748" s="20"/>
    </row>
    <row r="749" spans="3:13" ht="14.25" customHeight="1" x14ac:dyDescent="0.3">
      <c r="C749" s="15"/>
      <c r="M749" s="20"/>
    </row>
    <row r="750" spans="3:13" ht="14.25" customHeight="1" x14ac:dyDescent="0.3">
      <c r="C750" s="15"/>
      <c r="M750" s="20"/>
    </row>
    <row r="751" spans="3:13" ht="14.25" customHeight="1" x14ac:dyDescent="0.3">
      <c r="C751" s="15"/>
      <c r="M751" s="20"/>
    </row>
    <row r="752" spans="3:13" ht="14.25" customHeight="1" x14ac:dyDescent="0.3">
      <c r="C752" s="15"/>
      <c r="M752" s="20"/>
    </row>
    <row r="753" spans="3:13" ht="14.25" customHeight="1" x14ac:dyDescent="0.3">
      <c r="C753" s="15"/>
      <c r="M753" s="20"/>
    </row>
    <row r="754" spans="3:13" ht="14.25" customHeight="1" x14ac:dyDescent="0.3">
      <c r="C754" s="15"/>
      <c r="M754" s="20"/>
    </row>
    <row r="755" spans="3:13" ht="14.25" customHeight="1" x14ac:dyDescent="0.3">
      <c r="C755" s="15"/>
      <c r="M755" s="20"/>
    </row>
    <row r="756" spans="3:13" ht="14.25" customHeight="1" x14ac:dyDescent="0.3">
      <c r="C756" s="15"/>
      <c r="M756" s="20"/>
    </row>
    <row r="757" spans="3:13" ht="14.25" customHeight="1" x14ac:dyDescent="0.3">
      <c r="C757" s="15"/>
      <c r="M757" s="20"/>
    </row>
    <row r="758" spans="3:13" ht="14.25" customHeight="1" x14ac:dyDescent="0.3">
      <c r="C758" s="15"/>
      <c r="M758" s="20"/>
    </row>
    <row r="759" spans="3:13" ht="14.25" customHeight="1" x14ac:dyDescent="0.3">
      <c r="C759" s="15"/>
      <c r="M759" s="20"/>
    </row>
    <row r="760" spans="3:13" ht="14.25" customHeight="1" x14ac:dyDescent="0.3">
      <c r="C760" s="15"/>
      <c r="M760" s="20"/>
    </row>
    <row r="761" spans="3:13" ht="14.25" customHeight="1" x14ac:dyDescent="0.3">
      <c r="C761" s="15"/>
      <c r="M761" s="20"/>
    </row>
    <row r="762" spans="3:13" ht="14.25" customHeight="1" x14ac:dyDescent="0.3">
      <c r="C762" s="15"/>
      <c r="M762" s="20"/>
    </row>
    <row r="763" spans="3:13" ht="14.25" customHeight="1" x14ac:dyDescent="0.3">
      <c r="C763" s="15"/>
      <c r="M763" s="20"/>
    </row>
    <row r="764" spans="3:13" ht="14.25" customHeight="1" x14ac:dyDescent="0.3">
      <c r="C764" s="15"/>
      <c r="M764" s="20"/>
    </row>
    <row r="765" spans="3:13" ht="14.25" customHeight="1" x14ac:dyDescent="0.3">
      <c r="C765" s="15"/>
      <c r="M765" s="20"/>
    </row>
    <row r="766" spans="3:13" ht="14.25" customHeight="1" x14ac:dyDescent="0.3">
      <c r="C766" s="15"/>
      <c r="M766" s="20"/>
    </row>
    <row r="767" spans="3:13" ht="14.25" customHeight="1" x14ac:dyDescent="0.3">
      <c r="C767" s="15"/>
      <c r="M767" s="20"/>
    </row>
    <row r="768" spans="3:13" ht="14.25" customHeight="1" x14ac:dyDescent="0.3">
      <c r="C768" s="15"/>
      <c r="M768" s="20"/>
    </row>
    <row r="769" spans="3:13" ht="14.25" customHeight="1" x14ac:dyDescent="0.3">
      <c r="C769" s="15"/>
      <c r="M769" s="20"/>
    </row>
    <row r="770" spans="3:13" ht="14.25" customHeight="1" x14ac:dyDescent="0.3">
      <c r="C770" s="15"/>
      <c r="M770" s="20"/>
    </row>
    <row r="771" spans="3:13" ht="14.25" customHeight="1" x14ac:dyDescent="0.3">
      <c r="C771" s="15"/>
      <c r="M771" s="20"/>
    </row>
    <row r="772" spans="3:13" ht="14.25" customHeight="1" x14ac:dyDescent="0.3">
      <c r="C772" s="15"/>
      <c r="M772" s="20"/>
    </row>
    <row r="773" spans="3:13" ht="14.25" customHeight="1" x14ac:dyDescent="0.3">
      <c r="C773" s="15"/>
      <c r="M773" s="20"/>
    </row>
    <row r="774" spans="3:13" ht="14.25" customHeight="1" x14ac:dyDescent="0.3">
      <c r="C774" s="15"/>
      <c r="M774" s="20"/>
    </row>
    <row r="775" spans="3:13" ht="14.25" customHeight="1" x14ac:dyDescent="0.3">
      <c r="C775" s="15"/>
      <c r="M775" s="20"/>
    </row>
    <row r="776" spans="3:13" ht="14.25" customHeight="1" x14ac:dyDescent="0.3">
      <c r="C776" s="15"/>
      <c r="M776" s="20"/>
    </row>
    <row r="777" spans="3:13" ht="14.25" customHeight="1" x14ac:dyDescent="0.3">
      <c r="C777" s="15"/>
      <c r="M777" s="20"/>
    </row>
    <row r="778" spans="3:13" ht="14.25" customHeight="1" x14ac:dyDescent="0.3">
      <c r="C778" s="15"/>
      <c r="M778" s="20"/>
    </row>
    <row r="779" spans="3:13" ht="14.25" customHeight="1" x14ac:dyDescent="0.3">
      <c r="C779" s="15"/>
      <c r="M779" s="20"/>
    </row>
    <row r="780" spans="3:13" ht="14.25" customHeight="1" x14ac:dyDescent="0.3">
      <c r="C780" s="15"/>
      <c r="M780" s="20"/>
    </row>
    <row r="781" spans="3:13" ht="14.25" customHeight="1" x14ac:dyDescent="0.3">
      <c r="C781" s="15"/>
      <c r="M781" s="20"/>
    </row>
    <row r="782" spans="3:13" ht="14.25" customHeight="1" x14ac:dyDescent="0.3">
      <c r="C782" s="15"/>
      <c r="M782" s="20"/>
    </row>
    <row r="783" spans="3:13" ht="14.25" customHeight="1" x14ac:dyDescent="0.3">
      <c r="C783" s="15"/>
      <c r="M783" s="20"/>
    </row>
    <row r="784" spans="3:13" ht="14.25" customHeight="1" x14ac:dyDescent="0.3">
      <c r="C784" s="15"/>
      <c r="M784" s="20"/>
    </row>
    <row r="785" spans="3:13" ht="14.25" customHeight="1" x14ac:dyDescent="0.3">
      <c r="C785" s="15"/>
      <c r="M785" s="20"/>
    </row>
    <row r="786" spans="3:13" ht="14.25" customHeight="1" x14ac:dyDescent="0.3">
      <c r="C786" s="15"/>
      <c r="M786" s="20"/>
    </row>
    <row r="787" spans="3:13" ht="14.25" customHeight="1" x14ac:dyDescent="0.3">
      <c r="C787" s="15"/>
      <c r="M787" s="20"/>
    </row>
    <row r="788" spans="3:13" ht="14.25" customHeight="1" x14ac:dyDescent="0.3">
      <c r="C788" s="15"/>
      <c r="M788" s="20"/>
    </row>
    <row r="789" spans="3:13" ht="14.25" customHeight="1" x14ac:dyDescent="0.3">
      <c r="C789" s="15"/>
      <c r="M789" s="20"/>
    </row>
    <row r="790" spans="3:13" ht="14.25" customHeight="1" x14ac:dyDescent="0.3">
      <c r="C790" s="15"/>
      <c r="M790" s="20"/>
    </row>
    <row r="791" spans="3:13" ht="14.25" customHeight="1" x14ac:dyDescent="0.3">
      <c r="C791" s="15"/>
      <c r="M791" s="20"/>
    </row>
    <row r="792" spans="3:13" ht="14.25" customHeight="1" x14ac:dyDescent="0.3">
      <c r="C792" s="15"/>
      <c r="M792" s="20"/>
    </row>
    <row r="793" spans="3:13" ht="14.25" customHeight="1" x14ac:dyDescent="0.3">
      <c r="C793" s="15"/>
      <c r="M793" s="20"/>
    </row>
    <row r="794" spans="3:13" ht="14.25" customHeight="1" x14ac:dyDescent="0.3">
      <c r="C794" s="15"/>
      <c r="M794" s="20"/>
    </row>
    <row r="795" spans="3:13" ht="14.25" customHeight="1" x14ac:dyDescent="0.3">
      <c r="C795" s="15"/>
      <c r="M795" s="20"/>
    </row>
    <row r="796" spans="3:13" ht="14.25" customHeight="1" x14ac:dyDescent="0.3">
      <c r="C796" s="15"/>
      <c r="M796" s="20"/>
    </row>
    <row r="797" spans="3:13" ht="14.25" customHeight="1" x14ac:dyDescent="0.3">
      <c r="C797" s="15"/>
      <c r="M797" s="20"/>
    </row>
    <row r="798" spans="3:13" ht="14.25" customHeight="1" x14ac:dyDescent="0.3">
      <c r="C798" s="15"/>
      <c r="M798" s="20"/>
    </row>
    <row r="799" spans="3:13" ht="14.25" customHeight="1" x14ac:dyDescent="0.3">
      <c r="C799" s="15"/>
      <c r="M799" s="20"/>
    </row>
    <row r="800" spans="3:13" ht="14.25" customHeight="1" x14ac:dyDescent="0.3">
      <c r="C800" s="15"/>
      <c r="M800" s="20"/>
    </row>
    <row r="801" spans="3:13" ht="14.25" customHeight="1" x14ac:dyDescent="0.3">
      <c r="C801" s="15"/>
      <c r="M801" s="20"/>
    </row>
    <row r="802" spans="3:13" ht="14.25" customHeight="1" x14ac:dyDescent="0.3">
      <c r="C802" s="15"/>
      <c r="M802" s="20"/>
    </row>
    <row r="803" spans="3:13" ht="14.25" customHeight="1" x14ac:dyDescent="0.3">
      <c r="C803" s="15"/>
      <c r="M803" s="20"/>
    </row>
    <row r="804" spans="3:13" ht="14.25" customHeight="1" x14ac:dyDescent="0.3">
      <c r="C804" s="15"/>
      <c r="M804" s="20"/>
    </row>
    <row r="805" spans="3:13" ht="14.25" customHeight="1" x14ac:dyDescent="0.3">
      <c r="C805" s="15"/>
      <c r="M805" s="20"/>
    </row>
    <row r="806" spans="3:13" ht="14.25" customHeight="1" x14ac:dyDescent="0.3">
      <c r="C806" s="15"/>
      <c r="M806" s="20"/>
    </row>
    <row r="807" spans="3:13" ht="14.25" customHeight="1" x14ac:dyDescent="0.3">
      <c r="C807" s="15"/>
      <c r="M807" s="20"/>
    </row>
    <row r="808" spans="3:13" ht="14.25" customHeight="1" x14ac:dyDescent="0.3">
      <c r="C808" s="15"/>
      <c r="M808" s="20"/>
    </row>
    <row r="809" spans="3:13" ht="14.25" customHeight="1" x14ac:dyDescent="0.3">
      <c r="C809" s="15"/>
      <c r="M809" s="20"/>
    </row>
    <row r="810" spans="3:13" ht="14.25" customHeight="1" x14ac:dyDescent="0.3">
      <c r="C810" s="15"/>
      <c r="M810" s="20"/>
    </row>
    <row r="811" spans="3:13" ht="14.25" customHeight="1" x14ac:dyDescent="0.3">
      <c r="C811" s="15"/>
      <c r="M811" s="20"/>
    </row>
    <row r="812" spans="3:13" ht="14.25" customHeight="1" x14ac:dyDescent="0.3">
      <c r="C812" s="15"/>
      <c r="M812" s="20"/>
    </row>
    <row r="813" spans="3:13" ht="14.25" customHeight="1" x14ac:dyDescent="0.3">
      <c r="C813" s="15"/>
      <c r="M813" s="20"/>
    </row>
    <row r="814" spans="3:13" ht="14.25" customHeight="1" x14ac:dyDescent="0.3">
      <c r="C814" s="15"/>
      <c r="M814" s="20"/>
    </row>
    <row r="815" spans="3:13" ht="14.25" customHeight="1" x14ac:dyDescent="0.3">
      <c r="C815" s="15"/>
      <c r="M815" s="20"/>
    </row>
    <row r="816" spans="3:13" ht="14.25" customHeight="1" x14ac:dyDescent="0.3">
      <c r="C816" s="15"/>
      <c r="M816" s="20"/>
    </row>
    <row r="817" spans="3:13" ht="14.25" customHeight="1" x14ac:dyDescent="0.3">
      <c r="C817" s="15"/>
      <c r="M817" s="20"/>
    </row>
    <row r="818" spans="3:13" ht="14.25" customHeight="1" x14ac:dyDescent="0.3">
      <c r="C818" s="15"/>
      <c r="M818" s="20"/>
    </row>
    <row r="819" spans="3:13" ht="14.25" customHeight="1" x14ac:dyDescent="0.3">
      <c r="C819" s="15"/>
      <c r="M819" s="20"/>
    </row>
    <row r="820" spans="3:13" ht="14.25" customHeight="1" x14ac:dyDescent="0.3">
      <c r="C820" s="15"/>
      <c r="M820" s="20"/>
    </row>
    <row r="821" spans="3:13" ht="14.25" customHeight="1" x14ac:dyDescent="0.3">
      <c r="C821" s="15"/>
      <c r="M821" s="20"/>
    </row>
    <row r="822" spans="3:13" ht="14.25" customHeight="1" x14ac:dyDescent="0.3">
      <c r="C822" s="15"/>
      <c r="M822" s="20"/>
    </row>
    <row r="823" spans="3:13" ht="14.25" customHeight="1" x14ac:dyDescent="0.3">
      <c r="C823" s="15"/>
      <c r="M823" s="20"/>
    </row>
    <row r="824" spans="3:13" ht="14.25" customHeight="1" x14ac:dyDescent="0.3">
      <c r="C824" s="15"/>
      <c r="M824" s="20"/>
    </row>
    <row r="825" spans="3:13" ht="14.25" customHeight="1" x14ac:dyDescent="0.3">
      <c r="C825" s="15"/>
      <c r="M825" s="20"/>
    </row>
    <row r="826" spans="3:13" ht="14.25" customHeight="1" x14ac:dyDescent="0.3">
      <c r="C826" s="15"/>
      <c r="M826" s="20"/>
    </row>
    <row r="827" spans="3:13" ht="14.25" customHeight="1" x14ac:dyDescent="0.3">
      <c r="C827" s="15"/>
      <c r="M827" s="20"/>
    </row>
    <row r="828" spans="3:13" ht="14.25" customHeight="1" x14ac:dyDescent="0.3">
      <c r="C828" s="15"/>
      <c r="M828" s="20"/>
    </row>
    <row r="829" spans="3:13" ht="14.25" customHeight="1" x14ac:dyDescent="0.3">
      <c r="C829" s="15"/>
      <c r="M829" s="20"/>
    </row>
    <row r="830" spans="3:13" ht="14.25" customHeight="1" x14ac:dyDescent="0.3">
      <c r="C830" s="15"/>
      <c r="M830" s="20"/>
    </row>
    <row r="831" spans="3:13" ht="14.25" customHeight="1" x14ac:dyDescent="0.3">
      <c r="C831" s="15"/>
      <c r="M831" s="20"/>
    </row>
  </sheetData>
  <autoFilter ref="A4:Y130" xr:uid="{00000000-0001-0000-0000-000000000000}">
    <sortState ref="A5:Y130">
      <sortCondition ref="A4:A130"/>
    </sortState>
  </autoFilter>
  <mergeCells count="1">
    <mergeCell ref="I3:K3"/>
  </mergeCells>
  <phoneticPr fontId="14" type="noConversion"/>
  <pageMargins left="0.7" right="0.7" top="0.75" bottom="0.75" header="0.3" footer="0.3"/>
  <pageSetup scale="4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8E4B-4A77-4746-98ED-DCAFDC2A530A}">
  <dimension ref="A3:Z33"/>
  <sheetViews>
    <sheetView workbookViewId="0">
      <selection activeCell="A3" sqref="A3:H31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4.4" x14ac:dyDescent="0.3"/>
  <cols>
    <col min="1" max="1" width="24.6640625" bestFit="1" customWidth="1"/>
    <col min="2" max="2" width="22.44140625" bestFit="1" customWidth="1"/>
    <col min="3" max="5" width="4" bestFit="1" customWidth="1"/>
    <col min="6" max="6" width="5" bestFit="1" customWidth="1"/>
    <col min="7" max="7" width="4" bestFit="1" customWidth="1"/>
    <col min="8" max="8" width="12.5546875" bestFit="1" customWidth="1"/>
    <col min="9" max="9" width="3" bestFit="1" customWidth="1"/>
    <col min="10" max="10" width="4" bestFit="1" customWidth="1"/>
    <col min="11" max="11" width="3" bestFit="1" customWidth="1"/>
    <col min="12" max="12" width="4" bestFit="1" customWidth="1"/>
    <col min="13" max="13" width="3" bestFit="1" customWidth="1"/>
    <col min="14" max="14" width="11" bestFit="1" customWidth="1"/>
    <col min="15" max="15" width="12.5546875" bestFit="1" customWidth="1"/>
    <col min="16" max="16" width="4.88671875" bestFit="1" customWidth="1"/>
    <col min="17" max="17" width="3" bestFit="1" customWidth="1"/>
    <col min="18" max="18" width="7.88671875" bestFit="1" customWidth="1"/>
    <col min="19" max="19" width="4.88671875" bestFit="1" customWidth="1"/>
    <col min="20" max="20" width="3" bestFit="1" customWidth="1"/>
    <col min="21" max="21" width="7.88671875" bestFit="1" customWidth="1"/>
    <col min="22" max="22" width="4.88671875" bestFit="1" customWidth="1"/>
    <col min="23" max="23" width="3" bestFit="1" customWidth="1"/>
    <col min="24" max="24" width="7.88671875" bestFit="1" customWidth="1"/>
    <col min="25" max="25" width="4.88671875" bestFit="1" customWidth="1"/>
    <col min="26" max="26" width="4" bestFit="1" customWidth="1"/>
    <col min="27" max="27" width="7.88671875" bestFit="1" customWidth="1"/>
    <col min="28" max="28" width="4.88671875" bestFit="1" customWidth="1"/>
    <col min="29" max="29" width="3" bestFit="1" customWidth="1"/>
    <col min="30" max="30" width="7.88671875" bestFit="1" customWidth="1"/>
    <col min="31" max="31" width="4.88671875" bestFit="1" customWidth="1"/>
    <col min="32" max="32" width="3" bestFit="1" customWidth="1"/>
    <col min="33" max="33" width="7.88671875" bestFit="1" customWidth="1"/>
    <col min="34" max="34" width="12.88671875" bestFit="1" customWidth="1"/>
    <col min="35" max="35" width="15.88671875" bestFit="1" customWidth="1"/>
    <col min="36" max="36" width="12.5546875" bestFit="1" customWidth="1"/>
  </cols>
  <sheetData>
    <row r="3" spans="1:8" x14ac:dyDescent="0.3">
      <c r="A3" s="63" t="s">
        <v>50</v>
      </c>
      <c r="B3" s="63" t="s">
        <v>49</v>
      </c>
    </row>
    <row r="4" spans="1:8" x14ac:dyDescent="0.3">
      <c r="A4" s="63" t="s">
        <v>48</v>
      </c>
      <c r="B4">
        <v>10</v>
      </c>
      <c r="C4">
        <v>12</v>
      </c>
      <c r="D4">
        <v>14</v>
      </c>
      <c r="E4">
        <v>16</v>
      </c>
      <c r="F4">
        <v>18</v>
      </c>
      <c r="G4">
        <v>22</v>
      </c>
      <c r="H4" t="s">
        <v>8</v>
      </c>
    </row>
    <row r="5" spans="1:8" x14ac:dyDescent="0.3">
      <c r="A5" s="1" t="s">
        <v>51</v>
      </c>
      <c r="B5">
        <v>35</v>
      </c>
      <c r="C5">
        <v>241</v>
      </c>
      <c r="D5">
        <v>425</v>
      </c>
      <c r="E5">
        <v>502</v>
      </c>
      <c r="F5">
        <v>1085</v>
      </c>
      <c r="G5">
        <v>208</v>
      </c>
      <c r="H5">
        <v>2496</v>
      </c>
    </row>
    <row r="6" spans="1:8" x14ac:dyDescent="0.3">
      <c r="A6" s="64">
        <v>1</v>
      </c>
      <c r="B6">
        <v>35</v>
      </c>
      <c r="C6">
        <v>241</v>
      </c>
      <c r="D6">
        <v>425</v>
      </c>
      <c r="E6">
        <v>502</v>
      </c>
      <c r="F6">
        <v>1085</v>
      </c>
      <c r="G6">
        <v>208</v>
      </c>
      <c r="H6">
        <v>2496</v>
      </c>
    </row>
    <row r="7" spans="1:8" x14ac:dyDescent="0.3">
      <c r="A7" s="91" t="s">
        <v>225</v>
      </c>
      <c r="F7">
        <v>104</v>
      </c>
      <c r="H7">
        <v>104</v>
      </c>
    </row>
    <row r="8" spans="1:8" x14ac:dyDescent="0.3">
      <c r="A8" s="91" t="s">
        <v>226</v>
      </c>
      <c r="F8">
        <v>104</v>
      </c>
      <c r="H8">
        <v>104</v>
      </c>
    </row>
    <row r="9" spans="1:8" x14ac:dyDescent="0.3">
      <c r="A9" s="91" t="s">
        <v>227</v>
      </c>
      <c r="E9">
        <v>104</v>
      </c>
      <c r="H9">
        <v>104</v>
      </c>
    </row>
    <row r="10" spans="1:8" x14ac:dyDescent="0.3">
      <c r="A10" s="91" t="s">
        <v>228</v>
      </c>
      <c r="B10">
        <v>8</v>
      </c>
      <c r="C10">
        <v>27</v>
      </c>
      <c r="D10">
        <v>1</v>
      </c>
      <c r="E10">
        <v>68</v>
      </c>
      <c r="H10">
        <v>104</v>
      </c>
    </row>
    <row r="11" spans="1:8" x14ac:dyDescent="0.3">
      <c r="A11" s="91" t="s">
        <v>229</v>
      </c>
      <c r="F11">
        <v>104</v>
      </c>
      <c r="H11">
        <v>104</v>
      </c>
    </row>
    <row r="12" spans="1:8" x14ac:dyDescent="0.3">
      <c r="A12" s="91" t="s">
        <v>230</v>
      </c>
      <c r="D12">
        <v>104</v>
      </c>
      <c r="H12">
        <v>104</v>
      </c>
    </row>
    <row r="13" spans="1:8" x14ac:dyDescent="0.3">
      <c r="A13" s="91" t="s">
        <v>231</v>
      </c>
      <c r="F13">
        <v>104</v>
      </c>
      <c r="H13">
        <v>104</v>
      </c>
    </row>
    <row r="14" spans="1:8" x14ac:dyDescent="0.3">
      <c r="A14" s="91" t="s">
        <v>232</v>
      </c>
      <c r="C14">
        <v>104</v>
      </c>
      <c r="H14">
        <v>104</v>
      </c>
    </row>
    <row r="15" spans="1:8" x14ac:dyDescent="0.3">
      <c r="A15" s="91" t="s">
        <v>233</v>
      </c>
      <c r="E15">
        <v>104</v>
      </c>
      <c r="H15">
        <v>104</v>
      </c>
    </row>
    <row r="16" spans="1:8" x14ac:dyDescent="0.3">
      <c r="A16" s="91" t="s">
        <v>234</v>
      </c>
      <c r="D16">
        <v>104</v>
      </c>
      <c r="H16">
        <v>104</v>
      </c>
    </row>
    <row r="17" spans="1:8" x14ac:dyDescent="0.3">
      <c r="A17" s="91" t="s">
        <v>235</v>
      </c>
      <c r="G17">
        <v>104</v>
      </c>
      <c r="H17">
        <v>104</v>
      </c>
    </row>
    <row r="18" spans="1:8" x14ac:dyDescent="0.3">
      <c r="A18" s="91" t="s">
        <v>236</v>
      </c>
      <c r="E18">
        <v>104</v>
      </c>
      <c r="H18">
        <v>104</v>
      </c>
    </row>
    <row r="19" spans="1:8" x14ac:dyDescent="0.3">
      <c r="A19" s="91" t="s">
        <v>237</v>
      </c>
      <c r="F19">
        <v>104</v>
      </c>
      <c r="H19">
        <v>104</v>
      </c>
    </row>
    <row r="20" spans="1:8" x14ac:dyDescent="0.3">
      <c r="A20" s="91" t="s">
        <v>273</v>
      </c>
      <c r="C20">
        <v>96</v>
      </c>
      <c r="D20">
        <v>8</v>
      </c>
      <c r="H20">
        <v>104</v>
      </c>
    </row>
    <row r="21" spans="1:8" x14ac:dyDescent="0.3">
      <c r="A21" s="91" t="s">
        <v>274</v>
      </c>
      <c r="E21">
        <v>79</v>
      </c>
      <c r="F21">
        <v>25</v>
      </c>
      <c r="H21">
        <v>104</v>
      </c>
    </row>
    <row r="22" spans="1:8" x14ac:dyDescent="0.3">
      <c r="A22" s="91" t="s">
        <v>277</v>
      </c>
      <c r="F22">
        <v>104</v>
      </c>
      <c r="H22">
        <v>104</v>
      </c>
    </row>
    <row r="23" spans="1:8" x14ac:dyDescent="0.3">
      <c r="A23" s="91" t="s">
        <v>278</v>
      </c>
      <c r="F23">
        <v>104</v>
      </c>
      <c r="H23">
        <v>104</v>
      </c>
    </row>
    <row r="24" spans="1:8" x14ac:dyDescent="0.3">
      <c r="A24" s="91" t="s">
        <v>279</v>
      </c>
      <c r="D24">
        <v>104</v>
      </c>
      <c r="H24">
        <v>104</v>
      </c>
    </row>
    <row r="25" spans="1:8" x14ac:dyDescent="0.3">
      <c r="A25" s="91" t="s">
        <v>292</v>
      </c>
      <c r="B25">
        <v>26</v>
      </c>
      <c r="D25">
        <v>78</v>
      </c>
      <c r="H25">
        <v>104</v>
      </c>
    </row>
    <row r="26" spans="1:8" x14ac:dyDescent="0.3">
      <c r="A26" s="91" t="s">
        <v>293</v>
      </c>
      <c r="F26">
        <v>104</v>
      </c>
      <c r="H26">
        <v>104</v>
      </c>
    </row>
    <row r="27" spans="1:8" x14ac:dyDescent="0.3">
      <c r="A27" s="91" t="s">
        <v>294</v>
      </c>
      <c r="F27">
        <v>104</v>
      </c>
      <c r="H27">
        <v>104</v>
      </c>
    </row>
    <row r="28" spans="1:8" x14ac:dyDescent="0.3">
      <c r="A28" s="91" t="s">
        <v>299</v>
      </c>
      <c r="B28">
        <v>1</v>
      </c>
      <c r="C28">
        <v>14</v>
      </c>
      <c r="D28">
        <v>26</v>
      </c>
      <c r="E28">
        <v>43</v>
      </c>
      <c r="F28">
        <v>20</v>
      </c>
      <c r="H28">
        <v>104</v>
      </c>
    </row>
    <row r="29" spans="1:8" x14ac:dyDescent="0.3">
      <c r="A29" s="91" t="s">
        <v>295</v>
      </c>
      <c r="G29">
        <v>104</v>
      </c>
      <c r="H29">
        <v>104</v>
      </c>
    </row>
    <row r="30" spans="1:8" x14ac:dyDescent="0.3">
      <c r="A30" s="91" t="s">
        <v>301</v>
      </c>
      <c r="F30">
        <v>104</v>
      </c>
      <c r="H30">
        <v>104</v>
      </c>
    </row>
    <row r="31" spans="1:8" ht="17.399999999999999" x14ac:dyDescent="0.35">
      <c r="A31" s="1" t="s">
        <v>8</v>
      </c>
      <c r="B31">
        <v>35</v>
      </c>
      <c r="C31">
        <v>241</v>
      </c>
      <c r="D31">
        <v>425</v>
      </c>
      <c r="E31">
        <v>502</v>
      </c>
      <c r="F31">
        <v>1085</v>
      </c>
      <c r="G31">
        <v>208</v>
      </c>
      <c r="H31" s="106">
        <v>2496</v>
      </c>
    </row>
    <row r="33" spans="24:26" x14ac:dyDescent="0.3">
      <c r="X33">
        <v>2257</v>
      </c>
      <c r="Z33">
        <v>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92D8-B82F-48E3-9A9D-26336604D6CE}">
  <sheetPr>
    <tabColor rgb="FFC00000"/>
    <pageSetUpPr fitToPage="1"/>
  </sheetPr>
  <dimension ref="A1:U166"/>
  <sheetViews>
    <sheetView showGridLines="0" tabSelected="1" zoomScale="75" zoomScaleNormal="75" zoomScaleSheetLayoutView="55" workbookViewId="0">
      <pane ySplit="2" topLeftCell="A106" activePane="bottomLeft" state="frozen"/>
      <selection activeCell="J13" sqref="J13"/>
      <selection pane="bottomLeft" activeCell="N51" sqref="N51:N57"/>
    </sheetView>
  </sheetViews>
  <sheetFormatPr baseColWidth="10" defaultRowHeight="21" x14ac:dyDescent="0.3"/>
  <cols>
    <col min="1" max="1" width="5.44140625" style="3" customWidth="1"/>
    <col min="2" max="2" width="13.44140625" style="50" customWidth="1"/>
    <col min="3" max="3" width="15.88671875" style="3" customWidth="1"/>
    <col min="4" max="4" width="15.6640625" style="51" customWidth="1"/>
    <col min="5" max="5" width="19.88671875" customWidth="1"/>
    <col min="6" max="6" width="18" style="51" customWidth="1"/>
    <col min="7" max="7" width="16.6640625" customWidth="1"/>
    <col min="8" max="8" width="10.44140625" customWidth="1"/>
    <col min="9" max="9" width="14.44140625" customWidth="1"/>
    <col min="10" max="10" width="18.5546875" customWidth="1"/>
    <col min="11" max="11" width="20.5546875" customWidth="1"/>
    <col min="12" max="12" width="18.5546875" style="2" customWidth="1"/>
    <col min="13" max="13" width="16.33203125" customWidth="1"/>
    <col min="14" max="14" width="10.44140625" style="52" customWidth="1"/>
    <col min="15" max="15" width="12.44140625" style="2" customWidth="1"/>
    <col min="16" max="16" width="14" style="2" customWidth="1"/>
    <col min="17" max="17" width="17" customWidth="1"/>
    <col min="18" max="18" width="35.6640625" style="49" customWidth="1"/>
    <col min="19" max="19" width="15.33203125" style="13" customWidth="1"/>
    <col min="20" max="20" width="11.109375" style="13" customWidth="1"/>
    <col min="21" max="21" width="12.88671875" style="13" customWidth="1"/>
    <col min="22" max="22" width="56.5546875" customWidth="1"/>
  </cols>
  <sheetData>
    <row r="1" spans="1:21" ht="22.2" x14ac:dyDescent="0.35">
      <c r="A1" s="124" t="s">
        <v>70</v>
      </c>
      <c r="B1" s="124"/>
      <c r="C1" s="124"/>
      <c r="D1" s="124"/>
      <c r="E1" s="124"/>
      <c r="F1" s="124"/>
      <c r="G1" s="124"/>
      <c r="H1" s="124"/>
      <c r="I1" s="46"/>
      <c r="J1" s="46"/>
      <c r="K1" s="46"/>
      <c r="L1" s="47"/>
      <c r="M1" s="46"/>
      <c r="N1" s="48"/>
      <c r="O1" s="47"/>
    </row>
    <row r="2" spans="1:21" ht="79.5" customHeight="1" x14ac:dyDescent="0.3">
      <c r="A2" s="80" t="s">
        <v>47</v>
      </c>
      <c r="B2" s="84" t="s">
        <v>0</v>
      </c>
      <c r="C2" s="81" t="s">
        <v>14</v>
      </c>
      <c r="D2" s="82" t="s">
        <v>1</v>
      </c>
      <c r="E2" s="81" t="s">
        <v>12</v>
      </c>
      <c r="F2" s="80" t="s">
        <v>2</v>
      </c>
      <c r="G2" s="80" t="s">
        <v>3</v>
      </c>
      <c r="H2" s="85" t="s">
        <v>15</v>
      </c>
      <c r="I2" s="80" t="s">
        <v>4</v>
      </c>
      <c r="J2" s="81" t="s">
        <v>13</v>
      </c>
      <c r="K2" s="82" t="s">
        <v>5</v>
      </c>
      <c r="L2" s="82" t="s">
        <v>6</v>
      </c>
      <c r="M2" s="82" t="s">
        <v>11</v>
      </c>
      <c r="N2" s="86" t="s">
        <v>10</v>
      </c>
      <c r="O2" s="83" t="s">
        <v>44</v>
      </c>
      <c r="P2"/>
      <c r="R2"/>
      <c r="S2"/>
      <c r="T2"/>
      <c r="U2"/>
    </row>
    <row r="3" spans="1:21" ht="28.2" x14ac:dyDescent="0.3">
      <c r="A3" s="57"/>
      <c r="B3" s="89" t="s">
        <v>225</v>
      </c>
      <c r="C3" s="114" t="s">
        <v>45</v>
      </c>
      <c r="D3" s="56" t="s">
        <v>68</v>
      </c>
      <c r="E3" s="56" t="s">
        <v>69</v>
      </c>
      <c r="F3" s="115" t="s">
        <v>200</v>
      </c>
      <c r="G3" s="56" t="s">
        <v>51</v>
      </c>
      <c r="H3" s="116">
        <v>930</v>
      </c>
      <c r="I3" s="117" t="str">
        <f>VLOOKUP(TABdata[[#This Row],[LOTE]],MP!$A$4:$L$355,3,FALSE)</f>
        <v>024-35834-01</v>
      </c>
      <c r="J3" s="118">
        <f>VLOOKUP(TABdata[[#This Row],[LOTE]],MP!A:L,5,FALSE)</f>
        <v>45803</v>
      </c>
      <c r="K3" s="117" t="str">
        <f>VLOOKUP(TABdata[[#This Row],[LOTE]],MP!$A$4:$O$825,6,FALSE)</f>
        <v>147-35-01-0930</v>
      </c>
      <c r="L3" s="115">
        <v>1</v>
      </c>
      <c r="M3" s="119">
        <v>18</v>
      </c>
      <c r="N3" s="120">
        <v>104</v>
      </c>
      <c r="O3" s="13">
        <f>10*TABdata[[#This Row],[CANTIDAD - Cajas]]</f>
        <v>1040</v>
      </c>
    </row>
    <row r="4" spans="1:21" ht="28.2" x14ac:dyDescent="0.3">
      <c r="A4" s="57"/>
      <c r="B4" s="89" t="s">
        <v>226</v>
      </c>
      <c r="C4" s="114" t="s">
        <v>45</v>
      </c>
      <c r="D4" s="56" t="s">
        <v>68</v>
      </c>
      <c r="E4" s="56" t="s">
        <v>69</v>
      </c>
      <c r="F4" s="115" t="s">
        <v>200</v>
      </c>
      <c r="G4" s="56" t="s">
        <v>51</v>
      </c>
      <c r="H4" s="116">
        <v>930</v>
      </c>
      <c r="I4" s="117" t="str">
        <f>VLOOKUP(TABdata[[#This Row],[LOTE]],MP!$A$4:$L$355,3,FALSE)</f>
        <v>024-35834-01</v>
      </c>
      <c r="J4" s="118">
        <f>VLOOKUP(TABdata[[#This Row],[LOTE]],MP!A:L,5,FALSE)</f>
        <v>45803</v>
      </c>
      <c r="K4" s="117" t="str">
        <f>VLOOKUP(TABdata[[#This Row],[LOTE]],MP!$A$4:$O$825,6,FALSE)</f>
        <v>147-35-01-0930</v>
      </c>
      <c r="L4" s="115">
        <v>1</v>
      </c>
      <c r="M4" s="119">
        <v>18</v>
      </c>
      <c r="N4" s="120">
        <v>33</v>
      </c>
      <c r="O4" s="13">
        <f>10*TABdata[[#This Row],[CANTIDAD - Cajas]]</f>
        <v>330</v>
      </c>
    </row>
    <row r="5" spans="1:21" ht="28.2" x14ac:dyDescent="0.3">
      <c r="A5" s="57"/>
      <c r="B5" s="89" t="s">
        <v>226</v>
      </c>
      <c r="C5" s="114" t="s">
        <v>45</v>
      </c>
      <c r="D5" s="56" t="s">
        <v>68</v>
      </c>
      <c r="E5" s="56" t="s">
        <v>69</v>
      </c>
      <c r="F5" s="115" t="s">
        <v>200</v>
      </c>
      <c r="G5" s="56" t="s">
        <v>51</v>
      </c>
      <c r="H5" s="116">
        <v>935</v>
      </c>
      <c r="I5" s="117" t="str">
        <f>VLOOKUP(TABdata[[#This Row],[LOTE]],MP!$A$4:$L$355,3,FALSE)</f>
        <v>024-08753-01</v>
      </c>
      <c r="J5" s="118">
        <f>VLOOKUP(TABdata[[#This Row],[LOTE]],MP!A:L,5,FALSE)</f>
        <v>45803</v>
      </c>
      <c r="K5" s="117" t="str">
        <f>VLOOKUP(TABdata[[#This Row],[LOTE]],MP!$A$4:$O$825,6,FALSE)</f>
        <v>147-35-01-0935</v>
      </c>
      <c r="L5" s="115">
        <v>1</v>
      </c>
      <c r="M5" s="119">
        <v>18</v>
      </c>
      <c r="N5" s="120">
        <v>11</v>
      </c>
      <c r="O5" s="13">
        <f>10*TABdata[[#This Row],[CANTIDAD - Cajas]]</f>
        <v>110</v>
      </c>
    </row>
    <row r="6" spans="1:21" ht="28.2" x14ac:dyDescent="0.3">
      <c r="A6" s="57"/>
      <c r="B6" s="89" t="s">
        <v>226</v>
      </c>
      <c r="C6" s="114" t="s">
        <v>45</v>
      </c>
      <c r="D6" s="56" t="s">
        <v>68</v>
      </c>
      <c r="E6" s="56" t="s">
        <v>69</v>
      </c>
      <c r="F6" s="115" t="s">
        <v>200</v>
      </c>
      <c r="G6" s="56" t="s">
        <v>51</v>
      </c>
      <c r="H6" s="116">
        <v>940</v>
      </c>
      <c r="I6" s="117" t="str">
        <f>VLOOKUP(TABdata[[#This Row],[LOTE]],MP!$A$4:$L$355,3,FALSE)</f>
        <v>024-40625-01</v>
      </c>
      <c r="J6" s="118">
        <f>VLOOKUP(TABdata[[#This Row],[LOTE]],MP!A:L,5,FALSE)</f>
        <v>45803</v>
      </c>
      <c r="K6" s="117" t="str">
        <f>VLOOKUP(TABdata[[#This Row],[LOTE]],MP!$A$4:$O$825,6,FALSE)</f>
        <v>147-35-01-0940</v>
      </c>
      <c r="L6" s="115">
        <v>1</v>
      </c>
      <c r="M6" s="119">
        <v>18</v>
      </c>
      <c r="N6" s="120">
        <v>2</v>
      </c>
      <c r="O6" s="13">
        <f>10*TABdata[[#This Row],[CANTIDAD - Cajas]]</f>
        <v>20</v>
      </c>
    </row>
    <row r="7" spans="1:21" ht="28.2" x14ac:dyDescent="0.3">
      <c r="A7" s="57"/>
      <c r="B7" s="89" t="s">
        <v>226</v>
      </c>
      <c r="C7" s="114" t="s">
        <v>45</v>
      </c>
      <c r="D7" s="56" t="s">
        <v>68</v>
      </c>
      <c r="E7" s="56" t="s">
        <v>69</v>
      </c>
      <c r="F7" s="115" t="s">
        <v>200</v>
      </c>
      <c r="G7" s="56" t="s">
        <v>51</v>
      </c>
      <c r="H7" s="116">
        <v>941</v>
      </c>
      <c r="I7" s="117" t="str">
        <f>VLOOKUP(TABdata[[#This Row],[LOTE]],MP!$A$4:$L$355,3,FALSE)</f>
        <v>024-40625-01</v>
      </c>
      <c r="J7" s="118">
        <f>VLOOKUP(TABdata[[#This Row],[LOTE]],MP!A:L,5,FALSE)</f>
        <v>45803</v>
      </c>
      <c r="K7" s="117" t="str">
        <f>VLOOKUP(TABdata[[#This Row],[LOTE]],MP!$A$4:$O$825,6,FALSE)</f>
        <v>147-35-01-0941</v>
      </c>
      <c r="L7" s="115">
        <v>1</v>
      </c>
      <c r="M7" s="119">
        <v>18</v>
      </c>
      <c r="N7" s="120">
        <v>1</v>
      </c>
      <c r="O7" s="13">
        <f>10*TABdata[[#This Row],[CANTIDAD - Cajas]]</f>
        <v>10</v>
      </c>
    </row>
    <row r="8" spans="1:21" ht="28.2" x14ac:dyDescent="0.3">
      <c r="A8" s="57"/>
      <c r="B8" s="89" t="s">
        <v>226</v>
      </c>
      <c r="C8" s="114" t="s">
        <v>45</v>
      </c>
      <c r="D8" s="56" t="s">
        <v>68</v>
      </c>
      <c r="E8" s="56" t="s">
        <v>69</v>
      </c>
      <c r="F8" s="115" t="s">
        <v>200</v>
      </c>
      <c r="G8" s="56" t="s">
        <v>51</v>
      </c>
      <c r="H8" s="116">
        <v>951</v>
      </c>
      <c r="I8" s="117" t="str">
        <f>VLOOKUP(TABdata[[#This Row],[LOTE]],MP!$A$4:$L$355,3,FALSE)</f>
        <v>024-08531-01</v>
      </c>
      <c r="J8" s="118">
        <f>VLOOKUP(TABdata[[#This Row],[LOTE]],MP!A:L,5,FALSE)</f>
        <v>45803</v>
      </c>
      <c r="K8" s="117" t="str">
        <f>VLOOKUP(TABdata[[#This Row],[LOTE]],MP!$A$4:$O$825,6,FALSE)</f>
        <v>147-35-01-0951</v>
      </c>
      <c r="L8" s="115">
        <v>1</v>
      </c>
      <c r="M8" s="119">
        <v>18</v>
      </c>
      <c r="N8" s="120">
        <v>57</v>
      </c>
      <c r="O8" s="13">
        <f>10*TABdata[[#This Row],[CANTIDAD - Cajas]]</f>
        <v>570</v>
      </c>
    </row>
    <row r="9" spans="1:21" ht="28.2" x14ac:dyDescent="0.3">
      <c r="A9" s="57"/>
      <c r="B9" s="89" t="s">
        <v>227</v>
      </c>
      <c r="C9" s="114" t="s">
        <v>45</v>
      </c>
      <c r="D9" s="56" t="s">
        <v>68</v>
      </c>
      <c r="E9" s="56" t="s">
        <v>69</v>
      </c>
      <c r="F9" s="115" t="s">
        <v>200</v>
      </c>
      <c r="G9" s="56" t="s">
        <v>51</v>
      </c>
      <c r="H9" s="116">
        <v>930</v>
      </c>
      <c r="I9" s="117" t="str">
        <f>VLOOKUP(TABdata[[#This Row],[LOTE]],MP!$A$4:$L$355,3,FALSE)</f>
        <v>024-35834-01</v>
      </c>
      <c r="J9" s="118">
        <f>VLOOKUP(TABdata[[#This Row],[LOTE]],MP!A:L,5,FALSE)</f>
        <v>45803</v>
      </c>
      <c r="K9" s="117" t="str">
        <f>VLOOKUP(TABdata[[#This Row],[LOTE]],MP!$A$4:$O$825,6,FALSE)</f>
        <v>147-35-01-0930</v>
      </c>
      <c r="L9" s="115">
        <v>1</v>
      </c>
      <c r="M9" s="119">
        <v>16</v>
      </c>
      <c r="N9" s="120">
        <v>86</v>
      </c>
      <c r="O9" s="13">
        <f>10*TABdata[[#This Row],[CANTIDAD - Cajas]]</f>
        <v>860</v>
      </c>
    </row>
    <row r="10" spans="1:21" ht="28.2" x14ac:dyDescent="0.3">
      <c r="A10" s="57"/>
      <c r="B10" s="89" t="s">
        <v>227</v>
      </c>
      <c r="C10" s="114" t="s">
        <v>45</v>
      </c>
      <c r="D10" s="56" t="s">
        <v>68</v>
      </c>
      <c r="E10" s="56" t="s">
        <v>69</v>
      </c>
      <c r="F10" s="115" t="s">
        <v>200</v>
      </c>
      <c r="G10" s="56" t="s">
        <v>51</v>
      </c>
      <c r="H10" s="116">
        <v>935</v>
      </c>
      <c r="I10" s="117" t="str">
        <f>VLOOKUP(TABdata[[#This Row],[LOTE]],MP!$A$4:$L$355,3,FALSE)</f>
        <v>024-08753-01</v>
      </c>
      <c r="J10" s="118">
        <f>VLOOKUP(TABdata[[#This Row],[LOTE]],MP!A:L,5,FALSE)</f>
        <v>45803</v>
      </c>
      <c r="K10" s="117" t="str">
        <f>VLOOKUP(TABdata[[#This Row],[LOTE]],MP!$A$4:$O$825,6,FALSE)</f>
        <v>147-35-01-0935</v>
      </c>
      <c r="L10" s="115">
        <v>1</v>
      </c>
      <c r="M10" s="119">
        <v>16</v>
      </c>
      <c r="N10" s="120">
        <v>18</v>
      </c>
      <c r="O10" s="13">
        <f>10*TABdata[[#This Row],[CANTIDAD - Cajas]]</f>
        <v>180</v>
      </c>
    </row>
    <row r="11" spans="1:21" ht="28.2" x14ac:dyDescent="0.3">
      <c r="A11" s="57"/>
      <c r="B11" s="89" t="s">
        <v>228</v>
      </c>
      <c r="C11" s="114" t="s">
        <v>45</v>
      </c>
      <c r="D11" s="56" t="s">
        <v>68</v>
      </c>
      <c r="E11" s="56" t="s">
        <v>69</v>
      </c>
      <c r="F11" s="115" t="s">
        <v>200</v>
      </c>
      <c r="G11" s="56" t="s">
        <v>51</v>
      </c>
      <c r="H11" s="116">
        <v>930</v>
      </c>
      <c r="I11" s="117" t="str">
        <f>VLOOKUP(TABdata[[#This Row],[LOTE]],MP!$A$4:$L$355,3,FALSE)</f>
        <v>024-35834-01</v>
      </c>
      <c r="J11" s="118">
        <f>VLOOKUP(TABdata[[#This Row],[LOTE]],MP!A:L,5,FALSE)</f>
        <v>45803</v>
      </c>
      <c r="K11" s="117" t="str">
        <f>VLOOKUP(TABdata[[#This Row],[LOTE]],MP!$A$4:$O$825,6,FALSE)</f>
        <v>147-35-01-0930</v>
      </c>
      <c r="L11" s="115">
        <v>1</v>
      </c>
      <c r="M11" s="119">
        <v>10</v>
      </c>
      <c r="N11" s="120">
        <v>1</v>
      </c>
      <c r="O11" s="13">
        <f>10*TABdata[[#This Row],[CANTIDAD - Cajas]]</f>
        <v>10</v>
      </c>
    </row>
    <row r="12" spans="1:21" ht="28.2" x14ac:dyDescent="0.3">
      <c r="A12" s="57"/>
      <c r="B12" s="89" t="s">
        <v>228</v>
      </c>
      <c r="C12" s="114" t="s">
        <v>45</v>
      </c>
      <c r="D12" s="56" t="s">
        <v>68</v>
      </c>
      <c r="E12" s="56" t="s">
        <v>69</v>
      </c>
      <c r="F12" s="115" t="s">
        <v>200</v>
      </c>
      <c r="G12" s="56" t="s">
        <v>51</v>
      </c>
      <c r="H12" s="116">
        <v>935</v>
      </c>
      <c r="I12" s="117" t="str">
        <f>VLOOKUP(TABdata[[#This Row],[LOTE]],MP!$A$4:$L$355,3,FALSE)</f>
        <v>024-08753-01</v>
      </c>
      <c r="J12" s="118">
        <f>VLOOKUP(TABdata[[#This Row],[LOTE]],MP!A:L,5,FALSE)</f>
        <v>45803</v>
      </c>
      <c r="K12" s="117" t="str">
        <f>VLOOKUP(TABdata[[#This Row],[LOTE]],MP!$A$4:$O$825,6,FALSE)</f>
        <v>147-35-01-0935</v>
      </c>
      <c r="L12" s="115">
        <v>1</v>
      </c>
      <c r="M12" s="119">
        <v>10</v>
      </c>
      <c r="N12" s="120">
        <v>2</v>
      </c>
      <c r="O12" s="13">
        <f>10*TABdata[[#This Row],[CANTIDAD - Cajas]]</f>
        <v>20</v>
      </c>
    </row>
    <row r="13" spans="1:21" ht="28.2" x14ac:dyDescent="0.3">
      <c r="A13" s="57"/>
      <c r="B13" s="89" t="s">
        <v>228</v>
      </c>
      <c r="C13" s="114" t="s">
        <v>45</v>
      </c>
      <c r="D13" s="56" t="s">
        <v>68</v>
      </c>
      <c r="E13" s="56" t="s">
        <v>69</v>
      </c>
      <c r="F13" s="115" t="s">
        <v>200</v>
      </c>
      <c r="G13" s="56" t="s">
        <v>51</v>
      </c>
      <c r="H13" s="116">
        <v>940</v>
      </c>
      <c r="I13" s="117" t="str">
        <f>VLOOKUP(TABdata[[#This Row],[LOTE]],MP!$A$4:$L$355,3,FALSE)</f>
        <v>024-40625-01</v>
      </c>
      <c r="J13" s="118">
        <f>VLOOKUP(TABdata[[#This Row],[LOTE]],MP!A:L,5,FALSE)</f>
        <v>45803</v>
      </c>
      <c r="K13" s="117" t="str">
        <f>VLOOKUP(TABdata[[#This Row],[LOTE]],MP!$A$4:$O$825,6,FALSE)</f>
        <v>147-35-01-0940</v>
      </c>
      <c r="L13" s="115">
        <v>1</v>
      </c>
      <c r="M13" s="119">
        <v>10</v>
      </c>
      <c r="N13" s="120">
        <v>1</v>
      </c>
      <c r="O13" s="13">
        <f>10*TABdata[[#This Row],[CANTIDAD - Cajas]]</f>
        <v>10</v>
      </c>
    </row>
    <row r="14" spans="1:21" ht="28.2" x14ac:dyDescent="0.3">
      <c r="A14" s="57"/>
      <c r="B14" s="89" t="s">
        <v>228</v>
      </c>
      <c r="C14" s="114" t="s">
        <v>45</v>
      </c>
      <c r="D14" s="56" t="s">
        <v>68</v>
      </c>
      <c r="E14" s="56" t="s">
        <v>69</v>
      </c>
      <c r="F14" s="115" t="s">
        <v>200</v>
      </c>
      <c r="G14" s="56" t="s">
        <v>51</v>
      </c>
      <c r="H14" s="116">
        <v>951</v>
      </c>
      <c r="I14" s="117" t="str">
        <f>VLOOKUP(TABdata[[#This Row],[LOTE]],MP!$A$4:$L$355,3,FALSE)</f>
        <v>024-08531-01</v>
      </c>
      <c r="J14" s="118">
        <f>VLOOKUP(TABdata[[#This Row],[LOTE]],MP!A:L,5,FALSE)</f>
        <v>45803</v>
      </c>
      <c r="K14" s="117" t="str">
        <f>VLOOKUP(TABdata[[#This Row],[LOTE]],MP!$A$4:$O$825,6,FALSE)</f>
        <v>147-35-01-0951</v>
      </c>
      <c r="L14" s="115">
        <v>1</v>
      </c>
      <c r="M14" s="119">
        <v>10</v>
      </c>
      <c r="N14" s="120">
        <v>4</v>
      </c>
      <c r="O14" s="13">
        <f>10*TABdata[[#This Row],[CANTIDAD - Cajas]]</f>
        <v>40</v>
      </c>
    </row>
    <row r="15" spans="1:21" ht="28.2" x14ac:dyDescent="0.3">
      <c r="A15" s="57"/>
      <c r="B15" s="89" t="s">
        <v>228</v>
      </c>
      <c r="C15" s="114" t="s">
        <v>45</v>
      </c>
      <c r="D15" s="56" t="s">
        <v>68</v>
      </c>
      <c r="E15" s="56" t="s">
        <v>69</v>
      </c>
      <c r="F15" s="115" t="s">
        <v>200</v>
      </c>
      <c r="G15" s="56" t="s">
        <v>51</v>
      </c>
      <c r="H15" s="116">
        <v>951</v>
      </c>
      <c r="I15" s="117" t="str">
        <f>VLOOKUP(TABdata[[#This Row],[LOTE]],MP!$A$4:$L$355,3,FALSE)</f>
        <v>024-08531-01</v>
      </c>
      <c r="J15" s="118">
        <f>VLOOKUP(TABdata[[#This Row],[LOTE]],MP!A:L,5,FALSE)</f>
        <v>45803</v>
      </c>
      <c r="K15" s="117" t="str">
        <f>VLOOKUP(TABdata[[#This Row],[LOTE]],MP!$A$4:$O$825,6,FALSE)</f>
        <v>147-35-01-0951</v>
      </c>
      <c r="L15" s="115">
        <v>1</v>
      </c>
      <c r="M15" s="119">
        <v>12</v>
      </c>
      <c r="N15" s="120">
        <v>27</v>
      </c>
      <c r="O15" s="13">
        <f>10*TABdata[[#This Row],[CANTIDAD - Cajas]]</f>
        <v>270</v>
      </c>
    </row>
    <row r="16" spans="1:21" ht="28.2" x14ac:dyDescent="0.3">
      <c r="A16" s="57"/>
      <c r="B16" s="89" t="s">
        <v>228</v>
      </c>
      <c r="C16" s="114" t="s">
        <v>45</v>
      </c>
      <c r="D16" s="56" t="s">
        <v>68</v>
      </c>
      <c r="E16" s="56" t="s">
        <v>69</v>
      </c>
      <c r="F16" s="115" t="s">
        <v>200</v>
      </c>
      <c r="G16" s="56" t="s">
        <v>51</v>
      </c>
      <c r="H16" s="116">
        <v>951</v>
      </c>
      <c r="I16" s="117" t="str">
        <f>VLOOKUP(TABdata[[#This Row],[LOTE]],MP!$A$4:$L$355,3,FALSE)</f>
        <v>024-08531-01</v>
      </c>
      <c r="J16" s="118">
        <f>VLOOKUP(TABdata[[#This Row],[LOTE]],MP!A:L,5,FALSE)</f>
        <v>45803</v>
      </c>
      <c r="K16" s="117" t="str">
        <f>VLOOKUP(TABdata[[#This Row],[LOTE]],MP!$A$4:$O$825,6,FALSE)</f>
        <v>147-35-01-0951</v>
      </c>
      <c r="L16" s="115">
        <v>1</v>
      </c>
      <c r="M16" s="119">
        <v>14</v>
      </c>
      <c r="N16" s="120">
        <v>1</v>
      </c>
      <c r="O16" s="13">
        <f>10*TABdata[[#This Row],[CANTIDAD - Cajas]]</f>
        <v>10</v>
      </c>
    </row>
    <row r="17" spans="1:15" ht="28.2" x14ac:dyDescent="0.3">
      <c r="A17" s="57"/>
      <c r="B17" s="89" t="s">
        <v>228</v>
      </c>
      <c r="C17" s="114" t="s">
        <v>45</v>
      </c>
      <c r="D17" s="56" t="s">
        <v>68</v>
      </c>
      <c r="E17" s="56" t="s">
        <v>69</v>
      </c>
      <c r="F17" s="115" t="s">
        <v>200</v>
      </c>
      <c r="G17" s="56" t="s">
        <v>51</v>
      </c>
      <c r="H17" s="116">
        <v>951</v>
      </c>
      <c r="I17" s="117" t="str">
        <f>VLOOKUP(TABdata[[#This Row],[LOTE]],MP!$A$4:$L$355,3,FALSE)</f>
        <v>024-08531-01</v>
      </c>
      <c r="J17" s="118">
        <f>VLOOKUP(TABdata[[#This Row],[LOTE]],MP!A:L,5,FALSE)</f>
        <v>45803</v>
      </c>
      <c r="K17" s="117" t="str">
        <f>VLOOKUP(TABdata[[#This Row],[LOTE]],MP!$A$4:$O$825,6,FALSE)</f>
        <v>147-35-01-0951</v>
      </c>
      <c r="L17" s="115">
        <v>1</v>
      </c>
      <c r="M17" s="119">
        <v>16</v>
      </c>
      <c r="N17" s="120">
        <v>68</v>
      </c>
      <c r="O17" s="13">
        <f>10*TABdata[[#This Row],[CANTIDAD - Cajas]]</f>
        <v>680</v>
      </c>
    </row>
    <row r="18" spans="1:15" ht="28.2" x14ac:dyDescent="0.3">
      <c r="A18" s="57"/>
      <c r="B18" s="89" t="s">
        <v>229</v>
      </c>
      <c r="C18" s="114" t="s">
        <v>45</v>
      </c>
      <c r="D18" s="56" t="s">
        <v>68</v>
      </c>
      <c r="E18" s="56" t="s">
        <v>69</v>
      </c>
      <c r="F18" s="115" t="s">
        <v>200</v>
      </c>
      <c r="G18" s="56" t="s">
        <v>51</v>
      </c>
      <c r="H18" s="116">
        <v>935</v>
      </c>
      <c r="I18" s="117" t="str">
        <f>VLOOKUP(TABdata[[#This Row],[LOTE]],MP!$A$4:$L$355,3,FALSE)</f>
        <v>024-08753-01</v>
      </c>
      <c r="J18" s="118">
        <f>VLOOKUP(TABdata[[#This Row],[LOTE]],MP!A:L,5,FALSE)</f>
        <v>45803</v>
      </c>
      <c r="K18" s="117" t="str">
        <f>VLOOKUP(TABdata[[#This Row],[LOTE]],MP!$A$4:$O$825,6,FALSE)</f>
        <v>147-35-01-0935</v>
      </c>
      <c r="L18" s="115">
        <v>1</v>
      </c>
      <c r="M18" s="119">
        <v>18</v>
      </c>
      <c r="N18" s="120">
        <v>40</v>
      </c>
      <c r="O18" s="13">
        <f>10*TABdata[[#This Row],[CANTIDAD - Cajas]]</f>
        <v>400</v>
      </c>
    </row>
    <row r="19" spans="1:15" ht="28.2" x14ac:dyDescent="0.3">
      <c r="A19" s="57"/>
      <c r="B19" s="89" t="s">
        <v>229</v>
      </c>
      <c r="C19" s="114" t="s">
        <v>45</v>
      </c>
      <c r="D19" s="56" t="s">
        <v>68</v>
      </c>
      <c r="E19" s="56" t="s">
        <v>69</v>
      </c>
      <c r="F19" s="115" t="s">
        <v>200</v>
      </c>
      <c r="G19" s="56" t="s">
        <v>51</v>
      </c>
      <c r="H19" s="116">
        <v>938</v>
      </c>
      <c r="I19" s="117" t="str">
        <f>VLOOKUP(TABdata[[#This Row],[LOTE]],MP!$A$4:$L$355,3,FALSE)</f>
        <v>024-40625-01</v>
      </c>
      <c r="J19" s="118">
        <f>VLOOKUP(TABdata[[#This Row],[LOTE]],MP!A:L,5,FALSE)</f>
        <v>45803</v>
      </c>
      <c r="K19" s="117" t="str">
        <f>VLOOKUP(TABdata[[#This Row],[LOTE]],MP!$A$4:$O$825,6,FALSE)</f>
        <v>147-35-01-0938</v>
      </c>
      <c r="L19" s="115">
        <v>1</v>
      </c>
      <c r="M19" s="119">
        <v>18</v>
      </c>
      <c r="N19" s="120">
        <v>10</v>
      </c>
      <c r="O19" s="13">
        <f>10*TABdata[[#This Row],[CANTIDAD - Cajas]]</f>
        <v>100</v>
      </c>
    </row>
    <row r="20" spans="1:15" ht="28.2" x14ac:dyDescent="0.3">
      <c r="A20" s="57"/>
      <c r="B20" s="89" t="s">
        <v>229</v>
      </c>
      <c r="C20" s="114" t="s">
        <v>45</v>
      </c>
      <c r="D20" s="56" t="s">
        <v>68</v>
      </c>
      <c r="E20" s="56" t="s">
        <v>69</v>
      </c>
      <c r="F20" s="115" t="s">
        <v>200</v>
      </c>
      <c r="G20" s="56" t="s">
        <v>51</v>
      </c>
      <c r="H20" s="116">
        <v>939</v>
      </c>
      <c r="I20" s="117" t="str">
        <f>VLOOKUP(TABdata[[#This Row],[LOTE]],MP!$A$4:$L$355,3,FALSE)</f>
        <v>024-34493-01</v>
      </c>
      <c r="J20" s="118">
        <f>VLOOKUP(TABdata[[#This Row],[LOTE]],MP!A:L,5,FALSE)</f>
        <v>45803</v>
      </c>
      <c r="K20" s="117" t="str">
        <f>VLOOKUP(TABdata[[#This Row],[LOTE]],MP!$A$4:$O$825,6,FALSE)</f>
        <v>147-35-01-0939</v>
      </c>
      <c r="L20" s="115">
        <v>1</v>
      </c>
      <c r="M20" s="119">
        <v>18</v>
      </c>
      <c r="N20" s="120">
        <v>15</v>
      </c>
      <c r="O20" s="13">
        <f>10*TABdata[[#This Row],[CANTIDAD - Cajas]]</f>
        <v>150</v>
      </c>
    </row>
    <row r="21" spans="1:15" ht="28.2" x14ac:dyDescent="0.3">
      <c r="A21" s="57"/>
      <c r="B21" s="89" t="s">
        <v>229</v>
      </c>
      <c r="C21" s="114" t="s">
        <v>45</v>
      </c>
      <c r="D21" s="56" t="s">
        <v>68</v>
      </c>
      <c r="E21" s="56" t="s">
        <v>69</v>
      </c>
      <c r="F21" s="115" t="s">
        <v>200</v>
      </c>
      <c r="G21" s="56" t="s">
        <v>51</v>
      </c>
      <c r="H21" s="116">
        <v>940</v>
      </c>
      <c r="I21" s="117" t="str">
        <f>VLOOKUP(TABdata[[#This Row],[LOTE]],MP!$A$4:$L$355,3,FALSE)</f>
        <v>024-40625-01</v>
      </c>
      <c r="J21" s="118">
        <f>VLOOKUP(TABdata[[#This Row],[LOTE]],MP!A:L,5,FALSE)</f>
        <v>45803</v>
      </c>
      <c r="K21" s="117" t="str">
        <f>VLOOKUP(TABdata[[#This Row],[LOTE]],MP!$A$4:$O$825,6,FALSE)</f>
        <v>147-35-01-0940</v>
      </c>
      <c r="L21" s="115">
        <v>1</v>
      </c>
      <c r="M21" s="119">
        <v>18</v>
      </c>
      <c r="N21" s="120">
        <v>9</v>
      </c>
      <c r="O21" s="13">
        <f>10*TABdata[[#This Row],[CANTIDAD - Cajas]]</f>
        <v>90</v>
      </c>
    </row>
    <row r="22" spans="1:15" ht="28.2" x14ac:dyDescent="0.3">
      <c r="A22" s="57"/>
      <c r="B22" s="89" t="s">
        <v>229</v>
      </c>
      <c r="C22" s="114" t="s">
        <v>45</v>
      </c>
      <c r="D22" s="56" t="s">
        <v>68</v>
      </c>
      <c r="E22" s="56" t="s">
        <v>69</v>
      </c>
      <c r="F22" s="115" t="s">
        <v>200</v>
      </c>
      <c r="G22" s="56" t="s">
        <v>51</v>
      </c>
      <c r="H22" s="116">
        <v>941</v>
      </c>
      <c r="I22" s="117" t="str">
        <f>VLOOKUP(TABdata[[#This Row],[LOTE]],MP!$A$4:$L$355,3,FALSE)</f>
        <v>024-40625-01</v>
      </c>
      <c r="J22" s="118">
        <f>VLOOKUP(TABdata[[#This Row],[LOTE]],MP!A:L,5,FALSE)</f>
        <v>45803</v>
      </c>
      <c r="K22" s="117" t="str">
        <f>VLOOKUP(TABdata[[#This Row],[LOTE]],MP!$A$4:$O$825,6,FALSE)</f>
        <v>147-35-01-0941</v>
      </c>
      <c r="L22" s="115">
        <v>1</v>
      </c>
      <c r="M22" s="119">
        <v>18</v>
      </c>
      <c r="N22" s="120">
        <v>11</v>
      </c>
      <c r="O22" s="13">
        <f>10*TABdata[[#This Row],[CANTIDAD - Cajas]]</f>
        <v>110</v>
      </c>
    </row>
    <row r="23" spans="1:15" ht="28.2" x14ac:dyDescent="0.3">
      <c r="A23" s="57"/>
      <c r="B23" s="89" t="s">
        <v>229</v>
      </c>
      <c r="C23" s="114" t="s">
        <v>45</v>
      </c>
      <c r="D23" s="56" t="s">
        <v>68</v>
      </c>
      <c r="E23" s="56" t="s">
        <v>69</v>
      </c>
      <c r="F23" s="115" t="s">
        <v>200</v>
      </c>
      <c r="G23" s="56" t="s">
        <v>51</v>
      </c>
      <c r="H23" s="116">
        <v>950</v>
      </c>
      <c r="I23" s="117" t="str">
        <f>VLOOKUP(TABdata[[#This Row],[LOTE]],MP!$A$4:$L$355,3,FALSE)</f>
        <v>024-35834-01</v>
      </c>
      <c r="J23" s="118">
        <f>VLOOKUP(TABdata[[#This Row],[LOTE]],MP!A:L,5,FALSE)</f>
        <v>45803</v>
      </c>
      <c r="K23" s="117" t="str">
        <f>VLOOKUP(TABdata[[#This Row],[LOTE]],MP!$A$4:$O$825,6,FALSE)</f>
        <v>147-35-01-0950</v>
      </c>
      <c r="L23" s="115">
        <v>1</v>
      </c>
      <c r="M23" s="119">
        <v>18</v>
      </c>
      <c r="N23" s="120">
        <v>8</v>
      </c>
      <c r="O23" s="13">
        <f>10*TABdata[[#This Row],[CANTIDAD - Cajas]]</f>
        <v>80</v>
      </c>
    </row>
    <row r="24" spans="1:15" ht="28.2" x14ac:dyDescent="0.3">
      <c r="A24" s="57"/>
      <c r="B24" s="89" t="s">
        <v>229</v>
      </c>
      <c r="C24" s="114" t="s">
        <v>45</v>
      </c>
      <c r="D24" s="56" t="s">
        <v>68</v>
      </c>
      <c r="E24" s="56" t="s">
        <v>69</v>
      </c>
      <c r="F24" s="115" t="s">
        <v>200</v>
      </c>
      <c r="G24" s="56" t="s">
        <v>51</v>
      </c>
      <c r="H24" s="116">
        <v>951</v>
      </c>
      <c r="I24" s="117" t="str">
        <f>VLOOKUP(TABdata[[#This Row],[LOTE]],MP!$A$4:$L$355,3,FALSE)</f>
        <v>024-08531-01</v>
      </c>
      <c r="J24" s="118">
        <f>VLOOKUP(TABdata[[#This Row],[LOTE]],MP!A:L,5,FALSE)</f>
        <v>45803</v>
      </c>
      <c r="K24" s="117" t="str">
        <f>VLOOKUP(TABdata[[#This Row],[LOTE]],MP!$A$4:$O$825,6,FALSE)</f>
        <v>147-35-01-0951</v>
      </c>
      <c r="L24" s="115">
        <v>1</v>
      </c>
      <c r="M24" s="119">
        <v>18</v>
      </c>
      <c r="N24" s="120">
        <v>11</v>
      </c>
      <c r="O24" s="13">
        <f>10*TABdata[[#This Row],[CANTIDAD - Cajas]]</f>
        <v>110</v>
      </c>
    </row>
    <row r="25" spans="1:15" ht="28.2" x14ac:dyDescent="0.3">
      <c r="A25" s="57"/>
      <c r="B25" s="89" t="s">
        <v>230</v>
      </c>
      <c r="C25" s="114" t="s">
        <v>45</v>
      </c>
      <c r="D25" s="56" t="s">
        <v>68</v>
      </c>
      <c r="E25" s="56" t="s">
        <v>69</v>
      </c>
      <c r="F25" s="115" t="s">
        <v>200</v>
      </c>
      <c r="G25" s="56" t="s">
        <v>51</v>
      </c>
      <c r="H25" s="116">
        <v>930</v>
      </c>
      <c r="I25" s="117" t="str">
        <f>VLOOKUP(TABdata[[#This Row],[LOTE]],MP!$A$4:$L$355,3,FALSE)</f>
        <v>024-35834-01</v>
      </c>
      <c r="J25" s="118">
        <f>VLOOKUP(TABdata[[#This Row],[LOTE]],MP!A:L,5,FALSE)</f>
        <v>45803</v>
      </c>
      <c r="K25" s="117" t="str">
        <f>VLOOKUP(TABdata[[#This Row],[LOTE]],MP!$A$4:$O$825,6,FALSE)</f>
        <v>147-35-01-0930</v>
      </c>
      <c r="L25" s="115">
        <v>1</v>
      </c>
      <c r="M25" s="119">
        <v>14</v>
      </c>
      <c r="N25" s="120">
        <v>48</v>
      </c>
      <c r="O25" s="13">
        <f>10*TABdata[[#This Row],[CANTIDAD - Cajas]]</f>
        <v>480</v>
      </c>
    </row>
    <row r="26" spans="1:15" ht="28.2" x14ac:dyDescent="0.3">
      <c r="A26" s="57"/>
      <c r="B26" s="89" t="s">
        <v>230</v>
      </c>
      <c r="C26" s="114" t="s">
        <v>45</v>
      </c>
      <c r="D26" s="56" t="s">
        <v>68</v>
      </c>
      <c r="E26" s="56" t="s">
        <v>69</v>
      </c>
      <c r="F26" s="115" t="s">
        <v>200</v>
      </c>
      <c r="G26" s="56" t="s">
        <v>51</v>
      </c>
      <c r="H26" s="116">
        <v>935</v>
      </c>
      <c r="I26" s="117" t="str">
        <f>VLOOKUP(TABdata[[#This Row],[LOTE]],MP!$A$4:$L$355,3,FALSE)</f>
        <v>024-08753-01</v>
      </c>
      <c r="J26" s="118">
        <f>VLOOKUP(TABdata[[#This Row],[LOTE]],MP!A:L,5,FALSE)</f>
        <v>45803</v>
      </c>
      <c r="K26" s="117" t="str">
        <f>VLOOKUP(TABdata[[#This Row],[LOTE]],MP!$A$4:$O$825,6,FALSE)</f>
        <v>147-35-01-0935</v>
      </c>
      <c r="L26" s="115">
        <v>1</v>
      </c>
      <c r="M26" s="119">
        <v>14</v>
      </c>
      <c r="N26" s="120">
        <v>22</v>
      </c>
      <c r="O26" s="13">
        <f>10*TABdata[[#This Row],[CANTIDAD - Cajas]]</f>
        <v>220</v>
      </c>
    </row>
    <row r="27" spans="1:15" ht="28.2" x14ac:dyDescent="0.3">
      <c r="A27" s="57"/>
      <c r="B27" s="89" t="s">
        <v>230</v>
      </c>
      <c r="C27" s="114" t="s">
        <v>45</v>
      </c>
      <c r="D27" s="56" t="s">
        <v>68</v>
      </c>
      <c r="E27" s="56" t="s">
        <v>69</v>
      </c>
      <c r="F27" s="115" t="s">
        <v>200</v>
      </c>
      <c r="G27" s="56" t="s">
        <v>51</v>
      </c>
      <c r="H27" s="116">
        <v>938</v>
      </c>
      <c r="I27" s="117" t="str">
        <f>VLOOKUP(TABdata[[#This Row],[LOTE]],MP!$A$4:$L$355,3,FALSE)</f>
        <v>024-40625-01</v>
      </c>
      <c r="J27" s="118">
        <f>VLOOKUP(TABdata[[#This Row],[LOTE]],MP!A:L,5,FALSE)</f>
        <v>45803</v>
      </c>
      <c r="K27" s="117" t="str">
        <f>VLOOKUP(TABdata[[#This Row],[LOTE]],MP!$A$4:$O$825,6,FALSE)</f>
        <v>147-35-01-0938</v>
      </c>
      <c r="L27" s="115">
        <v>1</v>
      </c>
      <c r="M27" s="119">
        <v>14</v>
      </c>
      <c r="N27" s="120">
        <v>8</v>
      </c>
      <c r="O27" s="13">
        <f>10*TABdata[[#This Row],[CANTIDAD - Cajas]]</f>
        <v>80</v>
      </c>
    </row>
    <row r="28" spans="1:15" ht="28.2" x14ac:dyDescent="0.3">
      <c r="A28" s="57"/>
      <c r="B28" s="89" t="s">
        <v>230</v>
      </c>
      <c r="C28" s="114" t="s">
        <v>45</v>
      </c>
      <c r="D28" s="56" t="s">
        <v>68</v>
      </c>
      <c r="E28" s="56" t="s">
        <v>69</v>
      </c>
      <c r="F28" s="115" t="s">
        <v>200</v>
      </c>
      <c r="G28" s="56" t="s">
        <v>51</v>
      </c>
      <c r="H28" s="116">
        <v>939</v>
      </c>
      <c r="I28" s="117" t="str">
        <f>VLOOKUP(TABdata[[#This Row],[LOTE]],MP!$A$4:$L$355,3,FALSE)</f>
        <v>024-34493-01</v>
      </c>
      <c r="J28" s="118">
        <f>VLOOKUP(TABdata[[#This Row],[LOTE]],MP!A:L,5,FALSE)</f>
        <v>45803</v>
      </c>
      <c r="K28" s="117" t="str">
        <f>VLOOKUP(TABdata[[#This Row],[LOTE]],MP!$A$4:$O$825,6,FALSE)</f>
        <v>147-35-01-0939</v>
      </c>
      <c r="L28" s="115">
        <v>1</v>
      </c>
      <c r="M28" s="119">
        <v>14</v>
      </c>
      <c r="N28" s="120">
        <v>26</v>
      </c>
      <c r="O28" s="13">
        <f>10*TABdata[[#This Row],[CANTIDAD - Cajas]]</f>
        <v>260</v>
      </c>
    </row>
    <row r="29" spans="1:15" ht="28.2" x14ac:dyDescent="0.3">
      <c r="A29" s="57"/>
      <c r="B29" s="89" t="s">
        <v>231</v>
      </c>
      <c r="C29" s="114" t="s">
        <v>45</v>
      </c>
      <c r="D29" s="56" t="s">
        <v>68</v>
      </c>
      <c r="E29" s="56" t="s">
        <v>69</v>
      </c>
      <c r="F29" s="115" t="s">
        <v>200</v>
      </c>
      <c r="G29" s="56" t="s">
        <v>51</v>
      </c>
      <c r="H29" s="116">
        <v>939</v>
      </c>
      <c r="I29" s="117" t="str">
        <f>VLOOKUP(TABdata[[#This Row],[LOTE]],MP!$A$4:$L$355,3,FALSE)</f>
        <v>024-34493-01</v>
      </c>
      <c r="J29" s="118">
        <f>VLOOKUP(TABdata[[#This Row],[LOTE]],MP!A:L,5,FALSE)</f>
        <v>45803</v>
      </c>
      <c r="K29" s="117" t="str">
        <f>VLOOKUP(TABdata[[#This Row],[LOTE]],MP!$A$4:$O$825,6,FALSE)</f>
        <v>147-35-01-0939</v>
      </c>
      <c r="L29" s="115">
        <v>1</v>
      </c>
      <c r="M29" s="119">
        <v>18</v>
      </c>
      <c r="N29" s="120">
        <v>16</v>
      </c>
      <c r="O29" s="13">
        <f>10*TABdata[[#This Row],[CANTIDAD - Cajas]]</f>
        <v>160</v>
      </c>
    </row>
    <row r="30" spans="1:15" ht="28.2" x14ac:dyDescent="0.3">
      <c r="A30" s="57"/>
      <c r="B30" s="89" t="s">
        <v>231</v>
      </c>
      <c r="C30" s="114" t="s">
        <v>45</v>
      </c>
      <c r="D30" s="56" t="s">
        <v>68</v>
      </c>
      <c r="E30" s="56" t="s">
        <v>69</v>
      </c>
      <c r="F30" s="115" t="s">
        <v>200</v>
      </c>
      <c r="G30" s="56" t="s">
        <v>51</v>
      </c>
      <c r="H30" s="116">
        <v>951</v>
      </c>
      <c r="I30" s="117" t="str">
        <f>VLOOKUP(TABdata[[#This Row],[LOTE]],MP!$A$4:$L$355,3,FALSE)</f>
        <v>024-08531-01</v>
      </c>
      <c r="J30" s="118">
        <f>VLOOKUP(TABdata[[#This Row],[LOTE]],MP!A:L,5,FALSE)</f>
        <v>45803</v>
      </c>
      <c r="K30" s="117" t="str">
        <f>VLOOKUP(TABdata[[#This Row],[LOTE]],MP!$A$4:$O$825,6,FALSE)</f>
        <v>147-35-01-0951</v>
      </c>
      <c r="L30" s="115">
        <v>1</v>
      </c>
      <c r="M30" s="119">
        <v>18</v>
      </c>
      <c r="N30" s="120">
        <v>88</v>
      </c>
      <c r="O30" s="13">
        <f>10*TABdata[[#This Row],[CANTIDAD - Cajas]]</f>
        <v>880</v>
      </c>
    </row>
    <row r="31" spans="1:15" ht="28.2" x14ac:dyDescent="0.3">
      <c r="A31" s="57"/>
      <c r="B31" s="89" t="s">
        <v>232</v>
      </c>
      <c r="C31" s="114" t="s">
        <v>45</v>
      </c>
      <c r="D31" s="56" t="s">
        <v>68</v>
      </c>
      <c r="E31" s="56" t="s">
        <v>69</v>
      </c>
      <c r="F31" s="115" t="s">
        <v>200</v>
      </c>
      <c r="G31" s="56" t="s">
        <v>51</v>
      </c>
      <c r="H31" s="116">
        <v>930</v>
      </c>
      <c r="I31" s="117" t="str">
        <f>VLOOKUP(TABdata[[#This Row],[LOTE]],MP!$A$4:$L$355,3,FALSE)</f>
        <v>024-35834-01</v>
      </c>
      <c r="J31" s="118">
        <f>VLOOKUP(TABdata[[#This Row],[LOTE]],MP!A:L,5,FALSE)</f>
        <v>45803</v>
      </c>
      <c r="K31" s="117" t="str">
        <f>VLOOKUP(TABdata[[#This Row],[LOTE]],MP!$A$4:$O$825,6,FALSE)</f>
        <v>147-35-01-0930</v>
      </c>
      <c r="L31" s="115">
        <v>1</v>
      </c>
      <c r="M31" s="119">
        <v>12</v>
      </c>
      <c r="N31" s="120">
        <v>24</v>
      </c>
      <c r="O31" s="13">
        <f>10*TABdata[[#This Row],[CANTIDAD - Cajas]]</f>
        <v>240</v>
      </c>
    </row>
    <row r="32" spans="1:15" ht="28.2" x14ac:dyDescent="0.3">
      <c r="A32" s="57"/>
      <c r="B32" s="89" t="s">
        <v>232</v>
      </c>
      <c r="C32" s="114" t="s">
        <v>45</v>
      </c>
      <c r="D32" s="56" t="s">
        <v>68</v>
      </c>
      <c r="E32" s="56" t="s">
        <v>69</v>
      </c>
      <c r="F32" s="115" t="s">
        <v>200</v>
      </c>
      <c r="G32" s="56" t="s">
        <v>51</v>
      </c>
      <c r="H32" s="116">
        <v>935</v>
      </c>
      <c r="I32" s="117" t="str">
        <f>VLOOKUP(TABdata[[#This Row],[LOTE]],MP!$A$4:$L$355,3,FALSE)</f>
        <v>024-08753-01</v>
      </c>
      <c r="J32" s="118">
        <f>VLOOKUP(TABdata[[#This Row],[LOTE]],MP!A:L,5,FALSE)</f>
        <v>45803</v>
      </c>
      <c r="K32" s="117" t="str">
        <f>VLOOKUP(TABdata[[#This Row],[LOTE]],MP!$A$4:$O$825,6,FALSE)</f>
        <v>147-35-01-0935</v>
      </c>
      <c r="L32" s="115">
        <v>1</v>
      </c>
      <c r="M32" s="119">
        <v>12</v>
      </c>
      <c r="N32" s="120">
        <v>14</v>
      </c>
      <c r="O32" s="13">
        <f>10*TABdata[[#This Row],[CANTIDAD - Cajas]]</f>
        <v>140</v>
      </c>
    </row>
    <row r="33" spans="1:15" ht="28.2" x14ac:dyDescent="0.3">
      <c r="A33" s="57"/>
      <c r="B33" s="89" t="s">
        <v>232</v>
      </c>
      <c r="C33" s="114" t="s">
        <v>45</v>
      </c>
      <c r="D33" s="56" t="s">
        <v>68</v>
      </c>
      <c r="E33" s="56" t="s">
        <v>69</v>
      </c>
      <c r="F33" s="115" t="s">
        <v>200</v>
      </c>
      <c r="G33" s="56" t="s">
        <v>51</v>
      </c>
      <c r="H33" s="116">
        <v>938</v>
      </c>
      <c r="I33" s="117" t="str">
        <f>VLOOKUP(TABdata[[#This Row],[LOTE]],MP!$A$4:$L$355,3,FALSE)</f>
        <v>024-40625-01</v>
      </c>
      <c r="J33" s="118">
        <f>VLOOKUP(TABdata[[#This Row],[LOTE]],MP!A:L,5,FALSE)</f>
        <v>45803</v>
      </c>
      <c r="K33" s="117" t="str">
        <f>VLOOKUP(TABdata[[#This Row],[LOTE]],MP!$A$4:$O$825,6,FALSE)</f>
        <v>147-35-01-0938</v>
      </c>
      <c r="L33" s="115">
        <v>1</v>
      </c>
      <c r="M33" s="119">
        <v>12</v>
      </c>
      <c r="N33" s="120">
        <v>6</v>
      </c>
      <c r="O33" s="13">
        <f>10*TABdata[[#This Row],[CANTIDAD - Cajas]]</f>
        <v>60</v>
      </c>
    </row>
    <row r="34" spans="1:15" ht="28.2" x14ac:dyDescent="0.3">
      <c r="A34" s="57"/>
      <c r="B34" s="89" t="s">
        <v>232</v>
      </c>
      <c r="C34" s="114" t="s">
        <v>45</v>
      </c>
      <c r="D34" s="56" t="s">
        <v>68</v>
      </c>
      <c r="E34" s="56" t="s">
        <v>69</v>
      </c>
      <c r="F34" s="115" t="s">
        <v>200</v>
      </c>
      <c r="G34" s="56" t="s">
        <v>51</v>
      </c>
      <c r="H34" s="116">
        <v>939</v>
      </c>
      <c r="I34" s="117" t="str">
        <f>VLOOKUP(TABdata[[#This Row],[LOTE]],MP!$A$4:$L$355,3,FALSE)</f>
        <v>024-34493-01</v>
      </c>
      <c r="J34" s="118">
        <f>VLOOKUP(TABdata[[#This Row],[LOTE]],MP!A:L,5,FALSE)</f>
        <v>45803</v>
      </c>
      <c r="K34" s="117" t="str">
        <f>VLOOKUP(TABdata[[#This Row],[LOTE]],MP!$A$4:$O$825,6,FALSE)</f>
        <v>147-35-01-0939</v>
      </c>
      <c r="L34" s="115">
        <v>1</v>
      </c>
      <c r="M34" s="119">
        <v>12</v>
      </c>
      <c r="N34" s="120">
        <v>10</v>
      </c>
      <c r="O34" s="13">
        <f>10*TABdata[[#This Row],[CANTIDAD - Cajas]]</f>
        <v>100</v>
      </c>
    </row>
    <row r="35" spans="1:15" ht="28.2" x14ac:dyDescent="0.3">
      <c r="A35" s="57"/>
      <c r="B35" s="89" t="s">
        <v>232</v>
      </c>
      <c r="C35" s="114" t="s">
        <v>45</v>
      </c>
      <c r="D35" s="56" t="s">
        <v>68</v>
      </c>
      <c r="E35" s="56" t="s">
        <v>69</v>
      </c>
      <c r="F35" s="115" t="s">
        <v>200</v>
      </c>
      <c r="G35" s="56" t="s">
        <v>51</v>
      </c>
      <c r="H35" s="116">
        <v>940</v>
      </c>
      <c r="I35" s="117" t="str">
        <f>VLOOKUP(TABdata[[#This Row],[LOTE]],MP!$A$4:$L$355,3,FALSE)</f>
        <v>024-40625-01</v>
      </c>
      <c r="J35" s="118">
        <f>VLOOKUP(TABdata[[#This Row],[LOTE]],MP!A:L,5,FALSE)</f>
        <v>45803</v>
      </c>
      <c r="K35" s="117" t="str">
        <f>VLOOKUP(TABdata[[#This Row],[LOTE]],MP!$A$4:$O$825,6,FALSE)</f>
        <v>147-35-01-0940</v>
      </c>
      <c r="L35" s="115">
        <v>1</v>
      </c>
      <c r="M35" s="119">
        <v>12</v>
      </c>
      <c r="N35" s="120">
        <v>14</v>
      </c>
      <c r="O35" s="13">
        <f>10*TABdata[[#This Row],[CANTIDAD - Cajas]]</f>
        <v>140</v>
      </c>
    </row>
    <row r="36" spans="1:15" ht="28.2" x14ac:dyDescent="0.3">
      <c r="A36" s="57"/>
      <c r="B36" s="89" t="s">
        <v>232</v>
      </c>
      <c r="C36" s="114" t="s">
        <v>45</v>
      </c>
      <c r="D36" s="56" t="s">
        <v>68</v>
      </c>
      <c r="E36" s="56" t="s">
        <v>69</v>
      </c>
      <c r="F36" s="115" t="s">
        <v>200</v>
      </c>
      <c r="G36" s="56" t="s">
        <v>51</v>
      </c>
      <c r="H36" s="116">
        <v>941</v>
      </c>
      <c r="I36" s="117" t="str">
        <f>VLOOKUP(TABdata[[#This Row],[LOTE]],MP!$A$4:$L$355,3,FALSE)</f>
        <v>024-40625-01</v>
      </c>
      <c r="J36" s="118">
        <f>VLOOKUP(TABdata[[#This Row],[LOTE]],MP!A:L,5,FALSE)</f>
        <v>45803</v>
      </c>
      <c r="K36" s="117" t="str">
        <f>VLOOKUP(TABdata[[#This Row],[LOTE]],MP!$A$4:$O$825,6,FALSE)</f>
        <v>147-35-01-0941</v>
      </c>
      <c r="L36" s="115">
        <v>1</v>
      </c>
      <c r="M36" s="119">
        <v>12</v>
      </c>
      <c r="N36" s="120">
        <v>16</v>
      </c>
      <c r="O36" s="13">
        <f>10*TABdata[[#This Row],[CANTIDAD - Cajas]]</f>
        <v>160</v>
      </c>
    </row>
    <row r="37" spans="1:15" ht="28.2" x14ac:dyDescent="0.3">
      <c r="A37" s="57"/>
      <c r="B37" s="89" t="s">
        <v>232</v>
      </c>
      <c r="C37" s="114" t="s">
        <v>45</v>
      </c>
      <c r="D37" s="56" t="s">
        <v>68</v>
      </c>
      <c r="E37" s="56" t="s">
        <v>69</v>
      </c>
      <c r="F37" s="115" t="s">
        <v>200</v>
      </c>
      <c r="G37" s="56" t="s">
        <v>51</v>
      </c>
      <c r="H37" s="116">
        <v>950</v>
      </c>
      <c r="I37" s="117" t="str">
        <f>VLOOKUP(TABdata[[#This Row],[LOTE]],MP!$A$4:$L$355,3,FALSE)</f>
        <v>024-35834-01</v>
      </c>
      <c r="J37" s="118">
        <f>VLOOKUP(TABdata[[#This Row],[LOTE]],MP!A:L,5,FALSE)</f>
        <v>45803</v>
      </c>
      <c r="K37" s="117" t="str">
        <f>VLOOKUP(TABdata[[#This Row],[LOTE]],MP!$A$4:$O$825,6,FALSE)</f>
        <v>147-35-01-0950</v>
      </c>
      <c r="L37" s="115">
        <v>1</v>
      </c>
      <c r="M37" s="119">
        <v>12</v>
      </c>
      <c r="N37" s="120">
        <v>12</v>
      </c>
      <c r="O37" s="13">
        <f>10*TABdata[[#This Row],[CANTIDAD - Cajas]]</f>
        <v>120</v>
      </c>
    </row>
    <row r="38" spans="1:15" ht="28.2" x14ac:dyDescent="0.3">
      <c r="A38" s="57"/>
      <c r="B38" s="89" t="s">
        <v>232</v>
      </c>
      <c r="C38" s="114" t="s">
        <v>45</v>
      </c>
      <c r="D38" s="56" t="s">
        <v>68</v>
      </c>
      <c r="E38" s="56" t="s">
        <v>69</v>
      </c>
      <c r="F38" s="115" t="s">
        <v>200</v>
      </c>
      <c r="G38" s="56" t="s">
        <v>51</v>
      </c>
      <c r="H38" s="116">
        <v>951</v>
      </c>
      <c r="I38" s="117" t="str">
        <f>VLOOKUP(TABdata[[#This Row],[LOTE]],MP!$A$4:$L$355,3,FALSE)</f>
        <v>024-08531-01</v>
      </c>
      <c r="J38" s="118">
        <f>VLOOKUP(TABdata[[#This Row],[LOTE]],MP!A:L,5,FALSE)</f>
        <v>45803</v>
      </c>
      <c r="K38" s="117" t="str">
        <f>VLOOKUP(TABdata[[#This Row],[LOTE]],MP!$A$4:$O$825,6,FALSE)</f>
        <v>147-35-01-0951</v>
      </c>
      <c r="L38" s="115">
        <v>1</v>
      </c>
      <c r="M38" s="119">
        <v>12</v>
      </c>
      <c r="N38" s="120">
        <v>8</v>
      </c>
      <c r="O38" s="13">
        <f>10*TABdata[[#This Row],[CANTIDAD - Cajas]]</f>
        <v>80</v>
      </c>
    </row>
    <row r="39" spans="1:15" ht="28.2" x14ac:dyDescent="0.3">
      <c r="A39" s="57"/>
      <c r="B39" s="89" t="s">
        <v>233</v>
      </c>
      <c r="C39" s="114" t="s">
        <v>45</v>
      </c>
      <c r="D39" s="56" t="s">
        <v>68</v>
      </c>
      <c r="E39" s="56" t="s">
        <v>69</v>
      </c>
      <c r="F39" s="115" t="s">
        <v>200</v>
      </c>
      <c r="G39" s="56" t="s">
        <v>51</v>
      </c>
      <c r="H39" s="116">
        <v>935</v>
      </c>
      <c r="I39" s="117" t="str">
        <f>VLOOKUP(TABdata[[#This Row],[LOTE]],MP!$A$4:$L$355,3,FALSE)</f>
        <v>024-08753-01</v>
      </c>
      <c r="J39" s="118">
        <f>VLOOKUP(TABdata[[#This Row],[LOTE]],MP!A:L,5,FALSE)</f>
        <v>45803</v>
      </c>
      <c r="K39" s="117" t="str">
        <f>VLOOKUP(TABdata[[#This Row],[LOTE]],MP!$A$4:$O$825,6,FALSE)</f>
        <v>147-35-01-0935</v>
      </c>
      <c r="L39" s="115">
        <v>1</v>
      </c>
      <c r="M39" s="119">
        <v>16</v>
      </c>
      <c r="N39" s="120">
        <v>4</v>
      </c>
      <c r="O39" s="13">
        <f>10*TABdata[[#This Row],[CANTIDAD - Cajas]]</f>
        <v>40</v>
      </c>
    </row>
    <row r="40" spans="1:15" ht="28.2" x14ac:dyDescent="0.3">
      <c r="A40" s="57"/>
      <c r="B40" s="89" t="s">
        <v>233</v>
      </c>
      <c r="C40" s="114" t="s">
        <v>45</v>
      </c>
      <c r="D40" s="56" t="s">
        <v>68</v>
      </c>
      <c r="E40" s="56" t="s">
        <v>69</v>
      </c>
      <c r="F40" s="115" t="s">
        <v>200</v>
      </c>
      <c r="G40" s="56" t="s">
        <v>51</v>
      </c>
      <c r="H40" s="116">
        <v>938</v>
      </c>
      <c r="I40" s="117" t="str">
        <f>VLOOKUP(TABdata[[#This Row],[LOTE]],MP!$A$4:$L$355,3,FALSE)</f>
        <v>024-40625-01</v>
      </c>
      <c r="J40" s="118">
        <f>VLOOKUP(TABdata[[#This Row],[LOTE]],MP!A:L,5,FALSE)</f>
        <v>45803</v>
      </c>
      <c r="K40" s="117" t="str">
        <f>VLOOKUP(TABdata[[#This Row],[LOTE]],MP!$A$4:$O$825,6,FALSE)</f>
        <v>147-35-01-0938</v>
      </c>
      <c r="L40" s="115">
        <v>1</v>
      </c>
      <c r="M40" s="119">
        <v>16</v>
      </c>
      <c r="N40" s="120">
        <v>7</v>
      </c>
      <c r="O40" s="13">
        <f>10*TABdata[[#This Row],[CANTIDAD - Cajas]]</f>
        <v>70</v>
      </c>
    </row>
    <row r="41" spans="1:15" ht="28.2" x14ac:dyDescent="0.3">
      <c r="A41" s="57"/>
      <c r="B41" s="89" t="s">
        <v>233</v>
      </c>
      <c r="C41" s="114" t="s">
        <v>45</v>
      </c>
      <c r="D41" s="56" t="s">
        <v>68</v>
      </c>
      <c r="E41" s="56" t="s">
        <v>69</v>
      </c>
      <c r="F41" s="115" t="s">
        <v>200</v>
      </c>
      <c r="G41" s="56" t="s">
        <v>51</v>
      </c>
      <c r="H41" s="116">
        <v>939</v>
      </c>
      <c r="I41" s="117" t="str">
        <f>VLOOKUP(TABdata[[#This Row],[LOTE]],MP!$A$4:$L$355,3,FALSE)</f>
        <v>024-34493-01</v>
      </c>
      <c r="J41" s="118">
        <f>VLOOKUP(TABdata[[#This Row],[LOTE]],MP!A:L,5,FALSE)</f>
        <v>45803</v>
      </c>
      <c r="K41" s="117" t="str">
        <f>VLOOKUP(TABdata[[#This Row],[LOTE]],MP!$A$4:$O$825,6,FALSE)</f>
        <v>147-35-01-0939</v>
      </c>
      <c r="L41" s="115">
        <v>1</v>
      </c>
      <c r="M41" s="119">
        <v>16</v>
      </c>
      <c r="N41" s="120">
        <v>38</v>
      </c>
      <c r="O41" s="13">
        <f>10*TABdata[[#This Row],[CANTIDAD - Cajas]]</f>
        <v>380</v>
      </c>
    </row>
    <row r="42" spans="1:15" ht="28.2" x14ac:dyDescent="0.3">
      <c r="A42" s="57"/>
      <c r="B42" s="89" t="s">
        <v>233</v>
      </c>
      <c r="C42" s="114" t="s">
        <v>45</v>
      </c>
      <c r="D42" s="56" t="s">
        <v>68</v>
      </c>
      <c r="E42" s="56" t="s">
        <v>69</v>
      </c>
      <c r="F42" s="115" t="s">
        <v>200</v>
      </c>
      <c r="G42" s="56" t="s">
        <v>51</v>
      </c>
      <c r="H42" s="116">
        <v>940</v>
      </c>
      <c r="I42" s="117" t="str">
        <f>VLOOKUP(TABdata[[#This Row],[LOTE]],MP!$A$4:$L$355,3,FALSE)</f>
        <v>024-40625-01</v>
      </c>
      <c r="J42" s="118">
        <f>VLOOKUP(TABdata[[#This Row],[LOTE]],MP!A:L,5,FALSE)</f>
        <v>45803</v>
      </c>
      <c r="K42" s="117" t="str">
        <f>VLOOKUP(TABdata[[#This Row],[LOTE]],MP!$A$4:$O$825,6,FALSE)</f>
        <v>147-35-01-0940</v>
      </c>
      <c r="L42" s="115">
        <v>1</v>
      </c>
      <c r="M42" s="119">
        <v>16</v>
      </c>
      <c r="N42" s="120">
        <v>13</v>
      </c>
      <c r="O42" s="13">
        <f>10*TABdata[[#This Row],[CANTIDAD - Cajas]]</f>
        <v>130</v>
      </c>
    </row>
    <row r="43" spans="1:15" ht="28.2" x14ac:dyDescent="0.3">
      <c r="A43" s="57"/>
      <c r="B43" s="89" t="s">
        <v>233</v>
      </c>
      <c r="C43" s="114" t="s">
        <v>45</v>
      </c>
      <c r="D43" s="56" t="s">
        <v>68</v>
      </c>
      <c r="E43" s="56" t="s">
        <v>69</v>
      </c>
      <c r="F43" s="115" t="s">
        <v>200</v>
      </c>
      <c r="G43" s="56" t="s">
        <v>51</v>
      </c>
      <c r="H43" s="116">
        <v>941</v>
      </c>
      <c r="I43" s="117" t="str">
        <f>VLOOKUP(TABdata[[#This Row],[LOTE]],MP!$A$4:$L$355,3,FALSE)</f>
        <v>024-40625-01</v>
      </c>
      <c r="J43" s="118">
        <f>VLOOKUP(TABdata[[#This Row],[LOTE]],MP!A:L,5,FALSE)</f>
        <v>45803</v>
      </c>
      <c r="K43" s="117" t="str">
        <f>VLOOKUP(TABdata[[#This Row],[LOTE]],MP!$A$4:$O$825,6,FALSE)</f>
        <v>147-35-01-0941</v>
      </c>
      <c r="L43" s="115">
        <v>1</v>
      </c>
      <c r="M43" s="119">
        <v>16</v>
      </c>
      <c r="N43" s="120">
        <v>19</v>
      </c>
      <c r="O43" s="13">
        <f>10*TABdata[[#This Row],[CANTIDAD - Cajas]]</f>
        <v>190</v>
      </c>
    </row>
    <row r="44" spans="1:15" ht="28.2" x14ac:dyDescent="0.3">
      <c r="A44" s="57"/>
      <c r="B44" s="89" t="s">
        <v>233</v>
      </c>
      <c r="C44" s="114" t="s">
        <v>45</v>
      </c>
      <c r="D44" s="56" t="s">
        <v>68</v>
      </c>
      <c r="E44" s="56" t="s">
        <v>69</v>
      </c>
      <c r="F44" s="115" t="s">
        <v>200</v>
      </c>
      <c r="G44" s="56" t="s">
        <v>51</v>
      </c>
      <c r="H44" s="116">
        <v>950</v>
      </c>
      <c r="I44" s="117" t="str">
        <f>VLOOKUP(TABdata[[#This Row],[LOTE]],MP!$A$4:$L$355,3,FALSE)</f>
        <v>024-35834-01</v>
      </c>
      <c r="J44" s="118">
        <f>VLOOKUP(TABdata[[#This Row],[LOTE]],MP!A:L,5,FALSE)</f>
        <v>45803</v>
      </c>
      <c r="K44" s="117" t="str">
        <f>VLOOKUP(TABdata[[#This Row],[LOTE]],MP!$A$4:$O$825,6,FALSE)</f>
        <v>147-35-01-0950</v>
      </c>
      <c r="L44" s="115">
        <v>1</v>
      </c>
      <c r="M44" s="119">
        <v>16</v>
      </c>
      <c r="N44" s="120">
        <v>17</v>
      </c>
      <c r="O44" s="13">
        <f>10*TABdata[[#This Row],[CANTIDAD - Cajas]]</f>
        <v>170</v>
      </c>
    </row>
    <row r="45" spans="1:15" ht="28.2" x14ac:dyDescent="0.3">
      <c r="A45" s="57"/>
      <c r="B45" s="89" t="s">
        <v>233</v>
      </c>
      <c r="C45" s="114" t="s">
        <v>45</v>
      </c>
      <c r="D45" s="56" t="s">
        <v>68</v>
      </c>
      <c r="E45" s="56" t="s">
        <v>69</v>
      </c>
      <c r="F45" s="115" t="s">
        <v>200</v>
      </c>
      <c r="G45" s="56" t="s">
        <v>51</v>
      </c>
      <c r="H45" s="116">
        <v>951</v>
      </c>
      <c r="I45" s="117" t="str">
        <f>VLOOKUP(TABdata[[#This Row],[LOTE]],MP!$A$4:$L$355,3,FALSE)</f>
        <v>024-08531-01</v>
      </c>
      <c r="J45" s="118">
        <f>VLOOKUP(TABdata[[#This Row],[LOTE]],MP!A:L,5,FALSE)</f>
        <v>45803</v>
      </c>
      <c r="K45" s="117" t="str">
        <f>VLOOKUP(TABdata[[#This Row],[LOTE]],MP!$A$4:$O$825,6,FALSE)</f>
        <v>147-35-01-0951</v>
      </c>
      <c r="L45" s="115">
        <v>1</v>
      </c>
      <c r="M45" s="119">
        <v>16</v>
      </c>
      <c r="N45" s="120">
        <v>6</v>
      </c>
      <c r="O45" s="13">
        <f>10*TABdata[[#This Row],[CANTIDAD - Cajas]]</f>
        <v>60</v>
      </c>
    </row>
    <row r="46" spans="1:15" ht="28.2" x14ac:dyDescent="0.3">
      <c r="A46" s="57"/>
      <c r="B46" s="89" t="s">
        <v>234</v>
      </c>
      <c r="C46" s="114" t="s">
        <v>45</v>
      </c>
      <c r="D46" s="56" t="s">
        <v>68</v>
      </c>
      <c r="E46" s="56" t="s">
        <v>69</v>
      </c>
      <c r="F46" s="115" t="s">
        <v>200</v>
      </c>
      <c r="G46" s="56" t="s">
        <v>51</v>
      </c>
      <c r="H46" s="116">
        <v>939</v>
      </c>
      <c r="I46" s="117" t="str">
        <f>VLOOKUP(TABdata[[#This Row],[LOTE]],MP!$A$4:$L$355,3,FALSE)</f>
        <v>024-34493-01</v>
      </c>
      <c r="J46" s="118">
        <f>VLOOKUP(TABdata[[#This Row],[LOTE]],MP!A:L,5,FALSE)</f>
        <v>45803</v>
      </c>
      <c r="K46" s="117" t="str">
        <f>VLOOKUP(TABdata[[#This Row],[LOTE]],MP!$A$4:$O$825,6,FALSE)</f>
        <v>147-35-01-0939</v>
      </c>
      <c r="L46" s="115">
        <v>1</v>
      </c>
      <c r="M46" s="119">
        <v>14</v>
      </c>
      <c r="N46" s="120">
        <v>10</v>
      </c>
      <c r="O46" s="13">
        <f>10*TABdata[[#This Row],[CANTIDAD - Cajas]]</f>
        <v>100</v>
      </c>
    </row>
    <row r="47" spans="1:15" ht="28.2" x14ac:dyDescent="0.3">
      <c r="A47" s="57"/>
      <c r="B47" s="89" t="s">
        <v>234</v>
      </c>
      <c r="C47" s="114" t="s">
        <v>45</v>
      </c>
      <c r="D47" s="56" t="s">
        <v>68</v>
      </c>
      <c r="E47" s="56" t="s">
        <v>69</v>
      </c>
      <c r="F47" s="115" t="s">
        <v>200</v>
      </c>
      <c r="G47" s="56" t="s">
        <v>51</v>
      </c>
      <c r="H47" s="116">
        <v>940</v>
      </c>
      <c r="I47" s="117" t="str">
        <f>VLOOKUP(TABdata[[#This Row],[LOTE]],MP!$A$4:$L$355,3,FALSE)</f>
        <v>024-40625-01</v>
      </c>
      <c r="J47" s="118">
        <f>VLOOKUP(TABdata[[#This Row],[LOTE]],MP!A:L,5,FALSE)</f>
        <v>45803</v>
      </c>
      <c r="K47" s="117" t="str">
        <f>VLOOKUP(TABdata[[#This Row],[LOTE]],MP!$A$4:$O$825,6,FALSE)</f>
        <v>147-35-01-0940</v>
      </c>
      <c r="L47" s="115">
        <v>1</v>
      </c>
      <c r="M47" s="119">
        <v>14</v>
      </c>
      <c r="N47" s="120">
        <v>15</v>
      </c>
      <c r="O47" s="13">
        <f>10*TABdata[[#This Row],[CANTIDAD - Cajas]]</f>
        <v>150</v>
      </c>
    </row>
    <row r="48" spans="1:15" ht="28.2" x14ac:dyDescent="0.3">
      <c r="A48" s="57"/>
      <c r="B48" s="89" t="s">
        <v>234</v>
      </c>
      <c r="C48" s="114" t="s">
        <v>45</v>
      </c>
      <c r="D48" s="56" t="s">
        <v>68</v>
      </c>
      <c r="E48" s="56" t="s">
        <v>69</v>
      </c>
      <c r="F48" s="115" t="s">
        <v>200</v>
      </c>
      <c r="G48" s="56" t="s">
        <v>51</v>
      </c>
      <c r="H48" s="116">
        <v>941</v>
      </c>
      <c r="I48" s="117" t="str">
        <f>VLOOKUP(TABdata[[#This Row],[LOTE]],MP!$A$4:$L$355,3,FALSE)</f>
        <v>024-40625-01</v>
      </c>
      <c r="J48" s="118">
        <f>VLOOKUP(TABdata[[#This Row],[LOTE]],MP!A:L,5,FALSE)</f>
        <v>45803</v>
      </c>
      <c r="K48" s="117" t="str">
        <f>VLOOKUP(TABdata[[#This Row],[LOTE]],MP!$A$4:$O$825,6,FALSE)</f>
        <v>147-35-01-0941</v>
      </c>
      <c r="L48" s="115">
        <v>1</v>
      </c>
      <c r="M48" s="119">
        <v>14</v>
      </c>
      <c r="N48" s="120">
        <v>15</v>
      </c>
      <c r="O48" s="13">
        <f>10*TABdata[[#This Row],[CANTIDAD - Cajas]]</f>
        <v>150</v>
      </c>
    </row>
    <row r="49" spans="1:15" ht="28.2" x14ac:dyDescent="0.3">
      <c r="A49" s="57"/>
      <c r="B49" s="89" t="s">
        <v>234</v>
      </c>
      <c r="C49" s="114" t="s">
        <v>45</v>
      </c>
      <c r="D49" s="56" t="s">
        <v>68</v>
      </c>
      <c r="E49" s="56" t="s">
        <v>69</v>
      </c>
      <c r="F49" s="115" t="s">
        <v>200</v>
      </c>
      <c r="G49" s="56" t="s">
        <v>51</v>
      </c>
      <c r="H49" s="116">
        <v>950</v>
      </c>
      <c r="I49" s="117" t="str">
        <f>VLOOKUP(TABdata[[#This Row],[LOTE]],MP!$A$4:$L$355,3,FALSE)</f>
        <v>024-35834-01</v>
      </c>
      <c r="J49" s="118">
        <f>VLOOKUP(TABdata[[#This Row],[LOTE]],MP!A:L,5,FALSE)</f>
        <v>45803</v>
      </c>
      <c r="K49" s="117" t="str">
        <f>VLOOKUP(TABdata[[#This Row],[LOTE]],MP!$A$4:$O$825,6,FALSE)</f>
        <v>147-35-01-0950</v>
      </c>
      <c r="L49" s="115">
        <v>1</v>
      </c>
      <c r="M49" s="119">
        <v>14</v>
      </c>
      <c r="N49" s="120">
        <v>8</v>
      </c>
      <c r="O49" s="13">
        <f>10*TABdata[[#This Row],[CANTIDAD - Cajas]]</f>
        <v>80</v>
      </c>
    </row>
    <row r="50" spans="1:15" ht="28.2" x14ac:dyDescent="0.3">
      <c r="A50" s="57"/>
      <c r="B50" s="89" t="s">
        <v>234</v>
      </c>
      <c r="C50" s="114" t="s">
        <v>45</v>
      </c>
      <c r="D50" s="56" t="s">
        <v>68</v>
      </c>
      <c r="E50" s="56" t="s">
        <v>69</v>
      </c>
      <c r="F50" s="115" t="s">
        <v>200</v>
      </c>
      <c r="G50" s="56" t="s">
        <v>51</v>
      </c>
      <c r="H50" s="116">
        <v>951</v>
      </c>
      <c r="I50" s="117" t="str">
        <f>VLOOKUP(TABdata[[#This Row],[LOTE]],MP!$A$4:$L$355,3,FALSE)</f>
        <v>024-08531-01</v>
      </c>
      <c r="J50" s="118">
        <f>VLOOKUP(TABdata[[#This Row],[LOTE]],MP!A:L,5,FALSE)</f>
        <v>45803</v>
      </c>
      <c r="K50" s="117" t="str">
        <f>VLOOKUP(TABdata[[#This Row],[LOTE]],MP!$A$4:$O$825,6,FALSE)</f>
        <v>147-35-01-0951</v>
      </c>
      <c r="L50" s="115">
        <v>1</v>
      </c>
      <c r="M50" s="119">
        <v>14</v>
      </c>
      <c r="N50" s="120">
        <v>56</v>
      </c>
      <c r="O50" s="13">
        <f>10*TABdata[[#This Row],[CANTIDAD - Cajas]]</f>
        <v>560</v>
      </c>
    </row>
    <row r="51" spans="1:15" ht="28.2" x14ac:dyDescent="0.3">
      <c r="A51" s="57"/>
      <c r="B51" s="89" t="s">
        <v>235</v>
      </c>
      <c r="C51" s="114" t="s">
        <v>45</v>
      </c>
      <c r="D51" s="56" t="s">
        <v>68</v>
      </c>
      <c r="E51" s="56" t="s">
        <v>69</v>
      </c>
      <c r="F51" s="115" t="s">
        <v>200</v>
      </c>
      <c r="G51" s="56" t="s">
        <v>51</v>
      </c>
      <c r="H51" s="116">
        <v>935</v>
      </c>
      <c r="I51" s="117" t="str">
        <f>VLOOKUP(TABdata[[#This Row],[LOTE]],MP!$A$4:$L$355,3,FALSE)</f>
        <v>024-08753-01</v>
      </c>
      <c r="J51" s="118">
        <f>VLOOKUP(TABdata[[#This Row],[LOTE]],MP!A:L,5,FALSE)</f>
        <v>45803</v>
      </c>
      <c r="K51" s="117" t="str">
        <f>VLOOKUP(TABdata[[#This Row],[LOTE]],MP!$A$4:$O$825,6,FALSE)</f>
        <v>147-35-01-0935</v>
      </c>
      <c r="L51" s="115">
        <v>1</v>
      </c>
      <c r="M51" s="119">
        <v>22</v>
      </c>
      <c r="N51" s="120">
        <v>4</v>
      </c>
      <c r="O51" s="13">
        <f>10*TABdata[[#This Row],[CANTIDAD - Cajas]]</f>
        <v>40</v>
      </c>
    </row>
    <row r="52" spans="1:15" ht="28.2" x14ac:dyDescent="0.3">
      <c r="A52" s="57"/>
      <c r="B52" s="89" t="s">
        <v>235</v>
      </c>
      <c r="C52" s="114" t="s">
        <v>45</v>
      </c>
      <c r="D52" s="56" t="s">
        <v>68</v>
      </c>
      <c r="E52" s="56" t="s">
        <v>69</v>
      </c>
      <c r="F52" s="115" t="s">
        <v>200</v>
      </c>
      <c r="G52" s="56" t="s">
        <v>51</v>
      </c>
      <c r="H52" s="116">
        <v>938</v>
      </c>
      <c r="I52" s="117" t="str">
        <f>VLOOKUP(TABdata[[#This Row],[LOTE]],MP!$A$4:$L$355,3,FALSE)</f>
        <v>024-40625-01</v>
      </c>
      <c r="J52" s="118">
        <f>VLOOKUP(TABdata[[#This Row],[LOTE]],MP!A:L,5,FALSE)</f>
        <v>45803</v>
      </c>
      <c r="K52" s="117" t="str">
        <f>VLOOKUP(TABdata[[#This Row],[LOTE]],MP!$A$4:$O$825,6,FALSE)</f>
        <v>147-35-01-0938</v>
      </c>
      <c r="L52" s="115">
        <v>1</v>
      </c>
      <c r="M52" s="119">
        <v>22</v>
      </c>
      <c r="N52" s="120">
        <v>8</v>
      </c>
      <c r="O52" s="13">
        <f>10*TABdata[[#This Row],[CANTIDAD - Cajas]]</f>
        <v>80</v>
      </c>
    </row>
    <row r="53" spans="1:15" ht="28.2" x14ac:dyDescent="0.3">
      <c r="A53" s="57"/>
      <c r="B53" s="89" t="s">
        <v>235</v>
      </c>
      <c r="C53" s="114" t="s">
        <v>45</v>
      </c>
      <c r="D53" s="56" t="s">
        <v>68</v>
      </c>
      <c r="E53" s="56" t="s">
        <v>69</v>
      </c>
      <c r="F53" s="115" t="s">
        <v>200</v>
      </c>
      <c r="G53" s="56" t="s">
        <v>51</v>
      </c>
      <c r="H53" s="116">
        <v>939</v>
      </c>
      <c r="I53" s="117" t="str">
        <f>VLOOKUP(TABdata[[#This Row],[LOTE]],MP!$A$4:$L$355,3,FALSE)</f>
        <v>024-34493-01</v>
      </c>
      <c r="J53" s="118">
        <f>VLOOKUP(TABdata[[#This Row],[LOTE]],MP!A:L,5,FALSE)</f>
        <v>45803</v>
      </c>
      <c r="K53" s="117" t="str">
        <f>VLOOKUP(TABdata[[#This Row],[LOTE]],MP!$A$4:$O$825,6,FALSE)</f>
        <v>147-35-01-0939</v>
      </c>
      <c r="L53" s="115">
        <v>1</v>
      </c>
      <c r="M53" s="119">
        <v>22</v>
      </c>
      <c r="N53" s="120">
        <v>17</v>
      </c>
      <c r="O53" s="13">
        <f>10*TABdata[[#This Row],[CANTIDAD - Cajas]]</f>
        <v>170</v>
      </c>
    </row>
    <row r="54" spans="1:15" ht="28.2" x14ac:dyDescent="0.3">
      <c r="A54" s="57"/>
      <c r="B54" s="89" t="s">
        <v>235</v>
      </c>
      <c r="C54" s="114" t="s">
        <v>45</v>
      </c>
      <c r="D54" s="56" t="s">
        <v>68</v>
      </c>
      <c r="E54" s="56" t="s">
        <v>69</v>
      </c>
      <c r="F54" s="115" t="s">
        <v>200</v>
      </c>
      <c r="G54" s="56" t="s">
        <v>51</v>
      </c>
      <c r="H54" s="116">
        <v>940</v>
      </c>
      <c r="I54" s="117" t="str">
        <f>VLOOKUP(TABdata[[#This Row],[LOTE]],MP!$A$4:$L$355,3,FALSE)</f>
        <v>024-40625-01</v>
      </c>
      <c r="J54" s="118">
        <f>VLOOKUP(TABdata[[#This Row],[LOTE]],MP!A:L,5,FALSE)</f>
        <v>45803</v>
      </c>
      <c r="K54" s="117" t="str">
        <f>VLOOKUP(TABdata[[#This Row],[LOTE]],MP!$A$4:$O$825,6,FALSE)</f>
        <v>147-35-01-0940</v>
      </c>
      <c r="L54" s="115">
        <v>1</v>
      </c>
      <c r="M54" s="119">
        <v>22</v>
      </c>
      <c r="N54" s="120">
        <v>9</v>
      </c>
      <c r="O54" s="13">
        <f>10*TABdata[[#This Row],[CANTIDAD - Cajas]]</f>
        <v>90</v>
      </c>
    </row>
    <row r="55" spans="1:15" ht="28.2" x14ac:dyDescent="0.3">
      <c r="A55" s="57"/>
      <c r="B55" s="89" t="s">
        <v>235</v>
      </c>
      <c r="C55" s="114" t="s">
        <v>45</v>
      </c>
      <c r="D55" s="56" t="s">
        <v>68</v>
      </c>
      <c r="E55" s="56" t="s">
        <v>69</v>
      </c>
      <c r="F55" s="115" t="s">
        <v>200</v>
      </c>
      <c r="G55" s="56" t="s">
        <v>51</v>
      </c>
      <c r="H55" s="116">
        <v>941</v>
      </c>
      <c r="I55" s="117" t="str">
        <f>VLOOKUP(TABdata[[#This Row],[LOTE]],MP!$A$4:$L$355,3,FALSE)</f>
        <v>024-40625-01</v>
      </c>
      <c r="J55" s="118">
        <f>VLOOKUP(TABdata[[#This Row],[LOTE]],MP!A:L,5,FALSE)</f>
        <v>45803</v>
      </c>
      <c r="K55" s="117" t="str">
        <f>VLOOKUP(TABdata[[#This Row],[LOTE]],MP!$A$4:$O$825,6,FALSE)</f>
        <v>147-35-01-0941</v>
      </c>
      <c r="L55" s="115">
        <v>1</v>
      </c>
      <c r="M55" s="119">
        <v>22</v>
      </c>
      <c r="N55" s="120">
        <v>19</v>
      </c>
      <c r="O55" s="13">
        <f>10*TABdata[[#This Row],[CANTIDAD - Cajas]]</f>
        <v>190</v>
      </c>
    </row>
    <row r="56" spans="1:15" ht="28.2" x14ac:dyDescent="0.3">
      <c r="A56" s="57"/>
      <c r="B56" s="89" t="s">
        <v>235</v>
      </c>
      <c r="C56" s="114" t="s">
        <v>45</v>
      </c>
      <c r="D56" s="56" t="s">
        <v>68</v>
      </c>
      <c r="E56" s="56" t="s">
        <v>69</v>
      </c>
      <c r="F56" s="115" t="s">
        <v>200</v>
      </c>
      <c r="G56" s="56" t="s">
        <v>51</v>
      </c>
      <c r="H56" s="116">
        <v>950</v>
      </c>
      <c r="I56" s="117" t="str">
        <f>VLOOKUP(TABdata[[#This Row],[LOTE]],MP!$A$4:$L$355,3,FALSE)</f>
        <v>024-35834-01</v>
      </c>
      <c r="J56" s="118">
        <f>VLOOKUP(TABdata[[#This Row],[LOTE]],MP!A:L,5,FALSE)</f>
        <v>45803</v>
      </c>
      <c r="K56" s="117" t="str">
        <f>VLOOKUP(TABdata[[#This Row],[LOTE]],MP!$A$4:$O$825,6,FALSE)</f>
        <v>147-35-01-0950</v>
      </c>
      <c r="L56" s="115">
        <v>1</v>
      </c>
      <c r="M56" s="119">
        <v>22</v>
      </c>
      <c r="N56" s="120">
        <v>11</v>
      </c>
      <c r="O56" s="13">
        <f>10*TABdata[[#This Row],[CANTIDAD - Cajas]]</f>
        <v>110</v>
      </c>
    </row>
    <row r="57" spans="1:15" ht="28.2" x14ac:dyDescent="0.3">
      <c r="A57" s="57"/>
      <c r="B57" s="89" t="s">
        <v>235</v>
      </c>
      <c r="C57" s="114" t="s">
        <v>45</v>
      </c>
      <c r="D57" s="56" t="s">
        <v>68</v>
      </c>
      <c r="E57" s="56" t="s">
        <v>69</v>
      </c>
      <c r="F57" s="115" t="s">
        <v>200</v>
      </c>
      <c r="G57" s="56" t="s">
        <v>51</v>
      </c>
      <c r="H57" s="116">
        <v>951</v>
      </c>
      <c r="I57" s="117" t="str">
        <f>VLOOKUP(TABdata[[#This Row],[LOTE]],MP!$A$4:$L$355,3,FALSE)</f>
        <v>024-08531-01</v>
      </c>
      <c r="J57" s="118">
        <f>VLOOKUP(TABdata[[#This Row],[LOTE]],MP!A:L,5,FALSE)</f>
        <v>45803</v>
      </c>
      <c r="K57" s="117" t="str">
        <f>VLOOKUP(TABdata[[#This Row],[LOTE]],MP!$A$4:$O$825,6,FALSE)</f>
        <v>147-35-01-0951</v>
      </c>
      <c r="L57" s="115">
        <v>1</v>
      </c>
      <c r="M57" s="119">
        <v>22</v>
      </c>
      <c r="N57" s="120">
        <v>36</v>
      </c>
      <c r="O57" s="13">
        <f>10*TABdata[[#This Row],[CANTIDAD - Cajas]]</f>
        <v>360</v>
      </c>
    </row>
    <row r="58" spans="1:15" ht="28.2" x14ac:dyDescent="0.3">
      <c r="A58" s="57"/>
      <c r="B58" s="89" t="s">
        <v>236</v>
      </c>
      <c r="C58" s="114" t="s">
        <v>45</v>
      </c>
      <c r="D58" s="56" t="s">
        <v>68</v>
      </c>
      <c r="E58" s="56" t="s">
        <v>69</v>
      </c>
      <c r="F58" s="115" t="s">
        <v>200</v>
      </c>
      <c r="G58" s="56" t="s">
        <v>51</v>
      </c>
      <c r="H58" s="116">
        <v>934</v>
      </c>
      <c r="I58" s="117" t="str">
        <f>VLOOKUP(TABdata[[#This Row],[LOTE]],MP!$A$4:$L$355,3,FALSE)</f>
        <v>024-29492-01</v>
      </c>
      <c r="J58" s="118">
        <f>VLOOKUP(TABdata[[#This Row],[LOTE]],MP!A:L,5,FALSE)</f>
        <v>45801</v>
      </c>
      <c r="K58" s="117" t="str">
        <f>VLOOKUP(TABdata[[#This Row],[LOTE]],MP!$A$4:$O$825,6,FALSE)</f>
        <v>145-35-01-0934</v>
      </c>
      <c r="L58" s="115">
        <v>1</v>
      </c>
      <c r="M58" s="119">
        <v>16</v>
      </c>
      <c r="N58" s="120">
        <v>27</v>
      </c>
      <c r="O58" s="13">
        <f>10*TABdata[[#This Row],[CANTIDAD - Cajas]]</f>
        <v>270</v>
      </c>
    </row>
    <row r="59" spans="1:15" ht="28.2" x14ac:dyDescent="0.3">
      <c r="A59" s="57"/>
      <c r="B59" s="89" t="s">
        <v>236</v>
      </c>
      <c r="C59" s="114" t="s">
        <v>45</v>
      </c>
      <c r="D59" s="56" t="s">
        <v>68</v>
      </c>
      <c r="E59" s="56" t="s">
        <v>69</v>
      </c>
      <c r="F59" s="115" t="s">
        <v>200</v>
      </c>
      <c r="G59" s="56" t="s">
        <v>51</v>
      </c>
      <c r="H59" s="116">
        <v>928</v>
      </c>
      <c r="I59" s="117" t="str">
        <f>VLOOKUP(TABdata[[#This Row],[LOTE]],MP!$A$4:$L$355,3,FALSE)</f>
        <v>024-35834-01</v>
      </c>
      <c r="J59" s="118">
        <f>VLOOKUP(TABdata[[#This Row],[LOTE]],MP!A:L,5,FALSE)</f>
        <v>45801</v>
      </c>
      <c r="K59" s="117" t="str">
        <f>VLOOKUP(TABdata[[#This Row],[LOTE]],MP!$A$4:$O$825,6,FALSE)</f>
        <v>145-35-01-0928</v>
      </c>
      <c r="L59" s="115">
        <v>1</v>
      </c>
      <c r="M59" s="119">
        <v>16</v>
      </c>
      <c r="N59" s="120">
        <v>8</v>
      </c>
      <c r="O59" s="13">
        <f>10*TABdata[[#This Row],[CANTIDAD - Cajas]]</f>
        <v>80</v>
      </c>
    </row>
    <row r="60" spans="1:15" ht="28.2" x14ac:dyDescent="0.3">
      <c r="A60" s="57"/>
      <c r="B60" s="89" t="s">
        <v>236</v>
      </c>
      <c r="C60" s="114" t="s">
        <v>45</v>
      </c>
      <c r="D60" s="56" t="s">
        <v>68</v>
      </c>
      <c r="E60" s="56" t="s">
        <v>69</v>
      </c>
      <c r="F60" s="115" t="s">
        <v>200</v>
      </c>
      <c r="G60" s="56" t="s">
        <v>51</v>
      </c>
      <c r="H60" s="116">
        <v>927</v>
      </c>
      <c r="I60" s="117" t="str">
        <f>VLOOKUP(TABdata[[#This Row],[LOTE]],MP!$A$4:$L$355,3,FALSE)</f>
        <v>024-40690-01</v>
      </c>
      <c r="J60" s="118">
        <f>VLOOKUP(TABdata[[#This Row],[LOTE]],MP!A:L,5,FALSE)</f>
        <v>45801</v>
      </c>
      <c r="K60" s="117" t="str">
        <f>VLOOKUP(TABdata[[#This Row],[LOTE]],MP!$A$4:$O$825,6,FALSE)</f>
        <v>145-35-01-0927</v>
      </c>
      <c r="L60" s="115">
        <v>1</v>
      </c>
      <c r="M60" s="119">
        <v>16</v>
      </c>
      <c r="N60" s="120">
        <v>11</v>
      </c>
      <c r="O60" s="13">
        <f>10*TABdata[[#This Row],[CANTIDAD - Cajas]]</f>
        <v>110</v>
      </c>
    </row>
    <row r="61" spans="1:15" ht="28.2" x14ac:dyDescent="0.3">
      <c r="A61" s="57"/>
      <c r="B61" s="89" t="s">
        <v>236</v>
      </c>
      <c r="C61" s="114" t="s">
        <v>45</v>
      </c>
      <c r="D61" s="56" t="s">
        <v>68</v>
      </c>
      <c r="E61" s="56" t="s">
        <v>69</v>
      </c>
      <c r="F61" s="115" t="s">
        <v>200</v>
      </c>
      <c r="G61" s="56" t="s">
        <v>51</v>
      </c>
      <c r="H61" s="116">
        <v>931</v>
      </c>
      <c r="I61" s="117" t="str">
        <f>VLOOKUP(TABdata[[#This Row],[LOTE]],MP!$A$4:$L$355,3,FALSE)</f>
        <v>024-28773-01</v>
      </c>
      <c r="J61" s="118">
        <f>VLOOKUP(TABdata[[#This Row],[LOTE]],MP!A:L,5,FALSE)</f>
        <v>45801</v>
      </c>
      <c r="K61" s="117" t="str">
        <f>VLOOKUP(TABdata[[#This Row],[LOTE]],MP!$A$4:$O$825,6,FALSE)</f>
        <v>145-35-01-0931</v>
      </c>
      <c r="L61" s="115">
        <v>1</v>
      </c>
      <c r="M61" s="119">
        <v>16</v>
      </c>
      <c r="N61" s="120">
        <v>58</v>
      </c>
      <c r="O61" s="13">
        <f>10*TABdata[[#This Row],[CANTIDAD - Cajas]]</f>
        <v>580</v>
      </c>
    </row>
    <row r="62" spans="1:15" ht="28.2" x14ac:dyDescent="0.3">
      <c r="A62" s="57"/>
      <c r="B62" s="89" t="s">
        <v>237</v>
      </c>
      <c r="C62" s="114" t="s">
        <v>45</v>
      </c>
      <c r="D62" s="56" t="s">
        <v>68</v>
      </c>
      <c r="E62" s="56" t="s">
        <v>69</v>
      </c>
      <c r="F62" s="115" t="s">
        <v>200</v>
      </c>
      <c r="G62" s="56" t="s">
        <v>51</v>
      </c>
      <c r="H62" s="116">
        <v>931</v>
      </c>
      <c r="I62" s="117" t="str">
        <f>VLOOKUP(TABdata[[#This Row],[LOTE]],MP!$A$4:$L$355,3,FALSE)</f>
        <v>024-28773-01</v>
      </c>
      <c r="J62" s="118">
        <f>VLOOKUP(TABdata[[#This Row],[LOTE]],MP!A:L,5,FALSE)</f>
        <v>45801</v>
      </c>
      <c r="K62" s="117" t="str">
        <f>VLOOKUP(TABdata[[#This Row],[LOTE]],MP!$A$4:$O$825,6,FALSE)</f>
        <v>145-35-01-0931</v>
      </c>
      <c r="L62" s="115">
        <v>1</v>
      </c>
      <c r="M62" s="119">
        <v>18</v>
      </c>
      <c r="N62" s="120">
        <v>104</v>
      </c>
      <c r="O62" s="13">
        <f>10*TABdata[[#This Row],[CANTIDAD - Cajas]]</f>
        <v>1040</v>
      </c>
    </row>
    <row r="63" spans="1:15" ht="28.2" x14ac:dyDescent="0.3">
      <c r="A63" s="57"/>
      <c r="B63" s="89" t="s">
        <v>273</v>
      </c>
      <c r="C63" s="114" t="s">
        <v>45</v>
      </c>
      <c r="D63" s="56" t="s">
        <v>68</v>
      </c>
      <c r="E63" s="56" t="s">
        <v>69</v>
      </c>
      <c r="F63" s="115" t="s">
        <v>200</v>
      </c>
      <c r="G63" s="56" t="s">
        <v>51</v>
      </c>
      <c r="H63" s="116">
        <v>934</v>
      </c>
      <c r="I63" s="117" t="str">
        <f>VLOOKUP(TABdata[[#This Row],[LOTE]],MP!$A$4:$L$355,3,FALSE)</f>
        <v>024-29492-01</v>
      </c>
      <c r="J63" s="118">
        <f>VLOOKUP(TABdata[[#This Row],[LOTE]],MP!A:L,5,FALSE)</f>
        <v>45801</v>
      </c>
      <c r="K63" s="117" t="str">
        <f>VLOOKUP(TABdata[[#This Row],[LOTE]],MP!$A$4:$O$825,6,FALSE)</f>
        <v>145-35-01-0934</v>
      </c>
      <c r="L63" s="115">
        <v>1</v>
      </c>
      <c r="M63" s="119">
        <v>12</v>
      </c>
      <c r="N63" s="120">
        <v>16</v>
      </c>
      <c r="O63" s="13">
        <f>10*TABdata[[#This Row],[CANTIDAD - Cajas]]</f>
        <v>160</v>
      </c>
    </row>
    <row r="64" spans="1:15" ht="28.2" x14ac:dyDescent="0.3">
      <c r="A64" s="57"/>
      <c r="B64" s="89" t="s">
        <v>273</v>
      </c>
      <c r="C64" s="114" t="s">
        <v>45</v>
      </c>
      <c r="D64" s="56" t="s">
        <v>68</v>
      </c>
      <c r="E64" s="56" t="s">
        <v>69</v>
      </c>
      <c r="F64" s="115" t="s">
        <v>200</v>
      </c>
      <c r="G64" s="56" t="s">
        <v>51</v>
      </c>
      <c r="H64" s="116">
        <v>928</v>
      </c>
      <c r="I64" s="117" t="str">
        <f>VLOOKUP(TABdata[[#This Row],[LOTE]],MP!$A$4:$L$355,3,FALSE)</f>
        <v>024-35834-01</v>
      </c>
      <c r="J64" s="118">
        <f>VLOOKUP(TABdata[[#This Row],[LOTE]],MP!A:L,5,FALSE)</f>
        <v>45801</v>
      </c>
      <c r="K64" s="117" t="str">
        <f>VLOOKUP(TABdata[[#This Row],[LOTE]],MP!$A$4:$O$825,6,FALSE)</f>
        <v>145-35-01-0928</v>
      </c>
      <c r="L64" s="115">
        <v>1</v>
      </c>
      <c r="M64" s="119">
        <v>12</v>
      </c>
      <c r="N64" s="120">
        <v>3</v>
      </c>
      <c r="O64" s="13">
        <f>10*TABdata[[#This Row],[CANTIDAD - Cajas]]</f>
        <v>30</v>
      </c>
    </row>
    <row r="65" spans="1:15" ht="28.2" x14ac:dyDescent="0.3">
      <c r="A65" s="57"/>
      <c r="B65" s="89" t="s">
        <v>273</v>
      </c>
      <c r="C65" s="114" t="s">
        <v>45</v>
      </c>
      <c r="D65" s="56" t="s">
        <v>68</v>
      </c>
      <c r="E65" s="56" t="s">
        <v>69</v>
      </c>
      <c r="F65" s="115" t="s">
        <v>200</v>
      </c>
      <c r="G65" s="56" t="s">
        <v>51</v>
      </c>
      <c r="H65" s="116">
        <v>927</v>
      </c>
      <c r="I65" s="117" t="str">
        <f>VLOOKUP(TABdata[[#This Row],[LOTE]],MP!$A$4:$L$355,3,FALSE)</f>
        <v>024-40690-01</v>
      </c>
      <c r="J65" s="118">
        <f>VLOOKUP(TABdata[[#This Row],[LOTE]],MP!A:L,5,FALSE)</f>
        <v>45801</v>
      </c>
      <c r="K65" s="117" t="str">
        <f>VLOOKUP(TABdata[[#This Row],[LOTE]],MP!$A$4:$O$825,6,FALSE)</f>
        <v>145-35-01-0927</v>
      </c>
      <c r="L65" s="115">
        <v>1</v>
      </c>
      <c r="M65" s="119">
        <v>12</v>
      </c>
      <c r="N65" s="120">
        <v>3</v>
      </c>
      <c r="O65" s="13">
        <f>10*TABdata[[#This Row],[CANTIDAD - Cajas]]</f>
        <v>30</v>
      </c>
    </row>
    <row r="66" spans="1:15" ht="28.2" x14ac:dyDescent="0.3">
      <c r="A66" s="57"/>
      <c r="B66" s="89" t="s">
        <v>273</v>
      </c>
      <c r="C66" s="114" t="s">
        <v>45</v>
      </c>
      <c r="D66" s="56" t="s">
        <v>68</v>
      </c>
      <c r="E66" s="56" t="s">
        <v>69</v>
      </c>
      <c r="F66" s="115" t="s">
        <v>200</v>
      </c>
      <c r="G66" s="56" t="s">
        <v>51</v>
      </c>
      <c r="H66" s="116">
        <v>931</v>
      </c>
      <c r="I66" s="117" t="str">
        <f>VLOOKUP(TABdata[[#This Row],[LOTE]],MP!$A$4:$L$355,3,FALSE)</f>
        <v>024-28773-01</v>
      </c>
      <c r="J66" s="118">
        <f>VLOOKUP(TABdata[[#This Row],[LOTE]],MP!A:L,5,FALSE)</f>
        <v>45801</v>
      </c>
      <c r="K66" s="117" t="str">
        <f>VLOOKUP(TABdata[[#This Row],[LOTE]],MP!$A$4:$O$825,6,FALSE)</f>
        <v>145-35-01-0931</v>
      </c>
      <c r="L66" s="115">
        <v>1</v>
      </c>
      <c r="M66" s="119">
        <v>12</v>
      </c>
      <c r="N66" s="120">
        <v>50</v>
      </c>
      <c r="O66" s="13">
        <f>10*TABdata[[#This Row],[CANTIDAD - Cajas]]</f>
        <v>500</v>
      </c>
    </row>
    <row r="67" spans="1:15" ht="28.2" x14ac:dyDescent="0.3">
      <c r="A67" s="57"/>
      <c r="B67" s="89" t="s">
        <v>273</v>
      </c>
      <c r="C67" s="114" t="s">
        <v>45</v>
      </c>
      <c r="D67" s="56" t="s">
        <v>68</v>
      </c>
      <c r="E67" s="56" t="s">
        <v>69</v>
      </c>
      <c r="F67" s="115" t="s">
        <v>200</v>
      </c>
      <c r="G67" s="56" t="s">
        <v>51</v>
      </c>
      <c r="H67" s="116">
        <v>924</v>
      </c>
      <c r="I67" s="117" t="str">
        <f>VLOOKUP(TABdata[[#This Row],[LOTE]],MP!$A$4:$L$355,3,FALSE)</f>
        <v>024-29492-01</v>
      </c>
      <c r="J67" s="118">
        <f>VLOOKUP(TABdata[[#This Row],[LOTE]],MP!A:L,5,FALSE)</f>
        <v>45801</v>
      </c>
      <c r="K67" s="117" t="str">
        <f>VLOOKUP(TABdata[[#This Row],[LOTE]],MP!$A$4:$O$825,6,FALSE)</f>
        <v>145-35-01-0924</v>
      </c>
      <c r="L67" s="115">
        <v>1</v>
      </c>
      <c r="M67" s="119">
        <v>12</v>
      </c>
      <c r="N67" s="120">
        <v>20</v>
      </c>
      <c r="O67" s="13">
        <f>10*TABdata[[#This Row],[CANTIDAD - Cajas]]</f>
        <v>200</v>
      </c>
    </row>
    <row r="68" spans="1:15" ht="28.2" x14ac:dyDescent="0.3">
      <c r="A68" s="57"/>
      <c r="B68" s="89" t="s">
        <v>273</v>
      </c>
      <c r="C68" s="114" t="s">
        <v>45</v>
      </c>
      <c r="D68" s="56" t="s">
        <v>68</v>
      </c>
      <c r="E68" s="56" t="s">
        <v>69</v>
      </c>
      <c r="F68" s="115" t="s">
        <v>200</v>
      </c>
      <c r="G68" s="56" t="s">
        <v>51</v>
      </c>
      <c r="H68" s="116">
        <v>932</v>
      </c>
      <c r="I68" s="117" t="str">
        <f>VLOOKUP(TABdata[[#This Row],[LOTE]],MP!$A$4:$L$355,3,FALSE)</f>
        <v>024-02912-01</v>
      </c>
      <c r="J68" s="118">
        <f>VLOOKUP(TABdata[[#This Row],[LOTE]],MP!A:L,5,FALSE)</f>
        <v>45804</v>
      </c>
      <c r="K68" s="117" t="str">
        <f>VLOOKUP(TABdata[[#This Row],[LOTE]],MP!$A$4:$O$825,6,FALSE)</f>
        <v>145-35-01-0932</v>
      </c>
      <c r="L68" s="115">
        <v>1</v>
      </c>
      <c r="M68" s="119">
        <v>12</v>
      </c>
      <c r="N68" s="120">
        <v>4</v>
      </c>
      <c r="O68" s="13">
        <f>10*TABdata[[#This Row],[CANTIDAD - Cajas]]</f>
        <v>40</v>
      </c>
    </row>
    <row r="69" spans="1:15" ht="28.2" x14ac:dyDescent="0.3">
      <c r="A69" s="57"/>
      <c r="B69" s="89" t="s">
        <v>273</v>
      </c>
      <c r="C69" s="114" t="s">
        <v>45</v>
      </c>
      <c r="D69" s="56" t="s">
        <v>68</v>
      </c>
      <c r="E69" s="56" t="s">
        <v>69</v>
      </c>
      <c r="F69" s="115" t="s">
        <v>200</v>
      </c>
      <c r="G69" s="56" t="s">
        <v>51</v>
      </c>
      <c r="H69" s="116">
        <v>831</v>
      </c>
      <c r="I69" s="117" t="str">
        <f>VLOOKUP(TABdata[[#This Row],[LOTE]],MP!$A$4:$L$355,3,FALSE)</f>
        <v>024-29492-01</v>
      </c>
      <c r="J69" s="118">
        <f>VLOOKUP(TABdata[[#This Row],[LOTE]],MP!A:L,5,FALSE)</f>
        <v>45797</v>
      </c>
      <c r="K69" s="117" t="str">
        <f>VLOOKUP(TABdata[[#This Row],[LOTE]],MP!$A$4:$O$825,6,FALSE)</f>
        <v>141-35-01-0831</v>
      </c>
      <c r="L69" s="115">
        <v>1</v>
      </c>
      <c r="M69" s="119">
        <v>14</v>
      </c>
      <c r="N69" s="120">
        <v>8</v>
      </c>
      <c r="O69" s="13">
        <f>10*TABdata[[#This Row],[CANTIDAD - Cajas]]</f>
        <v>80</v>
      </c>
    </row>
    <row r="70" spans="1:15" ht="28.2" x14ac:dyDescent="0.3">
      <c r="A70" s="57"/>
      <c r="B70" s="89" t="s">
        <v>274</v>
      </c>
      <c r="C70" s="114" t="s">
        <v>45</v>
      </c>
      <c r="D70" s="56" t="s">
        <v>68</v>
      </c>
      <c r="E70" s="56" t="s">
        <v>69</v>
      </c>
      <c r="F70" s="115" t="s">
        <v>200</v>
      </c>
      <c r="G70" s="56" t="s">
        <v>51</v>
      </c>
      <c r="H70" s="116">
        <v>931</v>
      </c>
      <c r="I70" s="117" t="str">
        <f>VLOOKUP(TABdata[[#This Row],[LOTE]],MP!$A$4:$L$355,3,FALSE)</f>
        <v>024-28773-01</v>
      </c>
      <c r="J70" s="118">
        <f>VLOOKUP(TABdata[[#This Row],[LOTE]],MP!A:L,5,FALSE)</f>
        <v>45801</v>
      </c>
      <c r="K70" s="117" t="str">
        <f>VLOOKUP(TABdata[[#This Row],[LOTE]],MP!$A$4:$O$825,6,FALSE)</f>
        <v>145-35-01-0931</v>
      </c>
      <c r="L70" s="115">
        <v>1</v>
      </c>
      <c r="M70" s="119">
        <v>16</v>
      </c>
      <c r="N70" s="120">
        <v>34</v>
      </c>
      <c r="O70" s="13">
        <f>10*TABdata[[#This Row],[CANTIDAD - Cajas]]</f>
        <v>340</v>
      </c>
    </row>
    <row r="71" spans="1:15" ht="28.2" x14ac:dyDescent="0.3">
      <c r="A71" s="57"/>
      <c r="B71" s="89" t="s">
        <v>274</v>
      </c>
      <c r="C71" s="114" t="s">
        <v>45</v>
      </c>
      <c r="D71" s="56" t="s">
        <v>68</v>
      </c>
      <c r="E71" s="56" t="s">
        <v>69</v>
      </c>
      <c r="F71" s="115" t="s">
        <v>200</v>
      </c>
      <c r="G71" s="56" t="s">
        <v>51</v>
      </c>
      <c r="H71" s="116">
        <v>924</v>
      </c>
      <c r="I71" s="117" t="str">
        <f>VLOOKUP(TABdata[[#This Row],[LOTE]],MP!$A$4:$L$355,3,FALSE)</f>
        <v>024-29492-01</v>
      </c>
      <c r="J71" s="118">
        <f>VLOOKUP(TABdata[[#This Row],[LOTE]],MP!A:L,5,FALSE)</f>
        <v>45801</v>
      </c>
      <c r="K71" s="117" t="str">
        <f>VLOOKUP(TABdata[[#This Row],[LOTE]],MP!$A$4:$O$825,6,FALSE)</f>
        <v>145-35-01-0924</v>
      </c>
      <c r="L71" s="115">
        <v>1</v>
      </c>
      <c r="M71" s="119">
        <v>16</v>
      </c>
      <c r="N71" s="120">
        <v>37</v>
      </c>
      <c r="O71" s="13">
        <f>10*TABdata[[#This Row],[CANTIDAD - Cajas]]</f>
        <v>370</v>
      </c>
    </row>
    <row r="72" spans="1:15" ht="28.2" x14ac:dyDescent="0.3">
      <c r="A72" s="57"/>
      <c r="B72" s="89" t="s">
        <v>274</v>
      </c>
      <c r="C72" s="114" t="s">
        <v>45</v>
      </c>
      <c r="D72" s="56" t="s">
        <v>68</v>
      </c>
      <c r="E72" s="56" t="s">
        <v>69</v>
      </c>
      <c r="F72" s="115" t="s">
        <v>200</v>
      </c>
      <c r="G72" s="56" t="s">
        <v>51</v>
      </c>
      <c r="H72" s="116">
        <v>932</v>
      </c>
      <c r="I72" s="117" t="str">
        <f>VLOOKUP(TABdata[[#This Row],[LOTE]],MP!$A$4:$L$355,3,FALSE)</f>
        <v>024-02912-01</v>
      </c>
      <c r="J72" s="118">
        <f>VLOOKUP(TABdata[[#This Row],[LOTE]],MP!A:L,5,FALSE)</f>
        <v>45804</v>
      </c>
      <c r="K72" s="117" t="str">
        <f>VLOOKUP(TABdata[[#This Row],[LOTE]],MP!$A$4:$O$825,6,FALSE)</f>
        <v>145-35-01-0932</v>
      </c>
      <c r="L72" s="115">
        <v>1</v>
      </c>
      <c r="M72" s="119">
        <v>16</v>
      </c>
      <c r="N72" s="120">
        <v>8</v>
      </c>
      <c r="O72" s="13">
        <f>10*TABdata[[#This Row],[CANTIDAD - Cajas]]</f>
        <v>80</v>
      </c>
    </row>
    <row r="73" spans="1:15" ht="28.2" x14ac:dyDescent="0.3">
      <c r="A73" s="57"/>
      <c r="B73" s="89" t="s">
        <v>274</v>
      </c>
      <c r="C73" s="114" t="s">
        <v>45</v>
      </c>
      <c r="D73" s="56" t="s">
        <v>68</v>
      </c>
      <c r="E73" s="56" t="s">
        <v>69</v>
      </c>
      <c r="F73" s="115" t="s">
        <v>200</v>
      </c>
      <c r="G73" s="56" t="s">
        <v>51</v>
      </c>
      <c r="H73" s="116">
        <v>932</v>
      </c>
      <c r="I73" s="117" t="str">
        <f>VLOOKUP(TABdata[[#This Row],[LOTE]],MP!$A$4:$L$355,3,FALSE)</f>
        <v>024-02912-01</v>
      </c>
      <c r="J73" s="118">
        <f>VLOOKUP(TABdata[[#This Row],[LOTE]],MP!A:L,5,FALSE)</f>
        <v>45804</v>
      </c>
      <c r="K73" s="117" t="str">
        <f>VLOOKUP(TABdata[[#This Row],[LOTE]],MP!$A$4:$O$825,6,FALSE)</f>
        <v>145-35-01-0932</v>
      </c>
      <c r="L73" s="115">
        <v>1</v>
      </c>
      <c r="M73" s="119">
        <v>18</v>
      </c>
      <c r="N73" s="120">
        <v>8</v>
      </c>
      <c r="O73" s="13">
        <f>10*TABdata[[#This Row],[CANTIDAD - Cajas]]</f>
        <v>80</v>
      </c>
    </row>
    <row r="74" spans="1:15" ht="28.2" x14ac:dyDescent="0.3">
      <c r="A74" s="57"/>
      <c r="B74" s="89" t="s">
        <v>274</v>
      </c>
      <c r="C74" s="114" t="s">
        <v>45</v>
      </c>
      <c r="D74" s="56" t="s">
        <v>68</v>
      </c>
      <c r="E74" s="56" t="s">
        <v>69</v>
      </c>
      <c r="F74" s="115" t="s">
        <v>200</v>
      </c>
      <c r="G74" s="56" t="s">
        <v>51</v>
      </c>
      <c r="H74" s="116">
        <v>822</v>
      </c>
      <c r="I74" s="117" t="str">
        <f>VLOOKUP(TABdata[[#This Row],[LOTE]],MP!$A$4:$L$355,3,FALSE)</f>
        <v>024-29492-01</v>
      </c>
      <c r="J74" s="118">
        <f>VLOOKUP(TABdata[[#This Row],[LOTE]],MP!A:L,5,FALSE)</f>
        <v>45797</v>
      </c>
      <c r="K74" s="117" t="str">
        <f>VLOOKUP(TABdata[[#This Row],[LOTE]],MP!$A$4:$O$825,6,FALSE)</f>
        <v>141-35-01-0822</v>
      </c>
      <c r="L74" s="115">
        <v>1</v>
      </c>
      <c r="M74" s="119">
        <v>18</v>
      </c>
      <c r="N74" s="120">
        <v>17</v>
      </c>
      <c r="O74" s="13">
        <f>10*TABdata[[#This Row],[CANTIDAD - Cajas]]</f>
        <v>170</v>
      </c>
    </row>
    <row r="75" spans="1:15" ht="28.2" x14ac:dyDescent="0.3">
      <c r="A75" s="57"/>
      <c r="B75" s="89" t="s">
        <v>277</v>
      </c>
      <c r="C75" s="114" t="s">
        <v>45</v>
      </c>
      <c r="D75" s="56" t="s">
        <v>68</v>
      </c>
      <c r="E75" s="56" t="s">
        <v>69</v>
      </c>
      <c r="F75" s="115" t="s">
        <v>200</v>
      </c>
      <c r="G75" s="56" t="s">
        <v>51</v>
      </c>
      <c r="H75" s="116">
        <v>886</v>
      </c>
      <c r="I75" s="117" t="str">
        <f>VLOOKUP(TABdata[[#This Row],[LOTE]],MP!$A$4:$L$355,3,FALSE)</f>
        <v>024-01885-01</v>
      </c>
      <c r="J75" s="118">
        <f>VLOOKUP(TABdata[[#This Row],[LOTE]],MP!A:L,5,FALSE)</f>
        <v>45799</v>
      </c>
      <c r="K75" s="117" t="str">
        <f>VLOOKUP(TABdata[[#This Row],[LOTE]],MP!$A$4:$O$825,6,FALSE)</f>
        <v>143-35-01-0886</v>
      </c>
      <c r="L75" s="115">
        <v>1</v>
      </c>
      <c r="M75" s="119">
        <v>18</v>
      </c>
      <c r="N75" s="120">
        <v>2</v>
      </c>
      <c r="O75" s="13">
        <f>10*TABdata[[#This Row],[CANTIDAD - Cajas]]</f>
        <v>20</v>
      </c>
    </row>
    <row r="76" spans="1:15" ht="28.2" x14ac:dyDescent="0.3">
      <c r="A76" s="57"/>
      <c r="B76" s="89" t="s">
        <v>277</v>
      </c>
      <c r="C76" s="114" t="s">
        <v>45</v>
      </c>
      <c r="D76" s="56" t="s">
        <v>68</v>
      </c>
      <c r="E76" s="56" t="s">
        <v>69</v>
      </c>
      <c r="F76" s="115" t="s">
        <v>200</v>
      </c>
      <c r="G76" s="56" t="s">
        <v>51</v>
      </c>
      <c r="H76" s="116">
        <v>885</v>
      </c>
      <c r="I76" s="117" t="str">
        <f>VLOOKUP(TABdata[[#This Row],[LOTE]],MP!$A$4:$L$355,3,FALSE)</f>
        <v>024-01885-01</v>
      </c>
      <c r="J76" s="118">
        <f>VLOOKUP(TABdata[[#This Row],[LOTE]],MP!A:L,5,FALSE)</f>
        <v>45799</v>
      </c>
      <c r="K76" s="117" t="str">
        <f>VLOOKUP(TABdata[[#This Row],[LOTE]],MP!$A$4:$O$825,6,FALSE)</f>
        <v>143-35-01-0885</v>
      </c>
      <c r="L76" s="115">
        <v>1</v>
      </c>
      <c r="M76" s="119">
        <v>18</v>
      </c>
      <c r="N76" s="120">
        <v>38</v>
      </c>
      <c r="O76" s="13">
        <f>10*TABdata[[#This Row],[CANTIDAD - Cajas]]</f>
        <v>380</v>
      </c>
    </row>
    <row r="77" spans="1:15" ht="28.2" x14ac:dyDescent="0.3">
      <c r="A77" s="57"/>
      <c r="B77" s="89" t="s">
        <v>277</v>
      </c>
      <c r="C77" s="114" t="s">
        <v>45</v>
      </c>
      <c r="D77" s="56" t="s">
        <v>68</v>
      </c>
      <c r="E77" s="56" t="s">
        <v>69</v>
      </c>
      <c r="F77" s="115" t="s">
        <v>200</v>
      </c>
      <c r="G77" s="56" t="s">
        <v>51</v>
      </c>
      <c r="H77" s="116">
        <v>924</v>
      </c>
      <c r="I77" s="117" t="str">
        <f>VLOOKUP(TABdata[[#This Row],[LOTE]],MP!$A$4:$L$355,3,FALSE)</f>
        <v>024-29492-01</v>
      </c>
      <c r="J77" s="118">
        <f>VLOOKUP(TABdata[[#This Row],[LOTE]],MP!A:L,5,FALSE)</f>
        <v>45801</v>
      </c>
      <c r="K77" s="117" t="str">
        <f>VLOOKUP(TABdata[[#This Row],[LOTE]],MP!$A$4:$O$825,6,FALSE)</f>
        <v>145-35-01-0924</v>
      </c>
      <c r="L77" s="115">
        <v>1</v>
      </c>
      <c r="M77" s="119">
        <v>18</v>
      </c>
      <c r="N77" s="120">
        <v>50</v>
      </c>
      <c r="O77" s="13">
        <f>10*TABdata[[#This Row],[CANTIDAD - Cajas]]</f>
        <v>500</v>
      </c>
    </row>
    <row r="78" spans="1:15" ht="28.2" x14ac:dyDescent="0.3">
      <c r="A78" s="57"/>
      <c r="B78" s="89" t="s">
        <v>277</v>
      </c>
      <c r="C78" s="114" t="s">
        <v>45</v>
      </c>
      <c r="D78" s="56" t="s">
        <v>68</v>
      </c>
      <c r="E78" s="56" t="s">
        <v>69</v>
      </c>
      <c r="F78" s="115" t="s">
        <v>200</v>
      </c>
      <c r="G78" s="56" t="s">
        <v>51</v>
      </c>
      <c r="H78" s="116">
        <v>932</v>
      </c>
      <c r="I78" s="117" t="str">
        <f>VLOOKUP(TABdata[[#This Row],[LOTE]],MP!$A$4:$L$355,3,FALSE)</f>
        <v>024-02912-01</v>
      </c>
      <c r="J78" s="118">
        <f>VLOOKUP(TABdata[[#This Row],[LOTE]],MP!A:L,5,FALSE)</f>
        <v>45804</v>
      </c>
      <c r="K78" s="117" t="str">
        <f>VLOOKUP(TABdata[[#This Row],[LOTE]],MP!$A$4:$O$825,6,FALSE)</f>
        <v>145-35-01-0932</v>
      </c>
      <c r="L78" s="115">
        <v>1</v>
      </c>
      <c r="M78" s="119">
        <v>18</v>
      </c>
      <c r="N78" s="120">
        <v>14</v>
      </c>
      <c r="O78" s="13">
        <f>10*TABdata[[#This Row],[CANTIDAD - Cajas]]</f>
        <v>140</v>
      </c>
    </row>
    <row r="79" spans="1:15" ht="28.2" x14ac:dyDescent="0.3">
      <c r="A79" s="57"/>
      <c r="B79" s="89" t="s">
        <v>278</v>
      </c>
      <c r="C79" s="114" t="s">
        <v>45</v>
      </c>
      <c r="D79" s="56" t="s">
        <v>68</v>
      </c>
      <c r="E79" s="56" t="s">
        <v>69</v>
      </c>
      <c r="F79" s="115" t="s">
        <v>200</v>
      </c>
      <c r="G79" s="56" t="s">
        <v>51</v>
      </c>
      <c r="H79" s="116">
        <v>934</v>
      </c>
      <c r="I79" s="117" t="str">
        <f>VLOOKUP(TABdata[[#This Row],[LOTE]],MP!$A$4:$L$355,3,FALSE)</f>
        <v>024-29492-01</v>
      </c>
      <c r="J79" s="118">
        <f>VLOOKUP(TABdata[[#This Row],[LOTE]],MP!A:L,5,FALSE)</f>
        <v>45801</v>
      </c>
      <c r="K79" s="117" t="str">
        <f>VLOOKUP(TABdata[[#This Row],[LOTE]],MP!$A$4:$O$825,6,FALSE)</f>
        <v>145-35-01-0934</v>
      </c>
      <c r="L79" s="115">
        <v>1</v>
      </c>
      <c r="M79" s="119">
        <v>18</v>
      </c>
      <c r="N79" s="120">
        <v>26</v>
      </c>
      <c r="O79" s="13">
        <f>10*TABdata[[#This Row],[CANTIDAD - Cajas]]</f>
        <v>260</v>
      </c>
    </row>
    <row r="80" spans="1:15" ht="28.2" x14ac:dyDescent="0.3">
      <c r="A80" s="57"/>
      <c r="B80" s="89" t="s">
        <v>278</v>
      </c>
      <c r="C80" s="114" t="s">
        <v>45</v>
      </c>
      <c r="D80" s="56" t="s">
        <v>68</v>
      </c>
      <c r="E80" s="56" t="s">
        <v>69</v>
      </c>
      <c r="F80" s="115" t="s">
        <v>200</v>
      </c>
      <c r="G80" s="56" t="s">
        <v>51</v>
      </c>
      <c r="H80" s="116">
        <v>928</v>
      </c>
      <c r="I80" s="117" t="str">
        <f>VLOOKUP(TABdata[[#This Row],[LOTE]],MP!$A$4:$L$355,3,FALSE)</f>
        <v>024-35834-01</v>
      </c>
      <c r="J80" s="118">
        <f>VLOOKUP(TABdata[[#This Row],[LOTE]],MP!A:L,5,FALSE)</f>
        <v>45801</v>
      </c>
      <c r="K80" s="117" t="str">
        <f>VLOOKUP(TABdata[[#This Row],[LOTE]],MP!$A$4:$O$825,6,FALSE)</f>
        <v>145-35-01-0928</v>
      </c>
      <c r="L80" s="115">
        <v>1</v>
      </c>
      <c r="M80" s="119">
        <v>18</v>
      </c>
      <c r="N80" s="120">
        <v>8</v>
      </c>
      <c r="O80" s="13">
        <f>10*TABdata[[#This Row],[CANTIDAD - Cajas]]</f>
        <v>80</v>
      </c>
    </row>
    <row r="81" spans="1:15" ht="28.2" x14ac:dyDescent="0.3">
      <c r="A81" s="57"/>
      <c r="B81" s="89" t="s">
        <v>278</v>
      </c>
      <c r="C81" s="114" t="s">
        <v>45</v>
      </c>
      <c r="D81" s="56" t="s">
        <v>68</v>
      </c>
      <c r="E81" s="56" t="s">
        <v>69</v>
      </c>
      <c r="F81" s="115" t="s">
        <v>200</v>
      </c>
      <c r="G81" s="56" t="s">
        <v>51</v>
      </c>
      <c r="H81" s="116">
        <v>927</v>
      </c>
      <c r="I81" s="117" t="str">
        <f>VLOOKUP(TABdata[[#This Row],[LOTE]],MP!$A$4:$L$355,3,FALSE)</f>
        <v>024-40690-01</v>
      </c>
      <c r="J81" s="118">
        <f>VLOOKUP(TABdata[[#This Row],[LOTE]],MP!A:L,5,FALSE)</f>
        <v>45801</v>
      </c>
      <c r="K81" s="117" t="str">
        <f>VLOOKUP(TABdata[[#This Row],[LOTE]],MP!$A$4:$O$825,6,FALSE)</f>
        <v>145-35-01-0927</v>
      </c>
      <c r="L81" s="115">
        <v>1</v>
      </c>
      <c r="M81" s="119">
        <v>18</v>
      </c>
      <c r="N81" s="120">
        <v>18</v>
      </c>
      <c r="O81" s="13">
        <f>10*TABdata[[#This Row],[CANTIDAD - Cajas]]</f>
        <v>180</v>
      </c>
    </row>
    <row r="82" spans="1:15" ht="28.2" x14ac:dyDescent="0.3">
      <c r="A82" s="57"/>
      <c r="B82" s="89" t="s">
        <v>278</v>
      </c>
      <c r="C82" s="114" t="s">
        <v>45</v>
      </c>
      <c r="D82" s="56" t="s">
        <v>68</v>
      </c>
      <c r="E82" s="56" t="s">
        <v>69</v>
      </c>
      <c r="F82" s="115" t="s">
        <v>200</v>
      </c>
      <c r="G82" s="56" t="s">
        <v>51</v>
      </c>
      <c r="H82" s="116">
        <v>931</v>
      </c>
      <c r="I82" s="117" t="str">
        <f>VLOOKUP(TABdata[[#This Row],[LOTE]],MP!$A$4:$L$355,3,FALSE)</f>
        <v>024-28773-01</v>
      </c>
      <c r="J82" s="118">
        <f>VLOOKUP(TABdata[[#This Row],[LOTE]],MP!A:L,5,FALSE)</f>
        <v>45801</v>
      </c>
      <c r="K82" s="117" t="str">
        <f>VLOOKUP(TABdata[[#This Row],[LOTE]],MP!$A$4:$O$825,6,FALSE)</f>
        <v>145-35-01-0931</v>
      </c>
      <c r="L82" s="115">
        <v>1</v>
      </c>
      <c r="M82" s="119">
        <v>18</v>
      </c>
      <c r="N82" s="120">
        <v>52</v>
      </c>
      <c r="O82" s="13">
        <f>10*TABdata[[#This Row],[CANTIDAD - Cajas]]</f>
        <v>520</v>
      </c>
    </row>
    <row r="83" spans="1:15" ht="28.2" x14ac:dyDescent="0.3">
      <c r="A83" s="57"/>
      <c r="B83" s="89" t="s">
        <v>279</v>
      </c>
      <c r="C83" s="114" t="s">
        <v>45</v>
      </c>
      <c r="D83" s="56" t="s">
        <v>68</v>
      </c>
      <c r="E83" s="56" t="s">
        <v>69</v>
      </c>
      <c r="F83" s="115" t="s">
        <v>200</v>
      </c>
      <c r="G83" s="56" t="s">
        <v>51</v>
      </c>
      <c r="H83" s="116">
        <v>934</v>
      </c>
      <c r="I83" s="117" t="str">
        <f>VLOOKUP(TABdata[[#This Row],[LOTE]],MP!$A$4:$L$355,3,FALSE)</f>
        <v>024-29492-01</v>
      </c>
      <c r="J83" s="118">
        <f>VLOOKUP(TABdata[[#This Row],[LOTE]],MP!A:L,5,FALSE)</f>
        <v>45801</v>
      </c>
      <c r="K83" s="117" t="str">
        <f>VLOOKUP(TABdata[[#This Row],[LOTE]],MP!$A$4:$O$825,6,FALSE)</f>
        <v>145-35-01-0934</v>
      </c>
      <c r="L83" s="115">
        <v>1</v>
      </c>
      <c r="M83" s="119">
        <v>14</v>
      </c>
      <c r="N83" s="120">
        <v>30</v>
      </c>
      <c r="O83" s="13">
        <f>10*TABdata[[#This Row],[CANTIDAD - Cajas]]</f>
        <v>300</v>
      </c>
    </row>
    <row r="84" spans="1:15" ht="28.2" x14ac:dyDescent="0.3">
      <c r="A84" s="57"/>
      <c r="B84" s="89" t="s">
        <v>279</v>
      </c>
      <c r="C84" s="114" t="s">
        <v>45</v>
      </c>
      <c r="D84" s="56" t="s">
        <v>68</v>
      </c>
      <c r="E84" s="56" t="s">
        <v>69</v>
      </c>
      <c r="F84" s="115" t="s">
        <v>200</v>
      </c>
      <c r="G84" s="56" t="s">
        <v>51</v>
      </c>
      <c r="H84" s="116">
        <v>928</v>
      </c>
      <c r="I84" s="117" t="str">
        <f>VLOOKUP(TABdata[[#This Row],[LOTE]],MP!$A$4:$L$355,3,FALSE)</f>
        <v>024-35834-01</v>
      </c>
      <c r="J84" s="118">
        <f>VLOOKUP(TABdata[[#This Row],[LOTE]],MP!A:L,5,FALSE)</f>
        <v>45801</v>
      </c>
      <c r="K84" s="117" t="str">
        <f>VLOOKUP(TABdata[[#This Row],[LOTE]],MP!$A$4:$O$825,6,FALSE)</f>
        <v>145-35-01-0928</v>
      </c>
      <c r="L84" s="115">
        <v>1</v>
      </c>
      <c r="M84" s="119">
        <v>14</v>
      </c>
      <c r="N84" s="120">
        <v>6</v>
      </c>
      <c r="O84" s="13">
        <f>10*TABdata[[#This Row],[CANTIDAD - Cajas]]</f>
        <v>60</v>
      </c>
    </row>
    <row r="85" spans="1:15" ht="28.2" x14ac:dyDescent="0.3">
      <c r="A85" s="57"/>
      <c r="B85" s="89" t="s">
        <v>279</v>
      </c>
      <c r="C85" s="114" t="s">
        <v>45</v>
      </c>
      <c r="D85" s="56" t="s">
        <v>68</v>
      </c>
      <c r="E85" s="56" t="s">
        <v>69</v>
      </c>
      <c r="F85" s="115" t="s">
        <v>200</v>
      </c>
      <c r="G85" s="56" t="s">
        <v>51</v>
      </c>
      <c r="H85" s="116">
        <v>927</v>
      </c>
      <c r="I85" s="117" t="str">
        <f>VLOOKUP(TABdata[[#This Row],[LOTE]],MP!$A$4:$L$355,3,FALSE)</f>
        <v>024-40690-01</v>
      </c>
      <c r="J85" s="118">
        <f>VLOOKUP(TABdata[[#This Row],[LOTE]],MP!A:L,5,FALSE)</f>
        <v>45801</v>
      </c>
      <c r="K85" s="117" t="str">
        <f>VLOOKUP(TABdata[[#This Row],[LOTE]],MP!$A$4:$O$825,6,FALSE)</f>
        <v>145-35-01-0927</v>
      </c>
      <c r="L85" s="115">
        <v>1</v>
      </c>
      <c r="M85" s="119">
        <v>14</v>
      </c>
      <c r="N85" s="120">
        <v>4</v>
      </c>
      <c r="O85" s="13">
        <f>10*TABdata[[#This Row],[CANTIDAD - Cajas]]</f>
        <v>40</v>
      </c>
    </row>
    <row r="86" spans="1:15" ht="28.2" x14ac:dyDescent="0.3">
      <c r="A86" s="57"/>
      <c r="B86" s="89" t="s">
        <v>279</v>
      </c>
      <c r="C86" s="114" t="s">
        <v>45</v>
      </c>
      <c r="D86" s="56" t="s">
        <v>68</v>
      </c>
      <c r="E86" s="56" t="s">
        <v>69</v>
      </c>
      <c r="F86" s="115" t="s">
        <v>200</v>
      </c>
      <c r="G86" s="56" t="s">
        <v>51</v>
      </c>
      <c r="H86" s="116">
        <v>931</v>
      </c>
      <c r="I86" s="117" t="str">
        <f>VLOOKUP(TABdata[[#This Row],[LOTE]],MP!$A$4:$L$355,3,FALSE)</f>
        <v>024-28773-01</v>
      </c>
      <c r="J86" s="118">
        <f>VLOOKUP(TABdata[[#This Row],[LOTE]],MP!A:L,5,FALSE)</f>
        <v>45801</v>
      </c>
      <c r="K86" s="117" t="str">
        <f>VLOOKUP(TABdata[[#This Row],[LOTE]],MP!$A$4:$O$825,6,FALSE)</f>
        <v>145-35-01-0931</v>
      </c>
      <c r="L86" s="115">
        <v>1</v>
      </c>
      <c r="M86" s="119">
        <v>14</v>
      </c>
      <c r="N86" s="120">
        <v>64</v>
      </c>
      <c r="O86" s="13">
        <f>10*TABdata[[#This Row],[CANTIDAD - Cajas]]</f>
        <v>640</v>
      </c>
    </row>
    <row r="87" spans="1:15" ht="28.2" x14ac:dyDescent="0.3">
      <c r="A87" s="57"/>
      <c r="B87" s="89" t="s">
        <v>292</v>
      </c>
      <c r="C87" s="114" t="s">
        <v>45</v>
      </c>
      <c r="D87" s="56" t="s">
        <v>68</v>
      </c>
      <c r="E87" s="56" t="s">
        <v>69</v>
      </c>
      <c r="F87" s="115" t="s">
        <v>200</v>
      </c>
      <c r="G87" s="56" t="s">
        <v>51</v>
      </c>
      <c r="H87" s="116">
        <v>934</v>
      </c>
      <c r="I87" s="117" t="str">
        <f>VLOOKUP(TABdata[[#This Row],[LOTE]],MP!$A$4:$L$355,3,FALSE)</f>
        <v>024-29492-01</v>
      </c>
      <c r="J87" s="118">
        <f>VLOOKUP(TABdata[[#This Row],[LOTE]],MP!A:L,5,FALSE)</f>
        <v>45801</v>
      </c>
      <c r="K87" s="117" t="str">
        <f>VLOOKUP(TABdata[[#This Row],[LOTE]],MP!$A$4:$O$825,6,FALSE)</f>
        <v>145-35-01-0934</v>
      </c>
      <c r="L87" s="115">
        <v>1</v>
      </c>
      <c r="M87" s="119">
        <v>10</v>
      </c>
      <c r="N87" s="120">
        <v>2</v>
      </c>
      <c r="O87" s="13">
        <f>10*TABdata[[#This Row],[CANTIDAD - Cajas]]</f>
        <v>20</v>
      </c>
    </row>
    <row r="88" spans="1:15" ht="28.2" x14ac:dyDescent="0.3">
      <c r="A88" s="57"/>
      <c r="B88" s="89" t="s">
        <v>292</v>
      </c>
      <c r="C88" s="114" t="s">
        <v>45</v>
      </c>
      <c r="D88" s="56" t="s">
        <v>68</v>
      </c>
      <c r="E88" s="56" t="s">
        <v>69</v>
      </c>
      <c r="F88" s="115" t="s">
        <v>200</v>
      </c>
      <c r="G88" s="56" t="s">
        <v>51</v>
      </c>
      <c r="H88" s="116">
        <v>928</v>
      </c>
      <c r="I88" s="117" t="str">
        <f>VLOOKUP(TABdata[[#This Row],[LOTE]],MP!$A$4:$L$355,3,FALSE)</f>
        <v>024-35834-01</v>
      </c>
      <c r="J88" s="118">
        <f>VLOOKUP(TABdata[[#This Row],[LOTE]],MP!A:L,5,FALSE)</f>
        <v>45801</v>
      </c>
      <c r="K88" s="117" t="str">
        <f>VLOOKUP(TABdata[[#This Row],[LOTE]],MP!$A$4:$O$825,6,FALSE)</f>
        <v>145-35-01-0928</v>
      </c>
      <c r="L88" s="115">
        <v>1</v>
      </c>
      <c r="M88" s="119">
        <v>10</v>
      </c>
      <c r="N88" s="120">
        <v>1</v>
      </c>
      <c r="O88" s="13">
        <f>10*TABdata[[#This Row],[CANTIDAD - Cajas]]</f>
        <v>10</v>
      </c>
    </row>
    <row r="89" spans="1:15" ht="28.2" x14ac:dyDescent="0.3">
      <c r="A89" s="57"/>
      <c r="B89" s="89" t="s">
        <v>292</v>
      </c>
      <c r="C89" s="114" t="s">
        <v>45</v>
      </c>
      <c r="D89" s="56" t="s">
        <v>68</v>
      </c>
      <c r="E89" s="56" t="s">
        <v>69</v>
      </c>
      <c r="F89" s="115" t="s">
        <v>200</v>
      </c>
      <c r="G89" s="56" t="s">
        <v>51</v>
      </c>
      <c r="H89" s="116">
        <v>927</v>
      </c>
      <c r="I89" s="117" t="str">
        <f>VLOOKUP(TABdata[[#This Row],[LOTE]],MP!$A$4:$L$355,3,FALSE)</f>
        <v>024-40690-01</v>
      </c>
      <c r="J89" s="118">
        <f>VLOOKUP(TABdata[[#This Row],[LOTE]],MP!A:L,5,FALSE)</f>
        <v>45801</v>
      </c>
      <c r="K89" s="117" t="str">
        <f>VLOOKUP(TABdata[[#This Row],[LOTE]],MP!$A$4:$O$825,6,FALSE)</f>
        <v>145-35-01-0927</v>
      </c>
      <c r="L89" s="115">
        <v>1</v>
      </c>
      <c r="M89" s="119">
        <v>10</v>
      </c>
      <c r="N89" s="120">
        <v>1</v>
      </c>
      <c r="O89" s="13">
        <f>10*TABdata[[#This Row],[CANTIDAD - Cajas]]</f>
        <v>10</v>
      </c>
    </row>
    <row r="90" spans="1:15" ht="28.2" x14ac:dyDescent="0.3">
      <c r="A90" s="57"/>
      <c r="B90" s="89" t="s">
        <v>292</v>
      </c>
      <c r="C90" s="114" t="s">
        <v>45</v>
      </c>
      <c r="D90" s="56" t="s">
        <v>68</v>
      </c>
      <c r="E90" s="56" t="s">
        <v>69</v>
      </c>
      <c r="F90" s="115" t="s">
        <v>200</v>
      </c>
      <c r="G90" s="56" t="s">
        <v>51</v>
      </c>
      <c r="H90" s="116">
        <v>931</v>
      </c>
      <c r="I90" s="117" t="str">
        <f>VLOOKUP(TABdata[[#This Row],[LOTE]],MP!$A$4:$L$355,3,FALSE)</f>
        <v>024-28773-01</v>
      </c>
      <c r="J90" s="118">
        <f>VLOOKUP(TABdata[[#This Row],[LOTE]],MP!A:L,5,FALSE)</f>
        <v>45801</v>
      </c>
      <c r="K90" s="117" t="str">
        <f>VLOOKUP(TABdata[[#This Row],[LOTE]],MP!$A$4:$O$825,6,FALSE)</f>
        <v>145-35-01-0931</v>
      </c>
      <c r="L90" s="115">
        <v>1</v>
      </c>
      <c r="M90" s="119">
        <v>10</v>
      </c>
      <c r="N90" s="120">
        <v>13</v>
      </c>
      <c r="O90" s="13">
        <f>10*TABdata[[#This Row],[CANTIDAD - Cajas]]</f>
        <v>130</v>
      </c>
    </row>
    <row r="91" spans="1:15" ht="28.2" x14ac:dyDescent="0.3">
      <c r="A91" s="57"/>
      <c r="B91" s="89" t="s">
        <v>292</v>
      </c>
      <c r="C91" s="114" t="s">
        <v>45</v>
      </c>
      <c r="D91" s="56" t="s">
        <v>68</v>
      </c>
      <c r="E91" s="56" t="s">
        <v>69</v>
      </c>
      <c r="F91" s="115" t="s">
        <v>200</v>
      </c>
      <c r="G91" s="56" t="s">
        <v>51</v>
      </c>
      <c r="H91" s="116">
        <v>924</v>
      </c>
      <c r="I91" s="117" t="str">
        <f>VLOOKUP(TABdata[[#This Row],[LOTE]],MP!$A$4:$L$355,3,FALSE)</f>
        <v>024-29492-01</v>
      </c>
      <c r="J91" s="118">
        <f>VLOOKUP(TABdata[[#This Row],[LOTE]],MP!A:L,5,FALSE)</f>
        <v>45801</v>
      </c>
      <c r="K91" s="117" t="str">
        <f>VLOOKUP(TABdata[[#This Row],[LOTE]],MP!$A$4:$O$825,6,FALSE)</f>
        <v>145-35-01-0924</v>
      </c>
      <c r="L91" s="115">
        <v>1</v>
      </c>
      <c r="M91" s="119">
        <v>10</v>
      </c>
      <c r="N91" s="120">
        <v>9</v>
      </c>
      <c r="O91" s="13">
        <f>10*TABdata[[#This Row],[CANTIDAD - Cajas]]</f>
        <v>90</v>
      </c>
    </row>
    <row r="92" spans="1:15" ht="28.2" x14ac:dyDescent="0.3">
      <c r="A92" s="57"/>
      <c r="B92" s="89" t="s">
        <v>292</v>
      </c>
      <c r="C92" s="114" t="s">
        <v>45</v>
      </c>
      <c r="D92" s="56" t="s">
        <v>68</v>
      </c>
      <c r="E92" s="56" t="s">
        <v>69</v>
      </c>
      <c r="F92" s="115" t="s">
        <v>200</v>
      </c>
      <c r="G92" s="56" t="s">
        <v>51</v>
      </c>
      <c r="H92" s="116">
        <v>931</v>
      </c>
      <c r="I92" s="117" t="str">
        <f>VLOOKUP(TABdata[[#This Row],[LOTE]],MP!$A$4:$L$355,3,FALSE)</f>
        <v>024-28773-01</v>
      </c>
      <c r="J92" s="118">
        <f>VLOOKUP(TABdata[[#This Row],[LOTE]],MP!A:L,5,FALSE)</f>
        <v>45801</v>
      </c>
      <c r="K92" s="117" t="str">
        <f>VLOOKUP(TABdata[[#This Row],[LOTE]],MP!$A$4:$O$825,6,FALSE)</f>
        <v>145-35-01-0931</v>
      </c>
      <c r="L92" s="115">
        <v>1</v>
      </c>
      <c r="M92" s="119">
        <v>14</v>
      </c>
      <c r="N92" s="120">
        <v>22</v>
      </c>
      <c r="O92" s="13">
        <f>10*TABdata[[#This Row],[CANTIDAD - Cajas]]</f>
        <v>220</v>
      </c>
    </row>
    <row r="93" spans="1:15" ht="28.2" x14ac:dyDescent="0.3">
      <c r="A93" s="57"/>
      <c r="B93" s="89" t="s">
        <v>292</v>
      </c>
      <c r="C93" s="114" t="s">
        <v>45</v>
      </c>
      <c r="D93" s="56" t="s">
        <v>68</v>
      </c>
      <c r="E93" s="56" t="s">
        <v>69</v>
      </c>
      <c r="F93" s="115" t="s">
        <v>200</v>
      </c>
      <c r="G93" s="56" t="s">
        <v>51</v>
      </c>
      <c r="H93" s="116">
        <v>924</v>
      </c>
      <c r="I93" s="117" t="str">
        <f>VLOOKUP(TABdata[[#This Row],[LOTE]],MP!$A$4:$L$355,3,FALSE)</f>
        <v>024-29492-01</v>
      </c>
      <c r="J93" s="118">
        <f>VLOOKUP(TABdata[[#This Row],[LOTE]],MP!A:L,5,FALSE)</f>
        <v>45801</v>
      </c>
      <c r="K93" s="117" t="str">
        <f>VLOOKUP(TABdata[[#This Row],[LOTE]],MP!$A$4:$O$825,6,FALSE)</f>
        <v>145-35-01-0924</v>
      </c>
      <c r="L93" s="115">
        <v>1</v>
      </c>
      <c r="M93" s="119">
        <v>14</v>
      </c>
      <c r="N93" s="120">
        <v>27</v>
      </c>
      <c r="O93" s="13">
        <f>10*TABdata[[#This Row],[CANTIDAD - Cajas]]</f>
        <v>270</v>
      </c>
    </row>
    <row r="94" spans="1:15" ht="28.2" x14ac:dyDescent="0.3">
      <c r="A94" s="57"/>
      <c r="B94" s="89" t="s">
        <v>292</v>
      </c>
      <c r="C94" s="114" t="s">
        <v>45</v>
      </c>
      <c r="D94" s="56" t="s">
        <v>68</v>
      </c>
      <c r="E94" s="56" t="s">
        <v>69</v>
      </c>
      <c r="F94" s="115" t="s">
        <v>200</v>
      </c>
      <c r="G94" s="56" t="s">
        <v>51</v>
      </c>
      <c r="H94" s="116">
        <v>932</v>
      </c>
      <c r="I94" s="117" t="str">
        <f>VLOOKUP(TABdata[[#This Row],[LOTE]],MP!$A$4:$L$355,3,FALSE)</f>
        <v>024-02912-01</v>
      </c>
      <c r="J94" s="118">
        <f>VLOOKUP(TABdata[[#This Row],[LOTE]],MP!A:L,5,FALSE)</f>
        <v>45804</v>
      </c>
      <c r="K94" s="117" t="str">
        <f>VLOOKUP(TABdata[[#This Row],[LOTE]],MP!$A$4:$O$825,6,FALSE)</f>
        <v>145-35-01-0932</v>
      </c>
      <c r="L94" s="115">
        <v>1</v>
      </c>
      <c r="M94" s="119">
        <v>14</v>
      </c>
      <c r="N94" s="120">
        <v>10</v>
      </c>
      <c r="O94" s="13">
        <f>10*TABdata[[#This Row],[CANTIDAD - Cajas]]</f>
        <v>100</v>
      </c>
    </row>
    <row r="95" spans="1:15" ht="28.2" x14ac:dyDescent="0.3">
      <c r="A95" s="57"/>
      <c r="B95" s="89" t="s">
        <v>292</v>
      </c>
      <c r="C95" s="114" t="s">
        <v>45</v>
      </c>
      <c r="D95" s="56" t="s">
        <v>68</v>
      </c>
      <c r="E95" s="56" t="s">
        <v>69</v>
      </c>
      <c r="F95" s="115" t="s">
        <v>200</v>
      </c>
      <c r="G95" s="56" t="s">
        <v>51</v>
      </c>
      <c r="H95" s="116">
        <v>822</v>
      </c>
      <c r="I95" s="117" t="str">
        <f>VLOOKUP(TABdata[[#This Row],[LOTE]],MP!$A$4:$L$355,3,FALSE)</f>
        <v>024-29492-01</v>
      </c>
      <c r="J95" s="118">
        <f>VLOOKUP(TABdata[[#This Row],[LOTE]],MP!A:L,5,FALSE)</f>
        <v>45797</v>
      </c>
      <c r="K95" s="117" t="str">
        <f>VLOOKUP(TABdata[[#This Row],[LOTE]],MP!$A$4:$O$825,6,FALSE)</f>
        <v>141-35-01-0822</v>
      </c>
      <c r="L95" s="115">
        <v>1</v>
      </c>
      <c r="M95" s="119">
        <v>14</v>
      </c>
      <c r="N95" s="120">
        <v>19</v>
      </c>
      <c r="O95" s="13">
        <f>10*TABdata[[#This Row],[CANTIDAD - Cajas]]</f>
        <v>190</v>
      </c>
    </row>
    <row r="96" spans="1:15" ht="28.2" x14ac:dyDescent="0.3">
      <c r="A96" s="57"/>
      <c r="B96" s="89" t="s">
        <v>293</v>
      </c>
      <c r="C96" s="121" t="s">
        <v>45</v>
      </c>
      <c r="D96" s="56" t="s">
        <v>68</v>
      </c>
      <c r="E96" s="56" t="s">
        <v>69</v>
      </c>
      <c r="F96" s="115" t="s">
        <v>200</v>
      </c>
      <c r="G96" s="56" t="s">
        <v>51</v>
      </c>
      <c r="H96" s="116">
        <v>858</v>
      </c>
      <c r="I96" s="117" t="str">
        <f>VLOOKUP(TABdata[[#This Row],[LOTE]],MP!$A$4:$L$355,3,FALSE)</f>
        <v>024-29492-01</v>
      </c>
      <c r="J96" s="118">
        <f>VLOOKUP(TABdata[[#This Row],[LOTE]],MP!A:L,5,FALSE)</f>
        <v>45799</v>
      </c>
      <c r="K96" s="117" t="str">
        <f>VLOOKUP(TABdata[[#This Row],[LOTE]],MP!$A$4:$O$825,6,FALSE)</f>
        <v>143-35-01-0858</v>
      </c>
      <c r="L96" s="115">
        <v>1</v>
      </c>
      <c r="M96" s="119">
        <v>18</v>
      </c>
      <c r="N96" s="120">
        <v>63</v>
      </c>
      <c r="O96" s="13">
        <f>10*TABdata[[#This Row],[CANTIDAD - Cajas]]</f>
        <v>630</v>
      </c>
    </row>
    <row r="97" spans="1:15" ht="28.2" x14ac:dyDescent="0.3">
      <c r="A97" s="57"/>
      <c r="B97" s="89" t="s">
        <v>293</v>
      </c>
      <c r="C97" s="121" t="s">
        <v>45</v>
      </c>
      <c r="D97" s="56" t="s">
        <v>68</v>
      </c>
      <c r="E97" s="56" t="s">
        <v>69</v>
      </c>
      <c r="F97" s="115" t="s">
        <v>200</v>
      </c>
      <c r="G97" s="56" t="s">
        <v>51</v>
      </c>
      <c r="H97" s="116">
        <v>846</v>
      </c>
      <c r="I97" s="117" t="str">
        <f>VLOOKUP(TABdata[[#This Row],[LOTE]],MP!$A$4:$L$355,3,FALSE)</f>
        <v>024-39799-01</v>
      </c>
      <c r="J97" s="118">
        <f>VLOOKUP(TABdata[[#This Row],[LOTE]],MP!A:L,5,FALSE)</f>
        <v>45798</v>
      </c>
      <c r="K97" s="117" t="str">
        <f>VLOOKUP(TABdata[[#This Row],[LOTE]],MP!$A$4:$O$825,6,FALSE)</f>
        <v>142-35-01-0846</v>
      </c>
      <c r="L97" s="115">
        <v>1</v>
      </c>
      <c r="M97" s="119">
        <v>18</v>
      </c>
      <c r="N97" s="120">
        <v>41</v>
      </c>
      <c r="O97" s="13">
        <f>10*TABdata[[#This Row],[CANTIDAD - Cajas]]</f>
        <v>410</v>
      </c>
    </row>
    <row r="98" spans="1:15" ht="28.2" x14ac:dyDescent="0.3">
      <c r="A98" s="57"/>
      <c r="B98" s="89" t="s">
        <v>294</v>
      </c>
      <c r="C98" s="121" t="s">
        <v>45</v>
      </c>
      <c r="D98" s="56" t="s">
        <v>68</v>
      </c>
      <c r="E98" s="56" t="s">
        <v>69</v>
      </c>
      <c r="F98" s="115" t="s">
        <v>200</v>
      </c>
      <c r="G98" s="56" t="s">
        <v>51</v>
      </c>
      <c r="H98" s="116">
        <v>845</v>
      </c>
      <c r="I98" s="117" t="str">
        <f>VLOOKUP(TABdata[[#This Row],[LOTE]],MP!$A$4:$L$355,3,FALSE)</f>
        <v>024-40598-01</v>
      </c>
      <c r="J98" s="118">
        <f>VLOOKUP(TABdata[[#This Row],[LOTE]],MP!A:L,5,FALSE)</f>
        <v>45798</v>
      </c>
      <c r="K98" s="117" t="str">
        <f>VLOOKUP(TABdata[[#This Row],[LOTE]],MP!$A$4:$O$825,6,FALSE)</f>
        <v>142-35-01-0845</v>
      </c>
      <c r="L98" s="115">
        <v>1</v>
      </c>
      <c r="M98" s="119">
        <v>18</v>
      </c>
      <c r="N98" s="120">
        <v>26</v>
      </c>
      <c r="O98" s="13">
        <f>10*TABdata[[#This Row],[CANTIDAD - Cajas]]</f>
        <v>260</v>
      </c>
    </row>
    <row r="99" spans="1:15" ht="28.2" x14ac:dyDescent="0.3">
      <c r="A99" s="57"/>
      <c r="B99" s="89" t="s">
        <v>294</v>
      </c>
      <c r="C99" s="121" t="s">
        <v>45</v>
      </c>
      <c r="D99" s="56" t="s">
        <v>68</v>
      </c>
      <c r="E99" s="56" t="s">
        <v>69</v>
      </c>
      <c r="F99" s="115" t="s">
        <v>200</v>
      </c>
      <c r="G99" s="56" t="s">
        <v>51</v>
      </c>
      <c r="H99" s="116">
        <v>844</v>
      </c>
      <c r="I99" s="117" t="str">
        <f>VLOOKUP(TABdata[[#This Row],[LOTE]],MP!$A$4:$L$355,3,FALSE)</f>
        <v>024-40600-01</v>
      </c>
      <c r="J99" s="118">
        <f>VLOOKUP(TABdata[[#This Row],[LOTE]],MP!A:L,5,FALSE)</f>
        <v>45798</v>
      </c>
      <c r="K99" s="117" t="str">
        <f>VLOOKUP(TABdata[[#This Row],[LOTE]],MP!$A$4:$O$825,6,FALSE)</f>
        <v>142-35-01-0844</v>
      </c>
      <c r="L99" s="115">
        <v>1</v>
      </c>
      <c r="M99" s="119">
        <v>18</v>
      </c>
      <c r="N99" s="120">
        <v>18</v>
      </c>
      <c r="O99" s="13">
        <f>10*TABdata[[#This Row],[CANTIDAD - Cajas]]</f>
        <v>180</v>
      </c>
    </row>
    <row r="100" spans="1:15" ht="28.2" x14ac:dyDescent="0.3">
      <c r="A100" s="57"/>
      <c r="B100" s="89" t="s">
        <v>294</v>
      </c>
      <c r="C100" s="121" t="s">
        <v>45</v>
      </c>
      <c r="D100" s="56" t="s">
        <v>68</v>
      </c>
      <c r="E100" s="56" t="s">
        <v>69</v>
      </c>
      <c r="F100" s="115" t="s">
        <v>200</v>
      </c>
      <c r="G100" s="56" t="s">
        <v>51</v>
      </c>
      <c r="H100" s="116">
        <v>862</v>
      </c>
      <c r="I100" s="117" t="str">
        <f>VLOOKUP(TABdata[[#This Row],[LOTE]],MP!$A$4:$L$355,3,FALSE)</f>
        <v>024-01460-01</v>
      </c>
      <c r="J100" s="118">
        <f>VLOOKUP(TABdata[[#This Row],[LOTE]],MP!A:L,5,FALSE)</f>
        <v>45798</v>
      </c>
      <c r="K100" s="117" t="str">
        <f>VLOOKUP(TABdata[[#This Row],[LOTE]],MP!$A$4:$O$825,6,FALSE)</f>
        <v>142-35-01-0862</v>
      </c>
      <c r="L100" s="115">
        <v>1</v>
      </c>
      <c r="M100" s="119">
        <v>18</v>
      </c>
      <c r="N100" s="120">
        <v>60</v>
      </c>
      <c r="O100" s="13">
        <f>10*TABdata[[#This Row],[CANTIDAD - Cajas]]</f>
        <v>600</v>
      </c>
    </row>
    <row r="101" spans="1:15" ht="28.2" x14ac:dyDescent="0.3">
      <c r="A101" s="57"/>
      <c r="B101" s="89" t="s">
        <v>295</v>
      </c>
      <c r="C101" s="121" t="s">
        <v>45</v>
      </c>
      <c r="D101" s="56" t="s">
        <v>68</v>
      </c>
      <c r="E101" s="56" t="s">
        <v>69</v>
      </c>
      <c r="F101" s="115" t="s">
        <v>200</v>
      </c>
      <c r="G101" s="56" t="s">
        <v>51</v>
      </c>
      <c r="H101" s="116">
        <v>779</v>
      </c>
      <c r="I101" s="117" t="str">
        <f>VLOOKUP(TABdata[[#This Row],[LOTE]],MP!$A$4:$L$355,3,FALSE)</f>
        <v>024-35834-01</v>
      </c>
      <c r="J101" s="118">
        <f>VLOOKUP(TABdata[[#This Row],[LOTE]],MP!A:L,5,FALSE)</f>
        <v>45796</v>
      </c>
      <c r="K101" s="117" t="str">
        <f>VLOOKUP(TABdata[[#This Row],[LOTE]],MP!$A$4:$O$825,6,FALSE)</f>
        <v>140-35-01-0779</v>
      </c>
      <c r="L101" s="115">
        <v>1</v>
      </c>
      <c r="M101" s="119">
        <v>22</v>
      </c>
      <c r="N101" s="120">
        <v>39</v>
      </c>
      <c r="O101" s="13">
        <f>10*TABdata[[#This Row],[CANTIDAD - Cajas]]</f>
        <v>390</v>
      </c>
    </row>
    <row r="102" spans="1:15" ht="28.2" x14ac:dyDescent="0.3">
      <c r="A102" s="57"/>
      <c r="B102" s="89" t="s">
        <v>295</v>
      </c>
      <c r="C102" s="121" t="s">
        <v>45</v>
      </c>
      <c r="D102" s="56" t="s">
        <v>68</v>
      </c>
      <c r="E102" s="56" t="s">
        <v>69</v>
      </c>
      <c r="F102" s="115" t="s">
        <v>200</v>
      </c>
      <c r="G102" s="56" t="s">
        <v>51</v>
      </c>
      <c r="H102" s="116">
        <v>780</v>
      </c>
      <c r="I102" s="117" t="str">
        <f>VLOOKUP(TABdata[[#This Row],[LOTE]],MP!$A$4:$L$355,3,FALSE)</f>
        <v>024-35834-01</v>
      </c>
      <c r="J102" s="118">
        <f>VLOOKUP(TABdata[[#This Row],[LOTE]],MP!A:L,5,FALSE)</f>
        <v>45796</v>
      </c>
      <c r="K102" s="117" t="str">
        <f>VLOOKUP(TABdata[[#This Row],[LOTE]],MP!$A$4:$O$825,6,FALSE)</f>
        <v>140-35-01-0780</v>
      </c>
      <c r="L102" s="115">
        <v>1</v>
      </c>
      <c r="M102" s="119">
        <v>22</v>
      </c>
      <c r="N102" s="120">
        <v>53</v>
      </c>
      <c r="O102" s="13">
        <f>10*TABdata[[#This Row],[CANTIDAD - Cajas]]</f>
        <v>530</v>
      </c>
    </row>
    <row r="103" spans="1:15" ht="28.2" x14ac:dyDescent="0.3">
      <c r="A103" s="57"/>
      <c r="B103" s="89" t="s">
        <v>295</v>
      </c>
      <c r="C103" s="121" t="s">
        <v>45</v>
      </c>
      <c r="D103" s="56" t="s">
        <v>68</v>
      </c>
      <c r="E103" s="56" t="s">
        <v>69</v>
      </c>
      <c r="F103" s="115" t="s">
        <v>200</v>
      </c>
      <c r="G103" s="56" t="s">
        <v>51</v>
      </c>
      <c r="H103" s="116">
        <v>885</v>
      </c>
      <c r="I103" s="117" t="str">
        <f>VLOOKUP(TABdata[[#This Row],[LOTE]],MP!$A$4:$L$355,3,FALSE)</f>
        <v>024-01885-01</v>
      </c>
      <c r="J103" s="118">
        <f>VLOOKUP(TABdata[[#This Row],[LOTE]],MP!A:L,5,FALSE)</f>
        <v>45799</v>
      </c>
      <c r="K103" s="117" t="str">
        <f>VLOOKUP(TABdata[[#This Row],[LOTE]],MP!$A$4:$O$825,6,FALSE)</f>
        <v>143-35-01-0885</v>
      </c>
      <c r="L103" s="115">
        <v>1</v>
      </c>
      <c r="M103" s="119">
        <v>22</v>
      </c>
      <c r="N103" s="120">
        <v>12</v>
      </c>
      <c r="O103" s="13">
        <f>10*TABdata[[#This Row],[CANTIDAD - Cajas]]</f>
        <v>120</v>
      </c>
    </row>
    <row r="104" spans="1:15" ht="28.2" x14ac:dyDescent="0.3">
      <c r="A104" s="57"/>
      <c r="B104" s="89" t="s">
        <v>299</v>
      </c>
      <c r="C104" s="121" t="s">
        <v>45</v>
      </c>
      <c r="D104" s="56" t="s">
        <v>68</v>
      </c>
      <c r="E104" s="56" t="s">
        <v>69</v>
      </c>
      <c r="F104" s="115" t="s">
        <v>200</v>
      </c>
      <c r="G104" s="56" t="s">
        <v>51</v>
      </c>
      <c r="H104" s="116">
        <v>889</v>
      </c>
      <c r="I104" s="117" t="str">
        <f>VLOOKUP(TABdata[[#This Row],[LOTE]],MP!$A$4:$L$355,3,FALSE)</f>
        <v>024-39799-01</v>
      </c>
      <c r="J104" s="118">
        <f>VLOOKUP(TABdata[[#This Row],[LOTE]],MP!A:L,5,FALSE)</f>
        <v>45799</v>
      </c>
      <c r="K104" s="117" t="str">
        <f>VLOOKUP(TABdata[[#This Row],[LOTE]],MP!$A$4:$O$825,6,FALSE)</f>
        <v>143-35-01-0889</v>
      </c>
      <c r="L104" s="115">
        <v>1</v>
      </c>
      <c r="M104" s="119">
        <v>10</v>
      </c>
      <c r="N104" s="120">
        <v>1</v>
      </c>
      <c r="O104" s="13">
        <f>10*TABdata[[#This Row],[CANTIDAD - Cajas]]</f>
        <v>10</v>
      </c>
    </row>
    <row r="105" spans="1:15" ht="28.2" x14ac:dyDescent="0.3">
      <c r="A105" s="57"/>
      <c r="B105" s="89" t="s">
        <v>299</v>
      </c>
      <c r="C105" s="121" t="s">
        <v>45</v>
      </c>
      <c r="D105" s="56" t="s">
        <v>68</v>
      </c>
      <c r="E105" s="56" t="s">
        <v>69</v>
      </c>
      <c r="F105" s="115" t="s">
        <v>200</v>
      </c>
      <c r="G105" s="56" t="s">
        <v>51</v>
      </c>
      <c r="H105" s="116">
        <v>889</v>
      </c>
      <c r="I105" s="117" t="str">
        <f>VLOOKUP(TABdata[[#This Row],[LOTE]],MP!$A$4:$L$355,3,FALSE)</f>
        <v>024-39799-01</v>
      </c>
      <c r="J105" s="118">
        <f>VLOOKUP(TABdata[[#This Row],[LOTE]],MP!A:L,5,FALSE)</f>
        <v>45799</v>
      </c>
      <c r="K105" s="117" t="str">
        <f>VLOOKUP(TABdata[[#This Row],[LOTE]],MP!$A$4:$O$825,6,FALSE)</f>
        <v>143-35-01-0889</v>
      </c>
      <c r="L105" s="115">
        <v>1</v>
      </c>
      <c r="M105" s="119">
        <v>12</v>
      </c>
      <c r="N105" s="120">
        <v>13</v>
      </c>
      <c r="O105" s="13">
        <f>10*TABdata[[#This Row],[CANTIDAD - Cajas]]</f>
        <v>130</v>
      </c>
    </row>
    <row r="106" spans="1:15" ht="28.2" x14ac:dyDescent="0.3">
      <c r="A106" s="57"/>
      <c r="B106" s="89" t="s">
        <v>299</v>
      </c>
      <c r="C106" s="121" t="s">
        <v>45</v>
      </c>
      <c r="D106" s="56" t="s">
        <v>68</v>
      </c>
      <c r="E106" s="56" t="s">
        <v>69</v>
      </c>
      <c r="F106" s="115" t="s">
        <v>200</v>
      </c>
      <c r="G106" s="56" t="s">
        <v>51</v>
      </c>
      <c r="H106" s="116">
        <v>884</v>
      </c>
      <c r="I106" s="117" t="str">
        <f>VLOOKUP(TABdata[[#This Row],[LOTE]],MP!$A$4:$L$355,3,FALSE)</f>
        <v>024-01885-01</v>
      </c>
      <c r="J106" s="118">
        <f>VLOOKUP(TABdata[[#This Row],[LOTE]],MP!A:L,5,FALSE)</f>
        <v>45800</v>
      </c>
      <c r="K106" s="117" t="str">
        <f>VLOOKUP(TABdata[[#This Row],[LOTE]],MP!$A$4:$O$825,6,FALSE)</f>
        <v>144-35-01-0884</v>
      </c>
      <c r="L106" s="115">
        <v>1</v>
      </c>
      <c r="M106" s="119">
        <v>12</v>
      </c>
      <c r="N106" s="120">
        <v>1</v>
      </c>
      <c r="O106" s="13">
        <f>10*TABdata[[#This Row],[CANTIDAD - Cajas]]</f>
        <v>10</v>
      </c>
    </row>
    <row r="107" spans="1:15" ht="28.2" x14ac:dyDescent="0.3">
      <c r="A107" s="57"/>
      <c r="B107" s="89" t="s">
        <v>299</v>
      </c>
      <c r="C107" s="121" t="s">
        <v>45</v>
      </c>
      <c r="D107" s="56" t="s">
        <v>68</v>
      </c>
      <c r="E107" s="56" t="s">
        <v>69</v>
      </c>
      <c r="F107" s="115" t="s">
        <v>200</v>
      </c>
      <c r="G107" s="56" t="s">
        <v>51</v>
      </c>
      <c r="H107" s="116">
        <v>889</v>
      </c>
      <c r="I107" s="117" t="str">
        <f>VLOOKUP(TABdata[[#This Row],[LOTE]],MP!$A$4:$L$355,3,FALSE)</f>
        <v>024-39799-01</v>
      </c>
      <c r="J107" s="118">
        <f>VLOOKUP(TABdata[[#This Row],[LOTE]],MP!A:L,5,FALSE)</f>
        <v>45799</v>
      </c>
      <c r="K107" s="117" t="str">
        <f>VLOOKUP(TABdata[[#This Row],[LOTE]],MP!$A$4:$O$825,6,FALSE)</f>
        <v>143-35-01-0889</v>
      </c>
      <c r="L107" s="115">
        <v>1</v>
      </c>
      <c r="M107" s="119">
        <v>14</v>
      </c>
      <c r="N107" s="120">
        <v>24</v>
      </c>
      <c r="O107" s="13">
        <f>10*TABdata[[#This Row],[CANTIDAD - Cajas]]</f>
        <v>240</v>
      </c>
    </row>
    <row r="108" spans="1:15" ht="28.2" x14ac:dyDescent="0.3">
      <c r="A108" s="57"/>
      <c r="B108" s="89" t="s">
        <v>299</v>
      </c>
      <c r="C108" s="121" t="s">
        <v>45</v>
      </c>
      <c r="D108" s="56" t="s">
        <v>68</v>
      </c>
      <c r="E108" s="56" t="s">
        <v>69</v>
      </c>
      <c r="F108" s="115" t="s">
        <v>200</v>
      </c>
      <c r="G108" s="56" t="s">
        <v>51</v>
      </c>
      <c r="H108" s="116">
        <v>884</v>
      </c>
      <c r="I108" s="117" t="str">
        <f>VLOOKUP(TABdata[[#This Row],[LOTE]],MP!$A$4:$L$355,3,FALSE)</f>
        <v>024-01885-01</v>
      </c>
      <c r="J108" s="118">
        <f>VLOOKUP(TABdata[[#This Row],[LOTE]],MP!A:L,5,FALSE)</f>
        <v>45800</v>
      </c>
      <c r="K108" s="117" t="str">
        <f>VLOOKUP(TABdata[[#This Row],[LOTE]],MP!$A$4:$O$825,6,FALSE)</f>
        <v>144-35-01-0884</v>
      </c>
      <c r="L108" s="115">
        <v>1</v>
      </c>
      <c r="M108" s="119">
        <v>14</v>
      </c>
      <c r="N108" s="120">
        <v>2</v>
      </c>
      <c r="O108" s="13">
        <f>10*TABdata[[#This Row],[CANTIDAD - Cajas]]</f>
        <v>20</v>
      </c>
    </row>
    <row r="109" spans="1:15" ht="28.2" x14ac:dyDescent="0.3">
      <c r="A109" s="57"/>
      <c r="B109" s="89" t="s">
        <v>299</v>
      </c>
      <c r="C109" s="121" t="s">
        <v>45</v>
      </c>
      <c r="D109" s="56" t="s">
        <v>68</v>
      </c>
      <c r="E109" s="56" t="s">
        <v>69</v>
      </c>
      <c r="F109" s="115" t="s">
        <v>200</v>
      </c>
      <c r="G109" s="56" t="s">
        <v>51</v>
      </c>
      <c r="H109" s="116">
        <v>884</v>
      </c>
      <c r="I109" s="117" t="str">
        <f>VLOOKUP(TABdata[[#This Row],[LOTE]],MP!$A$4:$L$355,3,FALSE)</f>
        <v>024-01885-01</v>
      </c>
      <c r="J109" s="118">
        <f>VLOOKUP(TABdata[[#This Row],[LOTE]],MP!A:L,5,FALSE)</f>
        <v>45800</v>
      </c>
      <c r="K109" s="117" t="str">
        <f>VLOOKUP(TABdata[[#This Row],[LOTE]],MP!$A$4:$O$825,6,FALSE)</f>
        <v>144-35-01-0884</v>
      </c>
      <c r="L109" s="115">
        <v>1</v>
      </c>
      <c r="M109" s="119">
        <v>18</v>
      </c>
      <c r="N109" s="120">
        <v>1</v>
      </c>
      <c r="O109" s="13">
        <f>10*TABdata[[#This Row],[CANTIDAD - Cajas]]</f>
        <v>10</v>
      </c>
    </row>
    <row r="110" spans="1:15" ht="28.2" x14ac:dyDescent="0.3">
      <c r="A110" s="57"/>
      <c r="B110" s="89" t="s">
        <v>299</v>
      </c>
      <c r="C110" s="121" t="s">
        <v>45</v>
      </c>
      <c r="D110" s="56" t="s">
        <v>68</v>
      </c>
      <c r="E110" s="56" t="s">
        <v>69</v>
      </c>
      <c r="F110" s="115" t="s">
        <v>200</v>
      </c>
      <c r="G110" s="56" t="s">
        <v>51</v>
      </c>
      <c r="H110" s="116">
        <v>885</v>
      </c>
      <c r="I110" s="117" t="str">
        <f>VLOOKUP(TABdata[[#This Row],[LOTE]],MP!$A$4:$L$355,3,FALSE)</f>
        <v>024-01885-01</v>
      </c>
      <c r="J110" s="118">
        <f>VLOOKUP(TABdata[[#This Row],[LOTE]],MP!A:L,5,FALSE)</f>
        <v>45799</v>
      </c>
      <c r="K110" s="117" t="str">
        <f>VLOOKUP(TABdata[[#This Row],[LOTE]],MP!$A$4:$O$825,6,FALSE)</f>
        <v>143-35-01-0885</v>
      </c>
      <c r="L110" s="115">
        <v>1</v>
      </c>
      <c r="M110" s="119">
        <v>16</v>
      </c>
      <c r="N110" s="120">
        <v>10</v>
      </c>
      <c r="O110" s="13">
        <f>10*TABdata[[#This Row],[CANTIDAD - Cajas]]</f>
        <v>100</v>
      </c>
    </row>
    <row r="111" spans="1:15" ht="28.2" x14ac:dyDescent="0.3">
      <c r="A111" s="57"/>
      <c r="B111" s="89" t="s">
        <v>299</v>
      </c>
      <c r="C111" s="121" t="s">
        <v>45</v>
      </c>
      <c r="D111" s="56" t="s">
        <v>68</v>
      </c>
      <c r="E111" s="56" t="s">
        <v>69</v>
      </c>
      <c r="F111" s="115" t="s">
        <v>200</v>
      </c>
      <c r="G111" s="56" t="s">
        <v>51</v>
      </c>
      <c r="H111" s="116">
        <v>884</v>
      </c>
      <c r="I111" s="117" t="str">
        <f>VLOOKUP(TABdata[[#This Row],[LOTE]],MP!$A$4:$L$355,3,FALSE)</f>
        <v>024-01885-01</v>
      </c>
      <c r="J111" s="118">
        <f>VLOOKUP(TABdata[[#This Row],[LOTE]],MP!A:L,5,FALSE)</f>
        <v>45800</v>
      </c>
      <c r="K111" s="117" t="str">
        <f>VLOOKUP(TABdata[[#This Row],[LOTE]],MP!$A$4:$O$825,6,FALSE)</f>
        <v>144-35-01-0884</v>
      </c>
      <c r="L111" s="115">
        <v>1</v>
      </c>
      <c r="M111" s="119">
        <v>16</v>
      </c>
      <c r="N111" s="120">
        <v>2</v>
      </c>
      <c r="O111" s="13">
        <f>10*TABdata[[#This Row],[CANTIDAD - Cajas]]</f>
        <v>20</v>
      </c>
    </row>
    <row r="112" spans="1:15" ht="28.2" x14ac:dyDescent="0.3">
      <c r="A112" s="57"/>
      <c r="B112" s="89" t="s">
        <v>299</v>
      </c>
      <c r="C112" s="121" t="s">
        <v>45</v>
      </c>
      <c r="D112" s="56" t="s">
        <v>68</v>
      </c>
      <c r="E112" s="56" t="s">
        <v>69</v>
      </c>
      <c r="F112" s="115" t="s">
        <v>200</v>
      </c>
      <c r="G112" s="56" t="s">
        <v>51</v>
      </c>
      <c r="H112" s="116">
        <v>889</v>
      </c>
      <c r="I112" s="117" t="str">
        <f>VLOOKUP(TABdata[[#This Row],[LOTE]],MP!$A$4:$L$355,3,FALSE)</f>
        <v>024-39799-01</v>
      </c>
      <c r="J112" s="118">
        <f>VLOOKUP(TABdata[[#This Row],[LOTE]],MP!A:L,5,FALSE)</f>
        <v>45799</v>
      </c>
      <c r="K112" s="117" t="str">
        <f>VLOOKUP(TABdata[[#This Row],[LOTE]],MP!$A$4:$O$825,6,FALSE)</f>
        <v>143-35-01-0889</v>
      </c>
      <c r="L112" s="115">
        <v>1</v>
      </c>
      <c r="M112" s="119">
        <v>16</v>
      </c>
      <c r="N112" s="120">
        <v>31</v>
      </c>
      <c r="O112" s="13">
        <f>10*TABdata[[#This Row],[CANTIDAD - Cajas]]</f>
        <v>310</v>
      </c>
    </row>
    <row r="113" spans="1:15" ht="28.2" x14ac:dyDescent="0.3">
      <c r="A113" s="57"/>
      <c r="B113" s="89" t="s">
        <v>299</v>
      </c>
      <c r="C113" s="121" t="s">
        <v>45</v>
      </c>
      <c r="D113" s="56" t="s">
        <v>68</v>
      </c>
      <c r="E113" s="56" t="s">
        <v>69</v>
      </c>
      <c r="F113" s="115" t="s">
        <v>200</v>
      </c>
      <c r="G113" s="56" t="s">
        <v>51</v>
      </c>
      <c r="H113" s="116">
        <v>885</v>
      </c>
      <c r="I113" s="117" t="str">
        <f>VLOOKUP(TABdata[[#This Row],[LOTE]],MP!$A$4:$L$355,3,FALSE)</f>
        <v>024-01885-01</v>
      </c>
      <c r="J113" s="118">
        <f>VLOOKUP(TABdata[[#This Row],[LOTE]],MP!A:L,5,FALSE)</f>
        <v>45799</v>
      </c>
      <c r="K113" s="117" t="str">
        <f>VLOOKUP(TABdata[[#This Row],[LOTE]],MP!$A$4:$O$825,6,FALSE)</f>
        <v>143-35-01-0885</v>
      </c>
      <c r="L113" s="115">
        <v>1</v>
      </c>
      <c r="M113" s="119">
        <v>18</v>
      </c>
      <c r="N113" s="120">
        <v>19</v>
      </c>
      <c r="O113" s="13">
        <f>10*TABdata[[#This Row],[CANTIDAD - Cajas]]</f>
        <v>190</v>
      </c>
    </row>
    <row r="114" spans="1:15" ht="28.2" x14ac:dyDescent="0.3">
      <c r="A114" s="57"/>
      <c r="B114" s="89" t="s">
        <v>301</v>
      </c>
      <c r="C114" s="114" t="s">
        <v>45</v>
      </c>
      <c r="D114" s="56" t="s">
        <v>68</v>
      </c>
      <c r="E114" s="56" t="s">
        <v>69</v>
      </c>
      <c r="F114" s="115" t="s">
        <v>200</v>
      </c>
      <c r="G114" s="56" t="s">
        <v>51</v>
      </c>
      <c r="H114" s="116">
        <v>889</v>
      </c>
      <c r="I114" s="117" t="str">
        <f>VLOOKUP(TABdata[[#This Row],[LOTE]],MP!$A$4:$L$355,3,FALSE)</f>
        <v>024-39799-01</v>
      </c>
      <c r="J114" s="118">
        <f>VLOOKUP(TABdata[[#This Row],[LOTE]],MP!A:L,5,FALSE)</f>
        <v>45799</v>
      </c>
      <c r="K114" s="117" t="str">
        <f>VLOOKUP(TABdata[[#This Row],[LOTE]],MP!$A$4:$O$825,6,FALSE)</f>
        <v>143-35-01-0889</v>
      </c>
      <c r="L114" s="115">
        <v>1</v>
      </c>
      <c r="M114" s="119">
        <v>18</v>
      </c>
      <c r="N114" s="120">
        <v>104</v>
      </c>
      <c r="O114" s="13">
        <f>10*TABdata[[#This Row],[CANTIDAD - Cajas]]</f>
        <v>1040</v>
      </c>
    </row>
    <row r="115" spans="1:15" ht="27.6" x14ac:dyDescent="0.3">
      <c r="A115" s="56"/>
      <c r="B115" s="58"/>
      <c r="C115" s="59"/>
      <c r="D115" s="56"/>
      <c r="E115" s="56"/>
      <c r="F115" s="56"/>
      <c r="G115" s="56"/>
      <c r="H115" s="60"/>
      <c r="I115" s="56"/>
      <c r="J115" s="61"/>
      <c r="K115" s="56"/>
      <c r="L115" s="56"/>
      <c r="M115" s="59"/>
      <c r="N115" s="66">
        <f>SUBTOTAL(109,TABdata[CANTIDAD - Cajas])</f>
        <v>2496</v>
      </c>
      <c r="O115" s="65">
        <f>SUBTOTAL(109,TABdata[CANTIDAD  - KG])</f>
        <v>24960</v>
      </c>
    </row>
    <row r="116" spans="1:15" x14ac:dyDescent="0.3">
      <c r="C116" s="79">
        <v>341</v>
      </c>
      <c r="K116" s="53"/>
      <c r="L116" s="53"/>
      <c r="M116" s="2"/>
      <c r="N116" s="2"/>
    </row>
    <row r="117" spans="1:15" x14ac:dyDescent="0.35">
      <c r="K117" s="45"/>
      <c r="L117" s="45"/>
      <c r="M117" s="39"/>
      <c r="N117" s="55"/>
    </row>
    <row r="118" spans="1:15" ht="23.4" x14ac:dyDescent="0.45">
      <c r="K118" s="73"/>
      <c r="L118" s="78"/>
      <c r="M118" s="73"/>
      <c r="N118" s="66"/>
    </row>
    <row r="119" spans="1:15" x14ac:dyDescent="0.35">
      <c r="K119" s="74"/>
      <c r="L119" s="74"/>
      <c r="M119" s="74"/>
      <c r="N119" s="75"/>
    </row>
    <row r="120" spans="1:15" x14ac:dyDescent="0.35">
      <c r="K120" s="39"/>
      <c r="L120" s="39"/>
      <c r="M120" s="76"/>
      <c r="N120" s="54"/>
    </row>
    <row r="121" spans="1:15" x14ac:dyDescent="0.35">
      <c r="K121" s="39"/>
      <c r="L121" s="39"/>
      <c r="M121" s="76"/>
      <c r="N121" s="54"/>
    </row>
    <row r="122" spans="1:15" x14ac:dyDescent="0.35">
      <c r="K122" s="39"/>
      <c r="L122" s="39"/>
      <c r="M122" s="76"/>
      <c r="N122" s="54"/>
    </row>
    <row r="123" spans="1:15" x14ac:dyDescent="0.35">
      <c r="K123" s="45"/>
      <c r="L123" s="39"/>
      <c r="M123" s="76"/>
      <c r="N123" s="54"/>
    </row>
    <row r="124" spans="1:15" x14ac:dyDescent="0.35">
      <c r="K124" s="39"/>
      <c r="L124" s="39"/>
      <c r="M124" s="77"/>
      <c r="N124" s="54"/>
    </row>
    <row r="125" spans="1:15" x14ac:dyDescent="0.35">
      <c r="K125" s="39"/>
      <c r="L125" s="39"/>
      <c r="M125" s="100"/>
      <c r="N125" s="101"/>
    </row>
    <row r="126" spans="1:15" x14ac:dyDescent="0.35">
      <c r="K126" s="39"/>
      <c r="L126" s="39"/>
      <c r="M126" s="77"/>
      <c r="N126" s="54"/>
    </row>
    <row r="127" spans="1:15" x14ac:dyDescent="0.4">
      <c r="K127" s="90"/>
      <c r="L127" s="39"/>
      <c r="M127" s="77"/>
      <c r="N127" s="54"/>
    </row>
    <row r="128" spans="1:15" x14ac:dyDescent="0.35">
      <c r="L128" s="39"/>
      <c r="M128" s="77"/>
      <c r="N128" s="54"/>
    </row>
    <row r="129" spans="12:14" x14ac:dyDescent="0.35">
      <c r="L129" s="39"/>
      <c r="M129" s="77"/>
      <c r="N129" s="54"/>
    </row>
    <row r="130" spans="12:14" x14ac:dyDescent="0.35">
      <c r="L130" s="39"/>
      <c r="M130" s="77"/>
      <c r="N130" s="54"/>
    </row>
    <row r="136" spans="12:14" x14ac:dyDescent="0.3">
      <c r="N136" s="52">
        <v>1</v>
      </c>
    </row>
    <row r="164" spans="16:21" x14ac:dyDescent="0.3">
      <c r="P164"/>
      <c r="Q164" s="49"/>
      <c r="R164" s="13"/>
      <c r="U164"/>
    </row>
    <row r="165" spans="16:21" x14ac:dyDescent="0.3">
      <c r="P165"/>
      <c r="Q165" s="49"/>
      <c r="R165" s="13"/>
      <c r="U165"/>
    </row>
    <row r="166" spans="16:21" x14ac:dyDescent="0.3">
      <c r="P166"/>
      <c r="Q166" s="49"/>
      <c r="R166" s="13"/>
      <c r="U166"/>
    </row>
  </sheetData>
  <mergeCells count="1">
    <mergeCell ref="A1:H1"/>
  </mergeCells>
  <phoneticPr fontId="14" type="noConversion"/>
  <pageMargins left="0.19685039370078741" right="0.19685039370078741" top="0.51181102362204722" bottom="0.11811023622047245" header="0.31496062992125984" footer="0.11811023622047245"/>
  <pageSetup paperSize="9" scale="11" orientation="landscape" horizontalDpi="4294967293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74"/>
  <sheetViews>
    <sheetView showGridLines="0" view="pageBreakPreview" zoomScale="32" zoomScaleNormal="25" zoomScaleSheetLayoutView="32" workbookViewId="0">
      <selection activeCell="E9" sqref="E9:F9"/>
    </sheetView>
  </sheetViews>
  <sheetFormatPr baseColWidth="10" defaultRowHeight="14.4" x14ac:dyDescent="0.3"/>
  <cols>
    <col min="1" max="1" width="84.88671875" customWidth="1"/>
    <col min="2" max="2" width="111.5546875" style="1" customWidth="1"/>
    <col min="3" max="3" width="129.88671875" customWidth="1"/>
    <col min="4" max="4" width="38.109375" style="2" bestFit="1" customWidth="1"/>
    <col min="5" max="5" width="47" style="2" bestFit="1" customWidth="1"/>
    <col min="6" max="6" width="44.44140625" style="2" bestFit="1" customWidth="1"/>
    <col min="7" max="7" width="8.44140625" customWidth="1"/>
  </cols>
  <sheetData>
    <row r="1" spans="1:19" ht="15" customHeight="1" x14ac:dyDescent="0.3">
      <c r="B1" s="125" t="s">
        <v>17</v>
      </c>
      <c r="C1" s="125"/>
      <c r="D1" s="125"/>
      <c r="E1" s="125"/>
      <c r="F1" s="125"/>
    </row>
    <row r="2" spans="1:19" ht="69" customHeight="1" x14ac:dyDescent="0.3">
      <c r="B2" s="125"/>
      <c r="C2" s="125"/>
      <c r="D2" s="125"/>
      <c r="E2" s="125"/>
      <c r="F2" s="125"/>
    </row>
    <row r="3" spans="1:19" ht="80.25" customHeight="1" x14ac:dyDescent="0.3">
      <c r="C3" s="4"/>
      <c r="D3" s="4"/>
      <c r="E3" s="4"/>
      <c r="F3" s="4"/>
    </row>
    <row r="4" spans="1:19" ht="84.75" customHeight="1" thickBot="1" x14ac:dyDescent="0.35">
      <c r="C4" s="4"/>
      <c r="D4" s="4"/>
      <c r="E4" s="4"/>
      <c r="F4" s="4"/>
    </row>
    <row r="5" spans="1:19" s="6" customFormat="1" ht="105" customHeight="1" thickBot="1" x14ac:dyDescent="0.75">
      <c r="A5" s="70" t="s">
        <v>18</v>
      </c>
      <c r="B5" s="71" t="str">
        <f>+B6</f>
        <v>VGPF-364</v>
      </c>
      <c r="C5" s="5"/>
      <c r="D5" s="5"/>
      <c r="E5" s="72" t="s">
        <v>19</v>
      </c>
      <c r="F5" s="69">
        <f>+GETPIVOTDATA("CANTIDAD - Cajas",$A$8)</f>
        <v>104</v>
      </c>
    </row>
    <row r="6" spans="1:19" ht="51.6" hidden="1" x14ac:dyDescent="0.95">
      <c r="A6" s="107" t="s">
        <v>0</v>
      </c>
      <c r="B6" s="108" t="s">
        <v>301</v>
      </c>
    </row>
    <row r="7" spans="1:19" ht="84" customHeight="1" x14ac:dyDescent="0.3">
      <c r="N7" s="9"/>
      <c r="O7" s="8"/>
      <c r="P7" s="7"/>
      <c r="Q7" s="8"/>
      <c r="R7" s="7"/>
      <c r="S7" s="7"/>
    </row>
    <row r="8" spans="1:19" s="12" customFormat="1" ht="110.4" x14ac:dyDescent="0.7">
      <c r="A8" s="102" t="s">
        <v>3</v>
      </c>
      <c r="B8" s="102" t="s">
        <v>4</v>
      </c>
      <c r="C8" s="102" t="s">
        <v>5</v>
      </c>
      <c r="D8" s="102" t="s">
        <v>6</v>
      </c>
      <c r="E8" s="103" t="s">
        <v>11</v>
      </c>
      <c r="F8" s="102" t="s">
        <v>20</v>
      </c>
      <c r="G8" s="10"/>
    </row>
    <row r="9" spans="1:19" s="11" customFormat="1" ht="114.6" x14ac:dyDescent="2.0499999999999998">
      <c r="A9" s="113" t="s">
        <v>51</v>
      </c>
      <c r="B9" s="109" t="s">
        <v>244</v>
      </c>
      <c r="C9" s="110" t="s">
        <v>300</v>
      </c>
      <c r="D9" s="111">
        <v>1</v>
      </c>
      <c r="E9" s="111">
        <v>18</v>
      </c>
      <c r="F9" s="111">
        <v>104</v>
      </c>
    </row>
    <row r="10" spans="1:19" s="11" customFormat="1" ht="76.8" x14ac:dyDescent="0.3">
      <c r="A10" s="104" t="s">
        <v>8</v>
      </c>
      <c r="B10" s="104"/>
      <c r="C10" s="104"/>
      <c r="D10" s="104"/>
      <c r="E10" s="104"/>
      <c r="F10" s="112">
        <v>104</v>
      </c>
      <c r="G10" s="62"/>
    </row>
    <row r="11" spans="1:19" s="11" customFormat="1" ht="38.4" x14ac:dyDescent="0.3">
      <c r="A11"/>
      <c r="B11"/>
      <c r="C11"/>
      <c r="D11"/>
      <c r="E11"/>
      <c r="F11"/>
    </row>
    <row r="12" spans="1:19" s="11" customFormat="1" ht="38.4" x14ac:dyDescent="0.3">
      <c r="A12"/>
      <c r="B12"/>
      <c r="C12"/>
      <c r="D12"/>
      <c r="E12"/>
      <c r="F12"/>
    </row>
    <row r="13" spans="1:19" s="11" customFormat="1" ht="38.4" x14ac:dyDescent="0.3">
      <c r="A13"/>
      <c r="B13"/>
      <c r="C13"/>
      <c r="D13"/>
      <c r="E13"/>
      <c r="F13"/>
    </row>
    <row r="14" spans="1:19" s="11" customFormat="1" ht="38.4" x14ac:dyDescent="0.7">
      <c r="A14"/>
      <c r="B14"/>
      <c r="C14"/>
      <c r="D14"/>
      <c r="E14"/>
      <c r="F14"/>
      <c r="G14" s="10"/>
    </row>
    <row r="15" spans="1:19" s="11" customFormat="1" ht="38.4" x14ac:dyDescent="0.7">
      <c r="A15"/>
      <c r="B15"/>
      <c r="C15"/>
      <c r="D15"/>
      <c r="E15"/>
      <c r="F15"/>
      <c r="G15" s="10"/>
    </row>
    <row r="16" spans="1:19" s="11" customFormat="1" ht="38.4" x14ac:dyDescent="0.7">
      <c r="A16"/>
      <c r="B16"/>
      <c r="C16"/>
      <c r="D16"/>
      <c r="E16"/>
      <c r="F16"/>
      <c r="G16" s="10"/>
    </row>
    <row r="17" spans="1:7" s="11" customFormat="1" ht="38.4" x14ac:dyDescent="0.7">
      <c r="A17"/>
      <c r="B17"/>
      <c r="C17"/>
      <c r="D17"/>
      <c r="E17"/>
      <c r="F17"/>
      <c r="G17" s="10"/>
    </row>
    <row r="18" spans="1:7" s="10" customFormat="1" ht="38.4" x14ac:dyDescent="0.7">
      <c r="A18"/>
      <c r="B18"/>
      <c r="C18"/>
      <c r="D18"/>
      <c r="E18"/>
      <c r="F18"/>
    </row>
    <row r="19" spans="1:7" s="10" customFormat="1" ht="38.4" x14ac:dyDescent="0.7">
      <c r="A19"/>
      <c r="B19"/>
      <c r="C19"/>
      <c r="D19"/>
      <c r="E19"/>
      <c r="F19"/>
    </row>
    <row r="20" spans="1:7" s="10" customFormat="1" ht="38.4" x14ac:dyDescent="0.7">
      <c r="A20"/>
      <c r="B20"/>
      <c r="C20"/>
      <c r="D20"/>
      <c r="E20"/>
      <c r="F20"/>
    </row>
    <row r="21" spans="1:7" s="10" customFormat="1" ht="38.4" x14ac:dyDescent="0.7">
      <c r="A21"/>
      <c r="B21"/>
      <c r="C21"/>
      <c r="D21"/>
      <c r="E21"/>
      <c r="F21"/>
    </row>
    <row r="22" spans="1:7" s="10" customFormat="1" ht="38.4" x14ac:dyDescent="0.7">
      <c r="A22"/>
      <c r="B22"/>
      <c r="C22"/>
      <c r="D22"/>
      <c r="E22"/>
      <c r="F22"/>
    </row>
    <row r="23" spans="1:7" s="10" customFormat="1" ht="38.4" x14ac:dyDescent="0.7">
      <c r="A23"/>
      <c r="B23"/>
      <c r="C23"/>
      <c r="D23"/>
      <c r="E23"/>
      <c r="F23"/>
    </row>
    <row r="24" spans="1:7" s="10" customFormat="1" ht="38.4" x14ac:dyDescent="0.7">
      <c r="A24"/>
      <c r="B24"/>
      <c r="C24"/>
      <c r="D24"/>
      <c r="E24"/>
      <c r="F24"/>
    </row>
    <row r="25" spans="1:7" s="10" customFormat="1" ht="38.4" x14ac:dyDescent="0.7">
      <c r="A25"/>
      <c r="B25"/>
      <c r="C25"/>
      <c r="D25"/>
      <c r="E25"/>
      <c r="F25"/>
    </row>
    <row r="26" spans="1:7" s="10" customFormat="1" ht="38.4" x14ac:dyDescent="0.7">
      <c r="A26"/>
      <c r="B26"/>
      <c r="C26"/>
      <c r="D26"/>
      <c r="E26"/>
      <c r="F26"/>
    </row>
    <row r="27" spans="1:7" s="10" customFormat="1" ht="38.4" x14ac:dyDescent="0.7">
      <c r="A27"/>
      <c r="B27"/>
      <c r="C27"/>
      <c r="D27"/>
      <c r="E27"/>
      <c r="F27"/>
    </row>
    <row r="28" spans="1:7" s="10" customFormat="1" ht="38.4" x14ac:dyDescent="0.7">
      <c r="A28"/>
      <c r="B28"/>
      <c r="C28"/>
      <c r="D28"/>
      <c r="E28"/>
      <c r="F28"/>
    </row>
    <row r="29" spans="1:7" s="10" customFormat="1" ht="38.4" x14ac:dyDescent="0.7">
      <c r="A29"/>
      <c r="B29"/>
      <c r="C29"/>
      <c r="D29"/>
      <c r="E29"/>
      <c r="F29"/>
    </row>
    <row r="30" spans="1:7" s="10" customFormat="1" ht="38.4" x14ac:dyDescent="0.7">
      <c r="A30"/>
      <c r="B30"/>
      <c r="C30"/>
      <c r="D30"/>
      <c r="E30"/>
      <c r="F30"/>
    </row>
    <row r="31" spans="1:7" s="10" customFormat="1" ht="38.4" x14ac:dyDescent="0.7">
      <c r="A31"/>
      <c r="B31"/>
      <c r="C31"/>
      <c r="D31"/>
      <c r="E31"/>
      <c r="F31"/>
    </row>
    <row r="32" spans="1:7" s="10" customFormat="1" ht="38.4" x14ac:dyDescent="0.7">
      <c r="A32"/>
      <c r="B32"/>
      <c r="C32"/>
      <c r="D32"/>
      <c r="E32"/>
      <c r="F32"/>
    </row>
    <row r="33" spans="1:6" s="10" customFormat="1" ht="38.4" x14ac:dyDescent="0.7">
      <c r="A33"/>
      <c r="B33"/>
      <c r="C33"/>
      <c r="D33"/>
      <c r="E33"/>
      <c r="F33"/>
    </row>
    <row r="34" spans="1:6" s="10" customFormat="1" ht="38.4" x14ac:dyDescent="0.7">
      <c r="A34"/>
      <c r="B34"/>
      <c r="C34"/>
      <c r="D34"/>
      <c r="E34"/>
      <c r="F34"/>
    </row>
    <row r="35" spans="1:6" s="10" customFormat="1" ht="38.4" x14ac:dyDescent="0.7">
      <c r="A35"/>
      <c r="B35"/>
      <c r="C35"/>
      <c r="D35"/>
      <c r="E35"/>
      <c r="F35"/>
    </row>
    <row r="36" spans="1:6" s="10" customFormat="1" ht="38.4" x14ac:dyDescent="0.7">
      <c r="A36"/>
      <c r="B36"/>
      <c r="C36"/>
      <c r="D36"/>
      <c r="E36"/>
      <c r="F36"/>
    </row>
    <row r="37" spans="1:6" s="10" customFormat="1" ht="38.4" x14ac:dyDescent="0.7">
      <c r="A37"/>
      <c r="B37"/>
      <c r="C37"/>
      <c r="D37"/>
      <c r="E37"/>
      <c r="F37"/>
    </row>
    <row r="38" spans="1:6" s="10" customFormat="1" ht="38.4" x14ac:dyDescent="0.7">
      <c r="A38"/>
      <c r="B38"/>
      <c r="C38"/>
      <c r="D38"/>
      <c r="E38"/>
      <c r="F38"/>
    </row>
    <row r="39" spans="1:6" s="10" customFormat="1" ht="38.4" x14ac:dyDescent="0.7">
      <c r="A39"/>
      <c r="B39"/>
      <c r="C39"/>
      <c r="D39"/>
      <c r="E39"/>
      <c r="F39"/>
    </row>
    <row r="40" spans="1:6" s="10" customFormat="1" ht="38.4" x14ac:dyDescent="0.7">
      <c r="A40"/>
      <c r="B40"/>
      <c r="C40"/>
      <c r="D40"/>
      <c r="E40"/>
      <c r="F40"/>
    </row>
    <row r="41" spans="1:6" x14ac:dyDescent="0.3">
      <c r="B41"/>
      <c r="D41"/>
      <c r="E41"/>
      <c r="F41"/>
    </row>
    <row r="42" spans="1:6" x14ac:dyDescent="0.3">
      <c r="B42"/>
      <c r="D42"/>
      <c r="E42"/>
      <c r="F42"/>
    </row>
    <row r="43" spans="1:6" x14ac:dyDescent="0.3">
      <c r="B43"/>
      <c r="D43"/>
      <c r="E43"/>
      <c r="F43"/>
    </row>
    <row r="44" spans="1:6" x14ac:dyDescent="0.3">
      <c r="B44"/>
      <c r="D44"/>
      <c r="E44"/>
      <c r="F44"/>
    </row>
    <row r="45" spans="1:6" x14ac:dyDescent="0.3">
      <c r="B45"/>
      <c r="D45"/>
      <c r="E45"/>
      <c r="F45"/>
    </row>
    <row r="46" spans="1:6" x14ac:dyDescent="0.3">
      <c r="B46"/>
      <c r="D46"/>
      <c r="E46"/>
      <c r="F46"/>
    </row>
    <row r="47" spans="1:6" x14ac:dyDescent="0.3">
      <c r="B47"/>
      <c r="D47"/>
      <c r="E47"/>
      <c r="F47"/>
    </row>
    <row r="48" spans="1:6" x14ac:dyDescent="0.3">
      <c r="B48"/>
      <c r="D48"/>
      <c r="E48"/>
      <c r="F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</sheetData>
  <mergeCells count="1">
    <mergeCell ref="B1:F2"/>
  </mergeCells>
  <pageMargins left="0.70866141732283472" right="0.70866141732283472" top="0.74803149606299213" bottom="0.74803149606299213" header="0.31496062992125984" footer="0.31496062992125984"/>
  <pageSetup paperSize="9" scale="28" orientation="landscape" horizontalDpi="4294967293" verticalDpi="36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1 W J W C 7 s s l e l A A A A 9 g A A A B I A H A B D b 2 5 m a W c v U G F j a 2 F n Z S 5 4 b W w g o h g A K K A U A A A A A A A A A A A A A A A A A A A A A A A A A A A A h Y 8 x D o I w G I W v Q r r T l p q o I T 9 l M G 6 S k J g Y 1 6 Z U a I B i a L H c z c E j e Q U x i r o 5 v u 9 9 w 3 v 3 6 w 3 S s W 2 C i + q t 7 k y C I k x R o I z s C m 3 K B A 3 u F K 5 R y i E X s h a l C i b Z 2 H i 0 R Y I q 5 8 4 x I d 5 7 7 B e 4 6 0 v C K I 3 I M d v t Z a V a g T 6 y / i + H 2 l g n j F S I w + E 1 h j M c s S V m b I U p k B l C p s 1 X Y N P e Z / s D Y T M 0 b u g V V z b M t 0 D m C O T 9 g T 8 A U E s D B B Q A A g A I A D N V i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V Y l Y K I p H u A 4 A A A A R A A A A E w A c A E Z v c m 1 1 b G F z L 1 N l Y 3 R p b 2 4 x L m 0 g o h g A K K A U A A A A A A A A A A A A A A A A A A A A A A A A A A A A K 0 5 N L s n M z 1 M I h t C G 1 g B Q S w E C L Q A U A A I A C A A z V Y l Y L u y y V 6 U A A A D 2 A A A A E g A A A A A A A A A A A A A A A A A A A A A A Q 2 9 u Z m l n L 1 B h Y 2 t h Z 2 U u e G 1 s U E s B A i 0 A F A A C A A g A M 1 W J W A / K 6 a u k A A A A 6 Q A A A B M A A A A A A A A A A A A A A A A A 8 Q A A A F t D b 2 5 0 Z W 5 0 X 1 R 5 c G V z X S 5 4 b W x Q S w E C L Q A U A A I A C A A z V Y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F 7 i x N R r 0 u k 0 T l C v L j t t Q A A A A A C A A A A A A A Q Z g A A A A E A A C A A A A C q t m i a V N g w O / q 0 D 4 7 Q h + J e Q 1 B G g b u e G Q R o F j r N m Y D 4 0 A A A A A A O g A A A A A I A A C A A A A D L W B a 4 N U Z v L C U R O T f a O T C k 9 U w f W m O Z C 4 U G s 0 J 0 3 T B R G 1 A A A A D C h h L M C 1 + 9 M 2 Q s A 5 Z O d s S + A 9 J O 8 3 + S Y m b A b m q f w d 9 X g W k A R 8 q z k p I 3 Q r g 8 m B b V T J b O k Z 9 A n Y 7 q 0 w j a W 8 O g 3 u y j M s A 1 p E n Y I N S 8 w / C C f F W 7 X k A A A A D F w 5 x I N 3 / C s n C d d C A q 8 B x U C Z + r s a u U d I z Z C g I S D v p i P 2 C 0 D y H 2 Y s u M v R 1 N H W 1 1 X y T r 4 k V H N 6 H b U J / i v A 9 B K z F l < / D a t a M a s h u p > 
</file>

<file path=customXml/itemProps1.xml><?xml version="1.0" encoding="utf-8"?>
<ds:datastoreItem xmlns:ds="http://schemas.openxmlformats.org/officeDocument/2006/customXml" ds:itemID="{61C1B55E-E82E-407F-9C37-C2EE86AB1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MP</vt:lpstr>
      <vt:lpstr>Hoja1</vt:lpstr>
      <vt:lpstr>DATA</vt:lpstr>
      <vt:lpstr>ROTULOS DE PALLETS</vt:lpstr>
      <vt:lpstr>DATA!Área_de_impresión</vt:lpstr>
      <vt:lpstr>MP!Área_de_impresión</vt:lpstr>
      <vt:lpstr>'ROTULOS DE PALLETS'!Área_de_impresión</vt:lpstr>
      <vt:lpstr>DATA!Títulos_a_imprimir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Giuliana Verapinto</dc:creator>
  <cp:lastModifiedBy>Victor</cp:lastModifiedBy>
  <cp:lastPrinted>2025-05-27T19:46:54Z</cp:lastPrinted>
  <dcterms:created xsi:type="dcterms:W3CDTF">2020-09-21T19:56:38Z</dcterms:created>
  <dcterms:modified xsi:type="dcterms:W3CDTF">2025-05-28T16:59:36Z</dcterms:modified>
</cp:coreProperties>
</file>