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enreport\Genreport_0902\raw_data\"/>
    </mc:Choice>
  </mc:AlternateContent>
  <bookViews>
    <workbookView xWindow="0" yWindow="396" windowWidth="21600" windowHeight="11508" tabRatio="926" activeTab="3"/>
  </bookViews>
  <sheets>
    <sheet name="验收测试结果" sheetId="1" r:id="rId1"/>
    <sheet name="遗留缺陷列表" sheetId="2" r:id="rId2"/>
    <sheet name="产品需求列表" sheetId="3" r:id="rId3"/>
    <sheet name="验收测试用例" sheetId="4" r:id="rId4"/>
    <sheet name="设备外观图" sheetId="5" r:id="rId5"/>
    <sheet name="跑机记录表（MTBF&amp;MTTR）" sheetId="6" r:id="rId6"/>
    <sheet name="打印版面介绍" sheetId="7" r:id="rId7"/>
    <sheet name="CPK测量记录-C36716（贴标）" sheetId="8" r:id="rId8"/>
    <sheet name="CPK测量记录-C36717 (白卡)" sheetId="9" r:id="rId9"/>
    <sheet name="CPK测量记录-C36717 (黑卡) " sheetId="10" r:id="rId10"/>
    <sheet name="附件" sheetId="11" r:id="rId11"/>
  </sheets>
  <definedNames>
    <definedName name="_xlnm._FilterDatabase" localSheetId="2" hidden="1">产品需求列表!$A$2:$I$93</definedName>
    <definedName name="_xlnm._FilterDatabase" localSheetId="3" hidden="1">验收测试用例!$A$2:$J$204</definedName>
    <definedName name="_xlnm._FilterDatabase" localSheetId="1" hidden="1">遗留缺陷列表!$A$2:$N$51</definedName>
    <definedName name="_xlnm.Print_Titles" localSheetId="7">'CPK测量记录-C36716（贴标）'!$1:$2</definedName>
    <definedName name="_xlnm.Print_Titles" localSheetId="8">'CPK测量记录-C36717 (白卡)'!$1:$2</definedName>
    <definedName name="_xlnm.Print_Titles" localSheetId="9">'CPK测量记录-C36717 (黑卡) '!$1:$2</definedName>
    <definedName name="_xlnm.Print_Titles" localSheetId="2">产品需求列表!$1:$2</definedName>
    <definedName name="_xlnm.Print_Titles" localSheetId="6">打印版面介绍!$1:$2</definedName>
    <definedName name="_xlnm.Print_Titles" localSheetId="10">附件!$1:$2</definedName>
    <definedName name="_xlnm.Print_Titles" localSheetId="4">设备外观图!$1:$2</definedName>
    <definedName name="_xlnm.Print_Titles" localSheetId="3">验收测试用例!$1:$2</definedName>
    <definedName name="_xlnm.Print_Titles" localSheetId="1">遗留缺陷列表!$1:$2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1" l="1"/>
  <c r="E13" i="10"/>
  <c r="D13" i="10"/>
  <c r="D14" i="10" s="1"/>
  <c r="C13" i="10"/>
  <c r="B13" i="10"/>
  <c r="B14" i="10" s="1"/>
  <c r="E12" i="10"/>
  <c r="D12" i="10"/>
  <c r="C12" i="10"/>
  <c r="B12" i="10"/>
  <c r="E11" i="10"/>
  <c r="D11" i="10"/>
  <c r="C11" i="10"/>
  <c r="B11" i="10"/>
  <c r="E10" i="10"/>
  <c r="D10" i="10"/>
  <c r="C10" i="10"/>
  <c r="B10" i="10"/>
  <c r="E9" i="10"/>
  <c r="E7" i="10" s="1"/>
  <c r="D9" i="10"/>
  <c r="D7" i="10" s="1"/>
  <c r="C9" i="10"/>
  <c r="C8" i="10" s="1"/>
  <c r="B9" i="10"/>
  <c r="B8" i="10" s="1"/>
  <c r="E5" i="10"/>
  <c r="D5" i="10"/>
  <c r="C5" i="10"/>
  <c r="B5" i="10"/>
  <c r="A1" i="10"/>
  <c r="E13" i="9"/>
  <c r="E14" i="9" s="1"/>
  <c r="D13" i="9"/>
  <c r="D14" i="9" s="1"/>
  <c r="C13" i="9"/>
  <c r="B13" i="9"/>
  <c r="B14" i="9" s="1"/>
  <c r="E12" i="9"/>
  <c r="D12" i="9"/>
  <c r="C12" i="9"/>
  <c r="B12" i="9"/>
  <c r="E11" i="9"/>
  <c r="D11" i="9"/>
  <c r="C11" i="9"/>
  <c r="B11" i="9"/>
  <c r="E10" i="9"/>
  <c r="D10" i="9"/>
  <c r="C10" i="9"/>
  <c r="B10" i="9"/>
  <c r="B7" i="9" s="1"/>
  <c r="E9" i="9"/>
  <c r="E6" i="9" s="1"/>
  <c r="D9" i="9"/>
  <c r="D8" i="9" s="1"/>
  <c r="C9" i="9"/>
  <c r="C8" i="9" s="1"/>
  <c r="B9" i="9"/>
  <c r="B6" i="9"/>
  <c r="E5" i="9"/>
  <c r="D5" i="9"/>
  <c r="C5" i="9"/>
  <c r="B5" i="9"/>
  <c r="A1" i="9"/>
  <c r="E13" i="8"/>
  <c r="E14" i="8" s="1"/>
  <c r="D13" i="8"/>
  <c r="C13" i="8"/>
  <c r="C14" i="8" s="1"/>
  <c r="B13" i="8"/>
  <c r="E12" i="8"/>
  <c r="D12" i="8"/>
  <c r="C12" i="8"/>
  <c r="B12" i="8"/>
  <c r="E11" i="8"/>
  <c r="D11" i="8"/>
  <c r="C11" i="8"/>
  <c r="B11" i="8"/>
  <c r="E10" i="8"/>
  <c r="D10" i="8"/>
  <c r="C10" i="8"/>
  <c r="B10" i="8"/>
  <c r="E9" i="8"/>
  <c r="D9" i="8"/>
  <c r="C9" i="8"/>
  <c r="C8" i="8" s="1"/>
  <c r="B9" i="8"/>
  <c r="B8" i="8" s="1"/>
  <c r="B6" i="8"/>
  <c r="E5" i="8"/>
  <c r="D5" i="8"/>
  <c r="C5" i="8"/>
  <c r="B5" i="8"/>
  <c r="A1" i="8"/>
  <c r="A1" i="7"/>
  <c r="M57" i="6"/>
  <c r="L57" i="6"/>
  <c r="E57" i="6"/>
  <c r="C57" i="6"/>
  <c r="F57" i="6" s="1"/>
  <c r="M56" i="6"/>
  <c r="L56" i="6"/>
  <c r="F56" i="6"/>
  <c r="G56" i="6" s="1"/>
  <c r="E56" i="6"/>
  <c r="C56" i="6"/>
  <c r="M55" i="6"/>
  <c r="L55" i="6"/>
  <c r="E55" i="6"/>
  <c r="C55" i="6"/>
  <c r="F55" i="6" s="1"/>
  <c r="G55" i="6" s="1"/>
  <c r="M54" i="6"/>
  <c r="L54" i="6"/>
  <c r="E54" i="6"/>
  <c r="C54" i="6"/>
  <c r="F54" i="6" s="1"/>
  <c r="G54" i="6" s="1"/>
  <c r="M53" i="6"/>
  <c r="L53" i="6"/>
  <c r="E53" i="6"/>
  <c r="C53" i="6"/>
  <c r="F53" i="6" s="1"/>
  <c r="M52" i="6"/>
  <c r="L52" i="6"/>
  <c r="E52" i="6"/>
  <c r="C52" i="6"/>
  <c r="F52" i="6" s="1"/>
  <c r="M51" i="6"/>
  <c r="L51" i="6"/>
  <c r="E51" i="6"/>
  <c r="C51" i="6"/>
  <c r="F51" i="6" s="1"/>
  <c r="G51" i="6" s="1"/>
  <c r="M50" i="6"/>
  <c r="L50" i="6"/>
  <c r="E50" i="6"/>
  <c r="C50" i="6"/>
  <c r="F50" i="6" s="1"/>
  <c r="G50" i="6" s="1"/>
  <c r="M49" i="6"/>
  <c r="L49" i="6"/>
  <c r="F49" i="6"/>
  <c r="G49" i="6" s="1"/>
  <c r="E49" i="6"/>
  <c r="C49" i="6"/>
  <c r="M48" i="6"/>
  <c r="L48" i="6"/>
  <c r="E48" i="6"/>
  <c r="C48" i="6"/>
  <c r="F48" i="6" s="1"/>
  <c r="M47" i="6"/>
  <c r="L47" i="6"/>
  <c r="E47" i="6"/>
  <c r="C47" i="6"/>
  <c r="F47" i="6" s="1"/>
  <c r="G47" i="6" s="1"/>
  <c r="M46" i="6"/>
  <c r="L46" i="6"/>
  <c r="E46" i="6"/>
  <c r="C46" i="6"/>
  <c r="F46" i="6" s="1"/>
  <c r="G46" i="6" s="1"/>
  <c r="M45" i="6"/>
  <c r="L45" i="6"/>
  <c r="E45" i="6"/>
  <c r="C45" i="6"/>
  <c r="F45" i="6" s="1"/>
  <c r="G45" i="6" s="1"/>
  <c r="M44" i="6"/>
  <c r="L44" i="6"/>
  <c r="F44" i="6"/>
  <c r="G44" i="6" s="1"/>
  <c r="E44" i="6"/>
  <c r="C44" i="6"/>
  <c r="M43" i="6"/>
  <c r="L43" i="6"/>
  <c r="E43" i="6"/>
  <c r="C43" i="6"/>
  <c r="F43" i="6" s="1"/>
  <c r="G43" i="6" s="1"/>
  <c r="M42" i="6"/>
  <c r="L42" i="6"/>
  <c r="E42" i="6"/>
  <c r="C42" i="6"/>
  <c r="F42" i="6" s="1"/>
  <c r="M41" i="6"/>
  <c r="L41" i="6"/>
  <c r="E41" i="6"/>
  <c r="C41" i="6"/>
  <c r="F41" i="6" s="1"/>
  <c r="G41" i="6" s="1"/>
  <c r="M40" i="6"/>
  <c r="L40" i="6"/>
  <c r="E40" i="6"/>
  <c r="C40" i="6"/>
  <c r="F40" i="6" s="1"/>
  <c r="G40" i="6" s="1"/>
  <c r="M39" i="6"/>
  <c r="L39" i="6"/>
  <c r="E39" i="6"/>
  <c r="C39" i="6"/>
  <c r="F39" i="6" s="1"/>
  <c r="G39" i="6" s="1"/>
  <c r="M38" i="6"/>
  <c r="L38" i="6"/>
  <c r="E38" i="6"/>
  <c r="C38" i="6"/>
  <c r="F38" i="6" s="1"/>
  <c r="G38" i="6" s="1"/>
  <c r="M37" i="6"/>
  <c r="L37" i="6"/>
  <c r="F37" i="6"/>
  <c r="G37" i="6" s="1"/>
  <c r="E37" i="6"/>
  <c r="C37" i="6"/>
  <c r="M36" i="6"/>
  <c r="L36" i="6"/>
  <c r="E36" i="6"/>
  <c r="C36" i="6"/>
  <c r="F36" i="6" s="1"/>
  <c r="M35" i="6"/>
  <c r="L35" i="6"/>
  <c r="E35" i="6"/>
  <c r="C35" i="6"/>
  <c r="F35" i="6" s="1"/>
  <c r="G35" i="6" s="1"/>
  <c r="M34" i="6"/>
  <c r="L34" i="6"/>
  <c r="E34" i="6"/>
  <c r="C34" i="6"/>
  <c r="F34" i="6" s="1"/>
  <c r="M33" i="6"/>
  <c r="L33" i="6"/>
  <c r="E33" i="6"/>
  <c r="C33" i="6"/>
  <c r="F33" i="6" s="1"/>
  <c r="G33" i="6" s="1"/>
  <c r="M32" i="6"/>
  <c r="L32" i="6"/>
  <c r="E32" i="6"/>
  <c r="C32" i="6"/>
  <c r="F32" i="6" s="1"/>
  <c r="G32" i="6" s="1"/>
  <c r="M31" i="6"/>
  <c r="L31" i="6"/>
  <c r="E31" i="6"/>
  <c r="C31" i="6"/>
  <c r="F31" i="6" s="1"/>
  <c r="G31" i="6" s="1"/>
  <c r="M30" i="6"/>
  <c r="L30" i="6"/>
  <c r="E30" i="6"/>
  <c r="C30" i="6"/>
  <c r="F30" i="6" s="1"/>
  <c r="G30" i="6" s="1"/>
  <c r="M29" i="6"/>
  <c r="L29" i="6"/>
  <c r="E29" i="6"/>
  <c r="C29" i="6"/>
  <c r="F29" i="6" s="1"/>
  <c r="G29" i="6" s="1"/>
  <c r="M28" i="6"/>
  <c r="L28" i="6"/>
  <c r="E28" i="6"/>
  <c r="C28" i="6"/>
  <c r="F28" i="6" s="1"/>
  <c r="M27" i="6"/>
  <c r="L27" i="6"/>
  <c r="E27" i="6"/>
  <c r="C27" i="6"/>
  <c r="F27" i="6" s="1"/>
  <c r="G27" i="6" s="1"/>
  <c r="M26" i="6"/>
  <c r="L26" i="6"/>
  <c r="E26" i="6"/>
  <c r="C26" i="6"/>
  <c r="F26" i="6" s="1"/>
  <c r="G26" i="6" s="1"/>
  <c r="M25" i="6"/>
  <c r="L25" i="6"/>
  <c r="E25" i="6"/>
  <c r="C25" i="6"/>
  <c r="F25" i="6" s="1"/>
  <c r="G25" i="6" s="1"/>
  <c r="M24" i="6"/>
  <c r="L24" i="6"/>
  <c r="E24" i="6"/>
  <c r="C24" i="6"/>
  <c r="F24" i="6" s="1"/>
  <c r="G24" i="6" s="1"/>
  <c r="M23" i="6"/>
  <c r="L23" i="6"/>
  <c r="E23" i="6"/>
  <c r="C23" i="6"/>
  <c r="F23" i="6" s="1"/>
  <c r="M22" i="6"/>
  <c r="L22" i="6"/>
  <c r="E22" i="6"/>
  <c r="C22" i="6"/>
  <c r="F22" i="6" s="1"/>
  <c r="G22" i="6" s="1"/>
  <c r="M21" i="6"/>
  <c r="L21" i="6"/>
  <c r="E21" i="6"/>
  <c r="C21" i="6"/>
  <c r="F21" i="6" s="1"/>
  <c r="G21" i="6" s="1"/>
  <c r="M20" i="6"/>
  <c r="L20" i="6"/>
  <c r="E20" i="6"/>
  <c r="C20" i="6"/>
  <c r="F20" i="6" s="1"/>
  <c r="G20" i="6" s="1"/>
  <c r="M19" i="6"/>
  <c r="L19" i="6"/>
  <c r="E19" i="6"/>
  <c r="C19" i="6"/>
  <c r="F19" i="6" s="1"/>
  <c r="G19" i="6" s="1"/>
  <c r="M18" i="6"/>
  <c r="L18" i="6"/>
  <c r="E18" i="6"/>
  <c r="C18" i="6"/>
  <c r="F18" i="6" s="1"/>
  <c r="G18" i="6" s="1"/>
  <c r="M17" i="6"/>
  <c r="L17" i="6"/>
  <c r="E17" i="6"/>
  <c r="C17" i="6"/>
  <c r="F17" i="6" s="1"/>
  <c r="M16" i="6"/>
  <c r="L16" i="6"/>
  <c r="E16" i="6"/>
  <c r="C16" i="6"/>
  <c r="F16" i="6" s="1"/>
  <c r="G16" i="6" s="1"/>
  <c r="M15" i="6"/>
  <c r="L15" i="6"/>
  <c r="E15" i="6"/>
  <c r="C15" i="6"/>
  <c r="F15" i="6" s="1"/>
  <c r="G15" i="6" s="1"/>
  <c r="M14" i="6"/>
  <c r="L14" i="6"/>
  <c r="F14" i="6"/>
  <c r="E14" i="6"/>
  <c r="C14" i="6"/>
  <c r="M13" i="6"/>
  <c r="L13" i="6"/>
  <c r="F13" i="6"/>
  <c r="G13" i="6" s="1"/>
  <c r="E13" i="6"/>
  <c r="C13" i="6"/>
  <c r="M12" i="6"/>
  <c r="L12" i="6"/>
  <c r="E12" i="6"/>
  <c r="C12" i="6"/>
  <c r="F12" i="6" s="1"/>
  <c r="G12" i="6" s="1"/>
  <c r="M11" i="6"/>
  <c r="L11" i="6"/>
  <c r="E11" i="6"/>
  <c r="C11" i="6"/>
  <c r="F11" i="6" s="1"/>
  <c r="M10" i="6"/>
  <c r="L10" i="6"/>
  <c r="E10" i="6"/>
  <c r="C10" i="6"/>
  <c r="F10" i="6" s="1"/>
  <c r="G10" i="6" s="1"/>
  <c r="M9" i="6"/>
  <c r="L9" i="6"/>
  <c r="E9" i="6"/>
  <c r="C9" i="6"/>
  <c r="F9" i="6" s="1"/>
  <c r="G9" i="6" s="1"/>
  <c r="M8" i="6"/>
  <c r="L8" i="6"/>
  <c r="F8" i="6"/>
  <c r="E8" i="6"/>
  <c r="C8" i="6"/>
  <c r="M7" i="6"/>
  <c r="L7" i="6"/>
  <c r="F7" i="6"/>
  <c r="G7" i="6" s="1"/>
  <c r="E7" i="6"/>
  <c r="A1" i="6"/>
  <c r="A1" i="5"/>
  <c r="A1" i="4"/>
  <c r="A1" i="3"/>
  <c r="A1" i="2"/>
  <c r="S10" i="1"/>
  <c r="A1" i="1"/>
  <c r="B14" i="8" l="1"/>
  <c r="D14" i="8"/>
  <c r="G14" i="6"/>
  <c r="G23" i="6"/>
  <c r="G48" i="6"/>
  <c r="E6" i="10"/>
  <c r="C7" i="10"/>
  <c r="I4" i="6"/>
  <c r="B4" i="6" s="1"/>
  <c r="H4" i="6" s="1"/>
  <c r="D8" i="10"/>
  <c r="G57" i="6"/>
  <c r="E8" i="10"/>
  <c r="J4" i="6"/>
  <c r="C4" i="6" s="1"/>
  <c r="C6" i="9"/>
  <c r="D6" i="9"/>
  <c r="B7" i="10"/>
  <c r="G8" i="6"/>
  <c r="G17" i="6"/>
  <c r="G42" i="6"/>
  <c r="G34" i="6"/>
  <c r="C7" i="8"/>
  <c r="C7" i="9"/>
  <c r="G52" i="6"/>
  <c r="D7" i="8"/>
  <c r="D7" i="9"/>
  <c r="E7" i="8"/>
  <c r="G11" i="6"/>
  <c r="G36" i="6"/>
  <c r="B7" i="8"/>
  <c r="G28" i="6"/>
  <c r="G53" i="6"/>
  <c r="C14" i="10"/>
  <c r="K4" i="6"/>
  <c r="E14" i="10"/>
  <c r="C14" i="9"/>
  <c r="D8" i="8"/>
  <c r="B6" i="10"/>
  <c r="E8" i="8"/>
  <c r="C6" i="10"/>
  <c r="E7" i="9"/>
  <c r="D6" i="10"/>
  <c r="L4" i="6"/>
  <c r="B8" i="9"/>
  <c r="E8" i="9"/>
  <c r="C6" i="8"/>
  <c r="D6" i="8"/>
  <c r="E6" i="8"/>
  <c r="A4" i="6" l="1"/>
  <c r="F4" i="6"/>
  <c r="E4" i="6"/>
  <c r="G4" i="6"/>
  <c r="U10" i="1" l="1"/>
</calcChain>
</file>

<file path=xl/comments1.xml><?xml version="1.0" encoding="utf-8"?>
<comments xmlns="http://schemas.openxmlformats.org/spreadsheetml/2006/main">
  <authors>
    <author>张诗婉</author>
  </authors>
  <commentList>
    <comment ref="H6" authorId="0" shapeId="0">
      <text>
        <r>
          <rPr>
            <sz val="11"/>
            <color rgb="FF000000"/>
            <rFont val="宋体"/>
            <family val="3"/>
            <charset val="134"/>
            <scheme val="minor"/>
          </rPr>
          <t>张诗婉:
Stop due to the machine :        yes = 1 no =0
（由于设备本身导致的停止：yes = 1 no =0）</t>
        </r>
      </text>
    </comment>
    <comment ref="J6" authorId="0" shapeId="0">
      <text>
        <r>
          <rPr>
            <sz val="11"/>
            <color rgb="FF000000"/>
            <rFont val="宋体"/>
            <family val="3"/>
            <charset val="134"/>
            <scheme val="minor"/>
          </rPr>
          <t>张诗婉:
Volontary stop (Break,meal,etc..) yes=1 no=0
（人为主动停止，如休息、吃饭等，yes=1 no=0）</t>
        </r>
      </text>
    </comment>
  </commentList>
</comments>
</file>

<file path=xl/sharedStrings.xml><?xml version="1.0" encoding="utf-8"?>
<sst xmlns="http://schemas.openxmlformats.org/spreadsheetml/2006/main" count="1156" uniqueCount="654">
  <si>
    <t>项目编号</t>
  </si>
  <si>
    <t>项目名称</t>
  </si>
  <si>
    <t>测试单号</t>
  </si>
  <si>
    <t>项目经理</t>
  </si>
  <si>
    <t>产品内部型号</t>
  </si>
  <si>
    <t>产品名称</t>
  </si>
  <si>
    <t>BOM编码</t>
  </si>
  <si>
    <t>产品经理</t>
  </si>
  <si>
    <t>申请原因</t>
  </si>
  <si>
    <t>开始时间</t>
  </si>
  <si>
    <t>结束时间</t>
  </si>
  <si>
    <t>验收人员</t>
  </si>
  <si>
    <t>1. 测试概述</t>
  </si>
  <si>
    <t>1.1 测试依据：</t>
  </si>
  <si>
    <t>1.2 测试范围：</t>
  </si>
  <si>
    <t>2. 验收结论</t>
  </si>
  <si>
    <t>验收结论</t>
  </si>
  <si>
    <t>总轮次</t>
  </si>
  <si>
    <t>质量得分</t>
  </si>
  <si>
    <t>【不通过】：测试结果“不通过”，优化后下一版本验证。</t>
  </si>
  <si>
    <t>1.整机验收测试结果为：不通过。
2.底层软件主要存在问题：【稳定性】相机移动稳定性测试，出现多次还未到达预设测试数量，相机就自动停止的情况（偶现）。
3.上层应用主要存在问题：因多个主要功能未实现（自动调节光源功能未、换装功能、照相检测平台功能等），无法进行测试。
4.PRD需求验证，主要存在问题如下：
1）【上补光灯】上补光灯_显色指数、发光面积高度尺寸、灯边框过宽等不符合需求。
2）【上补光灯】稳定性测试，长时间保持最大亮度容易发烫，且会自动进入保护状态，导致灯会自动闪烁。
3）【下补光灯】下补光灯_色温和显色指数、功率、安装位置不符合需求。
4）【镜面玻璃】镜面玻璃反射率、宽度不符合需求，另外玻璃固定方式、外侧贴条等要改进。
5）【工作台】工作人员端灯带线路要加挡板、PCB加护罩；受理人员端屏幕角度有点偏低，看屏幕效果偏暗；工作台下面透光密集孔板防虫入以及工作台前端底部灯加灯罩。
6）【设备尺寸】设备尺寸长度、高度不符合需求。
7）【视线引导灯】需增加视线引导灯。
8）【读卡位】受理台桌面上的读卡位太平，不易拿取卡。
9）【电源】最大功率、待机功率不符合要求。
5.机电安全：测试结果为通过。</t>
  </si>
  <si>
    <t>3. 测试结果</t>
  </si>
  <si>
    <t>3.1验收轮次质量分评估</t>
  </si>
  <si>
    <t>需求版本</t>
  </si>
  <si>
    <t>第几轮次</t>
  </si>
  <si>
    <t>测试版本数</t>
  </si>
  <si>
    <t>本轮基础分</t>
  </si>
  <si>
    <t>本轮结果</t>
  </si>
  <si>
    <t>需求数据</t>
  </si>
  <si>
    <t>用例数据</t>
  </si>
  <si>
    <t>缺陷数据</t>
  </si>
  <si>
    <t>计分项</t>
  </si>
  <si>
    <t>验证得分</t>
  </si>
  <si>
    <t>总需求数</t>
  </si>
  <si>
    <t>通过数</t>
  </si>
  <si>
    <t>通过率</t>
  </si>
  <si>
    <t>总用例数</t>
  </si>
  <si>
    <t>执行用例数</t>
  </si>
  <si>
    <t>本轮新增缺陷总数</t>
  </si>
  <si>
    <t>S-致命</t>
  </si>
  <si>
    <t>A-严重</t>
  </si>
  <si>
    <t>B-一般</t>
  </si>
  <si>
    <t>C-建议</t>
  </si>
  <si>
    <t>遗留缺陷总数</t>
  </si>
  <si>
    <t>需求得分</t>
  </si>
  <si>
    <t>用例得分</t>
  </si>
  <si>
    <t>缺陷扣分</t>
  </si>
  <si>
    <t>3.3 缺陷收敛趋势及质量趋势图</t>
  </si>
  <si>
    <t>4.测试环境</t>
  </si>
  <si>
    <t>4.1归档软件版本信息</t>
  </si>
  <si>
    <t>版本包号</t>
  </si>
  <si>
    <t>EMP2600D_V1.0.0_Y_20210825</t>
  </si>
  <si>
    <t>上层应用软件</t>
  </si>
  <si>
    <t>EMP2600D上层应用(V1.21.0818.1945).exe</t>
  </si>
  <si>
    <t>底层软件</t>
  </si>
  <si>
    <t>EMP2600D上层控制动态库及维护软件(V1.21.0819.1).rar
EMP2600D烧录程序及工具(V1.21.0816.1).rar
EMP2600D引导程序(V1.21.0728.1).rar</t>
  </si>
  <si>
    <t>外设驱动程序</t>
  </si>
  <si>
    <t>类别</t>
  </si>
  <si>
    <t>厂家及型号</t>
  </si>
  <si>
    <t>驱动程序</t>
  </si>
  <si>
    <t>备注说明</t>
  </si>
  <si>
    <t>身份证阅读器</t>
  </si>
  <si>
    <t>华视CVR-100</t>
  </si>
  <si>
    <t>CVR-100 v3.0.beta_20110525</t>
  </si>
  <si>
    <t>高拍仪</t>
  </si>
  <si>
    <t>捷宇</t>
  </si>
  <si>
    <t>DoccameraOcx V3.7.17.0508</t>
  </si>
  <si>
    <t>指纹仪</t>
  </si>
  <si>
    <t>中控S680</t>
  </si>
  <si>
    <t>鸿达指纹仪驱动2.3版(20160829).exe</t>
  </si>
  <si>
    <t>4.2测试环境与配置</t>
  </si>
  <si>
    <t>客户端配置</t>
  </si>
  <si>
    <t>CPU： Intel（R） Core（TM） i5-6700 CPU @3.40 Ghz  3.40 GHz
内存： 8GB 
操作系统： Windows 7 专业版、64位</t>
  </si>
  <si>
    <t>数据库服务器配置</t>
  </si>
  <si>
    <t>应用服务器配置</t>
  </si>
  <si>
    <t>测试材料</t>
  </si>
  <si>
    <t>其他</t>
  </si>
  <si>
    <t>串口线、J-link线</t>
  </si>
  <si>
    <t>注：所有测试结果数据可在禅道系统中进行查询，系统地址：http://10.200.10.220/zentao/my/</t>
  </si>
  <si>
    <t>Bug编号</t>
  </si>
  <si>
    <t>所属模块</t>
  </si>
  <si>
    <t>相关需求</t>
  </si>
  <si>
    <t>Bug标题</t>
  </si>
  <si>
    <t>严重程度</t>
  </si>
  <si>
    <t>Bug类型</t>
  </si>
  <si>
    <t>操作系统</t>
  </si>
  <si>
    <t>浏览器</t>
  </si>
  <si>
    <t>重现步骤</t>
  </si>
  <si>
    <t>Bug状态</t>
  </si>
  <si>
    <t>由谁创建</t>
  </si>
  <si>
    <t>指派给</t>
  </si>
  <si>
    <t>相关用例</t>
  </si>
  <si>
    <t>解决方案</t>
  </si>
  <si>
    <t>编号</t>
  </si>
  <si>
    <t>需求名称</t>
  </si>
  <si>
    <t>需求描述</t>
  </si>
  <si>
    <t>验收标准</t>
  </si>
  <si>
    <t>优先级</t>
  </si>
  <si>
    <t>B</t>
  </si>
  <si>
    <t>C</t>
  </si>
  <si>
    <t>关闭原因</t>
  </si>
  <si>
    <t>用例编号</t>
  </si>
  <si>
    <t>用例标题</t>
  </si>
  <si>
    <t>前置条件</t>
  </si>
  <si>
    <t>步骤</t>
  </si>
  <si>
    <t>预期</t>
  </si>
  <si>
    <t>实际情况</t>
  </si>
  <si>
    <t>结果</t>
  </si>
  <si>
    <t>用例版本</t>
  </si>
  <si>
    <t>Grey cells have to be filled for calculation（只需填写灰色单元格）</t>
  </si>
  <si>
    <t>O.P.E.</t>
  </si>
  <si>
    <t>MTBF
（平均无故障工作时间）</t>
  </si>
  <si>
    <t>MTTR
（平均维修时间）</t>
  </si>
  <si>
    <t>好卡生产率</t>
  </si>
  <si>
    <t>平均吞吐量</t>
  </si>
  <si>
    <t>瞬时吞吐量</t>
  </si>
  <si>
    <t>可用性</t>
  </si>
  <si>
    <t>生产时间</t>
  </si>
  <si>
    <t>维修时间</t>
  </si>
  <si>
    <t>人为停止时间</t>
  </si>
  <si>
    <t>制卡数量</t>
  </si>
  <si>
    <t>测试时间：2021-6-15~2021-6-18
备注说明：
-跑机测试使用的是第二台文采仪。
- 2次设备故障停止，均为设备突然停止运行，但第一次未报错，点击整机复位后才报错启动翻页流程失败65534；第二次停止运行后直接报错“失败60001 控制板通信问题”。
- 余下是正常批次做完，切换批次人为暂停</t>
  </si>
  <si>
    <t>停止时间</t>
  </si>
  <si>
    <t>开始计数</t>
  </si>
  <si>
    <t>停止计数</t>
  </si>
  <si>
    <t>生产数量</t>
  </si>
  <si>
    <t>速度 张/小时</t>
  </si>
  <si>
    <t>是否设备本身导致停止</t>
  </si>
  <si>
    <t>原因/解决方案</t>
  </si>
  <si>
    <t>是否人为主动停止</t>
  </si>
  <si>
    <t>坏卡数量</t>
  </si>
  <si>
    <t>人为主动停止时间</t>
  </si>
  <si>
    <t>CASE ID</t>
  </si>
  <si>
    <t>Front side</t>
  </si>
  <si>
    <t>Back side</t>
  </si>
  <si>
    <t>备注</t>
  </si>
  <si>
    <t>T001~T003</t>
  </si>
  <si>
    <t>正面、背面均打印定位十字，用于测量打印精度</t>
  </si>
  <si>
    <t>T004</t>
  </si>
  <si>
    <t>T005</t>
  </si>
  <si>
    <t>同一个打印模板，使用不同的DPI参数进行打印（600*600DPI,
600*900DPI，1200*1200DP）</t>
  </si>
  <si>
    <t>T006</t>
  </si>
  <si>
    <t>四边框距离卡边各0.5mm</t>
  </si>
  <si>
    <t>X1</t>
  </si>
  <si>
    <t>Y1</t>
  </si>
  <si>
    <t>X2</t>
  </si>
  <si>
    <t>Y2</t>
  </si>
  <si>
    <t>USL</t>
  </si>
  <si>
    <t>插图区域</t>
  </si>
  <si>
    <t>LSL</t>
  </si>
  <si>
    <t>±</t>
  </si>
  <si>
    <t>CP</t>
  </si>
  <si>
    <t>CPK (Up)</t>
  </si>
  <si>
    <t>CPK (Lo)</t>
  </si>
  <si>
    <t>STDEV</t>
  </si>
  <si>
    <t>Average</t>
  </si>
  <si>
    <t>Median</t>
  </si>
  <si>
    <t>Min</t>
  </si>
  <si>
    <t>Max</t>
  </si>
  <si>
    <t>Range</t>
  </si>
  <si>
    <t>在下面输入数据</t>
  </si>
  <si>
    <t>相关说明</t>
  </si>
  <si>
    <t>要求：
偏差±0.25mm
CPK＞1.33</t>
  </si>
  <si>
    <t>BUG编号</t>
  </si>
  <si>
    <t>图片</t>
  </si>
  <si>
    <t>说明</t>
  </si>
  <si>
    <t>影响版本</t>
    <phoneticPr fontId="51" type="noConversion"/>
  </si>
  <si>
    <t>不通过</t>
  </si>
  <si>
    <t>/(#0)</t>
  </si>
  <si>
    <t>B-一般错误</t>
  </si>
  <si>
    <t>代码错误</t>
  </si>
  <si>
    <t>激活</t>
  </si>
  <si>
    <t>/主要功能/批量存本箱(#15290)</t>
  </si>
  <si>
    <t>新增AI发本箱</t>
  </si>
  <si>
    <t>F0-必须满足</t>
  </si>
  <si>
    <t>7891K批量门的锁功能，需设计成可配置</t>
  </si>
  <si>
    <t>7891K批量门的锁功能，需设计成可配置的，可以锁上，也可以不锁。</t>
  </si>
  <si>
    <t>/其他需求(#14981)</t>
  </si>
  <si>
    <t>简化安装操作(安装只需执行Install.sh即可，默认已带执行权限)</t>
  </si>
  <si>
    <t>满足需求</t>
  </si>
  <si>
    <t>/支持证件类型(#15319)</t>
  </si>
  <si>
    <t>因私港澳通行证（卡式）</t>
  </si>
  <si>
    <t>.修复无法读卡式港澳通行证问题</t>
  </si>
  <si>
    <t>兼容厚本(48页因公护照)</t>
  </si>
  <si>
    <t>兼容薄本(32页因公港澳证)</t>
  </si>
  <si>
    <t>/主要功能/批量取本箱(#15291)</t>
  </si>
  <si>
    <t>收卡槽容量20张，收卡整齐</t>
  </si>
  <si>
    <t>深航EMP7891K支持二维码取证</t>
  </si>
  <si>
    <t>EMP7891K柜子支持对接深航系统进行二维码取证</t>
  </si>
  <si>
    <t>F2-期望满足-</t>
  </si>
  <si>
    <t>/其他需求/文档要求(#15308)</t>
  </si>
  <si>
    <t>用户手册、安装维护手册、技术文档要求</t>
  </si>
  <si>
    <t>&lt;img src="{37753.png}" alt="" /&gt;</t>
  </si>
  <si>
    <t>/其他需求/日志(#15321)</t>
  </si>
  <si>
    <t>日志</t>
  </si>
  <si>
    <t>完整的日志记录</t>
  </si>
  <si>
    <t>/其他需求/维护软件(#15302)</t>
  </si>
  <si>
    <t>参数文件化</t>
  </si>
  <si>
    <t xml:space="preserve">机器参数以文件的形式保存
可以一键从文件导入参数到设备
可以一键将设备参数导出到文件
</t>
  </si>
  <si>
    <t>维护软件需求</t>
  </si>
  <si>
    <t xml:space="preserve">独立的维护软件。 
界面简洁，按模块分页显示
可以查询所有传感器状态，感应器状态实时显示
可以独立驱动运动部件，具有防呆提示功能
可以通过维护软件设置或更改设备参数
具有单步动作和组合动作调试功能
</t>
  </si>
  <si>
    <t>/其他需求/易维护性(#14988)</t>
  </si>
  <si>
    <t>易维护性</t>
  </si>
  <si>
    <t xml:space="preserve">1.使用常规工具即可维护
2.更换时间少于10分钟
</t>
  </si>
  <si>
    <t>/其他需求/认证(#15307)</t>
  </si>
  <si>
    <t>CE认证、FCC认证、ROHS认证、3C认证</t>
  </si>
  <si>
    <t>&lt;img src="{37750.png}" alt="" /&gt;</t>
  </si>
  <si>
    <t>/其他需求/环境要求(#14993)</t>
  </si>
  <si>
    <t>运行温度、湿度，储存温度、湿度</t>
  </si>
  <si>
    <t>&lt;img src="{37749.png}" alt="" /&gt;</t>
  </si>
  <si>
    <t>/外设及其他功能/烟雾报警器(#15317)</t>
  </si>
  <si>
    <t>烟雾报警：设备配备了烟雾报警器，当有高温烟雾时自动断电并发出警报。</t>
  </si>
  <si>
    <t>因公港澳证</t>
  </si>
  <si>
    <t>因公电子护照（厚本）</t>
  </si>
  <si>
    <t>支持存取，厚本尺寸4.9-5.0mm，背脊处6.7-7.8mm</t>
  </si>
  <si>
    <t>/整机关键指标(#14823)</t>
  </si>
  <si>
    <t>批量取证连续取证20本*40次不出现问题</t>
  </si>
  <si>
    <t>满足需求标准</t>
  </si>
  <si>
    <t>批量存证连续存证35本*40次不出现问题</t>
  </si>
  <si>
    <t>伤本情况：不允许伤本，在机械夹爪及控制上避免伤本</t>
  </si>
  <si>
    <t>伤本情况不允许伤本，在机械夹爪及控制上避免伤本</t>
  </si>
  <si>
    <t>本厚检测支持本厚检测，拒存尺寸可设置</t>
  </si>
  <si>
    <t>/外设及其他功能/UPS不间断电源(#15297)</t>
  </si>
  <si>
    <t>UPS保护功能（可配置）</t>
  </si>
  <si>
    <t>UPS带了ups就有保护功能</t>
  </si>
  <si>
    <t>/外设及其他功能/条码枪(#15296)</t>
  </si>
  <si>
    <t>条码枪读头</t>
  </si>
  <si>
    <t>/外设及其他功能/身份证阅读器(#15292)</t>
  </si>
  <si>
    <t>身份证阅读器德卡</t>
  </si>
  <si>
    <t xml:space="preserve">身份证阅读器德卡 </t>
  </si>
  <si>
    <t>/外设及其他功能/触摸屏/显示器(#15251)</t>
  </si>
  <si>
    <t>触摸屏不小于19寸</t>
  </si>
  <si>
    <t>/外设及其他功能/指纹仪(#15294)</t>
  </si>
  <si>
    <t>指纹仪北京眼神智能科技</t>
  </si>
  <si>
    <t>/外设及其他功能/摄像头(#15295)</t>
  </si>
  <si>
    <t>双目摄像头可见光彩色300W像素，近红外130W像素</t>
  </si>
  <si>
    <t>/外设及其他功能/PC机(#15250)</t>
  </si>
  <si>
    <t>主机系统，银河麒麟V10，内存8G，硬盘1T以上</t>
  </si>
  <si>
    <t>/其他需求/安全性(#15305)</t>
  </si>
  <si>
    <t>安全标识不危及操作人员安全方面的基本要求，具有安全标识</t>
  </si>
  <si>
    <t>噪音&lt;65分贝</t>
  </si>
  <si>
    <t>设备功率＜1kW</t>
  </si>
  <si>
    <t>设备重量＜400KG，尽量轻设计</t>
  </si>
  <si>
    <t>设备尺寸＜1200mm（长）*800mm（宽）*1960mm（高）</t>
  </si>
  <si>
    <t>速度：全库存盘点＜8小时</t>
  </si>
  <si>
    <t>全库存盘点＜8小时</t>
  </si>
  <si>
    <t>速度：全库存清点＜1分钟</t>
  </si>
  <si>
    <t>全库存清点＜1分钟</t>
  </si>
  <si>
    <t>速度：批量取本速度＜11秒（数据库数据20条）</t>
  </si>
  <si>
    <t>批量取本速度＜11秒（数据库数据20条）</t>
  </si>
  <si>
    <t>速度：批量存本速度＜13秒（数据库数据20条）</t>
  </si>
  <si>
    <t>批量存本速度＜13秒（数据库数据20条）</t>
  </si>
  <si>
    <t>速度：单存本速度＜15秒（数据库数据20条）</t>
  </si>
  <si>
    <t>单存本速度，＜15秒（数据库数据20条）</t>
  </si>
  <si>
    <t>速度：单取本速度＜12秒（数据库数据20条）</t>
  </si>
  <si>
    <t>单取本速度＜12秒（数据库数据20条）</t>
  </si>
  <si>
    <t>容量：批量取本箱容量≥20本</t>
  </si>
  <si>
    <t>批量取本箱容量≥20本</t>
  </si>
  <si>
    <t>容量：批量本箱容量≥35本</t>
  </si>
  <si>
    <t>批量本箱容量≥35本</t>
  </si>
  <si>
    <t>容量：整机容量≥2000本</t>
  </si>
  <si>
    <t>整机容量≥2000本</t>
  </si>
  <si>
    <t>/其他需求/机电安全(#14989)</t>
  </si>
  <si>
    <t>安全性,独立漏电保护开关,接地电阻小于0.1Ω</t>
  </si>
  <si>
    <t>安全性,独立漏电保护开关,j接地电阻小于0.1Ω</t>
  </si>
  <si>
    <t>因私电子护照</t>
  </si>
  <si>
    <t>1. 
2. 
3.</t>
  </si>
  <si>
    <t>通过</t>
  </si>
  <si>
    <t>/取证功能(#16493)</t>
  </si>
  <si>
    <t>1. 
2. 
3. 
4.</t>
  </si>
  <si>
    <t>失败</t>
  </si>
  <si>
    <t>1. 
2. 
3. 
4. 
5.</t>
  </si>
  <si>
    <t>1. 
2.</t>
  </si>
  <si>
    <t>上层软件批量取证满时，提示【30125】，同时机械手上还有一本证。导致无法正常连续批量取证。</t>
  </si>
  <si>
    <t xml:space="preserve">[步骤]
1. 点击批量取证，取证到收证箱，等待批量取本箱满后，检查软件是否有提示相应信息；
[结果]
1. 上层软件批量取证满时，提示【30125】，同时机械手上还有一本证。导致无法正常连续批量取证。
[期望]
1. 软件提示“收证箱子满”
</t>
  </si>
  <si>
    <t>周雪波</t>
  </si>
  <si>
    <t>EMP7891K_V10.0.0_20250819(#4531)</t>
  </si>
  <si>
    <t>范娜</t>
  </si>
  <si>
    <t>收证箱满检测功能(82478)</t>
  </si>
  <si>
    <t>批量取证：17s/张，快速版：17s/张，需求：11秒/本</t>
  </si>
  <si>
    <t xml:space="preserve">[前置条件]
程序配置里，将设备类型配置为提速版[步骤]
1. 打开上层程序，进入管理员界面
2. 点击“批量取证”，取10张本，点击“开始”，并记下秒表，统计时间
[结果]
1. 
2. 批量取证：17s/张，快速版：17s/张，需求：11秒/本
[期望]
1. 进入成功
2. 平均取本速度11秒/本
</t>
  </si>
  <si>
    <t>EMP7891K_V10.0.0_20250819(#4530)</t>
  </si>
  <si>
    <t>批量取本平均速度11秒/本(72636)</t>
  </si>
  <si>
    <t>快速版自助取证速度无法测试，每次都会报错【80020】左本机械手模块有本。</t>
  </si>
  <si>
    <t xml:space="preserve">[前置条件]
1.（数据库数据20条）（关闭防带本模式）[步骤]
1. 打开上层程序，点击自助取本
2. 点击“取证”，点击“开始”，并记下秒表，统计时间
[结果]
1. 
2. 自助取证：20s/张，快速版自助取证速度无法测试，每次都会报错【80020】左本机械手模块有本。
[期望]
1. 点击成功
2. 取本速度12秒/本
</t>
  </si>
  <si>
    <t>单本取本速度＜12秒(72634)</t>
  </si>
  <si>
    <t>跑机过程中，横移小车压线挡板松脱，导致横移小车到水平时异响，无法正常存取证（设计有缺陷，挡板内部螺纹孔只有3个，锁不紧）</t>
  </si>
  <si>
    <t>设计缺陷</t>
  </si>
  <si>
    <t>张福松</t>
  </si>
  <si>
    <t>伺服参数选择：0-松下，整机复位时，左下转盘来回振动，无法复位。</t>
  </si>
  <si>
    <t>伺服参数选择：0-松下，整机复位时，左下转盘来回振动，无法复位。
（最终研发发现伺服电机参数不对）</t>
  </si>
  <si>
    <t>陈子昌</t>
  </si>
  <si>
    <t>/其他需求/客户体验(#15329)</t>
  </si>
  <si>
    <t>没有插网线，工控机网络也时常自动连接（仅接了网络延长线）</t>
  </si>
  <si>
    <t>C-改善建议</t>
  </si>
  <si>
    <t xml:space="preserve">[步骤]
1. 桌面上用手/鼠标，单击、右键，以及打开文件夹等日常操作
[结果]
1. 没有插网线，工控机网络也时常自动连接（仅接了网络延长线）。[期望]
1. 用手/鼠标，单击、右键，以及打开文件夹等日常操作可以正常
</t>
  </si>
  <si>
    <t>EMP7891K_V9.0.0_20250728(#4503)</t>
  </si>
  <si>
    <t>触摸、左键、右键等日常操作验证(79244)</t>
  </si>
  <si>
    <t>hex升级后，横移小车翻转到水平、垂直都必然发生碰撞，最终发现重新设置一下参数恢复正常。</t>
  </si>
  <si>
    <t>A-严重错误</t>
  </si>
  <si>
    <t xml:space="preserve">[步骤]
1. 打开ProgramUpdate(V1.16.0108.1).exe烧写工具；选择对应的串口、“Board Type”选择“220R2/226R4+227R4”、点击open导入烧写文件、 最后点击“COM-DNLOAD”按钮，对USB通断、灯控板进行程序下载
[结果]
1. hex升级后，横移小车翻转到水平、垂直都必然发生碰撞，最终发现重新设置一下参数恢复正常。
[期望]
1. 打开维护软件可以对设备进行控制
</t>
  </si>
  <si>
    <t>程序烧录(72625)</t>
  </si>
  <si>
    <t>/主要功能/本库(#18261)</t>
  </si>
  <si>
    <t>老化转盘稳定性测试，左下转盘多次出现【11263】左下转盘测试列往右移动一点仍检测到光标。</t>
  </si>
  <si>
    <t xml:space="preserve">[步骤]
1. 将传感器定位偏差设置为20，底层维护软件，左上转盘、左下转盘、右上转盘、右下转盘开启，点击老化转盘
[结果]
1. 老化转盘稳定性测试，左下转盘多次出现【11263】左下转盘测试列往右移动一点仍检测到光标。
[期望]
1. 老化转盘8小时无故障。
</t>
  </si>
  <si>
    <t>已解决</t>
  </si>
  <si>
    <t>老化转盘稳定性验证(87082)</t>
  </si>
  <si>
    <t>黑色色标在接头位置，导致色标定位失败（线长已告知装配同事，不要将接头留在色标位置）</t>
  </si>
  <si>
    <t xml:space="preserve">[步骤]
1. 将传感器定位偏差设置为20，底层维护软件，左上转盘、左下转盘、右上转盘、右下转盘开启，点击老化转盘
[结果]
1. 黑色色标在接头位置，导致色标定位失败（线长已告知装配同事，不要将接头留在色标位置）
[期望]
1. 老化转盘8小时无故障。
</t>
  </si>
  <si>
    <t>设备复位、转老转盘测试、批量取证，均出现【11257】左下转盘本复位时，计算的第一次脉冲值与第二次脉冲值不相等。</t>
  </si>
  <si>
    <t xml:space="preserve">[步骤]
1. 将传感器定位偏差设置为20，底层维护软件，左上转盘、左下转盘、右上转盘、右下转盘开启，点击老化转盘
[结果]
1. 设备复位、转老转盘测试、批量取证，均出现【11257】左下转盘本复位时，计算的第一次脉冲值与第二次脉冲值不相等。
[期望]
1. 老化转盘8小时无故障。
</t>
  </si>
  <si>
    <t>老化转盘同一位置多次出现【11260】左下转盘定位时，转盘列定位检测失败</t>
  </si>
  <si>
    <t xml:space="preserve">[步骤]
1. 将传感器定位偏差设置为20，底层维护软件，左上转盘、左下转盘、右上转盘、右下转盘开启，点击老化转盘
[结果]
1. 老化转盘同一位置多次出现【11260】左下转盘定位时，转盘列定位检测失败。最终发现：黑色色标在接头位置，导致色标定位失败（线长已告知装配同事，不要将接头留在色标位置）
[期望]
1. 老化转盘8小时无故障。
</t>
  </si>
  <si>
    <t>/伤本测试(#17850)</t>
  </si>
  <si>
    <t>横移小车到出本口失败重试</t>
  </si>
  <si>
    <t>1. 进行单本取本流程，使用螺丝刀阻挡，模拟横移小车到出本模块失败。</t>
  </si>
  <si>
    <t>1. 横移小车出本到单本出本口失败后，横移小车需复位后再次重试。</t>
  </si>
  <si>
    <t>自助存证竖着且斜着插本，失败后手动插竖着且斜着插本</t>
  </si>
  <si>
    <t>1. 点击自助存证，存证时，将本短边竖着且斜着插本插入入证口。插入时，将护照本尽可能位于两个传感器的正中间（看是否能导致刚好两个传感器都检测到证件）。
2. 报错后，继续将本竖着且斜着插本插入入证口，对设备进行复位。</t>
  </si>
  <si>
    <t>1. 不允许两个传感器都检测到证件，进本失败，并提示本可能竖着放着放进去的。
2. 设备正常复位，吐出证件，不影响后续正常使用。</t>
  </si>
  <si>
    <t xml:space="preserve"> 【伤本检测，动力电关开，电控按钮】</t>
  </si>
  <si>
    <t>1. 关闭动力电，再打开动力电，通道无本时，点击五个电控按键
2. 关闭动力电，再打开动力电，本位置异常时，点击五个电控按键</t>
  </si>
  <si>
    <t>1. 左右转盘可动，横移小车、机械手不可动，但长按横移小车按键、长按机械手按键，能正常复位。
2. 左右转盘可动，横移小车、机械手不可动，长按横移小车按键、长按机械手按键，已不能复位。</t>
  </si>
  <si>
    <t>老化转盘稳定性验证</t>
  </si>
  <si>
    <t>1. 将传感器定位偏差设置为20，底层维护软件，左上转盘、左下转盘、右上转盘、右下转盘开启，点击老化转盘</t>
  </si>
  <si>
    <t>1. 老化转盘8小时无故障。</t>
  </si>
  <si>
    <t>老化转盘稳定性测试，左下转盘多次出现【11263】左下转盘测试列往右移动一点仍检测到光标。1. 老化转盘稳定性测试，左下转盘多次出现【11263】左下转盘测试列往右移动一点仍检测到光标。</t>
  </si>
  <si>
    <t>转盘定位脉冲偏差验证</t>
  </si>
  <si>
    <t>1. 将传感器定位偏差设置为2，底层维护软件，左上转盘、左下转盘、右上转盘、右下转盘开启，点击老化转盘
2. 将传感器定位偏差设置为20，底层维护软件，左上转盘、左下转盘、右上转盘、右下转盘开启，点击老化转盘</t>
  </si>
  <si>
    <t>1. 老化转盘报错。
2. 老化转盘不报错</t>
  </si>
  <si>
    <t>色标传感器验证</t>
  </si>
  <si>
    <t>1. 色标传感器检测到色标
2. 色标传感器未检测到色标</t>
  </si>
  <si>
    <t>1. 传感器显示2道杠
2. 传感器不显示杠。</t>
  </si>
  <si>
    <t>转盘定位模块_盘点干扰色标测试</t>
  </si>
  <si>
    <t>1. 对设备进行整机复位
2. 复位后，在转盘定位传感器对应的原点定位色标位置处，粘贴双面胶以遮挡住定位色标
3. 进行盘点
4. 去掉双面胶后，再次进行设备整机复位、盘点</t>
  </si>
  <si>
    <t>1. 复位成功，检查转盘定位无偏差
2. 遮挡完成
3. 盘点失败，传感器检测到异常，有正确报错提示
4. 复位成功、盘点成功，检查转盘定位无偏差</t>
  </si>
  <si>
    <t>转盘定位模块_插拔转盘定位的原点传感器接线，复位无异常</t>
  </si>
  <si>
    <t>1. 进行设备整机复位，在复位过程中，插拔转盘定位的原点传感器接线
2. 复位完成后，观察复位结果</t>
  </si>
  <si>
    <t>1. 完成插拔操作
2. 复位成功，检查转盘定位无偏差；或者复位失败，有正确报错提示，且再次复位后复位成功，检查转盘定位无偏差</t>
  </si>
  <si>
    <t>转盘定位模块_复位干扰色标测试</t>
  </si>
  <si>
    <t>1. 对设备进行整机复位
2. 复位后，在转盘定位传感器对应的原点定位色标位置处，粘贴双面胶以遮挡住定位色标
3. 再次进行设备整机复位
4. 去掉双面胶后，再次进行设备整机复位</t>
  </si>
  <si>
    <t>1. 复位成功，检查转盘定位无偏差
2. 遮挡完成
3. 复位失败，传感器检测到异常，有正确报错提示
4. 复位成功，检查转盘定位无偏差</t>
  </si>
  <si>
    <t>安全性,独立漏电保护开关,接地电阻小于0.1Ω(#13543)</t>
  </si>
  <si>
    <t>独立漏电保护开关</t>
  </si>
  <si>
    <t>1. 检查设备是否具有独立漏电保护开关</t>
  </si>
  <si>
    <t>1. 具有独立漏电保护开关</t>
  </si>
  <si>
    <t>易维护性(#14158)</t>
  </si>
  <si>
    <t>1. 模拟设备故障，进行维护，检查是否常规工具即可维护
2. 记录维护时长</t>
  </si>
  <si>
    <t>1. 使用常规工具即可维护
2. 更换时间少于10分钟</t>
  </si>
  <si>
    <t>维护软件需求(#14160)</t>
  </si>
  <si>
    <t>独立的维护软件，支持查询传感器状态、维护参数、操作单步及组合动作</t>
  </si>
  <si>
    <t>1. 检查设备是否具有独立的维护软件
2. 检查维护软件界面
3. 检查是否可查询所有传感器状态、传感器状态是否实时显示
4. 检查是否可以独立驱动运动部件，操作是否具有防呆提示
5. 检查是否可以进行参数维护
6. 检查是否具有单步动作和组合动作调试动作</t>
  </si>
  <si>
    <t>1. 具有独立的维护软件
2. 界面简洁，按模块分页显示
3. 可以查询所有传感器状态，感应器状态实时显示
4. 可以独立驱动运动部件，具有防呆提示功能
5. 可以通过维护软件设置或更改设备参数
6. 具有单步动作和组合动作调试功能</t>
  </si>
  <si>
    <t>1. 
2. 
3. 
4. 
5. 
6.</t>
  </si>
  <si>
    <t>用户手册、安装维护手册、技术文档要求(#14163)</t>
  </si>
  <si>
    <t>具有产品规格书等文档电子版</t>
  </si>
  <si>
    <t>1. 检查设备是否提供产品规格书电子版
2. 检查设备是否提供用户操作手册电子版
3. 检查设备是否提供安装维护手册电子版
4. 检查设备是否提供接口说明文档电子版
5. 检查设备是否提供备品备件清单电子版
6. 检查设备是否提供易损件清单电子版</t>
  </si>
  <si>
    <t>1. 提供产品规格书电子版
2. 提供用户操作手册电子版
3. 提供安装维护手册电子版
4. 提供接口说明文档电子版
5. 提供备品备件清单电子版
6. 提供易损件清单电子版</t>
  </si>
  <si>
    <t>/外设及其他功能/喇叭(#15299)</t>
  </si>
  <si>
    <t>喇叭声音无杂音，随调试音量的大小变化</t>
  </si>
  <si>
    <t>1. 打开上层软件进行任意操作
2. 调试电脑的音量，检查语音提示的喇叭声音是否正常</t>
  </si>
  <si>
    <t>1. 操作过程有语音提示
2. 喇叭声音无杂音，随调试音量的大小变化</t>
  </si>
  <si>
    <t>双目摄像头可见光彩色300W像素，近红外130W像素(#13559)</t>
  </si>
  <si>
    <t>双目摄像头，拍照清晰有留存</t>
  </si>
  <si>
    <t>1. 查看双目摄像头拍摄的图像</t>
  </si>
  <si>
    <t>1. 双目摄像头，拍照清晰有留存</t>
  </si>
  <si>
    <t>盲区检测传感器_当转盘上的护照本露出时，存、取、盘、清报错提示</t>
  </si>
  <si>
    <t>1、手动将转盘上的护照本，推出一半
2、启动上层软件</t>
  </si>
  <si>
    <t>1. 将转盘上的护照本，从转盘内部推出一半，执行该范围取证，检查机械手、转盘是否可以移动
2. 将护照本露出部分一点点移动入转盘内部，在这缓慢移动的过程中，多次执行该范围取证，检查机械手、转盘是否可以移动
3. 将护照本完全推入到转盘内部后，执行该范围取证，检查机械手、转盘是否可以移动</t>
  </si>
  <si>
    <t>1. 存、取、盘、清报错提示
2. 存、取、盘、清报错提示
3. 存、取、盘、清可正常运行</t>
  </si>
  <si>
    <t>盲区检测传感器_当转盘上的护照本露出时，机械手、横移小车、转盘按键不可移动</t>
  </si>
  <si>
    <t>1. 将转盘上的护照本，从转盘内部推出一半，执行该范围存证，检查机械手、转盘是否可以移动
2. 将护照本露出部分一点点移动入转盘内部，在这缓慢移动的过程中，多次执行该范围存证，检查机械手、转盘是否可以移动
3. 将护照本完全推入到转盘内部后，执行该范围存证，检查机械手、转盘是否可以移动</t>
  </si>
  <si>
    <t>1. 机械手、横移小车、转盘按键不可移动
2. 机械手、横移小车、转盘按键不可移动
3. 机械手、横移小车、转盘按键可移动</t>
  </si>
  <si>
    <t>自助存证竖着插本，失败后手动插入证件</t>
  </si>
  <si>
    <t>1. 点击自助存证，存证时，将本短边插入入证口。插入时，将护照本尽可能位于两个传感器的正中间（看是否能导致刚好两个传感器都检测到证件）。
2. 短边插入被拒后，继续将本插入入证口，对设备进行复位。</t>
  </si>
  <si>
    <t>1. 进本失败，并提示本可能竖着放着放进去的。
2. 设备正常复位，不影响后续正常使用。</t>
  </si>
  <si>
    <t>【伤本检测】底层厚本随机循环盘点</t>
  </si>
  <si>
    <t>1.由于现场有三次出现存本在两个格子之间，尤其是其中两次还是厚本，测试上层正常存取证时转盘转动不能满足现场随机的场景，故使用底层验证。
2.准备至少50本因公护照</t>
  </si>
  <si>
    <t>1. 在批量存证箱放入厚本（因公护照），打开底层软件，复位后，进行随机存证。</t>
  </si>
  <si>
    <t>1. 累计随机盘点4小时正常（如果条件允许，尽可能多让它自动盘点）。</t>
  </si>
  <si>
    <t>【伤本检测】底层厚本随机取证</t>
  </si>
  <si>
    <t>1. 累计随机取证200本厚本正常。</t>
  </si>
  <si>
    <t>【伤本检测】底层厚本随机存证</t>
  </si>
  <si>
    <t>1. 累计随机存证200本厚本正常。</t>
  </si>
  <si>
    <t>【伤本检测】批量存证箱厚本（因公护照）与因私护照参杂在一起放满，批量存证</t>
  </si>
  <si>
    <t>1.上层软件在自助界面，可以正常存取证。
2.准备50本因公护照</t>
  </si>
  <si>
    <t>1. 在批量存证箱厚本（因公护照）与因私护照参杂在一起放满，进入管理员界面，点击批量存证。
2. 重复执行累计五次上述操作。</t>
  </si>
  <si>
    <t>1. 批量存证正常，不出现伤本、异响等异常。
2. 累计五次批量存证均正常。</t>
  </si>
  <si>
    <t>【伤本检测】批量存证箱放满厚本（因公护照），批量存证</t>
  </si>
  <si>
    <t>1. 在批量存证箱放满厚本（因公护照），进入管理员界面，点击批量存证。
2. 重复执行累计五次上述操作。</t>
  </si>
  <si>
    <t>【伤本检测】动力电关闭又打开，自助取证</t>
  </si>
  <si>
    <t>上层软件在自助界面，可以正常存取证。</t>
  </si>
  <si>
    <t>1. 按下动力电源（关闭动力电），再次按下动力电源（打开动力电）
2. 点击“自助取证”，刷身份证，等待取证。</t>
  </si>
  <si>
    <t>1. 动力电源正常关闭，动力电源正常打开。
2. 可正常进行自助取证。</t>
  </si>
  <si>
    <t>【伤本检测】动力电关闭又打开，自助存证</t>
  </si>
  <si>
    <t>1. 按下动力电源（关闭动力电），再次按下动力电源（打开动力电）
2. 点击“自助存证”，等待入证口开，插入证件。</t>
  </si>
  <si>
    <t>1. 动力电源正常关闭，动力电源正常打开。
2. 可正常进行自助存证。</t>
  </si>
  <si>
    <t>【伤本检测右机械手电控按钮】横移小车无本，右机械手有本不到位，不可移动</t>
  </si>
  <si>
    <t>1.发本箱出本无本，横移小车无本，左右升降电梯均无本。
2.其他位置正常。</t>
  </si>
  <si>
    <t>1. 按下“横移小车”电控按钮，使横移小车到左侧位置
2. 按下“右升降电梯”电控按钮，使升降电梯到达出本口高度（方便手动插本）
3. 手动往右机械手插入一本证，一大半露出在外面（此处也可用标贴挡住机械手爪子处的传感器，模拟机械手卡证）。
4. 按下“右机械手”电控按钮，重复按5次</t>
  </si>
  <si>
    <t>1. 横移小车正常移动到预期位置。
2. 升降电梯正常移动到预期位置。
3. 
4. 右机械手尝试将本移动到中间位置失败，机械手不可升降。</t>
  </si>
  <si>
    <t>【伤本检测右机械手电控按钮】横移小车无本，右机械手有本到位，可移动</t>
  </si>
  <si>
    <t>1. 按下“横移小车”电控按钮，使横移小车到左侧位置
2. 按下“右升降电梯”电控按钮，使升降电梯到达出本口高度（方便手动插本）
3. 手动往右机械手插入一本证，一小半露出在外面。
4. 按下“右机械手”电控按钮，重复按5次</t>
  </si>
  <si>
    <t>1. 横移小车正常移动到预期位置。
2. 升降电梯正常移动到预期位置。
3. 
4. 右机械手尝试将本移动到中间位置成功，机械手再正常移动到预期位置。</t>
  </si>
  <si>
    <t>【伤本检测右机械手电控按钮】横移小车两侧有本（正常），右机械手无本，可移动</t>
  </si>
  <si>
    <t>1. 按下“横移小车”电控按钮，使横移小车到左侧位置
2. 按下“右升降电梯”电控按钮，使升降电梯到达出本口高度（方便手动插本）
3. 手动往右机械手插入一本证，一半露出在外面。
4. 按下“右机械手”电控按钮，重复按5次</t>
  </si>
  <si>
    <t>1. 横移小车正常移动到预期位置。
2. 升降电梯正常移动到预期位置。
3. 
4. 左机械手正常移动。</t>
  </si>
  <si>
    <t>【伤本检测右机械手电控按钮】横移小车一侧有本（异常），右机械手无本，不可移动</t>
  </si>
  <si>
    <t>1. 横移小车正常移动到预期位置。
2. 升降电梯正常移动到预期位置。
3. 
4. 右机械手不移动。</t>
  </si>
  <si>
    <t>【伤本检测左机械手电控按钮】横移小车无本，左机械手有本不到位，不可移动</t>
  </si>
  <si>
    <t>1. 按下“横移小车”电控按钮，使横移小车到右侧位置
2. 按下“左升降电梯”电控按钮，使升降电梯到达出本口高度（方便手动插本）
3. 手动往左机械手插入一本证，一大半露出在外面（此处也可用标贴挡住机械手爪子处的传感器，模拟机械手卡证）。
4. 按下“左机械手”电控按钮，重复按5次</t>
  </si>
  <si>
    <t>1. 横移小车正常移动到预期位置。
2. 升降电梯正常移动到预期位置。
3. 
4. 左机械手尝试将本移动到中间位置失败，机械手不可升降。</t>
  </si>
  <si>
    <t>【伤本检测左机械手电控按钮】横移小车无本，左机械手有本到位，可移动</t>
  </si>
  <si>
    <t>1. 按下“横移小车”电控按钮，使横移小车到右侧位置
2. 按下“左升降电梯”电控按钮，使升降电梯到达出本口高度（方便手动插本）
3. 手动往左机械手插入一本证，一半露出在外面。
4. 按下“左机械手”电控按钮，重复按5次</t>
  </si>
  <si>
    <t>1. 横移小车正常移动到预期位置。
2. 升降电梯正常移动到预期位置。
3. 
4. 左机械手尝试将本移动到中间位置成功，机械手再正常移动到预期位置。</t>
  </si>
  <si>
    <t>【伤本检测左机械手电控按钮】横移小车两侧有本（正常），左机械手无本，可移动</t>
  </si>
  <si>
    <t>1. 按下“横移小车”电控按钮，使横移小车到右侧位置
2. 手动往横移小车插入本（确保横移小车正常检测到本）
3. 按下“左机械手”电控按钮，重复按5次</t>
  </si>
  <si>
    <t>1. 横移小车正常移动到预期位置。
2. 确保横移小车正常检测到本
3. 左机械手正常移动。</t>
  </si>
  <si>
    <t>【伤本检测左机械手电控按钮】横移小车一侧有本（异常），左机械手无本，不可移动</t>
  </si>
  <si>
    <t>1. 按下“横移小车”电控按钮，使横移小车到右侧位置
2. 手动往横移小车插入一本证，一半露出在外面
3. 按下“左机械手”电控按钮，重复按5次</t>
  </si>
  <si>
    <t>1. 横移小车正常移动到预期位置。
2. 
3. 左机械手不移动。</t>
  </si>
  <si>
    <t>【伤本检测左机械手电控按钮】横移小车无本，左机械手无本，可直接移动</t>
  </si>
  <si>
    <t>1. 按下“左机械手”电控按钮，重复按11次（验证各个位置）。</t>
  </si>
  <si>
    <t>1. 左机械手正常移动到预期位置。</t>
  </si>
  <si>
    <t>【伤本检测横移小车电控按钮】发本箱出本无本，横移小车无本，右升降电梯有本，不可移动</t>
  </si>
  <si>
    <t>1. 按下“横移小车”电控按钮，使横移小车到左侧位置
2. 按下“左升降电梯”电控按钮，使升降电梯到达出本口高度（方便手动插本）
3. 手动往右机械手插入一本证，一半露出在外面。
4. 按下“横移小车”电控按钮，重复按3次（验证是否一直保护）。</t>
  </si>
  <si>
    <t>1. 横移小车正常移动到预期位置。
2. 升降电梯正常移动到预期位置。
3. 
4. 横移小车不移动。</t>
  </si>
  <si>
    <t>【伤本检测横移小车电控按钮】发本箱出本无本，横移小车无本，左升降电梯有本，不可移动</t>
  </si>
  <si>
    <t>1. 按下“横移小车”电控按钮，使横移小车到右侧位置
2. 按下“左升降电梯”电控按钮，使升降电梯到达出本口高度（方便手动插本）
3. 手动往左机械手插入一本证，一半露出在外面。
4. 按下“横移小车”电控按钮，重复按3次（验证是否一直保护）。</t>
  </si>
  <si>
    <t>【伤本检测横移小车电控按钮】发本箱出本无本，横移小车卷本异常，左右升降电梯无本，不移动</t>
  </si>
  <si>
    <t>1. 按下“横移小车”电控按钮，使横移小车到最右侧位置（方便手动模拟堵本），使用贴纸遮挡靠近机械手的那组传感器
2. 按下“横移小车”电控按钮，重复按5次（验证各个位置）。</t>
  </si>
  <si>
    <t>1. 横移小车正常移动到预期位置。
2. 横移小车尝试卷本到正常位置，（未到正常位置，还有一组传感器未挡住）横移小车不可移动。</t>
  </si>
  <si>
    <t>【伤本检测横移小车电控按钮】发本箱出本无本，横移小车有本，左右升降电梯无本，需先将本移动到中间，再移动</t>
  </si>
  <si>
    <t>1. 按下“横移小车”电控按钮，使横移小车到最右侧位置（方便手动插本），手动插入一本证，一半露出在横移小车外。
2. 按下“横移小车”电控按钮，重复按5次（验证各个位置）。</t>
  </si>
  <si>
    <t>1. 横移小车正常移动到预期位置。
2. 横移小车将本收到正常位置后，正常移动。</t>
  </si>
  <si>
    <t>【伤本检测横移小车电控按钮】发本箱出本有本，不可移动</t>
  </si>
  <si>
    <t>1. 手动将发本箱本推出一半，模拟发本带本出来的情况。
2. 按下“横移小车”电控按钮。</t>
  </si>
  <si>
    <t>1. 不出现伤本情况。
2. 横移小车不可移动（避免撞本）</t>
  </si>
  <si>
    <t>【伤本检测横移小车电控按钮】发本箱出本无本，横移小车无本，左右升降电梯均无本，可直接移动</t>
  </si>
  <si>
    <t>1. 按下“横移小车”电控按钮，重复按5次（验证各个位置）。</t>
  </si>
  <si>
    <t>1. 横移小车均正常移动。</t>
  </si>
  <si>
    <t>【伤本检测右转盘按钮】升降电梯有本不到位，右转盘不可以移动。</t>
  </si>
  <si>
    <t>1. 按下右机械手按钮到合适位置，手动往插一张本到一半位置，按下右转盘按钮。
2. 按下左转盘按钮。</t>
  </si>
  <si>
    <t>1. 右转盘不可以移动。
2. 右转盘可以移动。</t>
  </si>
  <si>
    <t>【伤本检测左转盘按钮】升降电梯有本不到位，不可移动</t>
  </si>
  <si>
    <t>1. 按下左机械手按钮到合适位置，手动往插一张本到一半位置，按下左转盘按钮。
2. 按下右转盘按钮。</t>
  </si>
  <si>
    <t>1. 左转盘不可以移动。
2. 右转盘可以移动。</t>
  </si>
  <si>
    <t>【伤本检测】本在自助取证口进一半位置，报错处理后，不影响存、取、盘、清业务</t>
  </si>
  <si>
    <t>1. 手动在取证口传感器上贴个标签纸（模拟特殊原因，无法自动处理的情况）。
2. 点击自助存证，等待设备报错。
3. 手动取下标贴，点击确定，等待设备复位。
4. 进行存、取、盘、清操作</t>
  </si>
  <si>
    <t>1. 不出现伤本情况。
2. 尝试清理取证口的本到回收箱。
3. 复位成功。
4. 存、取、盘、清业务不受影响</t>
  </si>
  <si>
    <t>【伤本检测】本在自助取证口进一半位置，存、取、盘、清报错提示</t>
  </si>
  <si>
    <t>1. 手动将一本证，从自助取证口另一侧插入。
2. 进行存、取、盘、清操作</t>
  </si>
  <si>
    <t>1. 不出现伤本情况。
2. 存、取、盘、清前提示检测到取证口有证。</t>
  </si>
  <si>
    <t>【伤本检测】本库证件出一大半位置，断电，批量存证</t>
  </si>
  <si>
    <t>1.上层软件在自助界面，可以正常存取证。
2.机械手无本</t>
  </si>
  <si>
    <t>1. 按下左机械手按钮，到合适插本位置，手动往插一张本到一半位置。
2. 工控机关机、动力电关闭。
3. 打开工控机、打开动力电，启动上层软件。
4. 进入管理员界面，点击批量存证。</t>
  </si>
  <si>
    <t>1. 不出现伤本情况。
2. 设备正常关闭。
3. 设备正常打开，软件正常启动。
4. 机械手将本收到机械手里面，并清理到旧证回收箱；正常进行批量存证。</t>
  </si>
  <si>
    <t>【伤本检测】本库证件出一大半位置，断电，自助取证</t>
  </si>
  <si>
    <t>1. 按下左机械手按钮，到合适插本位置，手动往插一张本到一半位置。
2. 工控机关机、动力电关闭。
3. 打开工控机、打开动力电，启动上层软件。
4. 点击自助取证。</t>
  </si>
  <si>
    <t>1. 不出现伤本情况。
2. 设备正常关闭。
3. 设备正常打开，软件正常启动。
4. 机械手将本收到机械手里面，并清理到旧证回收箱；正常进行自助取证。</t>
  </si>
  <si>
    <t>【伤本检测】本库证件出一大半位置，断电，自助存证</t>
  </si>
  <si>
    <t>1. 按下左机械手按钮，到合适插本位置，手动往插一张本到一半位置。
2. 工控机关机、动力电关闭。
3. 打开工控机、打开动力电，启动上层软件。
4. 点击自助存证。</t>
  </si>
  <si>
    <t>1. 不出现伤本情况。
2. 设备正常关闭。
3. 设备正常打开，软件正常启动。
4. 机械手将本收到机械手里面，并清理到旧证回收箱；正常进行自助存证。</t>
  </si>
  <si>
    <t>【伤本检测】本库证件出一小半位置，存、取、盘、清报错提示</t>
  </si>
  <si>
    <t>1. 寻找本库中某个有证的位置，且左右两边无其他本（方便操作），通过按下升降电梯按钮、转盘按钮对准该证件，手动再将本推到爪子一小半位置。
2. 进行存、取、盘、清操作</t>
  </si>
  <si>
    <t>1. 不出现伤本情况。
2. 、取、盘、清前提示检测到机械手有证。</t>
  </si>
  <si>
    <t>【伤本检测】本库证件出一小半位置，复位失败不伤本，正常提示</t>
  </si>
  <si>
    <t>1. 寻找本库中某个有证的位置，且左右两边无其他本（方便操作），通过按下升降电梯按钮、转盘按钮对准该证件，手动再将本推到爪子一小半位置。
2. 点击复位。</t>
  </si>
  <si>
    <t>1. 不出现伤本情况。
2. 机械手尝试将本收到机械手里面，并没有将本抓到机械手中间【避免本子本身异常，爪子伸出太多，损坏本】，提示机械手检测到有本，抓本失败。</t>
  </si>
  <si>
    <t>【伤本检测】本库证件出一大半位置，复位成功，不伤本</t>
  </si>
  <si>
    <t>1. 寻找本库中某个有证的位置，且左右两边无其他本（方便操作），通过按下升降电梯按钮、转盘按钮对准该证件，手动再将本推到爪子一大半位置。
2. 点击复位。</t>
  </si>
  <si>
    <t>1. 不出现伤本情况。
2. 机械手将本收到机械手里面，并清理到旧证回收箱。</t>
  </si>
  <si>
    <t>【伤本检测】机械手本在一半位置，断电，存、取、盘、清报错提示</t>
  </si>
  <si>
    <t>1.上层软件在自助界面，可以正常存取证。
2.机械手无本，且处于横移小车同一高度。</t>
  </si>
  <si>
    <t>1. 按下左机械手按钮，到合适插本位置，手动往插一张本到一半位置。
2. 工控机关机、动力电关闭。
3. 打开工控机、打开动力电，启动上层软件。
4. 进行存、取、盘、清操作</t>
  </si>
  <si>
    <t>1. 不出现伤本情况。
2. 设备正常关闭。
3. 设备正常打开，软件正常启动。
4. 检测到设备断电，进行复位操作。复位成功后，不影响后续存、取、盘、清业务。</t>
  </si>
  <si>
    <t>【伤本检测】横移小车证本无法清走，报错手动处理后，不影响存、取、盘、清业务</t>
  </si>
  <si>
    <t>1.上层软件在自助界面，可以正常存取证。
2.横移小车无本</t>
  </si>
  <si>
    <t>1. 按下横移小车按钮，到合适插本位置，手动在传感器上贴个标签纸（模拟特殊原因，无法自动处理的情况）。
2. 点击自助存证，等待设备报错。
3. 手动取下标贴，点击确定，等待设备复位。
4. 进行存、取、盘、清操作</t>
  </si>
  <si>
    <t>1. 不出现伤本情况。
2. 横移小车尝试将本收到小车中间失败，报错横移小车有本，且进本口不进证（避免丢到旧证回收箱，需要管理员开门）
3. 复位成功。
4. 报错处理后，不影响存、取、盘、清业务</t>
  </si>
  <si>
    <t>【伤本检测】横移小车证本无法清走，自助存证/自助取证/批量存证/批量取证/盘点/清点前报错</t>
  </si>
  <si>
    <t>1. 按下横移小车按钮，到合适插本位置，手动在传感器上贴个标签纸（模拟特殊原因，无法自动处理的情况）。
2. 点击自助存证/自助取证/批量存证/批量取证/盘点/清点</t>
  </si>
  <si>
    <t>1. 不出现伤本情况。
2. 自助存证/自助取证/批量存证/批量取证/盘点/清点前报错提示</t>
  </si>
  <si>
    <t>【伤本检测】发本箱本发一半位置，报错未处理多次重试，软件需正常</t>
  </si>
  <si>
    <t>1.上层软件在自助界面，可以正常存取证。
2.后台录入员工信息、证件信息，达到可以下发任务状态。</t>
  </si>
  <si>
    <t>1. 手动将发本箱本推出一半，模拟发本带本出来的情况。
2. 点击自助取证，等待报错。
3. 多次点击“确定”。</t>
  </si>
  <si>
    <t>1. 不出现伤本情况。
2. 横移小车不可移动，弹框提示发本箱检测到出本的错误，且爪子不取出证（避免丢到旧证回收箱，需要管理员开门）
3. 多次报错后，进行维护界面，解除维护后继续报错，软件需正常</t>
  </si>
  <si>
    <t>【伤本检测】发本箱本发一半位置，报错处理后，不影响存、取、盘、清业务</t>
  </si>
  <si>
    <t>1. 手动将发本箱本推出一半，模拟发本带本出来的情况。
2. 点击自助取证，等待报错。
3. 手动拿出发本箱一半位置的证件后，进行存、取、盘、清操作</t>
  </si>
  <si>
    <t>1. 不出现伤本情况。
2. 横移小车不可移动，弹框提示发本箱检测到出本的错误，且爪子不取出证（避免丢到旧证回收箱，需要管理员开门）
3. 报错处理后，不影响存、取、盘、清业务</t>
  </si>
  <si>
    <t>批量和单本各存本100本（不含读写），无报错</t>
  </si>
  <si>
    <t>1.使用上层软件存本
2.在配置文件中关闭读写功能
3.存本100本，中途如有报错，执行次数翻倍</t>
  </si>
  <si>
    <t>1. 批量存本100本（不含读写）
2. 单本入口存本100本（不含读写）</t>
  </si>
  <si>
    <t>1. 存本期间没有报错
2. 存本期间没有报错</t>
  </si>
  <si>
    <t>7891K批量门的锁功能，需设计成可配置(#15286)</t>
  </si>
  <si>
    <t>7891k门锁可配置</t>
  </si>
  <si>
    <t>1. 观察7891k系列的门锁</t>
  </si>
  <si>
    <t>1. 可使用按压开门，或者使用锁开门</t>
  </si>
  <si>
    <t>简化安装操作(安装只需执行Install.sh即可，默认已带执行权限)(#14558)</t>
  </si>
  <si>
    <t>安装程序，一键安装</t>
  </si>
  <si>
    <t>1.上层程序不需要解压解密，拷到设备上
2.在设备端解压后，点开程序</t>
  </si>
  <si>
    <t>1. 在设备端解压后，点开程序，空白位置，右键选择【打开终端】输入./ Install.sh,即可安装</t>
  </si>
  <si>
    <t>1. 实现一键安装</t>
  </si>
  <si>
    <t>兼容厚本(48页因公护照)(#14542)</t>
  </si>
  <si>
    <t>兼容厚本(48页因公护照)，存取50次</t>
  </si>
  <si>
    <t>1. 使用48页因公护照，存取50次</t>
  </si>
  <si>
    <t>1. 存取顺畅，无故障</t>
  </si>
  <si>
    <t>兼容薄本(32页因公港澳证)(#14541)</t>
  </si>
  <si>
    <t>兼容薄本(32页因公港澳证)，存取50次</t>
  </si>
  <si>
    <t>1. 使用32页因公护照存取50次</t>
  </si>
  <si>
    <t>1. 存取成功</t>
  </si>
  <si>
    <t>收卡槽容量20张，收卡整齐(#14540)</t>
  </si>
  <si>
    <t>1. 批量取卡到卡槽</t>
  </si>
  <si>
    <t>1. 收卡槽容量20张，收卡整齐</t>
  </si>
  <si>
    <t>参数文件化(#14161)</t>
  </si>
  <si>
    <t>参数文件化检查</t>
  </si>
  <si>
    <t>1. 打开维护软件，检查维护软件参数保存是否满足需求
2. 检查维护软件一键导入是否满足需求
3. 检查维护软件一键导出是否满足需求</t>
  </si>
  <si>
    <t>1. 机器参数以文件的形式保存
2. 可以一键从文件导入参数到设备
3. 可以一键将设备参数导出到文件</t>
  </si>
  <si>
    <t>因私港澳通行证（卡式）(#14555)</t>
  </si>
  <si>
    <t>设备支持因私港澳通行证（卡式）</t>
  </si>
  <si>
    <t>将因私港澳通行证（卡式）放入白色卡盒中</t>
  </si>
  <si>
    <t>1. 使用因私港澳通行证（卡式）进行存取证，检查设备是否支持该类证件</t>
  </si>
  <si>
    <t>1. 设备支持因私港澳通行证（卡式）</t>
  </si>
  <si>
    <t>清点稳定性</t>
  </si>
  <si>
    <t>由于没有大量的因公、因私护照，清点稳定性可使用底层代替，如客户有提供足够多的样本，需要使用上层软件进行。</t>
  </si>
  <si>
    <t>1. 间隔4张进行存证（1、5、9、13...间隔比较大，无论靠光纤检测还是压力，检测时相互之间的干扰很少），连续清点5次，检查结果是否一致。【最终正式测试存了1/4卡库的卡，刚开始调试时，可以不搞这么多卡】
2. 间隔2张进行存证（1、3、5、7、9...间隔比较小，无论靠光纤检测还是压力，可能两张证之间有一定的干扰），连续清点5次，检查结果是否一致。【最终正式测试又存了1/4卡库的卡，刚开始调试时，可以不搞这么多卡】
3. 随机存证（确保数量又存了1/4，这样子两张之间有很多是连续的，也有很多是间隔的，基本满足验证清点稳定性了），连续清点5次，检查结果是否一致。【最终正式测试又存了1/4左右卡库的卡，刚开始调试时，可以不搞这么多卡】
4. 随机/顺序存证（将卡库存满），连续清点次，检查结果一致【最终正式存满后，看一下会不会误报某一格子是否清点是空的】。
5. 存证、取证、盘点时，检查是否存在因清点不准，导致报错。</t>
  </si>
  <si>
    <t>1. 连续清点5次，结果一致。
2. 连续清点5次，结果一致。
3. 连续清点5次，结果一致。
4. 连续清点5次，结果一致。
5. 存证、取证、盘点时，不出现因清点不准，导致动作异常。</t>
  </si>
  <si>
    <t>/其他需求/其他结构要求(#14991)</t>
  </si>
  <si>
    <t>设备门开关测试</t>
  </si>
  <si>
    <t>1. 进入管理员，点击打开门</t>
  </si>
  <si>
    <t>1. 连续20次开关门正常。</t>
  </si>
  <si>
    <t>干涉</t>
  </si>
  <si>
    <t>1. 检查干涉是否满足需求</t>
  </si>
  <si>
    <t>1. 设备内运动部件没有干涉，无异响</t>
  </si>
  <si>
    <t>/外设及其他功能/电控按键(#15320)</t>
  </si>
  <si>
    <t>面板按键功能验证</t>
  </si>
  <si>
    <t>1. 依次验证满版“左侧上下转盘”、“右侧上下转盘”、“小车”、“左侧机械手”、“右侧机械手”按键</t>
  </si>
  <si>
    <t>1. “左侧上下转盘”、“右侧上下转盘”、“小车”、“左侧机械手”、“右侧机械手”可正常运动</t>
  </si>
  <si>
    <t>批量箱单本勾本性能验证</t>
  </si>
  <si>
    <t>1. 批量存本箱仅放一本证</t>
  </si>
  <si>
    <t>1. 连续测试20次正常</t>
  </si>
  <si>
    <t>触摸、左键、右键等日常操作验证</t>
  </si>
  <si>
    <t>1. 桌面上用手/鼠标，单击、右键，以及打开文件夹等日常操作</t>
  </si>
  <si>
    <t>1. 用手/鼠标，单击、右键，以及打开文件夹等日常操作可以正常</t>
  </si>
  <si>
    <t>因私电子护照(#13540)</t>
  </si>
  <si>
    <t>设备支持因私电子护照</t>
  </si>
  <si>
    <t>准备因私电子护照</t>
  </si>
  <si>
    <t>1. 使用因私电子护照进行存取证，检查设备是否支持该类证件</t>
  </si>
  <si>
    <t>1. 设备支持因私电子护照</t>
  </si>
  <si>
    <t>因公电子护照（厚本）(#13780)</t>
  </si>
  <si>
    <t>设备支持因公电子护照（厚本）</t>
  </si>
  <si>
    <t>准备因公电子护照（厚本），厚本尺寸4.9-5.0mm，背脊处6.7-7.8mm</t>
  </si>
  <si>
    <t>1. 使用因公电子护照（厚本）进行存取证，检查设备是否支持该类证件</t>
  </si>
  <si>
    <t>1. 设备支持因公电子护照（厚本）</t>
  </si>
  <si>
    <t>因公港澳证(#13781)</t>
  </si>
  <si>
    <t>设备支持因公港澳证</t>
  </si>
  <si>
    <t>准备因公港澳证</t>
  </si>
  <si>
    <t>1. 使用因公港澳证进行存取证，检查设备是否支持该类证件</t>
  </si>
  <si>
    <t>1. 设备支持因公港澳证</t>
  </si>
  <si>
    <t>容量：整机容量≥2000本(#13544)</t>
  </si>
  <si>
    <t>满柜容量2000本</t>
  </si>
  <si>
    <t>1. 查看设备整机容量</t>
  </si>
  <si>
    <t>1. 整机容量≥2000本</t>
  </si>
  <si>
    <t>本厚检测支持本厚检测，拒存尺寸可设置(#13565)</t>
  </si>
  <si>
    <t>支持本厚检测，拒存尺寸可设置</t>
  </si>
  <si>
    <t xml:space="preserve">1、设置拒存尺寸为Xmm
2、准备超出拒存尺寸的护照本
</t>
  </si>
  <si>
    <t>1. 使用超出拒存尺寸的护照本，进行存本操作</t>
  </si>
  <si>
    <t>1. 有本厚检测，超出拒存尺寸的护照本存本失败</t>
  </si>
  <si>
    <t>速度：全库存盘点＜8小时(#13552)</t>
  </si>
  <si>
    <t>盘点速度＜8小时</t>
  </si>
  <si>
    <t>1.软件初始化成功</t>
  </si>
  <si>
    <t>1. 双击emp图标，进入管理员模块，开始整柜盘点</t>
  </si>
  <si>
    <t>1. 整柜盘点速度小于8小时</t>
  </si>
  <si>
    <t>/其他需求/工艺及设计规范(#14990)</t>
  </si>
  <si>
    <t>安全标识不危及操作人员安全方面的基本要求，具有安全标识(#13557)</t>
  </si>
  <si>
    <t>工艺要求和外观</t>
  </si>
  <si>
    <t>1.  检查设备外观是否满足要求
2. 检查布线，丝印，安全标识是否满足要求</t>
  </si>
  <si>
    <t>1. 肉眼观察无刮花、无掉漆、无划伤、色彩均匀，设备表面、可能触摸到的点，不可有尖锐、毛刺，避免划手
2.  设备布线整洁、牢靠，两端一一标识对应，并具有安全标识和丝印</t>
  </si>
  <si>
    <t>伤本情况：不允许伤本，在机械夹爪及控制上避免伤本(#13566)</t>
  </si>
  <si>
    <t>伤本率0%，目测无划痕</t>
  </si>
  <si>
    <t>使用底层或者上层存取测试</t>
  </si>
  <si>
    <t>1. 1、批量存证10本
2、单本存证10本
3、批量取证10本
4、单本取证10本
5、清点5次</t>
  </si>
  <si>
    <t>1. 1、没有明显伤本
2、没有明显伤本
3、没有明显伤本
4、没有明显伤本
5、没有明显伤本</t>
  </si>
  <si>
    <t>批量取证连续取证20本*40次不出现问题(#13568)</t>
  </si>
  <si>
    <t>批量连续取证20本*40次</t>
  </si>
  <si>
    <t>1. 打开上层软件，进入管理员模式</t>
  </si>
  <si>
    <t>1. 连续取证20本*40次不出现问题，不报错</t>
  </si>
  <si>
    <t>批量存证连续存证35本*40次不出现问题(#13567)</t>
  </si>
  <si>
    <t>批量连续存证35本*40次</t>
  </si>
  <si>
    <t>1. 使用上层软件，进入管理员模式，批量存本</t>
  </si>
  <si>
    <t>1. 连续存证35本*40次不出现问题</t>
  </si>
  <si>
    <t>速度：全库存清点＜1分钟(#13551)</t>
  </si>
  <si>
    <t>清点时间＜1分钟</t>
  </si>
  <si>
    <t>1. 执行整机清点操作</t>
  </si>
  <si>
    <t>1. 全库存清点＜1分钟</t>
  </si>
  <si>
    <t>50S1. 50S</t>
  </si>
  <si>
    <t>速度：批量取本速度＜11秒（数据库数据20条）(#13550)</t>
  </si>
  <si>
    <t>批量取本平均速度11秒/本</t>
  </si>
  <si>
    <t>程序配置里，将设备类型配置为提速版</t>
  </si>
  <si>
    <t>1. 打开上层程序，进入管理员界面
2. 点击“批量取证”，取10张本，点击“开始”，并记下秒表，统计时间</t>
  </si>
  <si>
    <t>1. 进入成功
2. 平均取本速度11秒/本</t>
  </si>
  <si>
    <t>1. 
2. 批量取证：17s/张，快速版：17s/张，需求：11秒/本</t>
  </si>
  <si>
    <t>速度：批量存本速度＜13秒（数据库数据20条）(#13549)</t>
  </si>
  <si>
    <t>批量存本平均速度13秒/本</t>
  </si>
  <si>
    <t>1. 打开上层程序，进入管理员界面
2. 点击“批量存证”，在发本箱放入5张本，点击“开始”，并记下秒表统计时间</t>
  </si>
  <si>
    <t>1. 进入成功
2. 平均存本速度13秒/本</t>
  </si>
  <si>
    <t>1. 
2. 批量存证：13s/张，快速版：13s/张</t>
  </si>
  <si>
    <t>速度：单取本速度＜12秒（数据库数据20条）(#13547)</t>
  </si>
  <si>
    <t>单本取本速度＜12秒</t>
  </si>
  <si>
    <t>1.（数据库数据20条）（关闭防带本模式）</t>
  </si>
  <si>
    <t>1. 打开上层程序，点击自助取本
2. 点击“取证”，点击“开始”，并记下秒表，统计时间</t>
  </si>
  <si>
    <t>1. 点击成功
2. 取本速度12秒/本</t>
  </si>
  <si>
    <t>1. 
2. 自助取证：20s/张，快速版自助取证速度无法测试，每次都会报错【80020】左本机械手模块有本。</t>
  </si>
  <si>
    <t>速度：单存本速度＜15秒（数据库数据20条）(#13548)</t>
  </si>
  <si>
    <t>单本存本速度＜15秒</t>
  </si>
  <si>
    <t>1.单存本速度小于15秒</t>
  </si>
  <si>
    <t>1. 打开上层程序，选择自助存本
2. 点击“存证”，在证件单本进本口处放入1个护照本，记录存本时间</t>
  </si>
  <si>
    <t>1. 点击成功
2. 存本速度15秒/本</t>
  </si>
  <si>
    <t>1. 
2. 自助存证：20s/张，自助存证快速版速度：13.5s/张</t>
  </si>
  <si>
    <t>程序烧录</t>
  </si>
  <si>
    <t>1. 打开STM32BootTool_debug.exe烧写工具；选择对应的串口，对设备的控制板进行程序下载
2. 打开ProgramUpdate(V1.16.0108.1).exe烧写工具；选择对应的串口、“Board Type”选择“220R2/226R4+227R4”、点击open导入烧写文件、 最后点击“COM-DNLOAD”按钮，对USB通断、灯控板进行程序下载</t>
  </si>
  <si>
    <t>1. 主板、其余小板、USB通断板、灯控板烧写程序成功
2. 打开维护软件可以对设备进行控制</t>
  </si>
  <si>
    <t>日志(#14162)</t>
  </si>
  <si>
    <t>日志信息含错误代码和报错信息</t>
  </si>
  <si>
    <t>1. 查看代码设备日志信息</t>
  </si>
  <si>
    <t>1. 记录在本地电脑（路径：系统文件夹/home/xd/log/选择日期)，可以协助定位错误问题，日志信息里面明确的错误代码，报错信息</t>
  </si>
  <si>
    <t>程序关闭正常</t>
  </si>
  <si>
    <t>1. 点击软件右上方的关闭键，关闭软件</t>
  </si>
  <si>
    <t>1. 软件正常退出，无异常；后台进程完全退出，不影响下一次正常开启使用</t>
  </si>
  <si>
    <t>程序启动正常</t>
  </si>
  <si>
    <t>1. 双击应用程序
2. 观察软件开启情况</t>
  </si>
  <si>
    <t>1. 软件正常打开无异常.不崩溃
2. 进程EMP7891 Demo.exe开启</t>
  </si>
  <si>
    <t>设备开关门后,自动复位</t>
  </si>
  <si>
    <t>1. 设备门安装感应器
2. 打开上层软件，设备开门关门后，自动复位</t>
  </si>
  <si>
    <t>1. 维修门带感应器，可通过软件检测门是否打开
2. 复位成功</t>
  </si>
  <si>
    <t>容量：批量取本箱容量≥20本(#13546)</t>
  </si>
  <si>
    <t>批量取本箱容量20本</t>
  </si>
  <si>
    <t>1. 通过上层软件批量取本到批量箱</t>
  </si>
  <si>
    <t>1. 批量取本箱容量20本</t>
  </si>
  <si>
    <t>容量：批量本箱容量≥35本(#13545)</t>
  </si>
  <si>
    <t>批量存本箱容量35本</t>
  </si>
  <si>
    <t>1. 放本到批量存本箱</t>
  </si>
  <si>
    <t>1. 批量存本箱容量35本</t>
  </si>
  <si>
    <t>整柜盘点稳定性</t>
  </si>
  <si>
    <t>1.在配置文件，打开管理员模式（管理员模式密码为动态密码:emperor+日 +月），开启模拟读证</t>
  </si>
  <si>
    <t>1. 不输入任何起始位置及结束位置，直接点击‘盘点’按钮，连续全盘盘点两轮</t>
  </si>
  <si>
    <t>1. 设备执行整柜盘卡操作，并显示盘点结果，盘点正常</t>
  </si>
  <si>
    <t>王冰</t>
    <phoneticPr fontId="51" type="noConversion"/>
  </si>
  <si>
    <t>XD-N20-5381</t>
    <phoneticPr fontId="51" type="noConversion"/>
  </si>
  <si>
    <t>车载智能投币一体机</t>
    <phoneticPr fontId="51" type="noConversion"/>
  </si>
  <si>
    <t>朱晓娟</t>
    <phoneticPr fontId="51" type="noConversion"/>
  </si>
  <si>
    <t>EMP5215C</t>
    <phoneticPr fontId="51" type="noConversion"/>
  </si>
  <si>
    <t>车载智能投币一体机</t>
    <phoneticPr fontId="51" type="noConversion"/>
  </si>
  <si>
    <t>吴方伟</t>
    <phoneticPr fontId="5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</si>
</sst>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0"/>
    <numFmt numFmtId="177" formatCode="0.0000000"/>
    <numFmt numFmtId="178" formatCode="[$-F400]h:mm:ss\ AM/PM"/>
    <numFmt numFmtId="179" formatCode="#,##0_ ;[Red]\-#,##0\ "/>
    <numFmt numFmtId="180" formatCode="0.00_);[Red]\(0.00\)"/>
  </numFmts>
  <fonts count="53">
    <font>
      <sz val="11"/>
      <color theme="1"/>
      <name val="宋体"/>
      <charset val="134"/>
      <scheme val="minor"/>
    </font>
    <font>
      <sz val="9"/>
      <color indexed="8"/>
      <name val="微软雅黑"/>
      <family val="2"/>
      <charset val="134"/>
    </font>
    <font>
      <sz val="12"/>
      <color indexed="8"/>
      <name val="微软雅黑"/>
      <family val="2"/>
      <charset val="134"/>
    </font>
    <font>
      <sz val="16"/>
      <color indexed="8"/>
      <name val="黑体"/>
      <family val="3"/>
      <charset val="134"/>
    </font>
    <font>
      <sz val="11"/>
      <color indexed="8"/>
      <name val="宋体"/>
      <family val="3"/>
      <charset val="134"/>
    </font>
    <font>
      <b/>
      <sz val="14"/>
      <color indexed="8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indexed="8"/>
      <name val="微软雅黑 Light"/>
      <family val="2"/>
      <charset val="134"/>
    </font>
    <font>
      <sz val="10"/>
      <color indexed="8"/>
      <name val="微软雅黑 Light"/>
      <family val="2"/>
      <charset val="134"/>
    </font>
    <font>
      <sz val="9"/>
      <name val="微软雅黑"/>
      <family val="2"/>
      <charset val="134"/>
    </font>
    <font>
      <b/>
      <sz val="14"/>
      <name val="微软雅黑"/>
      <family val="2"/>
      <charset val="134"/>
    </font>
    <font>
      <b/>
      <sz val="9"/>
      <name val="微软雅黑"/>
      <family val="2"/>
      <charset val="134"/>
    </font>
    <font>
      <u/>
      <sz val="9"/>
      <name val="微软雅黑"/>
      <family val="2"/>
      <charset val="134"/>
    </font>
    <font>
      <b/>
      <u/>
      <sz val="9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  <font>
      <b/>
      <sz val="12"/>
      <color indexed="9"/>
      <name val="微软雅黑"/>
      <family val="2"/>
      <charset val="134"/>
    </font>
    <font>
      <b/>
      <sz val="9"/>
      <color indexed="20"/>
      <name val="微软雅黑"/>
      <family val="2"/>
      <charset val="134"/>
    </font>
    <font>
      <b/>
      <sz val="10"/>
      <name val="微软雅黑"/>
      <family val="2"/>
      <charset val="134"/>
    </font>
    <font>
      <b/>
      <sz val="12"/>
      <color indexed="8"/>
      <name val="黑体"/>
      <family val="3"/>
      <charset val="134"/>
    </font>
    <font>
      <b/>
      <sz val="12"/>
      <name val="黑体"/>
      <family val="3"/>
      <charset val="134"/>
    </font>
    <font>
      <sz val="10"/>
      <color indexed="8"/>
      <name val="微软雅黑"/>
      <family val="2"/>
      <charset val="134"/>
    </font>
    <font>
      <sz val="9"/>
      <color indexed="8"/>
      <name val="Calibri"/>
      <family val="2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4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2"/>
      <color indexed="8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12"/>
      <name val="微软雅黑"/>
      <family val="2"/>
      <charset val="134"/>
    </font>
    <font>
      <sz val="10"/>
      <name val="微软雅黑"/>
      <family val="2"/>
      <charset val="134"/>
    </font>
    <font>
      <sz val="11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2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2"/>
      <name val="Comic Sans MS"/>
      <family val="4"/>
    </font>
    <font>
      <sz val="10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9.1"/>
      <color indexed="12"/>
      <name val="Geneva"/>
      <family val="1"/>
    </font>
    <font>
      <sz val="11"/>
      <color rgb="FF000000"/>
      <name val="宋体"/>
      <family val="3"/>
      <charset val="134"/>
      <scheme val="minor"/>
    </font>
    <font>
      <b/>
      <sz val="10"/>
      <color rgb="FF0000FF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</fonts>
  <fills count="22">
    <fill>
      <patternFill patternType="none"/>
    </fill>
    <fill>
      <patternFill patternType="gray125"/>
    </fill>
    <fill>
      <patternFill patternType="solid">
        <fgColor theme="3" tint="0.39988402966399123"/>
        <bgColor indexed="64"/>
      </patternFill>
    </fill>
    <fill>
      <patternFill patternType="solid">
        <fgColor theme="4" tint="0.399884029663991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87640003662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890133365886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12"/>
      </left>
      <right style="thick">
        <color indexed="12"/>
      </right>
      <top style="thick">
        <color indexed="12"/>
      </top>
      <bottom style="thin">
        <color auto="1"/>
      </bottom>
      <diagonal/>
    </border>
    <border>
      <left style="thick">
        <color indexed="12"/>
      </left>
      <right style="thick">
        <color indexed="12"/>
      </right>
      <top style="thin">
        <color auto="1"/>
      </top>
      <bottom style="thin">
        <color auto="1"/>
      </bottom>
      <diagonal/>
    </border>
    <border>
      <left style="thick">
        <color indexed="12"/>
      </left>
      <right style="thick">
        <color indexed="12"/>
      </right>
      <top style="thin">
        <color auto="1"/>
      </top>
      <bottom style="thick">
        <color indexed="1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2">
    <xf numFmtId="0" fontId="0" fillId="0" borderId="0"/>
    <xf numFmtId="9" fontId="41" fillId="0" borderId="0">
      <alignment vertical="center"/>
    </xf>
    <xf numFmtId="0" fontId="42" fillId="20" borderId="0">
      <alignment vertical="center"/>
    </xf>
    <xf numFmtId="0" fontId="43" fillId="21" borderId="33">
      <alignment vertical="center"/>
    </xf>
    <xf numFmtId="0" fontId="44" fillId="0" borderId="0"/>
    <xf numFmtId="0" fontId="45" fillId="0" borderId="0"/>
    <xf numFmtId="0" fontId="46" fillId="0" borderId="0">
      <alignment vertical="center"/>
    </xf>
    <xf numFmtId="0" fontId="41" fillId="0" borderId="0"/>
    <xf numFmtId="0" fontId="21" fillId="0" borderId="0"/>
    <xf numFmtId="0" fontId="47" fillId="0" borderId="0">
      <alignment vertical="center"/>
    </xf>
    <xf numFmtId="0" fontId="4" fillId="0" borderId="0">
      <alignment vertical="center"/>
    </xf>
    <xf numFmtId="0" fontId="48" fillId="0" borderId="0">
      <alignment vertical="top"/>
      <protection locked="0"/>
    </xf>
  </cellStyleXfs>
  <cellXfs count="18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2" borderId="2" xfId="2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8" fillId="0" borderId="2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4" fillId="0" borderId="2" xfId="0" applyFont="1" applyBorder="1" applyAlignment="1">
      <alignment vertical="center"/>
    </xf>
    <xf numFmtId="2" fontId="9" fillId="0" borderId="0" xfId="5" applyNumberFormat="1" applyFont="1" applyAlignment="1">
      <alignment vertical="center"/>
    </xf>
    <xf numFmtId="0" fontId="9" fillId="0" borderId="0" xfId="5" applyFont="1" applyAlignment="1">
      <alignment vertical="center"/>
    </xf>
    <xf numFmtId="176" fontId="9" fillId="0" borderId="0" xfId="5" applyNumberFormat="1" applyFont="1" applyAlignment="1">
      <alignment horizontal="right" vertical="center"/>
    </xf>
    <xf numFmtId="2" fontId="11" fillId="4" borderId="2" xfId="5" applyNumberFormat="1" applyFont="1" applyFill="1" applyBorder="1" applyAlignment="1">
      <alignment horizontal="center" vertical="center"/>
    </xf>
    <xf numFmtId="0" fontId="11" fillId="5" borderId="2" xfId="5" applyFont="1" applyFill="1" applyBorder="1" applyAlignment="1">
      <alignment horizontal="center" vertical="center"/>
    </xf>
    <xf numFmtId="0" fontId="11" fillId="6" borderId="2" xfId="5" applyFont="1" applyFill="1" applyBorder="1" applyAlignment="1">
      <alignment horizontal="right" vertical="center"/>
    </xf>
    <xf numFmtId="176" fontId="9" fillId="6" borderId="2" xfId="5" applyNumberFormat="1" applyFont="1" applyFill="1" applyBorder="1" applyAlignment="1">
      <alignment vertical="center"/>
    </xf>
    <xf numFmtId="176" fontId="9" fillId="0" borderId="0" xfId="5" applyNumberFormat="1" applyFont="1" applyAlignment="1">
      <alignment vertical="center"/>
    </xf>
    <xf numFmtId="176" fontId="9" fillId="6" borderId="3" xfId="5" applyNumberFormat="1" applyFont="1" applyFill="1" applyBorder="1" applyAlignment="1">
      <alignment vertical="center"/>
    </xf>
    <xf numFmtId="0" fontId="11" fillId="6" borderId="4" xfId="5" applyFont="1" applyFill="1" applyBorder="1" applyAlignment="1">
      <alignment horizontal="right" vertical="center"/>
    </xf>
    <xf numFmtId="0" fontId="9" fillId="6" borderId="4" xfId="5" applyFont="1" applyFill="1" applyBorder="1" applyAlignment="1">
      <alignment horizontal="right" vertical="center"/>
    </xf>
    <xf numFmtId="176" fontId="9" fillId="6" borderId="5" xfId="5" applyNumberFormat="1" applyFont="1" applyFill="1" applyBorder="1" applyAlignment="1">
      <alignment vertical="center"/>
    </xf>
    <xf numFmtId="176" fontId="9" fillId="6" borderId="6" xfId="5" applyNumberFormat="1" applyFont="1" applyFill="1" applyBorder="1" applyAlignment="1">
      <alignment vertical="center"/>
    </xf>
    <xf numFmtId="176" fontId="9" fillId="6" borderId="6" xfId="5" applyNumberFormat="1" applyFont="1" applyFill="1" applyBorder="1" applyAlignment="1">
      <alignment horizontal="right" vertical="center"/>
    </xf>
    <xf numFmtId="176" fontId="9" fillId="6" borderId="7" xfId="5" applyNumberFormat="1" applyFont="1" applyFill="1" applyBorder="1" applyAlignment="1">
      <alignment vertical="center"/>
    </xf>
    <xf numFmtId="177" fontId="12" fillId="0" borderId="0" xfId="11" applyNumberFormat="1" applyFont="1" applyAlignment="1" applyProtection="1">
      <alignment horizontal="right" vertical="center"/>
    </xf>
    <xf numFmtId="2" fontId="9" fillId="0" borderId="2" xfId="5" applyNumberFormat="1" applyFont="1" applyBorder="1" applyAlignment="1">
      <alignment vertical="center"/>
    </xf>
    <xf numFmtId="0" fontId="11" fillId="0" borderId="2" xfId="5" applyFont="1" applyBorder="1" applyAlignment="1">
      <alignment horizontal="center" vertical="center"/>
    </xf>
    <xf numFmtId="0" fontId="9" fillId="0" borderId="2" xfId="5" applyFont="1" applyBorder="1" applyAlignment="1">
      <alignment vertical="center"/>
    </xf>
    <xf numFmtId="0" fontId="9" fillId="0" borderId="0" xfId="5" applyFont="1" applyAlignment="1">
      <alignment horizontal="left" vertical="center"/>
    </xf>
    <xf numFmtId="0" fontId="14" fillId="0" borderId="0" xfId="0" applyFont="1"/>
    <xf numFmtId="0" fontId="5" fillId="0" borderId="0" xfId="0" applyFont="1"/>
    <xf numFmtId="0" fontId="6" fillId="0" borderId="0" xfId="2" applyFont="1" applyFill="1" applyAlignment="1">
      <alignment horizontal="center" vertical="center" wrapText="1"/>
    </xf>
    <xf numFmtId="0" fontId="14" fillId="0" borderId="16" xfId="0" applyFont="1" applyBorder="1" applyAlignment="1">
      <alignment horizontal="center" vertical="center"/>
    </xf>
    <xf numFmtId="0" fontId="0" fillId="0" borderId="16" xfId="0" applyBorder="1"/>
    <xf numFmtId="0" fontId="0" fillId="0" borderId="16" xfId="0" applyBorder="1" applyAlignment="1">
      <alignment vertical="center" wrapText="1"/>
    </xf>
    <xf numFmtId="0" fontId="14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9" fillId="8" borderId="17" xfId="4" applyFont="1" applyFill="1" applyBorder="1" applyAlignment="1">
      <alignment horizontal="left"/>
    </xf>
    <xf numFmtId="0" fontId="17" fillId="10" borderId="20" xfId="4" applyFont="1" applyFill="1" applyBorder="1" applyAlignment="1">
      <alignment horizontal="center" vertical="center" wrapText="1"/>
    </xf>
    <xf numFmtId="0" fontId="17" fillId="10" borderId="21" xfId="4" applyFont="1" applyFill="1" applyBorder="1" applyAlignment="1">
      <alignment horizontal="center" vertical="center" wrapText="1"/>
    </xf>
    <xf numFmtId="10" fontId="18" fillId="11" borderId="17" xfId="4" applyNumberFormat="1" applyFont="1" applyFill="1" applyBorder="1" applyAlignment="1">
      <alignment horizontal="center" vertical="center"/>
    </xf>
    <xf numFmtId="46" fontId="19" fillId="12" borderId="21" xfId="4" applyNumberFormat="1" applyFont="1" applyFill="1" applyBorder="1" applyAlignment="1">
      <alignment horizontal="center" vertical="center"/>
    </xf>
    <xf numFmtId="2" fontId="18" fillId="11" borderId="21" xfId="4" applyNumberFormat="1" applyFont="1" applyFill="1" applyBorder="1" applyAlignment="1">
      <alignment horizontal="center" vertical="center"/>
    </xf>
    <xf numFmtId="1" fontId="18" fillId="11" borderId="21" xfId="4" applyNumberFormat="1" applyFont="1" applyFill="1" applyBorder="1" applyAlignment="1">
      <alignment horizontal="center" vertical="center"/>
    </xf>
    <xf numFmtId="10" fontId="18" fillId="11" borderId="23" xfId="4" applyNumberFormat="1" applyFont="1" applyFill="1" applyBorder="1" applyAlignment="1">
      <alignment horizontal="center" vertical="center"/>
    </xf>
    <xf numFmtId="0" fontId="11" fillId="13" borderId="17" xfId="4" applyFont="1" applyFill="1" applyBorder="1" applyAlignment="1">
      <alignment horizontal="center" vertical="center" wrapText="1"/>
    </xf>
    <xf numFmtId="0" fontId="11" fillId="14" borderId="21" xfId="4" applyFont="1" applyFill="1" applyBorder="1" applyAlignment="1">
      <alignment horizontal="center" vertical="center" wrapText="1"/>
    </xf>
    <xf numFmtId="0" fontId="11" fillId="13" borderId="21" xfId="4" applyFont="1" applyFill="1" applyBorder="1" applyAlignment="1">
      <alignment horizontal="center" vertical="center" wrapText="1"/>
    </xf>
    <xf numFmtId="0" fontId="11" fillId="14" borderId="23" xfId="4" applyFont="1" applyFill="1" applyBorder="1" applyAlignment="1">
      <alignment horizontal="center" vertical="center" wrapText="1"/>
    </xf>
    <xf numFmtId="0" fontId="11" fillId="13" borderId="21" xfId="4" applyFont="1" applyFill="1" applyBorder="1" applyAlignment="1">
      <alignment vertical="center" wrapText="1"/>
    </xf>
    <xf numFmtId="22" fontId="9" fillId="15" borderId="2" xfId="7" applyNumberFormat="1" applyFont="1" applyFill="1" applyBorder="1" applyAlignment="1" applyProtection="1">
      <alignment horizontal="center" vertical="center"/>
      <protection locked="0"/>
    </xf>
    <xf numFmtId="22" fontId="9" fillId="15" borderId="16" xfId="7" applyNumberFormat="1" applyFont="1" applyFill="1" applyBorder="1" applyAlignment="1" applyProtection="1">
      <alignment horizontal="left" vertical="center"/>
      <protection locked="0"/>
    </xf>
    <xf numFmtId="179" fontId="9" fillId="10" borderId="2" xfId="7" applyNumberFormat="1" applyFont="1" applyFill="1" applyBorder="1" applyAlignment="1">
      <alignment horizontal="center" vertical="center"/>
    </xf>
    <xf numFmtId="3" fontId="9" fillId="15" borderId="14" xfId="7" applyNumberFormat="1" applyFont="1" applyFill="1" applyBorder="1" applyAlignment="1" applyProtection="1">
      <alignment horizontal="center" vertical="center"/>
      <protection locked="0"/>
    </xf>
    <xf numFmtId="21" fontId="1" fillId="16" borderId="16" xfId="4" applyNumberFormat="1" applyFont="1" applyFill="1" applyBorder="1" applyAlignment="1">
      <alignment horizontal="center" vertical="center"/>
    </xf>
    <xf numFmtId="0" fontId="9" fillId="10" borderId="15" xfId="7" applyFont="1" applyFill="1" applyBorder="1" applyAlignment="1">
      <alignment horizontal="center" vertical="center"/>
    </xf>
    <xf numFmtId="1" fontId="9" fillId="10" borderId="16" xfId="7" applyNumberFormat="1" applyFont="1" applyFill="1" applyBorder="1" applyAlignment="1">
      <alignment horizontal="center" vertical="center"/>
    </xf>
    <xf numFmtId="0" fontId="9" fillId="15" borderId="2" xfId="7" applyFont="1" applyFill="1" applyBorder="1" applyAlignment="1" applyProtection="1">
      <alignment horizontal="center" vertical="center" wrapText="1"/>
      <protection locked="0"/>
    </xf>
    <xf numFmtId="179" fontId="9" fillId="10" borderId="2" xfId="0" applyNumberFormat="1" applyFont="1" applyFill="1" applyBorder="1" applyAlignment="1">
      <alignment horizontal="center" vertical="center"/>
    </xf>
    <xf numFmtId="0" fontId="17" fillId="10" borderId="26" xfId="4" applyFont="1" applyFill="1" applyBorder="1" applyAlignment="1">
      <alignment horizontal="center" vertical="center" wrapText="1"/>
    </xf>
    <xf numFmtId="0" fontId="11" fillId="13" borderId="21" xfId="4" applyFont="1" applyFill="1" applyBorder="1" applyAlignment="1">
      <alignment horizontal="left" vertical="center" wrapText="1"/>
    </xf>
    <xf numFmtId="0" fontId="11" fillId="13" borderId="29" xfId="4" applyFont="1" applyFill="1" applyBorder="1" applyAlignment="1">
      <alignment horizontal="center" vertical="center" wrapText="1"/>
    </xf>
    <xf numFmtId="0" fontId="9" fillId="10" borderId="16" xfId="7" applyFont="1" applyFill="1" applyBorder="1" applyAlignment="1">
      <alignment horizontal="left" vertical="center" wrapText="1"/>
    </xf>
    <xf numFmtId="0" fontId="9" fillId="15" borderId="4" xfId="7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0" xfId="0" applyFont="1" applyAlignment="1">
      <alignment horizontal="center" vertical="center" wrapText="1"/>
    </xf>
    <xf numFmtId="0" fontId="23" fillId="0" borderId="0" xfId="0" applyFont="1" applyAlignment="1">
      <alignment vertical="center" wrapText="1"/>
    </xf>
    <xf numFmtId="0" fontId="21" fillId="17" borderId="31" xfId="0" applyFont="1" applyFill="1" applyBorder="1" applyAlignment="1">
      <alignment vertical="center" wrapText="1"/>
    </xf>
    <xf numFmtId="0" fontId="24" fillId="0" borderId="0" xfId="0" applyFont="1"/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32" xfId="0" applyFont="1" applyBorder="1" applyAlignment="1">
      <alignment vertical="center" wrapText="1"/>
    </xf>
    <xf numFmtId="0" fontId="5" fillId="0" borderId="12" xfId="0" applyFont="1" applyBorder="1" applyAlignment="1">
      <alignment horizontal="left" vertical="center" wrapText="1"/>
    </xf>
    <xf numFmtId="0" fontId="25" fillId="0" borderId="12" xfId="0" applyFont="1" applyBorder="1" applyAlignment="1">
      <alignment vertical="center" wrapText="1"/>
    </xf>
    <xf numFmtId="0" fontId="11" fillId="18" borderId="2" xfId="9" applyFont="1" applyFill="1" applyBorder="1" applyAlignment="1" applyProtection="1">
      <alignment horizontal="center" vertical="center" wrapText="1"/>
      <protection locked="0"/>
    </xf>
    <xf numFmtId="0" fontId="29" fillId="0" borderId="2" xfId="0" applyFont="1" applyBorder="1" applyAlignment="1" applyProtection="1">
      <alignment horizontal="center" vertical="center" wrapText="1"/>
      <protection locked="0"/>
    </xf>
    <xf numFmtId="0" fontId="33" fillId="0" borderId="2" xfId="6" applyFont="1" applyBorder="1" applyAlignment="1" applyProtection="1">
      <alignment horizontal="center" vertical="center" wrapText="1"/>
      <protection locked="0"/>
    </xf>
    <xf numFmtId="0" fontId="33" fillId="0" borderId="2" xfId="6" applyFont="1" applyBorder="1" applyAlignment="1">
      <alignment horizontal="center" vertical="center" wrapText="1"/>
    </xf>
    <xf numFmtId="0" fontId="34" fillId="0" borderId="0" xfId="10" applyFont="1" applyAlignment="1">
      <alignment horizontal="center" vertical="center" wrapText="1"/>
    </xf>
    <xf numFmtId="0" fontId="20" fillId="0" borderId="12" xfId="0" applyFont="1" applyBorder="1" applyAlignment="1">
      <alignment vertical="center" wrapText="1"/>
    </xf>
    <xf numFmtId="0" fontId="25" fillId="0" borderId="14" xfId="0" applyFont="1" applyBorder="1" applyAlignment="1">
      <alignment vertical="center" wrapText="1"/>
    </xf>
    <xf numFmtId="0" fontId="25" fillId="0" borderId="1" xfId="0" applyFont="1" applyBorder="1" applyAlignment="1">
      <alignment vertical="center" wrapText="1"/>
    </xf>
    <xf numFmtId="9" fontId="11" fillId="18" borderId="2" xfId="1" applyFont="1" applyFill="1" applyBorder="1" applyAlignment="1" applyProtection="1">
      <alignment horizontal="center" vertical="center" wrapText="1"/>
      <protection locked="0"/>
    </xf>
    <xf numFmtId="9" fontId="33" fillId="0" borderId="2" xfId="1" applyFont="1" applyBorder="1" applyAlignment="1" applyProtection="1">
      <alignment horizontal="center" vertical="center" wrapText="1"/>
      <protection locked="0"/>
    </xf>
    <xf numFmtId="0" fontId="33" fillId="0" borderId="2" xfId="10" applyFont="1" applyBorder="1" applyAlignment="1" applyProtection="1">
      <alignment horizontal="center" vertical="center" wrapText="1"/>
      <protection locked="0"/>
    </xf>
    <xf numFmtId="0" fontId="38" fillId="0" borderId="0" xfId="6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25" fillId="0" borderId="13" xfId="0" applyFont="1" applyBorder="1" applyAlignment="1">
      <alignment vertical="center" wrapText="1"/>
    </xf>
    <xf numFmtId="180" fontId="11" fillId="18" borderId="2" xfId="9" applyNumberFormat="1" applyFont="1" applyFill="1" applyBorder="1" applyAlignment="1" applyProtection="1">
      <alignment horizontal="center" vertical="center" wrapText="1"/>
      <protection locked="0"/>
    </xf>
    <xf numFmtId="180" fontId="29" fillId="0" borderId="2" xfId="0" applyNumberFormat="1" applyFont="1" applyBorder="1" applyAlignment="1" applyProtection="1">
      <alignment horizontal="center" vertical="center" wrapText="1"/>
      <protection locked="0"/>
    </xf>
    <xf numFmtId="180" fontId="29" fillId="0" borderId="2" xfId="0" applyNumberFormat="1" applyFont="1" applyBorder="1" applyAlignment="1">
      <alignment horizontal="center" vertical="center" wrapText="1"/>
    </xf>
    <xf numFmtId="180" fontId="40" fillId="0" borderId="2" xfId="0" applyNumberFormat="1" applyFont="1" applyBorder="1" applyAlignment="1" applyProtection="1">
      <alignment horizontal="center" vertical="center" wrapText="1"/>
      <protection locked="0"/>
    </xf>
    <xf numFmtId="0" fontId="25" fillId="0" borderId="15" xfId="0" applyFont="1" applyBorder="1" applyAlignment="1">
      <alignment vertical="center" wrapText="1"/>
    </xf>
    <xf numFmtId="0" fontId="52" fillId="17" borderId="31" xfId="0" applyFont="1" applyFill="1" applyBorder="1" applyAlignment="1">
      <alignment vertical="center" wrapText="1"/>
    </xf>
    <xf numFmtId="0" fontId="29" fillId="0" borderId="2" xfId="0" quotePrefix="1" applyFont="1" applyBorder="1" applyAlignment="1" applyProtection="1">
      <alignment horizontal="center" vertical="center" wrapText="1"/>
      <protection locked="0"/>
    </xf>
    <xf numFmtId="0" fontId="1" fillId="0" borderId="0" xfId="0" applyFont="1"/>
    <xf numFmtId="0" fontId="1" fillId="0" borderId="0" xfId="0" applyFont="1"/>
    <xf numFmtId="0" fontId="26" fillId="18" borderId="2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27" fillId="18" borderId="2" xfId="0" applyFont="1" applyFill="1" applyBorder="1" applyAlignment="1">
      <alignment horizontal="center" vertical="center" wrapText="1"/>
    </xf>
    <xf numFmtId="0" fontId="20" fillId="18" borderId="2" xfId="0" applyFont="1" applyFill="1" applyBorder="1" applyAlignment="1">
      <alignment horizontal="center" vertical="center" wrapText="1"/>
    </xf>
    <xf numFmtId="0" fontId="33" fillId="18" borderId="2" xfId="0" applyFont="1" applyFill="1" applyBorder="1" applyAlignment="1">
      <alignment horizontal="center" vertical="center" wrapText="1"/>
    </xf>
    <xf numFmtId="14" fontId="20" fillId="18" borderId="2" xfId="0" applyNumberFormat="1" applyFont="1" applyFill="1" applyBorder="1" applyAlignment="1">
      <alignment horizontal="center" vertical="center" wrapText="1"/>
    </xf>
    <xf numFmtId="0" fontId="28" fillId="18" borderId="2" xfId="0" applyFont="1" applyFill="1" applyBorder="1" applyAlignment="1">
      <alignment horizontal="center" vertical="center" wrapText="1"/>
    </xf>
    <xf numFmtId="0" fontId="29" fillId="18" borderId="2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left" vertical="center" wrapText="1"/>
    </xf>
    <xf numFmtId="0" fontId="0" fillId="0" borderId="10" xfId="0" applyBorder="1"/>
    <xf numFmtId="0" fontId="0" fillId="0" borderId="11" xfId="0" applyBorder="1"/>
    <xf numFmtId="0" fontId="27" fillId="0" borderId="12" xfId="0" applyFont="1" applyBorder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0" fontId="20" fillId="0" borderId="13" xfId="0" applyFont="1" applyBorder="1" applyAlignment="1">
      <alignment horizontal="left" vertical="center" wrapText="1"/>
    </xf>
    <xf numFmtId="0" fontId="0" fillId="0" borderId="13" xfId="0" applyBorder="1"/>
    <xf numFmtId="0" fontId="30" fillId="0" borderId="32" xfId="0" applyFont="1" applyBorder="1" applyAlignment="1">
      <alignment horizontal="left" vertical="center" wrapText="1"/>
    </xf>
    <xf numFmtId="0" fontId="30" fillId="18" borderId="2" xfId="0" applyFont="1" applyFill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180" fontId="27" fillId="0" borderId="3" xfId="0" applyNumberFormat="1" applyFont="1" applyBorder="1" applyAlignment="1">
      <alignment horizontal="center" vertical="center"/>
    </xf>
    <xf numFmtId="0" fontId="29" fillId="0" borderId="2" xfId="0" applyFont="1" applyBorder="1" applyAlignment="1">
      <alignment horizontal="left" vertical="center" wrapText="1"/>
    </xf>
    <xf numFmtId="0" fontId="31" fillId="0" borderId="12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left" vertical="center" wrapText="1"/>
    </xf>
    <xf numFmtId="0" fontId="32" fillId="19" borderId="16" xfId="10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5" xfId="0" applyBorder="1"/>
    <xf numFmtId="0" fontId="32" fillId="18" borderId="2" xfId="9" applyFont="1" applyFill="1" applyBorder="1" applyAlignment="1" applyProtection="1">
      <alignment horizontal="center" vertical="center" wrapText="1"/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180" fontId="32" fillId="18" borderId="2" xfId="9" applyNumberFormat="1" applyFont="1" applyFill="1" applyBorder="1" applyAlignment="1" applyProtection="1">
      <alignment horizontal="center" vertical="center" wrapText="1"/>
      <protection locked="0"/>
    </xf>
    <xf numFmtId="0" fontId="32" fillId="19" borderId="2" xfId="10" applyFont="1" applyFill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35" fillId="19" borderId="2" xfId="0" applyFont="1" applyFill="1" applyBorder="1" applyAlignment="1">
      <alignment horizontal="left" vertical="center" wrapText="1"/>
    </xf>
    <xf numFmtId="0" fontId="35" fillId="19" borderId="2" xfId="0" applyFont="1" applyFill="1" applyBorder="1" applyAlignment="1">
      <alignment horizontal="center" vertical="center" wrapText="1"/>
    </xf>
    <xf numFmtId="0" fontId="36" fillId="0" borderId="2" xfId="0" applyFont="1" applyBorder="1" applyAlignment="1">
      <alignment horizontal="left" vertical="center" wrapText="1"/>
    </xf>
    <xf numFmtId="0" fontId="35" fillId="19" borderId="2" xfId="0" applyFont="1" applyFill="1" applyBorder="1" applyAlignment="1">
      <alignment horizontal="center" vertical="top" wrapText="1"/>
    </xf>
    <xf numFmtId="0" fontId="25" fillId="0" borderId="2" xfId="0" applyFont="1" applyBorder="1" applyAlignment="1">
      <alignment horizontal="left" vertical="top" wrapText="1"/>
    </xf>
    <xf numFmtId="0" fontId="20" fillId="0" borderId="2" xfId="0" applyFont="1" applyBorder="1" applyAlignment="1">
      <alignment horizontal="left" vertical="center" wrapText="1"/>
    </xf>
    <xf numFmtId="0" fontId="39" fillId="19" borderId="2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37" fillId="0" borderId="10" xfId="0" applyFont="1" applyBorder="1" applyAlignment="1">
      <alignment horizontal="left" vertical="center" wrapText="1"/>
    </xf>
    <xf numFmtId="0" fontId="17" fillId="18" borderId="2" xfId="9" applyFont="1" applyFill="1" applyBorder="1" applyAlignment="1" applyProtection="1">
      <alignment horizontal="center" vertical="center" wrapText="1"/>
      <protection locked="0"/>
    </xf>
    <xf numFmtId="0" fontId="0" fillId="0" borderId="16" xfId="0" applyBorder="1" applyProtection="1">
      <protection locked="0"/>
    </xf>
    <xf numFmtId="180" fontId="10" fillId="18" borderId="2" xfId="9" applyNumberFormat="1" applyFont="1" applyFill="1" applyBorder="1" applyAlignment="1" applyProtection="1">
      <alignment horizontal="center" vertical="center" wrapText="1"/>
      <protection locked="0"/>
    </xf>
    <xf numFmtId="0" fontId="0" fillId="0" borderId="12" xfId="0" applyBorder="1"/>
    <xf numFmtId="0" fontId="0" fillId="0" borderId="14" xfId="0" applyBorder="1"/>
    <xf numFmtId="0" fontId="5" fillId="0" borderId="0" xfId="0" applyFont="1" applyAlignment="1">
      <alignment horizontal="left"/>
    </xf>
    <xf numFmtId="0" fontId="1" fillId="0" borderId="0" xfId="0" applyFont="1"/>
    <xf numFmtId="0" fontId="5" fillId="0" borderId="1" xfId="0" applyFont="1" applyBorder="1" applyAlignment="1">
      <alignment horizontal="left"/>
    </xf>
    <xf numFmtId="0" fontId="5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6" fillId="0" borderId="2" xfId="2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21" fontId="20" fillId="5" borderId="24" xfId="4" applyNumberFormat="1" applyFont="1" applyFill="1" applyBorder="1" applyAlignment="1" applyProtection="1">
      <alignment horizontal="left" vertical="center" wrapText="1"/>
      <protection locked="0"/>
    </xf>
    <xf numFmtId="0" fontId="0" fillId="0" borderId="23" xfId="0" applyBorder="1" applyProtection="1">
      <protection locked="0"/>
    </xf>
    <xf numFmtId="0" fontId="0" fillId="0" borderId="30" xfId="0" applyBorder="1" applyProtection="1">
      <protection locked="0"/>
    </xf>
    <xf numFmtId="0" fontId="15" fillId="7" borderId="3" xfId="4" applyFont="1" applyFill="1" applyBorder="1" applyAlignment="1">
      <alignment horizontal="center" vertical="center"/>
    </xf>
    <xf numFmtId="0" fontId="16" fillId="9" borderId="18" xfId="4" applyFont="1" applyFill="1" applyBorder="1" applyAlignment="1">
      <alignment horizontal="center" vertical="center"/>
    </xf>
    <xf numFmtId="0" fontId="0" fillId="0" borderId="19" xfId="0" applyBorder="1"/>
    <xf numFmtId="0" fontId="0" fillId="0" borderId="25" xfId="0" applyBorder="1"/>
    <xf numFmtId="0" fontId="17" fillId="10" borderId="22" xfId="4" applyFont="1" applyFill="1" applyBorder="1" applyAlignment="1">
      <alignment horizontal="center" vertical="center" wrapText="1"/>
    </xf>
    <xf numFmtId="0" fontId="0" fillId="0" borderId="22" xfId="0" applyBorder="1"/>
    <xf numFmtId="0" fontId="17" fillId="10" borderId="27" xfId="4" applyFont="1" applyFill="1" applyBorder="1" applyAlignment="1">
      <alignment horizontal="center" vertical="center" wrapText="1"/>
    </xf>
    <xf numFmtId="0" fontId="0" fillId="0" borderId="28" xfId="0" applyBorder="1"/>
    <xf numFmtId="178" fontId="19" fillId="12" borderId="21" xfId="4" applyNumberFormat="1" applyFont="1" applyFill="1" applyBorder="1" applyAlignment="1">
      <alignment horizontal="center" vertical="center"/>
    </xf>
    <xf numFmtId="1" fontId="18" fillId="11" borderId="29" xfId="4" applyNumberFormat="1" applyFont="1" applyFill="1" applyBorder="1" applyAlignment="1">
      <alignment horizontal="center" vertical="center"/>
    </xf>
    <xf numFmtId="0" fontId="0" fillId="0" borderId="30" xfId="0" applyBorder="1"/>
    <xf numFmtId="0" fontId="9" fillId="0" borderId="2" xfId="5" applyFont="1" applyBorder="1" applyAlignment="1">
      <alignment horizontal="left" vertical="center" wrapText="1"/>
    </xf>
    <xf numFmtId="0" fontId="9" fillId="0" borderId="0" xfId="5" applyFont="1" applyAlignment="1">
      <alignment vertical="center"/>
    </xf>
    <xf numFmtId="2" fontId="10" fillId="3" borderId="1" xfId="5" applyNumberFormat="1" applyFont="1" applyFill="1" applyBorder="1" applyAlignment="1">
      <alignment horizontal="center" vertical="center"/>
    </xf>
    <xf numFmtId="2" fontId="10" fillId="3" borderId="2" xfId="5" applyNumberFormat="1" applyFont="1" applyFill="1" applyBorder="1" applyAlignment="1">
      <alignment horizontal="center" vertical="center"/>
    </xf>
    <xf numFmtId="0" fontId="13" fillId="0" borderId="2" xfId="5" applyFont="1" applyBorder="1" applyAlignment="1">
      <alignment horizontal="center" vertical="center"/>
    </xf>
    <xf numFmtId="2" fontId="10" fillId="5" borderId="2" xfId="5" applyNumberFormat="1" applyFont="1" applyFill="1" applyBorder="1" applyAlignment="1">
      <alignment horizontal="center" vertical="center"/>
    </xf>
  </cellXfs>
  <cellStyles count="12">
    <cellStyle name="Accent6 2" xfId="2"/>
    <cellStyle name="Calculation 2" xfId="3"/>
    <cellStyle name="Normal 2 3" xfId="4"/>
    <cellStyle name="Normal 4 3" xfId="5"/>
    <cellStyle name="百分比" xfId="1" builtinId="5"/>
    <cellStyle name="常规" xfId="0" builtinId="0"/>
    <cellStyle name="常规 11 9" xfId="6"/>
    <cellStyle name="常规 19" xfId="7"/>
    <cellStyle name="常规 2" xfId="8"/>
    <cellStyle name="常规_Sheet1" xfId="9"/>
    <cellStyle name="常规_Sheet1_1" xfId="10"/>
    <cellStyle name="超链接 2" xfId="11"/>
  </cellStyles>
  <dxfs count="121">
    <dxf>
      <fill>
        <patternFill patternType="solid">
          <bgColor rgb="FF92D050"/>
        </patternFill>
      </fill>
    </dxf>
    <dxf>
      <font>
        <color rgb="FFFF0000"/>
      </font>
    </dxf>
    <dxf>
      <fill>
        <patternFill patternType="solid">
          <bgColor rgb="FF00FF00"/>
        </patternFill>
      </fill>
    </dxf>
    <dxf>
      <font>
        <color rgb="FFFF0000"/>
      </font>
    </dxf>
    <dxf>
      <font>
        <color indexed="10"/>
      </font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ont>
        <color rgb="FFFF0000"/>
      </font>
    </dxf>
    <dxf>
      <fill>
        <patternFill patternType="solid">
          <bgColor rgb="FF00FF00"/>
        </patternFill>
      </fill>
    </dxf>
    <dxf>
      <font>
        <color rgb="FFFF0000"/>
      </font>
    </dxf>
    <dxf>
      <font>
        <color indexed="10"/>
      </font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ont>
        <color rgb="FFFF0000"/>
      </font>
    </dxf>
    <dxf>
      <fill>
        <patternFill patternType="solid">
          <bgColor rgb="FF92D050"/>
        </patternFill>
      </fill>
    </dxf>
    <dxf>
      <font>
        <color rgb="FFFF0000"/>
      </font>
    </dxf>
    <dxf>
      <font>
        <color indexed="10"/>
      </font>
    </dxf>
    <dxf>
      <fill>
        <patternFill patternType="solid">
          <bgColor indexed="11"/>
        </patternFill>
      </fill>
    </dxf>
    <dxf>
      <fill>
        <patternFill patternType="solid">
          <bgColor rgb="FF00FF00"/>
        </patternFill>
      </fill>
    </dxf>
    <dxf>
      <font>
        <color rgb="FFFF0000"/>
      </font>
    </dxf>
    <dxf>
      <fill>
        <patternFill patternType="solid">
          <bgColor rgb="FF92D050"/>
        </patternFill>
      </fill>
    </dxf>
    <dxf>
      <font>
        <color rgb="FFFF0000"/>
      </font>
    </dxf>
    <dxf>
      <fill>
        <patternFill patternType="solid">
          <bgColor rgb="FF00FF00"/>
        </patternFill>
      </fill>
    </dxf>
    <dxf>
      <font>
        <color rgb="FFFF0000"/>
      </font>
    </dxf>
    <dxf>
      <font>
        <color indexed="10"/>
      </font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ont>
        <color rgb="FFFF0000"/>
      </font>
    </dxf>
    <dxf>
      <fill>
        <patternFill patternType="solid">
          <bgColor rgb="FF00FF00"/>
        </patternFill>
      </fill>
    </dxf>
    <dxf>
      <font>
        <color rgb="FFFF0000"/>
      </font>
    </dxf>
    <dxf>
      <font>
        <color indexed="10"/>
      </font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ont>
        <color rgb="FFFF0000"/>
      </font>
    </dxf>
    <dxf>
      <fill>
        <patternFill patternType="solid">
          <bgColor rgb="FF92D050"/>
        </patternFill>
      </fill>
    </dxf>
    <dxf>
      <font>
        <color rgb="FFFF0000"/>
      </font>
    </dxf>
    <dxf>
      <font>
        <color indexed="10"/>
      </font>
    </dxf>
    <dxf>
      <fill>
        <patternFill patternType="solid">
          <bgColor indexed="11"/>
        </patternFill>
      </fill>
    </dxf>
    <dxf>
      <fill>
        <patternFill patternType="solid">
          <bgColor rgb="FF00FF00"/>
        </patternFill>
      </fill>
    </dxf>
    <dxf>
      <font>
        <color rgb="FFFF0000"/>
      </font>
    </dxf>
    <dxf>
      <fill>
        <patternFill patternType="solid">
          <bgColor rgb="FF92D050"/>
        </patternFill>
      </fill>
    </dxf>
    <dxf>
      <font>
        <color rgb="FFFF0000"/>
      </font>
    </dxf>
    <dxf>
      <fill>
        <patternFill patternType="solid">
          <bgColor rgb="FF00FF00"/>
        </patternFill>
      </fill>
    </dxf>
    <dxf>
      <font>
        <color rgb="FFFF0000"/>
      </font>
    </dxf>
    <dxf>
      <font>
        <color indexed="10"/>
      </font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ont>
        <color rgb="FFFF0000"/>
      </font>
    </dxf>
    <dxf>
      <fill>
        <patternFill patternType="solid">
          <bgColor rgb="FF00FF00"/>
        </patternFill>
      </fill>
    </dxf>
    <dxf>
      <font>
        <color rgb="FFFF0000"/>
      </font>
    </dxf>
    <dxf>
      <font>
        <color indexed="10"/>
      </font>
    </dxf>
    <dxf>
      <fill>
        <patternFill patternType="solid">
          <bgColor indexed="11"/>
        </patternFill>
      </fill>
    </dxf>
    <dxf>
      <fill>
        <patternFill patternType="solid">
          <bgColor rgb="FF92D050"/>
        </patternFill>
      </fill>
    </dxf>
    <dxf>
      <font>
        <color rgb="FFFF0000"/>
      </font>
    </dxf>
    <dxf>
      <fill>
        <patternFill patternType="solid">
          <bgColor rgb="FF92D050"/>
        </patternFill>
      </fill>
    </dxf>
    <dxf>
      <font>
        <color rgb="FFFF0000"/>
      </font>
    </dxf>
    <dxf>
      <font>
        <color indexed="10"/>
      </font>
    </dxf>
    <dxf>
      <fill>
        <patternFill patternType="solid">
          <bgColor indexed="11"/>
        </patternFill>
      </fill>
    </dxf>
    <dxf>
      <fill>
        <patternFill patternType="solid">
          <bgColor rgb="FF00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indexed="10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FF00"/>
      </font>
    </dxf>
    <dxf>
      <font>
        <color rgb="FFFFC000"/>
      </font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5700"/>
      </font>
      <fill>
        <patternFill patternType="solid">
          <bgColor rgb="FFFFEB9C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www.wps.cn/officeDocument/2021/sharedlinks" Target="NUL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5692477278896E-2"/>
          <c:y val="7.4863897220496994E-2"/>
          <c:w val="0.82024792666384505"/>
          <c:h val="0.78355223565461396"/>
        </c:manualLayout>
      </c:layout>
      <c:lineChart>
        <c:grouping val="standard"/>
        <c:varyColors val="0"/>
        <c:ser>
          <c:idx val="7"/>
          <c:order val="0"/>
          <c:tx>
            <c:strRef>
              <c:f>验收测试结果!$N$16</c:f>
              <c:strCache>
                <c:ptCount val="1"/>
                <c:pt idx="0">
                  <c:v>本轮新增缺陷总数</c:v>
                </c:pt>
              </c:strCache>
            </c:strRef>
          </c:tx>
          <c:spPr>
            <a:ln w="22225" cap="rnd" cmpd="sng" algn="ctr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  <a:round/>
              </a:ln>
            </c:spPr>
          </c:marker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验收测试结果!$C$17:$C$24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验收测试结果!$N$17:$N$24</c:f>
              <c:numCache>
                <c:formatCode>General</c:formatCode>
                <c:ptCount val="8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9C-4D7C-9908-5B9060984241}"/>
            </c:ext>
          </c:extLst>
        </c:ser>
        <c:ser>
          <c:idx val="8"/>
          <c:order val="1"/>
          <c:tx>
            <c:strRef>
              <c:f>验收测试结果!$W$15:$W$15</c:f>
              <c:strCache>
                <c:ptCount val="1"/>
                <c:pt idx="0">
                  <c:v>验证得分</c:v>
                </c:pt>
              </c:strCache>
            </c:strRef>
          </c:tx>
          <c:spPr>
            <a:ln w="22225" cap="rnd" cmpd="sng" algn="ctr">
              <a:solidFill>
                <a:schemeClr val="accent6">
                  <a:lumMod val="50000"/>
                </a:schemeClr>
              </a:solidFill>
              <a:prstDash val="solid"/>
              <a:round/>
            </a:ln>
          </c:spPr>
          <c:marker>
            <c:symbol val="plus"/>
            <c:size val="6"/>
            <c:spPr>
              <a:noFill/>
              <a:ln w="9525" cap="flat" cmpd="sng" algn="ctr">
                <a:solidFill>
                  <a:schemeClr val="accent6">
                    <a:lumMod val="50000"/>
                  </a:schemeClr>
                </a:solidFill>
                <a:prstDash val="solid"/>
                <a:round/>
              </a:ln>
            </c:spPr>
          </c:marker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验收测试结果!$C$17:$C$24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验收测试结果!$W$17:$W$24</c:f>
              <c:numCache>
                <c:formatCode>0.00_);[Red]\(0.00\)</c:formatCode>
                <c:ptCount val="8"/>
                <c:pt idx="0">
                  <c:v>96.189218921892191</c:v>
                </c:pt>
                <c:pt idx="1">
                  <c:v>96.189218921892191</c:v>
                </c:pt>
                <c:pt idx="2">
                  <c:v>96.189218921892191</c:v>
                </c:pt>
                <c:pt idx="3">
                  <c:v>94.556655665566552</c:v>
                </c:pt>
                <c:pt idx="4">
                  <c:v>94.556655665566552</c:v>
                </c:pt>
                <c:pt idx="5">
                  <c:v>94.556655665566552</c:v>
                </c:pt>
                <c:pt idx="6">
                  <c:v>94.556655665566552</c:v>
                </c:pt>
                <c:pt idx="7">
                  <c:v>95.001100110010995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29C-4D7C-9908-5B9060984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3172784"/>
        <c:axId val="1663173328"/>
      </c:lineChart>
      <c:catAx>
        <c:axId val="16631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zh-CN"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1663173328"/>
        <c:crosses val="autoZero"/>
        <c:auto val="1"/>
        <c:lblAlgn val="ctr"/>
        <c:lblOffset val="100"/>
        <c:noMultiLvlLbl val="0"/>
      </c:catAx>
      <c:valAx>
        <c:axId val="1663173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1663172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702590832260497"/>
          <c:y val="0.44640318361804299"/>
          <c:w val="8.7420428083698695E-2"/>
          <c:h val="0.2705325089909019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1"/>
    <c:extLst xmlns:c16r2="http://schemas.microsoft.com/office/drawing/2015/06/chart">
      <c:ext uri="{0b15fc19-7d7d-44ad-8c2d-2c3a37ce22c3}">
        <chartProps xmlns="https://web.wps.cn/et/2018/main" chartId="{da7508a0-5cae-4661-b87e-97ae521e4d6b}"/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14394</xdr:colOff>
      <xdr:row>27</xdr:row>
      <xdr:rowOff>22013</xdr:rowOff>
    </xdr:from>
    <xdr:to>
      <xdr:col>21</xdr:col>
      <xdr:colOff>558800</xdr:colOff>
      <xdr:row>27</xdr:row>
      <xdr:rowOff>1888066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19" name="图片 18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20" name="图片 19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448</xdr:rowOff>
    </xdr:from>
    <xdr:to>
      <xdr:col>5</xdr:col>
      <xdr:colOff>189401</xdr:colOff>
      <xdr:row>20</xdr:row>
      <xdr:rowOff>40761</xdr:rowOff>
    </xdr:to>
    <xdr:pic>
      <xdr:nvPicPr>
        <xdr:cNvPr id="21" name="图片 2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1460"/>
          <a:ext cx="8517613" cy="47916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68580</xdr:rowOff>
        </xdr:from>
        <xdr:to>
          <xdr:col>1</xdr:col>
          <xdr:colOff>822960</xdr:colOff>
          <xdr:row>0</xdr:row>
          <xdr:rowOff>525780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单击自动写入当前时间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274320</xdr:rowOff>
    </xdr:from>
    <xdr:to>
      <xdr:col>1</xdr:col>
      <xdr:colOff>3357364</xdr:colOff>
      <xdr:row>4</xdr:row>
      <xdr:rowOff>2613660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3910" y="5433060"/>
          <a:ext cx="3334385" cy="2339340"/>
        </a:xfrm>
        <a:prstGeom prst="rect">
          <a:avLst/>
        </a:prstGeom>
        <a:noFill/>
        <a:ln w="9525">
          <a:noFill/>
          <a:prstDash val="solid"/>
        </a:ln>
      </xdr:spPr>
    </xdr:pic>
    <xdr:clientData/>
  </xdr:twoCellAnchor>
  <xdr:twoCellAnchor editAs="oneCell">
    <xdr:from>
      <xdr:col>2</xdr:col>
      <xdr:colOff>83821</xdr:colOff>
      <xdr:row>4</xdr:row>
      <xdr:rowOff>251696</xdr:rowOff>
    </xdr:from>
    <xdr:to>
      <xdr:col>2</xdr:col>
      <xdr:colOff>3373962</xdr:colOff>
      <xdr:row>4</xdr:row>
      <xdr:rowOff>2529840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8670" y="5410200"/>
          <a:ext cx="3289935" cy="2278380"/>
        </a:xfrm>
        <a:prstGeom prst="rect">
          <a:avLst/>
        </a:prstGeom>
        <a:noFill/>
        <a:ln w="9525">
          <a:noFill/>
          <a:prstDash val="solid"/>
        </a:ln>
      </xdr:spPr>
    </xdr:pic>
    <xdr:clientData/>
  </xdr:twoCellAnchor>
  <xdr:twoCellAnchor editAs="oneCell">
    <xdr:from>
      <xdr:col>2</xdr:col>
      <xdr:colOff>45721</xdr:colOff>
      <xdr:row>3</xdr:row>
      <xdr:rowOff>38100</xdr:rowOff>
    </xdr:from>
    <xdr:to>
      <xdr:col>2</xdr:col>
      <xdr:colOff>3413760</xdr:colOff>
      <xdr:row>3</xdr:row>
      <xdr:rowOff>2214129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60570" y="2934335"/>
          <a:ext cx="3368040" cy="2175510"/>
        </a:xfrm>
        <a:prstGeom prst="rect">
          <a:avLst/>
        </a:prstGeom>
        <a:noFill/>
        <a:ln w="9525">
          <a:noFill/>
          <a:prstDash val="solid"/>
        </a:ln>
      </xdr:spPr>
    </xdr:pic>
    <xdr:clientData/>
  </xdr:twoCellAnchor>
  <xdr:twoCellAnchor editAs="oneCell">
    <xdr:from>
      <xdr:col>1</xdr:col>
      <xdr:colOff>114300</xdr:colOff>
      <xdr:row>5</xdr:row>
      <xdr:rowOff>114300</xdr:rowOff>
    </xdr:from>
    <xdr:to>
      <xdr:col>1</xdr:col>
      <xdr:colOff>2530708</xdr:colOff>
      <xdr:row>6</xdr:row>
      <xdr:rowOff>2760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5350" y="7909560"/>
          <a:ext cx="2416175" cy="2455545"/>
        </a:xfrm>
        <a:prstGeom prst="rect">
          <a:avLst/>
        </a:prstGeom>
        <a:noFill/>
        <a:ln w="9525">
          <a:noFill/>
          <a:prstDash val="solid"/>
        </a:ln>
      </xdr:spPr>
    </xdr:pic>
    <xdr:clientData/>
  </xdr:twoCellAnchor>
  <xdr:twoCellAnchor editAs="oneCell">
    <xdr:from>
      <xdr:col>1</xdr:col>
      <xdr:colOff>7621</xdr:colOff>
      <xdr:row>2</xdr:row>
      <xdr:rowOff>53340</xdr:rowOff>
    </xdr:from>
    <xdr:to>
      <xdr:col>1</xdr:col>
      <xdr:colOff>3307080</xdr:colOff>
      <xdr:row>2</xdr:row>
      <xdr:rowOff>2388913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8670" y="515620"/>
          <a:ext cx="3299460" cy="2335530"/>
        </a:xfrm>
        <a:prstGeom prst="rect">
          <a:avLst/>
        </a:prstGeom>
        <a:noFill/>
        <a:ln w="9525">
          <a:noFill/>
          <a:prstDash val="solid"/>
        </a:ln>
      </xdr:spPr>
    </xdr:pic>
    <xdr:clientData/>
  </xdr:twoCellAnchor>
  <xdr:twoCellAnchor editAs="oneCell">
    <xdr:from>
      <xdr:col>1</xdr:col>
      <xdr:colOff>15240</xdr:colOff>
      <xdr:row>3</xdr:row>
      <xdr:rowOff>45720</xdr:rowOff>
    </xdr:from>
    <xdr:to>
      <xdr:col>1</xdr:col>
      <xdr:colOff>3338966</xdr:colOff>
      <xdr:row>3</xdr:row>
      <xdr:rowOff>2209800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6290" y="2941955"/>
          <a:ext cx="3323590" cy="2164080"/>
        </a:xfrm>
        <a:prstGeom prst="rect">
          <a:avLst/>
        </a:prstGeom>
        <a:noFill/>
        <a:ln w="9525">
          <a:noFill/>
          <a:prstDash val="solid"/>
        </a:ln>
      </xdr:spPr>
    </xdr:pic>
    <xdr:clientData/>
  </xdr:twoCellAnchor>
  <xdr:twoCellAnchor editAs="oneCell">
    <xdr:from>
      <xdr:col>2</xdr:col>
      <xdr:colOff>45720</xdr:colOff>
      <xdr:row>2</xdr:row>
      <xdr:rowOff>45720</xdr:rowOff>
    </xdr:from>
    <xdr:to>
      <xdr:col>2</xdr:col>
      <xdr:colOff>3467100</xdr:colOff>
      <xdr:row>2</xdr:row>
      <xdr:rowOff>2410856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560570" y="508000"/>
          <a:ext cx="3421380" cy="2364740"/>
        </a:xfrm>
        <a:prstGeom prst="rect">
          <a:avLst/>
        </a:prstGeom>
        <a:noFill/>
        <a:ln w="9525">
          <a:noFill/>
          <a:prstDash val="solid"/>
        </a:ln>
      </xdr:spPr>
    </xdr:pic>
    <xdr:clientData/>
  </xdr:twoCellAnchor>
  <xdr:twoCellAnchor editAs="oneCell">
    <xdr:from>
      <xdr:col>2</xdr:col>
      <xdr:colOff>190500</xdr:colOff>
      <xdr:row>5</xdr:row>
      <xdr:rowOff>91440</xdr:rowOff>
    </xdr:from>
    <xdr:to>
      <xdr:col>2</xdr:col>
      <xdr:colOff>2354579</xdr:colOff>
      <xdr:row>5</xdr:row>
      <xdr:rowOff>2541820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05350" y="7886700"/>
          <a:ext cx="2163445" cy="2449830"/>
        </a:xfrm>
        <a:prstGeom prst="rect">
          <a:avLst/>
        </a:prstGeom>
        <a:noFill/>
        <a:ln w="9525">
          <a:noFill/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251460</xdr:colOff>
      <xdr:row>5</xdr:row>
      <xdr:rowOff>15240</xdr:rowOff>
    </xdr:from>
    <xdr:to>
      <xdr:col>14</xdr:col>
      <xdr:colOff>247650</xdr:colOff>
      <xdr:row>15</xdr:row>
      <xdr:rowOff>100330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9635" y="1101725"/>
          <a:ext cx="3882390" cy="1923415"/>
        </a:xfrm>
        <a:prstGeom prst="rect">
          <a:avLst/>
        </a:prstGeom>
        <a:noFill/>
        <a:ln w="9525">
          <a:noFill/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251460</xdr:colOff>
      <xdr:row>5</xdr:row>
      <xdr:rowOff>15240</xdr:rowOff>
    </xdr:from>
    <xdr:to>
      <xdr:col>14</xdr:col>
      <xdr:colOff>247650</xdr:colOff>
      <xdr:row>15</xdr:row>
      <xdr:rowOff>100330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9635" y="1101725"/>
          <a:ext cx="3844290" cy="1923415"/>
        </a:xfrm>
        <a:prstGeom prst="rect">
          <a:avLst/>
        </a:prstGeom>
        <a:noFill/>
        <a:ln w="9525">
          <a:noFill/>
          <a:prstDash val="solid"/>
        </a:ln>
      </xdr:spPr>
    </xdr:pic>
    <xdr:clientData/>
  </xdr:twoCellAnchor>
  <xdr:twoCellAnchor editAs="oneCell">
    <xdr:from>
      <xdr:col>8</xdr:col>
      <xdr:colOff>251460</xdr:colOff>
      <xdr:row>5</xdr:row>
      <xdr:rowOff>15240</xdr:rowOff>
    </xdr:from>
    <xdr:to>
      <xdr:col>14</xdr:col>
      <xdr:colOff>278130</xdr:colOff>
      <xdr:row>23</xdr:row>
      <xdr:rowOff>80010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99635" y="1101725"/>
          <a:ext cx="3874770" cy="3274695"/>
        </a:xfrm>
        <a:prstGeom prst="rect">
          <a:avLst/>
        </a:prstGeom>
        <a:noFill/>
        <a:ln w="9525">
          <a:noFill/>
          <a:prstDash val="solid"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4</xdr:row>
      <xdr:rowOff>160020</xdr:rowOff>
    </xdr:from>
    <xdr:to>
      <xdr:col>14</xdr:col>
      <xdr:colOff>255270</xdr:colOff>
      <xdr:row>23</xdr:row>
      <xdr:rowOff>49530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76775" y="1075055"/>
          <a:ext cx="3874770" cy="3270885"/>
        </a:xfrm>
        <a:prstGeom prst="rect">
          <a:avLst/>
        </a:prstGeom>
        <a:noFill/>
        <a:ln w="9525"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X47"/>
  <sheetViews>
    <sheetView showGridLines="0" showRuler="0" topLeftCell="A13" zoomScalePageLayoutView="112" workbookViewId="0">
      <selection activeCell="G20" sqref="G20"/>
    </sheetView>
  </sheetViews>
  <sheetFormatPr defaultColWidth="9" defaultRowHeight="15.6"/>
  <cols>
    <col min="1" max="1" width="1.77734375" style="79" customWidth="1"/>
    <col min="2" max="2" width="4.77734375" style="79" customWidth="1"/>
    <col min="3" max="3" width="5.33203125" style="79" customWidth="1"/>
    <col min="4" max="4" width="6.77734375" style="79" customWidth="1"/>
    <col min="5" max="5" width="12" style="79" customWidth="1"/>
    <col min="6" max="6" width="8.33203125" style="79" customWidth="1"/>
    <col min="7" max="7" width="6.44140625" style="79" customWidth="1"/>
    <col min="8" max="8" width="11.109375" style="79" customWidth="1"/>
    <col min="9" max="9" width="6.21875" style="79" customWidth="1"/>
    <col min="10" max="10" width="5.6640625" style="79" customWidth="1"/>
    <col min="11" max="11" width="8" style="79" customWidth="1"/>
    <col min="12" max="12" width="7.6640625" style="79" customWidth="1"/>
    <col min="13" max="13" width="6.6640625" style="79" customWidth="1"/>
    <col min="14" max="15" width="6.88671875" style="79" customWidth="1"/>
    <col min="16" max="16" width="7.33203125" style="79" customWidth="1"/>
    <col min="17" max="17" width="6.21875" style="79" customWidth="1"/>
    <col min="18" max="18" width="10.21875" style="79" customWidth="1"/>
    <col min="19" max="19" width="7.21875" style="79" customWidth="1"/>
    <col min="20" max="21" width="8.21875" style="79" customWidth="1"/>
    <col min="22" max="22" width="7.77734375" style="79" customWidth="1"/>
    <col min="23" max="23" width="7.21875" style="79" customWidth="1"/>
    <col min="24" max="24" width="9" style="79" customWidth="1"/>
    <col min="25" max="16384" width="9" style="79"/>
  </cols>
  <sheetData>
    <row r="1" spans="1:24" ht="63" customHeight="1">
      <c r="A1" s="106" t="str">
        <f>D2&amp;"_"&amp;H2&amp;CHAR(10)&amp;"验收测试报告"</f>
        <v>XD-N20-5381_车载智能投币一体机
验收测试报告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8"/>
    </row>
    <row r="2" spans="1:24" s="78" customFormat="1" ht="30.6" customHeight="1">
      <c r="A2" s="109" t="s">
        <v>0</v>
      </c>
      <c r="B2" s="107"/>
      <c r="C2" s="108"/>
      <c r="D2" s="110" t="s">
        <v>648</v>
      </c>
      <c r="E2" s="108"/>
      <c r="F2" s="109" t="s">
        <v>1</v>
      </c>
      <c r="G2" s="108"/>
      <c r="H2" s="110" t="s">
        <v>649</v>
      </c>
      <c r="I2" s="107"/>
      <c r="J2" s="107"/>
      <c r="K2" s="107"/>
      <c r="L2" s="108"/>
      <c r="M2" s="109" t="s">
        <v>2</v>
      </c>
      <c r="N2" s="108"/>
      <c r="O2" s="110">
        <v>1</v>
      </c>
      <c r="P2" s="107"/>
      <c r="Q2" s="107"/>
      <c r="R2" s="108"/>
      <c r="S2" s="109" t="s">
        <v>3</v>
      </c>
      <c r="T2" s="108"/>
      <c r="U2" s="111" t="s">
        <v>650</v>
      </c>
      <c r="V2" s="107"/>
      <c r="W2" s="108"/>
    </row>
    <row r="3" spans="1:24" s="78" customFormat="1" ht="31.2" customHeight="1">
      <c r="A3" s="109" t="s">
        <v>4</v>
      </c>
      <c r="B3" s="107"/>
      <c r="C3" s="108"/>
      <c r="D3" s="110" t="s">
        <v>651</v>
      </c>
      <c r="E3" s="108"/>
      <c r="F3" s="113" t="s">
        <v>5</v>
      </c>
      <c r="G3" s="108"/>
      <c r="H3" s="114" t="s">
        <v>652</v>
      </c>
      <c r="I3" s="107"/>
      <c r="J3" s="107"/>
      <c r="K3" s="107"/>
      <c r="L3" s="108"/>
      <c r="M3" s="109" t="s">
        <v>6</v>
      </c>
      <c r="N3" s="108"/>
      <c r="O3" s="112"/>
      <c r="P3" s="107"/>
      <c r="Q3" s="107"/>
      <c r="R3" s="108"/>
      <c r="S3" s="109" t="s">
        <v>7</v>
      </c>
      <c r="T3" s="108"/>
      <c r="U3" s="110" t="s">
        <v>653</v>
      </c>
      <c r="V3" s="107"/>
      <c r="W3" s="108"/>
    </row>
    <row r="4" spans="1:24" s="78" customFormat="1" ht="17.399999999999999">
      <c r="A4" s="109" t="s">
        <v>8</v>
      </c>
      <c r="B4" s="107"/>
      <c r="C4" s="108"/>
      <c r="D4" s="110">
        <v>1</v>
      </c>
      <c r="E4" s="108"/>
      <c r="F4" s="109" t="s">
        <v>9</v>
      </c>
      <c r="G4" s="108"/>
      <c r="H4" s="112">
        <v>1</v>
      </c>
      <c r="I4" s="107"/>
      <c r="J4" s="107"/>
      <c r="K4" s="107"/>
      <c r="L4" s="108"/>
      <c r="M4" s="109" t="s">
        <v>10</v>
      </c>
      <c r="N4" s="108"/>
      <c r="O4" s="112">
        <v>1</v>
      </c>
      <c r="P4" s="107"/>
      <c r="Q4" s="107"/>
      <c r="R4" s="108"/>
      <c r="S4" s="109" t="s">
        <v>11</v>
      </c>
      <c r="T4" s="108"/>
      <c r="U4" s="111" t="s">
        <v>647</v>
      </c>
      <c r="V4" s="107"/>
      <c r="W4" s="108"/>
    </row>
    <row r="5" spans="1:24" ht="18" customHeight="1">
      <c r="A5" s="115" t="s">
        <v>12</v>
      </c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</row>
    <row r="6" spans="1:24" ht="18" customHeight="1">
      <c r="A6" s="118" t="s">
        <v>13</v>
      </c>
      <c r="B6" s="119"/>
      <c r="C6" s="119"/>
      <c r="D6" s="119"/>
      <c r="E6" s="120">
        <v>1</v>
      </c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21"/>
    </row>
    <row r="7" spans="1:24" ht="27.45" customHeight="1">
      <c r="A7" s="118" t="s">
        <v>14</v>
      </c>
      <c r="B7" s="119"/>
      <c r="C7" s="119"/>
      <c r="D7" s="119"/>
      <c r="E7" s="120">
        <v>1</v>
      </c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  <c r="W7" s="121"/>
    </row>
    <row r="8" spans="1:24" ht="24" customHeight="1">
      <c r="A8" s="122" t="s">
        <v>15</v>
      </c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21"/>
    </row>
    <row r="9" spans="1:24" ht="24" customHeight="1">
      <c r="A9" s="80"/>
      <c r="B9" s="123" t="s">
        <v>16</v>
      </c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8"/>
      <c r="S9" s="123" t="s">
        <v>17</v>
      </c>
      <c r="T9" s="108"/>
      <c r="U9" s="123" t="s">
        <v>18</v>
      </c>
      <c r="V9" s="108"/>
      <c r="W9" s="96"/>
    </row>
    <row r="10" spans="1:24" ht="21.75" customHeight="1">
      <c r="A10" s="80"/>
      <c r="B10" s="124" t="s">
        <v>19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8"/>
      <c r="S10" s="125">
        <f>COUNTA(B17:B97)-12</f>
        <v>11</v>
      </c>
      <c r="T10" s="117"/>
      <c r="U10" s="126">
        <f>AVERAGE(W17:W24)</f>
        <v>95.224422442244204</v>
      </c>
      <c r="V10" s="117"/>
      <c r="W10" s="96"/>
    </row>
    <row r="11" spans="1:24" ht="244.5" customHeight="1">
      <c r="A11" s="80"/>
      <c r="B11" s="127" t="s">
        <v>20</v>
      </c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8"/>
      <c r="W11" s="96"/>
    </row>
    <row r="12" spans="1:24" ht="14.25" customHeight="1">
      <c r="A12" s="128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96"/>
    </row>
    <row r="13" spans="1:24" ht="30.6" customHeight="1">
      <c r="A13" s="129" t="s">
        <v>21</v>
      </c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96"/>
    </row>
    <row r="14" spans="1:24" ht="19.95" customHeight="1">
      <c r="A14" s="81"/>
      <c r="B14" s="130" t="s">
        <v>22</v>
      </c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2"/>
    </row>
    <row r="15" spans="1:24">
      <c r="A15" s="82"/>
      <c r="B15" s="149" t="s">
        <v>23</v>
      </c>
      <c r="C15" s="149" t="s">
        <v>24</v>
      </c>
      <c r="D15" s="149" t="s">
        <v>25</v>
      </c>
      <c r="E15" s="149" t="s">
        <v>26</v>
      </c>
      <c r="F15" s="149" t="s">
        <v>27</v>
      </c>
      <c r="G15" s="133" t="s">
        <v>28</v>
      </c>
      <c r="H15" s="134"/>
      <c r="I15" s="135"/>
      <c r="J15" s="133" t="s">
        <v>29</v>
      </c>
      <c r="K15" s="134"/>
      <c r="L15" s="134"/>
      <c r="M15" s="135"/>
      <c r="N15" s="133" t="s">
        <v>30</v>
      </c>
      <c r="O15" s="134"/>
      <c r="P15" s="134"/>
      <c r="Q15" s="134"/>
      <c r="R15" s="134"/>
      <c r="S15" s="135"/>
      <c r="T15" s="136" t="s">
        <v>31</v>
      </c>
      <c r="U15" s="134"/>
      <c r="V15" s="135"/>
      <c r="W15" s="151" t="s">
        <v>32</v>
      </c>
      <c r="X15" s="82"/>
    </row>
    <row r="16" spans="1:24" ht="35.25" customHeight="1">
      <c r="A16" s="82"/>
      <c r="B16" s="150"/>
      <c r="C16" s="150"/>
      <c r="D16" s="150"/>
      <c r="E16" s="150"/>
      <c r="F16" s="150"/>
      <c r="G16" s="83" t="s">
        <v>33</v>
      </c>
      <c r="H16" s="83" t="s">
        <v>34</v>
      </c>
      <c r="I16" s="91" t="s">
        <v>35</v>
      </c>
      <c r="J16" s="91" t="s">
        <v>36</v>
      </c>
      <c r="K16" s="91" t="s">
        <v>37</v>
      </c>
      <c r="L16" s="91" t="s">
        <v>34</v>
      </c>
      <c r="M16" s="91" t="s">
        <v>35</v>
      </c>
      <c r="N16" s="83" t="s">
        <v>38</v>
      </c>
      <c r="O16" s="83" t="s">
        <v>39</v>
      </c>
      <c r="P16" s="83" t="s">
        <v>40</v>
      </c>
      <c r="Q16" s="83" t="s">
        <v>41</v>
      </c>
      <c r="R16" s="83" t="s">
        <v>42</v>
      </c>
      <c r="S16" s="83" t="s">
        <v>43</v>
      </c>
      <c r="T16" s="97" t="s">
        <v>44</v>
      </c>
      <c r="U16" s="97" t="s">
        <v>45</v>
      </c>
      <c r="V16" s="97" t="s">
        <v>46</v>
      </c>
      <c r="W16" s="150"/>
      <c r="X16" s="82"/>
    </row>
    <row r="17" spans="1:24">
      <c r="A17" s="82"/>
      <c r="B17" s="84">
        <v>4</v>
      </c>
      <c r="C17" s="85">
        <v>1</v>
      </c>
      <c r="D17" s="85">
        <v>4</v>
      </c>
      <c r="E17" s="84">
        <v>100</v>
      </c>
      <c r="F17" s="86" t="s">
        <v>167</v>
      </c>
      <c r="G17" s="84">
        <v>90</v>
      </c>
      <c r="H17" s="84">
        <v>88</v>
      </c>
      <c r="I17" s="92">
        <v>0.97777777777777775</v>
      </c>
      <c r="J17" s="84">
        <v>202</v>
      </c>
      <c r="K17" s="84">
        <v>202</v>
      </c>
      <c r="L17" s="84">
        <v>196</v>
      </c>
      <c r="M17" s="92">
        <v>0.97029702970297027</v>
      </c>
      <c r="N17" s="93">
        <v>10</v>
      </c>
      <c r="O17" s="103">
        <v>0</v>
      </c>
      <c r="P17" s="84">
        <v>0</v>
      </c>
      <c r="Q17" s="84">
        <v>10</v>
      </c>
      <c r="R17" s="84">
        <v>0</v>
      </c>
      <c r="S17" s="84">
        <v>10</v>
      </c>
      <c r="T17" s="98">
        <v>19.555555555555557</v>
      </c>
      <c r="U17" s="98">
        <v>77.623762376237622</v>
      </c>
      <c r="V17" s="99">
        <v>0.99009900990099009</v>
      </c>
      <c r="W17" s="100">
        <v>96.189218921892191</v>
      </c>
      <c r="X17" s="82"/>
    </row>
    <row r="18" spans="1:24">
      <c r="A18" s="82"/>
      <c r="B18" s="84">
        <v>5</v>
      </c>
      <c r="C18" s="85">
        <v>2</v>
      </c>
      <c r="D18" s="85">
        <v>5</v>
      </c>
      <c r="E18" s="84">
        <v>100</v>
      </c>
      <c r="F18" s="86" t="s">
        <v>167</v>
      </c>
      <c r="G18" s="84">
        <v>90</v>
      </c>
      <c r="H18" s="84">
        <v>88</v>
      </c>
      <c r="I18" s="92">
        <v>0.97777777777777775</v>
      </c>
      <c r="J18" s="84">
        <v>202</v>
      </c>
      <c r="K18" s="84">
        <v>202</v>
      </c>
      <c r="L18" s="84">
        <v>196</v>
      </c>
      <c r="M18" s="92">
        <v>0.97029702970297027</v>
      </c>
      <c r="N18" s="93">
        <v>10</v>
      </c>
      <c r="O18" s="103">
        <v>0</v>
      </c>
      <c r="P18" s="84">
        <v>0</v>
      </c>
      <c r="Q18" s="84">
        <v>10</v>
      </c>
      <c r="R18" s="84">
        <v>0</v>
      </c>
      <c r="S18" s="84">
        <v>10</v>
      </c>
      <c r="T18" s="98">
        <v>19.555555555555557</v>
      </c>
      <c r="U18" s="98">
        <v>77.623762376237622</v>
      </c>
      <c r="V18" s="99">
        <v>0.99009900990099009</v>
      </c>
      <c r="W18" s="100">
        <v>96.189218921892191</v>
      </c>
      <c r="X18" s="82"/>
    </row>
    <row r="19" spans="1:24">
      <c r="A19" s="82"/>
      <c r="B19" s="84">
        <v>6</v>
      </c>
      <c r="C19" s="85">
        <v>3</v>
      </c>
      <c r="D19" s="85">
        <v>6</v>
      </c>
      <c r="E19" s="84">
        <v>100</v>
      </c>
      <c r="F19" s="86" t="s">
        <v>167</v>
      </c>
      <c r="G19" s="84">
        <v>90</v>
      </c>
      <c r="H19" s="84">
        <v>88</v>
      </c>
      <c r="I19" s="92">
        <v>0.97777777777777775</v>
      </c>
      <c r="J19" s="84">
        <v>202</v>
      </c>
      <c r="K19" s="84">
        <v>202</v>
      </c>
      <c r="L19" s="84">
        <v>196</v>
      </c>
      <c r="M19" s="92">
        <v>0.97029702970297027</v>
      </c>
      <c r="N19" s="93">
        <v>10</v>
      </c>
      <c r="O19" s="103">
        <v>0</v>
      </c>
      <c r="P19" s="84">
        <v>0</v>
      </c>
      <c r="Q19" s="84">
        <v>10</v>
      </c>
      <c r="R19" s="84">
        <v>0</v>
      </c>
      <c r="S19" s="84">
        <v>10</v>
      </c>
      <c r="T19" s="98">
        <v>19.555555555555557</v>
      </c>
      <c r="U19" s="98">
        <v>77.623762376237622</v>
      </c>
      <c r="V19" s="99">
        <v>0.99009900990099009</v>
      </c>
      <c r="W19" s="100">
        <v>96.189218921892191</v>
      </c>
      <c r="X19" s="82"/>
    </row>
    <row r="20" spans="1:24">
      <c r="A20" s="82"/>
      <c r="B20" s="84">
        <v>8</v>
      </c>
      <c r="C20" s="85">
        <v>4</v>
      </c>
      <c r="D20" s="85">
        <v>8</v>
      </c>
      <c r="E20" s="84">
        <v>100</v>
      </c>
      <c r="F20" s="86" t="s">
        <v>167</v>
      </c>
      <c r="G20" s="84">
        <v>45</v>
      </c>
      <c r="H20" s="84">
        <v>43</v>
      </c>
      <c r="I20" s="92">
        <v>0.9555555555555556</v>
      </c>
      <c r="J20" s="84">
        <v>101</v>
      </c>
      <c r="K20" s="84">
        <v>101</v>
      </c>
      <c r="L20" s="84">
        <v>98</v>
      </c>
      <c r="M20" s="92">
        <v>0.97029702970297027</v>
      </c>
      <c r="N20" s="93">
        <v>8</v>
      </c>
      <c r="O20" s="103">
        <v>0</v>
      </c>
      <c r="P20" s="84">
        <v>0</v>
      </c>
      <c r="Q20" s="84">
        <v>8</v>
      </c>
      <c r="R20" s="84">
        <v>0</v>
      </c>
      <c r="S20" s="84">
        <v>11</v>
      </c>
      <c r="T20" s="98">
        <v>19.111111111111111</v>
      </c>
      <c r="U20" s="98">
        <v>77.623762376237622</v>
      </c>
      <c r="V20" s="99">
        <v>2.1782178217821784</v>
      </c>
      <c r="W20" s="100">
        <v>94.556655665566552</v>
      </c>
      <c r="X20" s="82"/>
    </row>
    <row r="21" spans="1:24">
      <c r="A21" s="82"/>
      <c r="B21" s="84">
        <v>2</v>
      </c>
      <c r="C21" s="85">
        <v>5</v>
      </c>
      <c r="D21" s="85">
        <v>2</v>
      </c>
      <c r="E21" s="84">
        <v>100</v>
      </c>
      <c r="F21" s="86" t="s">
        <v>167</v>
      </c>
      <c r="G21" s="84">
        <v>45</v>
      </c>
      <c r="H21" s="84">
        <v>43</v>
      </c>
      <c r="I21" s="92">
        <v>0.9555555555555556</v>
      </c>
      <c r="J21" s="84">
        <v>101</v>
      </c>
      <c r="K21" s="84">
        <v>101</v>
      </c>
      <c r="L21" s="84">
        <v>98</v>
      </c>
      <c r="M21" s="92">
        <v>0.97029702970297027</v>
      </c>
      <c r="N21" s="93">
        <v>8</v>
      </c>
      <c r="O21" s="103">
        <v>0</v>
      </c>
      <c r="P21" s="84">
        <v>0</v>
      </c>
      <c r="Q21" s="84">
        <v>8</v>
      </c>
      <c r="R21" s="84">
        <v>0</v>
      </c>
      <c r="S21" s="84">
        <v>11</v>
      </c>
      <c r="T21" s="98">
        <v>19.111111111111111</v>
      </c>
      <c r="U21" s="98">
        <v>77.623762376237622</v>
      </c>
      <c r="V21" s="99">
        <v>2.1782178217821784</v>
      </c>
      <c r="W21" s="100">
        <v>94.556655665566552</v>
      </c>
      <c r="X21" s="82"/>
    </row>
    <row r="22" spans="1:24">
      <c r="A22" s="82"/>
      <c r="B22" s="84">
        <v>11</v>
      </c>
      <c r="C22" s="85">
        <v>6</v>
      </c>
      <c r="D22" s="85">
        <v>11</v>
      </c>
      <c r="E22" s="84">
        <v>100</v>
      </c>
      <c r="F22" s="86" t="s">
        <v>167</v>
      </c>
      <c r="G22" s="84">
        <v>45</v>
      </c>
      <c r="H22" s="84">
        <v>43</v>
      </c>
      <c r="I22" s="92">
        <v>0.9555555555555556</v>
      </c>
      <c r="J22" s="84">
        <v>101</v>
      </c>
      <c r="K22" s="84">
        <v>101</v>
      </c>
      <c r="L22" s="84">
        <v>98</v>
      </c>
      <c r="M22" s="92">
        <v>0.97029702970297027</v>
      </c>
      <c r="N22" s="93">
        <v>8</v>
      </c>
      <c r="O22" s="103">
        <v>0</v>
      </c>
      <c r="P22" s="84">
        <v>0</v>
      </c>
      <c r="Q22" s="84">
        <v>8</v>
      </c>
      <c r="R22" s="84">
        <v>0</v>
      </c>
      <c r="S22" s="84">
        <v>11</v>
      </c>
      <c r="T22" s="98">
        <v>19.111111111111111</v>
      </c>
      <c r="U22" s="98">
        <v>77.623762376237622</v>
      </c>
      <c r="V22" s="99">
        <v>2.1782178217821784</v>
      </c>
      <c r="W22" s="100">
        <v>94.556655665566552</v>
      </c>
      <c r="X22" s="82"/>
    </row>
    <row r="23" spans="1:24">
      <c r="A23" s="82"/>
      <c r="B23" s="84">
        <v>11</v>
      </c>
      <c r="C23" s="85">
        <v>7</v>
      </c>
      <c r="D23" s="85">
        <v>11</v>
      </c>
      <c r="E23" s="84">
        <v>100</v>
      </c>
      <c r="F23" s="86" t="s">
        <v>167</v>
      </c>
      <c r="G23" s="84">
        <v>45</v>
      </c>
      <c r="H23" s="84">
        <v>43</v>
      </c>
      <c r="I23" s="92">
        <v>0.9555555555555556</v>
      </c>
      <c r="J23" s="84">
        <v>101</v>
      </c>
      <c r="K23" s="84">
        <v>101</v>
      </c>
      <c r="L23" s="84">
        <v>98</v>
      </c>
      <c r="M23" s="92">
        <v>0.97029702970297027</v>
      </c>
      <c r="N23" s="93">
        <v>8</v>
      </c>
      <c r="O23" s="103">
        <v>0</v>
      </c>
      <c r="P23" s="84">
        <v>0</v>
      </c>
      <c r="Q23" s="84">
        <v>8</v>
      </c>
      <c r="R23" s="84">
        <v>0</v>
      </c>
      <c r="S23" s="84">
        <v>11</v>
      </c>
      <c r="T23" s="98">
        <v>19.111111111111111</v>
      </c>
      <c r="U23" s="98">
        <v>77.623762376237622</v>
      </c>
      <c r="V23" s="99">
        <v>2.1782178217821784</v>
      </c>
      <c r="W23" s="100">
        <v>94.556655665566552</v>
      </c>
      <c r="X23" s="82"/>
    </row>
    <row r="24" spans="1:24">
      <c r="A24" s="82"/>
      <c r="B24" s="84">
        <v>111</v>
      </c>
      <c r="C24" s="85">
        <v>8</v>
      </c>
      <c r="D24" s="85">
        <v>1111</v>
      </c>
      <c r="E24" s="84">
        <v>100</v>
      </c>
      <c r="F24" s="86" t="s">
        <v>167</v>
      </c>
      <c r="G24" s="84">
        <v>90</v>
      </c>
      <c r="H24" s="84">
        <v>88</v>
      </c>
      <c r="I24" s="92">
        <v>0.97777777777777775</v>
      </c>
      <c r="J24" s="84">
        <v>202</v>
      </c>
      <c r="K24" s="84">
        <v>202</v>
      </c>
      <c r="L24" s="84">
        <v>196</v>
      </c>
      <c r="M24" s="92">
        <v>0.97029702970297027</v>
      </c>
      <c r="N24" s="93">
        <v>16</v>
      </c>
      <c r="O24" s="103">
        <v>0</v>
      </c>
      <c r="P24" s="84">
        <v>0</v>
      </c>
      <c r="Q24" s="84">
        <v>16</v>
      </c>
      <c r="R24" s="84">
        <v>0</v>
      </c>
      <c r="S24" s="84">
        <v>22</v>
      </c>
      <c r="T24" s="98">
        <v>19.555555555555557</v>
      </c>
      <c r="U24" s="98">
        <v>77.623762376237622</v>
      </c>
      <c r="V24" s="99">
        <v>2.1782178217821784</v>
      </c>
      <c r="W24" s="100">
        <v>95.001100110010995</v>
      </c>
      <c r="X24" s="82"/>
    </row>
    <row r="25" spans="1:24" ht="14.25" customHeight="1">
      <c r="A25" s="82"/>
      <c r="B25" s="84">
        <v>11111</v>
      </c>
      <c r="C25" s="85">
        <v>9</v>
      </c>
      <c r="D25" s="85">
        <v>11111</v>
      </c>
      <c r="E25" s="84">
        <v>100</v>
      </c>
      <c r="F25" s="86" t="s">
        <v>167</v>
      </c>
      <c r="G25" s="84">
        <v>90</v>
      </c>
      <c r="H25" s="84">
        <v>88</v>
      </c>
      <c r="I25" s="92">
        <v>0.97777777777777775</v>
      </c>
      <c r="J25" s="84">
        <v>184</v>
      </c>
      <c r="K25" s="84">
        <v>184</v>
      </c>
      <c r="L25" s="84">
        <v>178</v>
      </c>
      <c r="M25" s="92">
        <v>0.96739130434782605</v>
      </c>
      <c r="N25" s="93">
        <v>16</v>
      </c>
      <c r="O25" s="103">
        <v>0</v>
      </c>
      <c r="P25" s="84">
        <v>0</v>
      </c>
      <c r="Q25" s="84">
        <v>16</v>
      </c>
      <c r="R25" s="84">
        <v>0</v>
      </c>
      <c r="S25" s="84">
        <v>22</v>
      </c>
      <c r="T25" s="98">
        <v>19.555555555555557</v>
      </c>
      <c r="U25" s="98">
        <v>77.391304347826079</v>
      </c>
      <c r="V25" s="99">
        <v>2.3913043478260869</v>
      </c>
      <c r="W25" s="100">
        <v>94.555555555555543</v>
      </c>
    </row>
    <row r="26" spans="1:24">
      <c r="A26" s="82"/>
      <c r="B26" s="84">
        <v>12</v>
      </c>
      <c r="C26" s="85">
        <v>10</v>
      </c>
      <c r="D26" s="85">
        <v>12</v>
      </c>
      <c r="E26" s="84">
        <v>100</v>
      </c>
      <c r="F26" s="86" t="s">
        <v>167</v>
      </c>
      <c r="G26" s="84">
        <v>45</v>
      </c>
      <c r="H26" s="84">
        <v>43</v>
      </c>
      <c r="I26" s="92">
        <v>0.9555555555555556</v>
      </c>
      <c r="J26" s="84">
        <v>92</v>
      </c>
      <c r="K26" s="84">
        <v>92</v>
      </c>
      <c r="L26" s="84">
        <v>89</v>
      </c>
      <c r="M26" s="92">
        <v>0.96739130434782605</v>
      </c>
      <c r="N26" s="93">
        <v>0</v>
      </c>
      <c r="O26" s="103">
        <v>0</v>
      </c>
      <c r="P26" s="84">
        <v>0</v>
      </c>
      <c r="Q26" s="84">
        <v>0</v>
      </c>
      <c r="R26" s="84">
        <v>0</v>
      </c>
      <c r="S26" s="84">
        <v>11</v>
      </c>
      <c r="T26" s="98">
        <v>19.111111111111111</v>
      </c>
      <c r="U26" s="98">
        <v>77.391304347826079</v>
      </c>
      <c r="V26" s="99">
        <v>0</v>
      </c>
      <c r="W26" s="100">
        <v>96.502415458937193</v>
      </c>
    </row>
    <row r="27" spans="1:24" ht="17.7" customHeight="1">
      <c r="A27" s="82"/>
      <c r="B27" s="137" t="s">
        <v>47</v>
      </c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8"/>
      <c r="W27" s="96"/>
    </row>
    <row r="28" spans="1:24" ht="149.69999999999999" customHeight="1">
      <c r="A28" s="82"/>
      <c r="B28" s="137">
        <v>2333</v>
      </c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8"/>
      <c r="W28" s="96"/>
    </row>
    <row r="29" spans="1:24" ht="14.25" customHeight="1">
      <c r="A29" s="82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94"/>
      <c r="W29" s="96"/>
    </row>
    <row r="30" spans="1:24" ht="18" customHeight="1">
      <c r="A30" s="138" t="s">
        <v>48</v>
      </c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W30" s="96"/>
    </row>
    <row r="31" spans="1:24" ht="18" customHeight="1">
      <c r="A31" s="88"/>
      <c r="B31" s="139" t="s">
        <v>49</v>
      </c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8"/>
      <c r="W31" s="96"/>
    </row>
    <row r="32" spans="1:24" ht="16.5" customHeight="1">
      <c r="A32" s="88"/>
      <c r="B32" s="140" t="s">
        <v>50</v>
      </c>
      <c r="C32" s="108"/>
      <c r="D32" s="141" t="s">
        <v>51</v>
      </c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8"/>
      <c r="W32" s="96"/>
    </row>
    <row r="33" spans="1:23" ht="16.5" customHeight="1">
      <c r="A33" s="88"/>
      <c r="B33" s="142" t="s">
        <v>52</v>
      </c>
      <c r="C33" s="108"/>
      <c r="D33" s="143" t="s">
        <v>53</v>
      </c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8"/>
      <c r="W33" s="96"/>
    </row>
    <row r="34" spans="1:23" ht="68.25" customHeight="1">
      <c r="A34" s="88"/>
      <c r="B34" s="140" t="s">
        <v>54</v>
      </c>
      <c r="C34" s="108"/>
      <c r="D34" s="144" t="s">
        <v>55</v>
      </c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8"/>
      <c r="W34" s="96"/>
    </row>
    <row r="35" spans="1:23" ht="16.2" customHeight="1">
      <c r="A35" s="88"/>
      <c r="B35" s="140" t="s">
        <v>56</v>
      </c>
      <c r="C35" s="117"/>
      <c r="D35" s="140" t="s">
        <v>57</v>
      </c>
      <c r="E35" s="108"/>
      <c r="F35" s="140" t="s">
        <v>58</v>
      </c>
      <c r="G35" s="107"/>
      <c r="H35" s="107"/>
      <c r="I35" s="107"/>
      <c r="J35" s="107"/>
      <c r="K35" s="108"/>
      <c r="L35" s="145" t="s">
        <v>59</v>
      </c>
      <c r="M35" s="107"/>
      <c r="N35" s="107"/>
      <c r="O35" s="107"/>
      <c r="P35" s="107"/>
      <c r="Q35" s="107"/>
      <c r="R35" s="108"/>
      <c r="S35" s="145" t="s">
        <v>60</v>
      </c>
      <c r="T35" s="107"/>
      <c r="U35" s="107"/>
      <c r="V35" s="108"/>
      <c r="W35" s="96"/>
    </row>
    <row r="36" spans="1:23" ht="25.95" customHeight="1">
      <c r="A36" s="88"/>
      <c r="B36" s="152"/>
      <c r="C36" s="121"/>
      <c r="D36" s="146" t="s">
        <v>61</v>
      </c>
      <c r="E36" s="108"/>
      <c r="F36" s="144" t="s">
        <v>62</v>
      </c>
      <c r="G36" s="107"/>
      <c r="H36" s="107"/>
      <c r="I36" s="107"/>
      <c r="J36" s="107"/>
      <c r="K36" s="108"/>
      <c r="L36" s="144" t="s">
        <v>63</v>
      </c>
      <c r="M36" s="107"/>
      <c r="N36" s="107"/>
      <c r="O36" s="107"/>
      <c r="P36" s="107"/>
      <c r="Q36" s="107"/>
      <c r="R36" s="108"/>
      <c r="S36" s="144"/>
      <c r="T36" s="107"/>
      <c r="U36" s="107"/>
      <c r="V36" s="108"/>
      <c r="W36" s="96"/>
    </row>
    <row r="37" spans="1:23" ht="25.95" customHeight="1">
      <c r="A37" s="88"/>
      <c r="B37" s="152"/>
      <c r="C37" s="121"/>
      <c r="D37" s="146" t="s">
        <v>64</v>
      </c>
      <c r="E37" s="108"/>
      <c r="F37" s="144" t="s">
        <v>65</v>
      </c>
      <c r="G37" s="107"/>
      <c r="H37" s="107"/>
      <c r="I37" s="107"/>
      <c r="J37" s="107"/>
      <c r="K37" s="108"/>
      <c r="L37" s="144" t="s">
        <v>66</v>
      </c>
      <c r="M37" s="107"/>
      <c r="N37" s="107"/>
      <c r="O37" s="107"/>
      <c r="P37" s="107"/>
      <c r="Q37" s="107"/>
      <c r="R37" s="108"/>
      <c r="S37" s="144"/>
      <c r="T37" s="107"/>
      <c r="U37" s="107"/>
      <c r="V37" s="108"/>
      <c r="W37" s="96"/>
    </row>
    <row r="38" spans="1:23" ht="25.95" customHeight="1">
      <c r="A38" s="88"/>
      <c r="B38" s="153"/>
      <c r="C38" s="132"/>
      <c r="D38" s="146" t="s">
        <v>67</v>
      </c>
      <c r="E38" s="108"/>
      <c r="F38" s="144" t="s">
        <v>68</v>
      </c>
      <c r="G38" s="107"/>
      <c r="H38" s="107"/>
      <c r="I38" s="107"/>
      <c r="J38" s="107"/>
      <c r="K38" s="108"/>
      <c r="L38" s="144" t="s">
        <v>69</v>
      </c>
      <c r="M38" s="107"/>
      <c r="N38" s="107"/>
      <c r="O38" s="107"/>
      <c r="P38" s="107"/>
      <c r="Q38" s="107"/>
      <c r="R38" s="108"/>
      <c r="S38" s="144"/>
      <c r="T38" s="107"/>
      <c r="U38" s="107"/>
      <c r="V38" s="108"/>
      <c r="W38" s="96"/>
    </row>
    <row r="39" spans="1:23" ht="21.75" customHeight="1">
      <c r="A39" s="88"/>
      <c r="B39" s="147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95"/>
      <c r="W39" s="96"/>
    </row>
    <row r="40" spans="1:23" ht="21.75" customHeight="1">
      <c r="A40" s="88"/>
      <c r="B40" s="139" t="s">
        <v>70</v>
      </c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8"/>
      <c r="W40" s="96"/>
    </row>
    <row r="41" spans="1:23" ht="55.95" customHeight="1">
      <c r="A41" s="88"/>
      <c r="B41" s="140" t="s">
        <v>71</v>
      </c>
      <c r="C41" s="108"/>
      <c r="D41" s="144" t="s">
        <v>72</v>
      </c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8"/>
      <c r="W41" s="96"/>
    </row>
    <row r="42" spans="1:23" ht="33" customHeight="1">
      <c r="A42" s="88"/>
      <c r="B42" s="140" t="s">
        <v>73</v>
      </c>
      <c r="C42" s="108"/>
      <c r="D42" s="144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8"/>
      <c r="W42" s="96"/>
    </row>
    <row r="43" spans="1:23" ht="34.5" customHeight="1">
      <c r="A43" s="88"/>
      <c r="B43" s="140" t="s">
        <v>74</v>
      </c>
      <c r="C43" s="108"/>
      <c r="D43" s="144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8"/>
      <c r="W43" s="96"/>
    </row>
    <row r="44" spans="1:23" ht="30.75" customHeight="1">
      <c r="A44" s="88"/>
      <c r="B44" s="140" t="s">
        <v>75</v>
      </c>
      <c r="C44" s="108"/>
      <c r="D44" s="144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8"/>
      <c r="W44" s="96"/>
    </row>
    <row r="45" spans="1:23" ht="28.5" customHeight="1">
      <c r="A45" s="88"/>
      <c r="B45" s="140" t="s">
        <v>76</v>
      </c>
      <c r="C45" s="108"/>
      <c r="D45" s="144" t="s">
        <v>77</v>
      </c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8"/>
      <c r="W45" s="96"/>
    </row>
    <row r="46" spans="1:23">
      <c r="A46" s="89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101"/>
    </row>
    <row r="47" spans="1:23" ht="16.5" customHeight="1">
      <c r="A47" s="148" t="s">
        <v>78</v>
      </c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</row>
  </sheetData>
  <mergeCells count="91">
    <mergeCell ref="A47:W47"/>
    <mergeCell ref="B15:B16"/>
    <mergeCell ref="C15:C16"/>
    <mergeCell ref="D15:D16"/>
    <mergeCell ref="E15:E16"/>
    <mergeCell ref="F15:F16"/>
    <mergeCell ref="W15:W16"/>
    <mergeCell ref="B35:C38"/>
    <mergeCell ref="B43:C43"/>
    <mergeCell ref="D43:V43"/>
    <mergeCell ref="B44:C44"/>
    <mergeCell ref="D44:V44"/>
    <mergeCell ref="B45:C45"/>
    <mergeCell ref="D45:V45"/>
    <mergeCell ref="B40:V40"/>
    <mergeCell ref="B41:C41"/>
    <mergeCell ref="D41:V41"/>
    <mergeCell ref="B42:C42"/>
    <mergeCell ref="D42:V42"/>
    <mergeCell ref="D38:E38"/>
    <mergeCell ref="F38:K38"/>
    <mergeCell ref="L38:R38"/>
    <mergeCell ref="S38:V38"/>
    <mergeCell ref="B39:M39"/>
    <mergeCell ref="D36:E36"/>
    <mergeCell ref="F36:K36"/>
    <mergeCell ref="L36:R36"/>
    <mergeCell ref="S36:V36"/>
    <mergeCell ref="D37:E37"/>
    <mergeCell ref="F37:K37"/>
    <mergeCell ref="L37:R37"/>
    <mergeCell ref="S37:V37"/>
    <mergeCell ref="B33:C33"/>
    <mergeCell ref="D33:V33"/>
    <mergeCell ref="B34:C34"/>
    <mergeCell ref="D34:V34"/>
    <mergeCell ref="D35:E35"/>
    <mergeCell ref="F35:K35"/>
    <mergeCell ref="L35:R35"/>
    <mergeCell ref="S35:V35"/>
    <mergeCell ref="B27:V27"/>
    <mergeCell ref="B28:V28"/>
    <mergeCell ref="A30:N30"/>
    <mergeCell ref="B31:V31"/>
    <mergeCell ref="B32:C32"/>
    <mergeCell ref="D32:V32"/>
    <mergeCell ref="B11:V11"/>
    <mergeCell ref="A12:V12"/>
    <mergeCell ref="A13:V13"/>
    <mergeCell ref="B14:W14"/>
    <mergeCell ref="G15:I15"/>
    <mergeCell ref="J15:M15"/>
    <mergeCell ref="N15:S15"/>
    <mergeCell ref="T15:V15"/>
    <mergeCell ref="A8:W8"/>
    <mergeCell ref="B9:R9"/>
    <mergeCell ref="S9:T9"/>
    <mergeCell ref="U9:V9"/>
    <mergeCell ref="B10:R10"/>
    <mergeCell ref="S10:T10"/>
    <mergeCell ref="U10:V10"/>
    <mergeCell ref="A5:W5"/>
    <mergeCell ref="A6:D6"/>
    <mergeCell ref="E6:W6"/>
    <mergeCell ref="A7:D7"/>
    <mergeCell ref="E7:W7"/>
    <mergeCell ref="O3:R3"/>
    <mergeCell ref="S3:T3"/>
    <mergeCell ref="U3:W3"/>
    <mergeCell ref="A4:C4"/>
    <mergeCell ref="D4:E4"/>
    <mergeCell ref="F4:G4"/>
    <mergeCell ref="H4:L4"/>
    <mergeCell ref="M4:N4"/>
    <mergeCell ref="O4:R4"/>
    <mergeCell ref="S4:T4"/>
    <mergeCell ref="U4:W4"/>
    <mergeCell ref="A3:C3"/>
    <mergeCell ref="D3:E3"/>
    <mergeCell ref="F3:G3"/>
    <mergeCell ref="H3:L3"/>
    <mergeCell ref="M3:N3"/>
    <mergeCell ref="A1:W1"/>
    <mergeCell ref="A2:C2"/>
    <mergeCell ref="D2:E2"/>
    <mergeCell ref="F2:G2"/>
    <mergeCell ref="H2:L2"/>
    <mergeCell ref="M2:N2"/>
    <mergeCell ref="O2:R2"/>
    <mergeCell ref="S2:T2"/>
    <mergeCell ref="U2:W2"/>
  </mergeCells>
  <phoneticPr fontId="51" type="noConversion"/>
  <conditionalFormatting sqref="B10">
    <cfRule type="containsText" dxfId="120" priority="19" operator="containsText" text="【评审通过】：测试结果“不通过”，无法改进，公司评审确定通过。">
      <formula>NOT(ISERROR(SEARCH("【评审通过】：测试结果“不通过”，无法改进，公司评审确定通过。",B10)))</formula>
    </cfRule>
    <cfRule type="containsText" dxfId="119" priority="20" operator="containsText" text="【通过】：测试结果“不通过”，改进测试不通过项后满足需求。">
      <formula>NOT(ISERROR(SEARCH("【通过】：测试结果“不通过”，改进测试不通过项后满足需求。",B10)))</formula>
    </cfRule>
    <cfRule type="containsText" dxfId="118" priority="21" operator="containsText" text="【通过】：测试结果“通过”，完全满足需求。">
      <formula>NOT(ISERROR(SEARCH("【通过】：测试结果“通过”，完全满足需求。",B10)))</formula>
    </cfRule>
  </conditionalFormatting>
  <conditionalFormatting sqref="B11">
    <cfRule type="cellIs" dxfId="117" priority="57" operator="equal">
      <formula>"评审通过"</formula>
    </cfRule>
    <cfRule type="cellIs" dxfId="116" priority="58" operator="equal">
      <formula>"评审通过"</formula>
    </cfRule>
    <cfRule type="cellIs" dxfId="115" priority="59" operator="equal">
      <formula>"通过"</formula>
    </cfRule>
    <cfRule type="cellIs" dxfId="114" priority="60" operator="equal">
      <formula>"不通过"</formula>
    </cfRule>
    <cfRule type="cellIs" dxfId="113" priority="61" operator="equal">
      <formula>"通过"</formula>
    </cfRule>
  </conditionalFormatting>
  <conditionalFormatting sqref="F15">
    <cfRule type="cellIs" dxfId="112" priority="31" operator="equal">
      <formula>"通过"</formula>
    </cfRule>
  </conditionalFormatting>
  <conditionalFormatting sqref="W15">
    <cfRule type="cellIs" dxfId="111" priority="32" operator="greaterThan">
      <formula>80</formula>
    </cfRule>
    <cfRule type="cellIs" dxfId="110" priority="33" operator="between">
      <formula>60</formula>
      <formula>80</formula>
    </cfRule>
    <cfRule type="cellIs" dxfId="109" priority="34" operator="lessThan">
      <formula>60</formula>
    </cfRule>
  </conditionalFormatting>
  <conditionalFormatting sqref="B10 S10 U10">
    <cfRule type="cellIs" dxfId="108" priority="41" operator="equal">
      <formula>$B$10</formula>
    </cfRule>
    <cfRule type="cellIs" dxfId="107" priority="42" operator="equal">
      <formula>"结论待评审"</formula>
    </cfRule>
    <cfRule type="containsText" dxfId="106" priority="43" operator="containsText" text="【不通过】：测试结果“不通过”，无法改进，公司评审不通过，产品失败，项目终止。">
      <formula>NOT(ISERROR(SEARCH("【不通过】：测试结果“不通过”，无法改进，公司评审不通过，产品失败，项目终止。",B10)))</formula>
    </cfRule>
    <cfRule type="containsText" dxfId="105" priority="44" operator="containsText" text="【评审通过】：测试结果“不通过”，无法改进测试提出想法，公司评审确定通过。">
      <formula>NOT(ISERROR(SEARCH("【评审通过】：测试结果“不通过”，无法改进测试提出想法，公司评审确定通过。",B10)))</formula>
    </cfRule>
    <cfRule type="containsText" dxfId="104" priority="45" operator="containsText" text="【通过】：测试结果“不通过”，改进测试不通过项后满足需求。">
      <formula>NOT(ISERROR(SEARCH("【通过】：测试结果“不通过”，改进测试不通过项后满足需求。",B10)))</formula>
    </cfRule>
    <cfRule type="containsText" dxfId="103" priority="46" operator="containsText" text="【通过】：测试结果“通过”，完全满足需求。">
      <formula>NOT(ISERROR(SEARCH("【通过】：测试结果“通过”，完全满足需求。",B10)))</formula>
    </cfRule>
  </conditionalFormatting>
  <conditionalFormatting sqref="F17:F19">
    <cfRule type="cellIs" dxfId="102" priority="9" operator="equal">
      <formula>"通过"</formula>
    </cfRule>
  </conditionalFormatting>
  <conditionalFormatting sqref="W17:W19">
    <cfRule type="cellIs" dxfId="101" priority="10" operator="greaterThan">
      <formula>80</formula>
    </cfRule>
    <cfRule type="cellIs" dxfId="100" priority="11" operator="between">
      <formula>60</formula>
      <formula>80</formula>
    </cfRule>
    <cfRule type="cellIs" dxfId="99" priority="12" operator="lessThan">
      <formula>60</formula>
    </cfRule>
  </conditionalFormatting>
  <conditionalFormatting sqref="F20:F25">
    <cfRule type="cellIs" dxfId="98" priority="5" operator="equal">
      <formula>"通过"</formula>
    </cfRule>
  </conditionalFormatting>
  <conditionalFormatting sqref="W20:W25">
    <cfRule type="cellIs" dxfId="97" priority="6" operator="greaterThan">
      <formula>80</formula>
    </cfRule>
    <cfRule type="cellIs" dxfId="96" priority="7" operator="between">
      <formula>60</formula>
      <formula>80</formula>
    </cfRule>
    <cfRule type="cellIs" dxfId="95" priority="8" operator="lessThan">
      <formula>60</formula>
    </cfRule>
  </conditionalFormatting>
  <conditionalFormatting sqref="F26">
    <cfRule type="cellIs" dxfId="94" priority="1" operator="equal">
      <formula>"通过"</formula>
    </cfRule>
  </conditionalFormatting>
  <conditionalFormatting sqref="W26">
    <cfRule type="cellIs" dxfId="93" priority="2" operator="greaterThan">
      <formula>80</formula>
    </cfRule>
    <cfRule type="cellIs" dxfId="92" priority="3" operator="between">
      <formula>60</formula>
      <formula>80</formula>
    </cfRule>
    <cfRule type="cellIs" dxfId="91" priority="4" operator="lessThan">
      <formula>60</formula>
    </cfRule>
  </conditionalFormatting>
  <dataValidations disablePrompts="1" count="2">
    <dataValidation type="list" allowBlank="1" showInputMessage="1" showErrorMessage="1" sqref="D4">
      <formula1>"新产品验收,维护升级,新增需求"</formula1>
    </dataValidation>
    <dataValidation type="list" allowBlank="1" showInputMessage="1" showErrorMessage="1" sqref="B10:Q10">
      <formula1>"【通过】：测试结果“通过”，完全满足需求。,【通过】：测试结果“不通过”，改进测试不通过项后满足需求。,【不通过】：测试结果“不通过”，优化后下一版本验证。,【不通过】：测试结果“不通过”，项目终止。"</formula1>
    </dataValidation>
  </dataValidations>
  <pageMargins left="0" right="0" top="0.74803149606299202" bottom="0.35433070866141703" header="0.31496062992126" footer="0.31496062992126"/>
  <pageSetup paperSize="9" orientation="landscape"/>
  <headerFooter>
    <oddHeader>&amp;L&amp;6 &amp;G</oddHeader>
    <oddFooter>&amp;C本文中的所有信息均为深圳市雄帝科技股份有限公司内部信息，不得向外传播。</oddFooter>
  </headerFooter>
  <rowBreaks count="2" manualBreakCount="2">
    <brk id="12" max="16383" man="1"/>
    <brk id="29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O290"/>
  <sheetViews>
    <sheetView workbookViewId="0">
      <selection activeCell="A3" sqref="A3:XFD13"/>
    </sheetView>
  </sheetViews>
  <sheetFormatPr defaultColWidth="9.44140625" defaultRowHeight="13.2"/>
  <cols>
    <col min="1" max="1" width="5.33203125" style="1" customWidth="1"/>
    <col min="2" max="2" width="5.77734375" style="1" customWidth="1"/>
    <col min="3" max="3" width="5.44140625" style="1" customWidth="1"/>
    <col min="4" max="4" width="17" style="1" customWidth="1"/>
    <col min="5" max="5" width="9.109375" style="1" customWidth="1"/>
    <col min="6" max="6" width="5.88671875" style="1" customWidth="1"/>
    <col min="7" max="7" width="6.109375" style="1" customWidth="1"/>
    <col min="8" max="8" width="4.21875" style="1" customWidth="1"/>
    <col min="9" max="9" width="26.109375" style="1" customWidth="1"/>
    <col min="10" max="10" width="6.21875" style="1" customWidth="1"/>
    <col min="11" max="11" width="6.44140625" style="1" customWidth="1"/>
    <col min="12" max="12" width="11.44140625" style="1" customWidth="1"/>
    <col min="13" max="13" width="5.33203125" style="1" customWidth="1"/>
    <col min="14" max="14" width="6.44140625" style="1" customWidth="1"/>
    <col min="15" max="15" width="8.88671875" style="1" customWidth="1"/>
    <col min="16" max="16" width="9.44140625" style="1" customWidth="1"/>
    <col min="17" max="16384" width="9.44140625" style="1"/>
  </cols>
  <sheetData>
    <row r="1" spans="1:15" ht="19.95" customHeight="1">
      <c r="A1" s="154" t="str">
        <f ca="1">MID(CELL("filename",A2),FIND("]",CELL("filename",A2))+1,255)</f>
        <v>遗留缺陷列表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</row>
    <row r="2" spans="1:15" ht="49.5" customHeight="1">
      <c r="A2" s="5" t="s">
        <v>79</v>
      </c>
      <c r="B2" s="5" t="s">
        <v>80</v>
      </c>
      <c r="C2" s="5" t="s">
        <v>81</v>
      </c>
      <c r="D2" s="5" t="s">
        <v>82</v>
      </c>
      <c r="E2" s="5" t="s">
        <v>83</v>
      </c>
      <c r="F2" s="5" t="s">
        <v>84</v>
      </c>
      <c r="G2" s="5" t="s">
        <v>85</v>
      </c>
      <c r="H2" s="5" t="s">
        <v>86</v>
      </c>
      <c r="I2" s="5" t="s">
        <v>87</v>
      </c>
      <c r="J2" s="5" t="s">
        <v>88</v>
      </c>
      <c r="K2" s="5" t="s">
        <v>89</v>
      </c>
      <c r="L2" s="5" t="s">
        <v>166</v>
      </c>
      <c r="M2" s="5" t="s">
        <v>90</v>
      </c>
      <c r="N2" s="5" t="s">
        <v>91</v>
      </c>
      <c r="O2" s="5" t="s">
        <v>92</v>
      </c>
    </row>
    <row r="3" spans="1:15" ht="96" customHeight="1">
      <c r="A3" s="73">
        <v>42183</v>
      </c>
      <c r="B3" s="73" t="s">
        <v>268</v>
      </c>
      <c r="C3" s="73"/>
      <c r="D3" s="73" t="s">
        <v>273</v>
      </c>
      <c r="E3" s="73" t="s">
        <v>169</v>
      </c>
      <c r="F3" s="73" t="s">
        <v>170</v>
      </c>
      <c r="G3" s="73"/>
      <c r="H3" s="73"/>
      <c r="I3" s="73" t="s">
        <v>274</v>
      </c>
      <c r="J3" s="73" t="s">
        <v>171</v>
      </c>
      <c r="K3" s="73" t="s">
        <v>275</v>
      </c>
      <c r="L3" s="73" t="s">
        <v>276</v>
      </c>
      <c r="M3" s="73" t="s">
        <v>277</v>
      </c>
      <c r="N3" s="73" t="s">
        <v>278</v>
      </c>
      <c r="O3" s="73"/>
    </row>
    <row r="4" spans="1:15" s="105" customFormat="1" ht="96" customHeight="1">
      <c r="A4" s="73">
        <v>42180</v>
      </c>
      <c r="B4" s="73" t="s">
        <v>215</v>
      </c>
      <c r="C4" s="73"/>
      <c r="D4" s="73" t="s">
        <v>279</v>
      </c>
      <c r="E4" s="73" t="s">
        <v>169</v>
      </c>
      <c r="F4" s="73" t="s">
        <v>170</v>
      </c>
      <c r="G4" s="73"/>
      <c r="H4" s="73"/>
      <c r="I4" s="73" t="s">
        <v>280</v>
      </c>
      <c r="J4" s="73" t="s">
        <v>171</v>
      </c>
      <c r="K4" s="73" t="s">
        <v>275</v>
      </c>
      <c r="L4" s="73" t="s">
        <v>281</v>
      </c>
      <c r="M4" s="73" t="s">
        <v>277</v>
      </c>
      <c r="N4" s="73" t="s">
        <v>282</v>
      </c>
      <c r="O4" s="73"/>
    </row>
    <row r="5" spans="1:15" s="105" customFormat="1" ht="96" customHeight="1">
      <c r="A5" s="73">
        <v>42176</v>
      </c>
      <c r="B5" s="73" t="s">
        <v>215</v>
      </c>
      <c r="C5" s="73"/>
      <c r="D5" s="73" t="s">
        <v>283</v>
      </c>
      <c r="E5" s="73" t="s">
        <v>169</v>
      </c>
      <c r="F5" s="73" t="s">
        <v>170</v>
      </c>
      <c r="G5" s="73"/>
      <c r="H5" s="73"/>
      <c r="I5" s="73" t="s">
        <v>284</v>
      </c>
      <c r="J5" s="73" t="s">
        <v>171</v>
      </c>
      <c r="K5" s="73" t="s">
        <v>275</v>
      </c>
      <c r="L5" s="73" t="s">
        <v>281</v>
      </c>
      <c r="M5" s="73" t="s">
        <v>277</v>
      </c>
      <c r="N5" s="73" t="s">
        <v>285</v>
      </c>
      <c r="O5" s="73"/>
    </row>
    <row r="6" spans="1:15" s="105" customFormat="1" ht="96" customHeight="1">
      <c r="A6" s="73">
        <v>42165</v>
      </c>
      <c r="B6" s="73" t="s">
        <v>168</v>
      </c>
      <c r="C6" s="73"/>
      <c r="D6" s="73" t="s">
        <v>286</v>
      </c>
      <c r="E6" s="73" t="s">
        <v>169</v>
      </c>
      <c r="F6" s="73" t="s">
        <v>287</v>
      </c>
      <c r="G6" s="73"/>
      <c r="H6" s="73"/>
      <c r="I6" s="73" t="s">
        <v>286</v>
      </c>
      <c r="J6" s="73" t="s">
        <v>171</v>
      </c>
      <c r="K6" s="73" t="s">
        <v>275</v>
      </c>
      <c r="L6" s="73" t="s">
        <v>281</v>
      </c>
      <c r="M6" s="73" t="s">
        <v>288</v>
      </c>
      <c r="N6" s="73"/>
      <c r="O6" s="73"/>
    </row>
    <row r="7" spans="1:15" s="105" customFormat="1" ht="96" customHeight="1">
      <c r="A7" s="73">
        <v>42163</v>
      </c>
      <c r="B7" s="73" t="s">
        <v>196</v>
      </c>
      <c r="C7" s="73"/>
      <c r="D7" s="73" t="s">
        <v>289</v>
      </c>
      <c r="E7" s="73" t="s">
        <v>169</v>
      </c>
      <c r="F7" s="73" t="s">
        <v>76</v>
      </c>
      <c r="G7" s="73"/>
      <c r="H7" s="73"/>
      <c r="I7" s="73" t="s">
        <v>290</v>
      </c>
      <c r="J7" s="73" t="s">
        <v>171</v>
      </c>
      <c r="K7" s="73" t="s">
        <v>275</v>
      </c>
      <c r="L7" s="73" t="s">
        <v>281</v>
      </c>
      <c r="M7" s="73" t="s">
        <v>291</v>
      </c>
      <c r="N7" s="73"/>
      <c r="O7" s="73"/>
    </row>
    <row r="8" spans="1:15" s="105" customFormat="1" ht="96" customHeight="1">
      <c r="A8" s="73">
        <v>41855</v>
      </c>
      <c r="B8" s="73" t="s">
        <v>292</v>
      </c>
      <c r="C8" s="73"/>
      <c r="D8" s="73" t="s">
        <v>293</v>
      </c>
      <c r="E8" s="73" t="s">
        <v>294</v>
      </c>
      <c r="F8" s="73" t="s">
        <v>170</v>
      </c>
      <c r="G8" s="73"/>
      <c r="H8" s="73"/>
      <c r="I8" s="73" t="s">
        <v>295</v>
      </c>
      <c r="J8" s="73" t="s">
        <v>171</v>
      </c>
      <c r="K8" s="73" t="s">
        <v>275</v>
      </c>
      <c r="L8" s="73" t="s">
        <v>296</v>
      </c>
      <c r="M8" s="73" t="s">
        <v>288</v>
      </c>
      <c r="N8" s="73" t="s">
        <v>297</v>
      </c>
      <c r="O8" s="73"/>
    </row>
    <row r="9" spans="1:15" s="105" customFormat="1" ht="96" customHeight="1">
      <c r="A9" s="73">
        <v>41848</v>
      </c>
      <c r="B9" s="73" t="s">
        <v>196</v>
      </c>
      <c r="C9" s="73"/>
      <c r="D9" s="73" t="s">
        <v>298</v>
      </c>
      <c r="E9" s="73" t="s">
        <v>299</v>
      </c>
      <c r="F9" s="73" t="s">
        <v>170</v>
      </c>
      <c r="G9" s="73"/>
      <c r="H9" s="73"/>
      <c r="I9" s="73" t="s">
        <v>300</v>
      </c>
      <c r="J9" s="73" t="s">
        <v>171</v>
      </c>
      <c r="K9" s="73" t="s">
        <v>275</v>
      </c>
      <c r="L9" s="73" t="s">
        <v>296</v>
      </c>
      <c r="M9" s="73" t="s">
        <v>291</v>
      </c>
      <c r="N9" s="73" t="s">
        <v>301</v>
      </c>
      <c r="O9" s="73"/>
    </row>
    <row r="10" spans="1:15" s="105" customFormat="1" ht="96" customHeight="1">
      <c r="A10" s="73">
        <v>42166</v>
      </c>
      <c r="B10" s="73" t="s">
        <v>302</v>
      </c>
      <c r="C10" s="73"/>
      <c r="D10" s="73" t="s">
        <v>303</v>
      </c>
      <c r="E10" s="73" t="s">
        <v>169</v>
      </c>
      <c r="F10" s="73" t="s">
        <v>170</v>
      </c>
      <c r="G10" s="73"/>
      <c r="H10" s="73"/>
      <c r="I10" s="73" t="s">
        <v>304</v>
      </c>
      <c r="J10" s="73" t="s">
        <v>305</v>
      </c>
      <c r="K10" s="73" t="s">
        <v>275</v>
      </c>
      <c r="L10" s="73" t="s">
        <v>281</v>
      </c>
      <c r="M10" s="73" t="s">
        <v>275</v>
      </c>
      <c r="N10" s="73" t="s">
        <v>306</v>
      </c>
      <c r="O10" s="73" t="s">
        <v>305</v>
      </c>
    </row>
    <row r="11" spans="1:15" s="105" customFormat="1" ht="96" customHeight="1">
      <c r="A11" s="73">
        <v>42164</v>
      </c>
      <c r="B11" s="73" t="s">
        <v>302</v>
      </c>
      <c r="C11" s="73"/>
      <c r="D11" s="73" t="s">
        <v>307</v>
      </c>
      <c r="E11" s="73" t="s">
        <v>169</v>
      </c>
      <c r="F11" s="73" t="s">
        <v>170</v>
      </c>
      <c r="G11" s="73"/>
      <c r="H11" s="73"/>
      <c r="I11" s="73" t="s">
        <v>308</v>
      </c>
      <c r="J11" s="73" t="s">
        <v>305</v>
      </c>
      <c r="K11" s="73" t="s">
        <v>275</v>
      </c>
      <c r="L11" s="73" t="s">
        <v>281</v>
      </c>
      <c r="M11" s="73" t="s">
        <v>275</v>
      </c>
      <c r="N11" s="73" t="s">
        <v>306</v>
      </c>
      <c r="O11" s="73" t="s">
        <v>305</v>
      </c>
    </row>
    <row r="12" spans="1:15" s="105" customFormat="1" ht="96" customHeight="1">
      <c r="A12" s="73">
        <v>42142</v>
      </c>
      <c r="B12" s="73" t="s">
        <v>302</v>
      </c>
      <c r="C12" s="73"/>
      <c r="D12" s="73" t="s">
        <v>309</v>
      </c>
      <c r="E12" s="73" t="s">
        <v>169</v>
      </c>
      <c r="F12" s="73" t="s">
        <v>170</v>
      </c>
      <c r="G12" s="73"/>
      <c r="H12" s="73"/>
      <c r="I12" s="73" t="s">
        <v>310</v>
      </c>
      <c r="J12" s="73" t="s">
        <v>305</v>
      </c>
      <c r="K12" s="73" t="s">
        <v>275</v>
      </c>
      <c r="L12" s="73" t="s">
        <v>281</v>
      </c>
      <c r="M12" s="73" t="s">
        <v>275</v>
      </c>
      <c r="N12" s="73" t="s">
        <v>306</v>
      </c>
      <c r="O12" s="73" t="s">
        <v>305</v>
      </c>
    </row>
    <row r="13" spans="1:15" s="105" customFormat="1" ht="96" customHeight="1">
      <c r="A13" s="73">
        <v>42141</v>
      </c>
      <c r="B13" s="73" t="s">
        <v>302</v>
      </c>
      <c r="C13" s="73"/>
      <c r="D13" s="73" t="s">
        <v>311</v>
      </c>
      <c r="E13" s="73" t="s">
        <v>169</v>
      </c>
      <c r="F13" s="73" t="s">
        <v>170</v>
      </c>
      <c r="G13" s="73"/>
      <c r="H13" s="73"/>
      <c r="I13" s="73" t="s">
        <v>312</v>
      </c>
      <c r="J13" s="73" t="s">
        <v>305</v>
      </c>
      <c r="K13" s="73" t="s">
        <v>275</v>
      </c>
      <c r="L13" s="73" t="s">
        <v>281</v>
      </c>
      <c r="M13" s="73" t="s">
        <v>275</v>
      </c>
      <c r="N13" s="73" t="s">
        <v>306</v>
      </c>
      <c r="O13" s="73" t="s">
        <v>305</v>
      </c>
    </row>
    <row r="14" spans="1:15" s="104" customFormat="1" ht="96" customHeight="1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</row>
    <row r="15" spans="1:15" s="104" customFormat="1" ht="96" customHeight="1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</row>
    <row r="16" spans="1:15" s="104" customFormat="1" ht="96" customHeight="1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</row>
    <row r="17" spans="1:15" s="104" customFormat="1" ht="96" customHeight="1">
      <c r="A17" s="73"/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</row>
    <row r="18" spans="1:15" s="104" customFormat="1" ht="96" customHeight="1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</row>
    <row r="19" spans="1:15" s="104" customFormat="1" ht="96" customHeight="1">
      <c r="A19" s="73"/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</row>
    <row r="20" spans="1:15" s="104" customFormat="1" ht="96" customHeight="1">
      <c r="A20" s="73"/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</row>
    <row r="21" spans="1:15" s="104" customFormat="1" ht="96" customHeight="1">
      <c r="A21" s="73"/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</row>
    <row r="22" spans="1:15" s="104" customFormat="1" ht="96" customHeight="1">
      <c r="A22" s="73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</row>
    <row r="23" spans="1:15" s="104" customFormat="1" ht="96" customHeight="1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</row>
    <row r="24" spans="1:15" s="104" customFormat="1" ht="96" customHeight="1">
      <c r="A24" s="73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</row>
    <row r="25" spans="1:15" ht="96" customHeight="1">
      <c r="A25" s="73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</row>
    <row r="26" spans="1:15" ht="96" customHeight="1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</row>
    <row r="27" spans="1:15" ht="96" customHeight="1">
      <c r="A27" s="73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</row>
    <row r="28" spans="1:15" ht="96" customHeight="1">
      <c r="A28" s="73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</row>
    <row r="29" spans="1:15" ht="96" customHeight="1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</row>
    <row r="30" spans="1:15" ht="96" customHeight="1">
      <c r="A30" s="73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</row>
    <row r="31" spans="1:15" ht="96" customHeight="1">
      <c r="A31" s="73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</row>
    <row r="32" spans="1:15" ht="96" customHeight="1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</row>
    <row r="33" spans="1:15" ht="96" customHeight="1">
      <c r="A33" s="73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</row>
    <row r="34" spans="1:15" ht="96" customHeight="1">
      <c r="A34" s="73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</row>
    <row r="35" spans="1:15" ht="96" customHeight="1">
      <c r="A35" s="73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</row>
    <row r="36" spans="1:15" ht="96" customHeight="1">
      <c r="A36" s="73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</row>
    <row r="37" spans="1:15" ht="96" customHeight="1">
      <c r="A37" s="73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</row>
    <row r="38" spans="1:15" ht="96" customHeight="1">
      <c r="A38" s="73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5" ht="96" customHeight="1">
      <c r="A39" s="73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</row>
    <row r="40" spans="1:15" ht="96" customHeight="1">
      <c r="A40" s="73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</row>
    <row r="41" spans="1:15" ht="96" customHeight="1">
      <c r="A41" s="73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</row>
    <row r="42" spans="1:15" ht="96" customHeight="1">
      <c r="A42" s="73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</row>
    <row r="43" spans="1:15" ht="96" customHeight="1">
      <c r="A43" s="73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</row>
    <row r="44" spans="1:15" ht="96" customHeight="1">
      <c r="A44" s="73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</row>
    <row r="45" spans="1:15" ht="96" customHeight="1">
      <c r="A45" s="73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</row>
    <row r="46" spans="1:15" ht="96" customHeight="1">
      <c r="A46" s="73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</row>
    <row r="47" spans="1:15" ht="96" customHeight="1">
      <c r="A47" s="73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</row>
    <row r="48" spans="1:15" ht="96" customHeight="1">
      <c r="A48" s="73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</row>
    <row r="49" spans="1:15" ht="96" customHeight="1">
      <c r="A49" s="73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</row>
    <row r="50" spans="1:15" ht="96" customHeight="1">
      <c r="A50" s="73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</row>
    <row r="51" spans="1:15" ht="96" customHeight="1">
      <c r="A51" s="73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</row>
    <row r="52" spans="1:15" ht="96" customHeight="1">
      <c r="A52" s="73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</row>
    <row r="53" spans="1:15" ht="96" customHeight="1">
      <c r="A53" s="73"/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</row>
    <row r="54" spans="1:15" ht="96" customHeight="1">
      <c r="A54" s="73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</row>
    <row r="55" spans="1:15" ht="96" customHeight="1">
      <c r="A55" s="73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</row>
    <row r="56" spans="1:15" ht="96" customHeight="1">
      <c r="A56" s="73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</row>
    <row r="57" spans="1:15" ht="96" customHeight="1">
      <c r="A57" s="73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</row>
    <row r="58" spans="1:15" ht="96" customHeight="1">
      <c r="A58" s="73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</row>
    <row r="59" spans="1:15" ht="96" customHeight="1">
      <c r="A59" s="73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</row>
    <row r="60" spans="1:15" ht="96" customHeight="1">
      <c r="A60" s="73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</row>
    <row r="61" spans="1:15" ht="96" customHeight="1">
      <c r="A61" s="73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</row>
    <row r="62" spans="1:15" ht="96" customHeight="1">
      <c r="A62" s="73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</row>
    <row r="63" spans="1:15" ht="96" customHeight="1">
      <c r="A63" s="73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</row>
    <row r="64" spans="1:15" ht="96" customHeight="1">
      <c r="A64" s="73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</row>
    <row r="65" spans="1:15" ht="96" customHeight="1">
      <c r="A65" s="73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</row>
    <row r="66" spans="1:15" ht="96" customHeight="1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</row>
    <row r="67" spans="1:15" ht="96" customHeight="1">
      <c r="A67" s="73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</row>
    <row r="68" spans="1:15" ht="96" customHeight="1">
      <c r="A68" s="73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</row>
    <row r="69" spans="1:15" ht="96" customHeight="1">
      <c r="A69" s="73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</row>
    <row r="70" spans="1:15" ht="96" customHeight="1">
      <c r="A70" s="73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</row>
    <row r="71" spans="1:15" ht="96" customHeight="1">
      <c r="A71" s="73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</row>
    <row r="72" spans="1:15" ht="96" customHeight="1">
      <c r="A72" s="73"/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</row>
    <row r="73" spans="1:15" ht="96" customHeight="1">
      <c r="A73" s="73"/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</row>
    <row r="74" spans="1:15" ht="96" customHeight="1">
      <c r="A74" s="73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</row>
    <row r="75" spans="1:15" ht="96" customHeight="1">
      <c r="A75" s="73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</row>
    <row r="76" spans="1:15" ht="96" customHeight="1">
      <c r="A76" s="73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</row>
    <row r="77" spans="1:15" ht="120" customHeight="1">
      <c r="A77" s="73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</row>
    <row r="78" spans="1:15" ht="120" customHeight="1">
      <c r="A78" s="73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</row>
    <row r="79" spans="1:15" ht="120" customHeight="1">
      <c r="A79" s="73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</row>
    <row r="80" spans="1:15" ht="120" customHeight="1">
      <c r="A80" s="73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</row>
    <row r="81" spans="1:15" ht="120" customHeight="1">
      <c r="A81" s="73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</row>
    <row r="82" spans="1:15" ht="120" customHeight="1">
      <c r="A82" s="73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</row>
    <row r="83" spans="1:15" ht="120" customHeight="1">
      <c r="A83" s="73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</row>
    <row r="84" spans="1:15" ht="120" customHeight="1">
      <c r="A84" s="73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</row>
    <row r="85" spans="1:15" ht="120" customHeight="1">
      <c r="A85" s="73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</row>
    <row r="86" spans="1:15" ht="120" customHeight="1">
      <c r="A86" s="73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</row>
    <row r="87" spans="1:15" ht="120" customHeight="1">
      <c r="A87" s="73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</row>
    <row r="88" spans="1:15" ht="120" customHeight="1">
      <c r="A88" s="73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</row>
    <row r="89" spans="1:15" ht="120" customHeight="1">
      <c r="A89" s="73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</row>
    <row r="90" spans="1:15" ht="120" customHeight="1">
      <c r="A90" s="73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</row>
    <row r="91" spans="1:15" ht="120" customHeight="1">
      <c r="A91" s="73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</row>
    <row r="92" spans="1:15" ht="120" customHeight="1">
      <c r="A92" s="73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</row>
    <row r="93" spans="1:15" ht="120" customHeight="1">
      <c r="A93" s="73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</row>
    <row r="94" spans="1:15" ht="120" customHeight="1">
      <c r="A94" s="73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</row>
    <row r="95" spans="1:15" ht="120" customHeight="1">
      <c r="A95" s="73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</row>
    <row r="96" spans="1:15" ht="120" customHeight="1">
      <c r="A96" s="73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</row>
    <row r="97" spans="1:15" ht="120" customHeight="1">
      <c r="A97" s="73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</row>
    <row r="98" spans="1:15" ht="120" customHeight="1">
      <c r="A98" s="73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</row>
    <row r="99" spans="1:15" ht="120" customHeight="1">
      <c r="A99" s="73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</row>
    <row r="100" spans="1:15" ht="120" customHeight="1">
      <c r="A100" s="73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</row>
    <row r="101" spans="1:15" ht="120" customHeight="1">
      <c r="A101" s="73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</row>
    <row r="102" spans="1:15" ht="120" customHeight="1">
      <c r="A102" s="73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</row>
    <row r="103" spans="1:15" ht="120" customHeight="1">
      <c r="A103" s="73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</row>
    <row r="104" spans="1:15" ht="120" customHeight="1">
      <c r="A104" s="73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</row>
    <row r="105" spans="1:15" ht="120" customHeight="1">
      <c r="A105" s="73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</row>
    <row r="106" spans="1:15" ht="120" customHeight="1">
      <c r="A106" s="73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</row>
    <row r="107" spans="1:15" ht="120" customHeight="1">
      <c r="A107" s="73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</row>
    <row r="108" spans="1:15" ht="120" customHeight="1">
      <c r="A108" s="73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</row>
    <row r="109" spans="1:15" ht="120" customHeight="1">
      <c r="A109" s="73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</row>
    <row r="110" spans="1:15" ht="120" customHeight="1">
      <c r="A110" s="73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</row>
    <row r="111" spans="1:15" ht="120" customHeight="1">
      <c r="A111" s="73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</row>
    <row r="112" spans="1:15" ht="120" customHeight="1">
      <c r="A112" s="73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</row>
    <row r="113" spans="1:15" ht="120" customHeight="1">
      <c r="A113" s="73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</row>
    <row r="114" spans="1:15" ht="120" customHeight="1">
      <c r="A114" s="73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</row>
    <row r="115" spans="1:15" ht="120" customHeight="1">
      <c r="A115" s="73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</row>
    <row r="116" spans="1:15" ht="120" customHeight="1">
      <c r="A116" s="73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</row>
    <row r="117" spans="1:15" ht="120" customHeight="1">
      <c r="A117" s="73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</row>
    <row r="118" spans="1:15" ht="120" customHeight="1">
      <c r="A118" s="73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</row>
    <row r="119" spans="1:15" ht="120" customHeight="1">
      <c r="A119" s="73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</row>
    <row r="120" spans="1:15" ht="120" customHeight="1">
      <c r="A120" s="73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</row>
    <row r="121" spans="1:15" ht="120" customHeight="1">
      <c r="A121" s="73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</row>
    <row r="122" spans="1:15" ht="120" customHeight="1">
      <c r="A122" s="73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</row>
    <row r="123" spans="1:15" ht="120" customHeight="1">
      <c r="A123" s="73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</row>
    <row r="124" spans="1:15" ht="120" customHeight="1">
      <c r="A124" s="73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</row>
    <row r="125" spans="1:15" ht="120" customHeight="1">
      <c r="A125" s="73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</row>
    <row r="126" spans="1:15" ht="120" customHeight="1">
      <c r="A126" s="73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</row>
    <row r="127" spans="1:15" ht="120" customHeight="1">
      <c r="A127" s="73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</row>
    <row r="128" spans="1:15" ht="120" customHeight="1">
      <c r="A128" s="73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</row>
    <row r="129" spans="1:15" ht="120" customHeight="1">
      <c r="A129" s="73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</row>
    <row r="130" spans="1:15" ht="120" customHeight="1">
      <c r="A130" s="73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</row>
    <row r="131" spans="1:15" ht="120" customHeight="1">
      <c r="A131" s="73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</row>
    <row r="132" spans="1:15" ht="120" customHeight="1">
      <c r="A132" s="73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</row>
    <row r="133" spans="1:15" ht="120" customHeight="1">
      <c r="A133" s="73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</row>
    <row r="134" spans="1:15" ht="120" customHeight="1">
      <c r="A134" s="73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</row>
    <row r="135" spans="1:15" ht="120" customHeight="1">
      <c r="A135" s="73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</row>
    <row r="136" spans="1:15" ht="120" customHeight="1">
      <c r="A136" s="73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</row>
    <row r="137" spans="1:15" ht="120" customHeight="1">
      <c r="A137" s="73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</row>
    <row r="138" spans="1:15" ht="120" customHeight="1">
      <c r="A138" s="73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</row>
    <row r="139" spans="1:15" ht="120" customHeight="1">
      <c r="A139" s="73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</row>
    <row r="140" spans="1:15" ht="120" customHeight="1">
      <c r="A140" s="73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</row>
    <row r="141" spans="1:15" ht="120" customHeight="1">
      <c r="A141" s="73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</row>
    <row r="142" spans="1:15" ht="120" customHeight="1">
      <c r="A142" s="73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</row>
    <row r="143" spans="1:15" ht="120" customHeight="1">
      <c r="A143" s="73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</row>
    <row r="144" spans="1:15" ht="120" customHeight="1">
      <c r="A144" s="73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</row>
    <row r="145" spans="1:15" ht="120" customHeight="1">
      <c r="A145" s="73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</row>
    <row r="146" spans="1:15" ht="120" customHeight="1">
      <c r="A146" s="73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</row>
    <row r="147" spans="1:15" ht="120" customHeight="1">
      <c r="A147" s="73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</row>
    <row r="148" spans="1:15" ht="120" customHeight="1">
      <c r="A148" s="73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</row>
    <row r="149" spans="1:15" ht="120" customHeight="1">
      <c r="A149" s="73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</row>
    <row r="150" spans="1:15" ht="120" customHeight="1">
      <c r="A150" s="73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</row>
    <row r="151" spans="1:15" ht="120" customHeight="1">
      <c r="A151" s="73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</row>
    <row r="152" spans="1:15" ht="120" customHeight="1">
      <c r="A152" s="73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</row>
    <row r="153" spans="1:15" ht="120" customHeight="1">
      <c r="A153" s="73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</row>
    <row r="154" spans="1:15" ht="120" customHeight="1">
      <c r="A154" s="73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</row>
    <row r="155" spans="1:15" ht="120" customHeight="1">
      <c r="A155" s="73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</row>
    <row r="156" spans="1:15" ht="120" customHeight="1">
      <c r="A156" s="73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</row>
    <row r="157" spans="1:15" ht="120" customHeight="1">
      <c r="A157" s="73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</row>
    <row r="158" spans="1:15" ht="120" customHeight="1">
      <c r="A158" s="73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</row>
    <row r="159" spans="1:15" ht="120" customHeight="1">
      <c r="A159" s="73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</row>
    <row r="160" spans="1:15" ht="120" customHeight="1">
      <c r="A160" s="73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</row>
    <row r="161" spans="1:15" ht="120" customHeight="1">
      <c r="A161" s="73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</row>
    <row r="162" spans="1:15" ht="120" customHeight="1">
      <c r="A162" s="73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</row>
    <row r="163" spans="1:15" ht="120" customHeight="1">
      <c r="A163" s="73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</row>
    <row r="164" spans="1:15" ht="120" customHeight="1">
      <c r="A164" s="73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</row>
    <row r="165" spans="1:15" ht="120" customHeight="1">
      <c r="A165" s="73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</row>
    <row r="166" spans="1:15" ht="120" customHeight="1">
      <c r="A166" s="73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</row>
    <row r="167" spans="1:15" ht="120" customHeight="1">
      <c r="A167" s="73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</row>
    <row r="168" spans="1:15" ht="120" customHeight="1">
      <c r="A168" s="73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</row>
    <row r="169" spans="1:15" ht="120" customHeight="1">
      <c r="A169" s="73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</row>
    <row r="170" spans="1:15" ht="120" customHeight="1">
      <c r="A170" s="73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</row>
    <row r="171" spans="1:15" ht="120" customHeight="1">
      <c r="A171" s="73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</row>
    <row r="172" spans="1:15" ht="120" customHeight="1">
      <c r="A172" s="73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</row>
    <row r="173" spans="1:15" ht="120" customHeight="1">
      <c r="A173" s="73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</row>
    <row r="174" spans="1:15" ht="120" customHeight="1">
      <c r="A174" s="73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</row>
    <row r="175" spans="1:15" ht="120" customHeight="1">
      <c r="A175" s="73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</row>
    <row r="176" spans="1:15" ht="120" customHeight="1">
      <c r="A176" s="73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</row>
    <row r="177" spans="1:15" ht="120" customHeight="1">
      <c r="A177" s="73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</row>
    <row r="178" spans="1:15" ht="120" customHeight="1">
      <c r="A178" s="73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</row>
    <row r="179" spans="1:15" ht="120" customHeight="1">
      <c r="A179" s="73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</row>
    <row r="180" spans="1:15">
      <c r="I180" s="77"/>
    </row>
    <row r="181" spans="1:15">
      <c r="I181" s="77"/>
    </row>
    <row r="182" spans="1:15">
      <c r="I182" s="77"/>
    </row>
    <row r="183" spans="1:15">
      <c r="I183" s="77"/>
    </row>
    <row r="184" spans="1:15">
      <c r="I184" s="77"/>
    </row>
    <row r="185" spans="1:15">
      <c r="I185" s="77"/>
    </row>
    <row r="186" spans="1:15">
      <c r="I186" s="77"/>
    </row>
    <row r="187" spans="1:15">
      <c r="I187" s="77"/>
    </row>
    <row r="188" spans="1:15">
      <c r="I188" s="77"/>
    </row>
    <row r="192" spans="1:15">
      <c r="I192" s="77"/>
    </row>
    <row r="193" spans="9:12">
      <c r="I193" s="77"/>
    </row>
    <row r="194" spans="9:12">
      <c r="I194" s="77"/>
    </row>
    <row r="195" spans="9:12">
      <c r="I195" s="77"/>
    </row>
    <row r="196" spans="9:12">
      <c r="I196" s="77"/>
    </row>
    <row r="197" spans="9:12">
      <c r="I197" s="77"/>
      <c r="L197" s="77"/>
    </row>
    <row r="198" spans="9:12">
      <c r="I198" s="77"/>
    </row>
    <row r="199" spans="9:12">
      <c r="I199" s="77"/>
    </row>
    <row r="200" spans="9:12">
      <c r="I200" s="77"/>
    </row>
    <row r="201" spans="9:12">
      <c r="I201" s="77"/>
    </row>
    <row r="202" spans="9:12">
      <c r="I202" s="77"/>
    </row>
    <row r="203" spans="9:12">
      <c r="I203" s="77"/>
    </row>
    <row r="204" spans="9:12">
      <c r="I204" s="77"/>
    </row>
    <row r="205" spans="9:12">
      <c r="I205" s="77"/>
    </row>
    <row r="206" spans="9:12">
      <c r="I206" s="77"/>
    </row>
    <row r="207" spans="9:12">
      <c r="I207" s="77"/>
    </row>
    <row r="208" spans="9:12">
      <c r="I208" s="77"/>
    </row>
    <row r="209" spans="9:9">
      <c r="I209" s="77"/>
    </row>
    <row r="210" spans="9:9">
      <c r="I210" s="77"/>
    </row>
    <row r="211" spans="9:9">
      <c r="I211" s="77"/>
    </row>
    <row r="212" spans="9:9">
      <c r="I212" s="77"/>
    </row>
    <row r="213" spans="9:9">
      <c r="I213" s="77"/>
    </row>
    <row r="214" spans="9:9">
      <c r="I214" s="77"/>
    </row>
    <row r="215" spans="9:9">
      <c r="I215" s="77"/>
    </row>
    <row r="216" spans="9:9">
      <c r="I216" s="77"/>
    </row>
    <row r="217" spans="9:9">
      <c r="I217" s="77"/>
    </row>
    <row r="218" spans="9:9">
      <c r="I218" s="77"/>
    </row>
    <row r="219" spans="9:9">
      <c r="I219" s="77"/>
    </row>
    <row r="220" spans="9:9">
      <c r="I220" s="77"/>
    </row>
    <row r="221" spans="9:9">
      <c r="I221" s="77"/>
    </row>
    <row r="222" spans="9:9">
      <c r="I222" s="77"/>
    </row>
    <row r="223" spans="9:9">
      <c r="I223" s="77"/>
    </row>
    <row r="224" spans="9:9">
      <c r="I224" s="77"/>
    </row>
    <row r="225" spans="9:9">
      <c r="I225" s="77"/>
    </row>
    <row r="226" spans="9:9">
      <c r="I226" s="77"/>
    </row>
    <row r="227" spans="9:9">
      <c r="I227" s="77"/>
    </row>
    <row r="228" spans="9:9">
      <c r="I228" s="77"/>
    </row>
    <row r="229" spans="9:9">
      <c r="I229" s="77"/>
    </row>
    <row r="230" spans="9:9">
      <c r="I230" s="77"/>
    </row>
    <row r="231" spans="9:9">
      <c r="I231" s="77"/>
    </row>
    <row r="232" spans="9:9">
      <c r="I232" s="77"/>
    </row>
    <row r="233" spans="9:9">
      <c r="I233" s="77"/>
    </row>
    <row r="234" spans="9:9">
      <c r="I234" s="77"/>
    </row>
    <row r="235" spans="9:9">
      <c r="I235" s="77"/>
    </row>
    <row r="236" spans="9:9">
      <c r="I236" s="77"/>
    </row>
    <row r="237" spans="9:9">
      <c r="I237" s="77"/>
    </row>
    <row r="238" spans="9:9">
      <c r="I238" s="77"/>
    </row>
    <row r="239" spans="9:9">
      <c r="I239" s="77"/>
    </row>
    <row r="240" spans="9:9">
      <c r="I240" s="77"/>
    </row>
    <row r="241" spans="9:12">
      <c r="I241" s="77"/>
    </row>
    <row r="242" spans="9:12">
      <c r="I242" s="77"/>
    </row>
    <row r="243" spans="9:12">
      <c r="I243" s="77"/>
    </row>
    <row r="244" spans="9:12">
      <c r="I244" s="77"/>
    </row>
    <row r="245" spans="9:12">
      <c r="I245" s="77"/>
      <c r="L245" s="77"/>
    </row>
    <row r="246" spans="9:12">
      <c r="I246" s="77"/>
    </row>
    <row r="247" spans="9:12">
      <c r="I247" s="77"/>
    </row>
    <row r="248" spans="9:12">
      <c r="I248" s="77"/>
    </row>
    <row r="249" spans="9:12">
      <c r="I249" s="77"/>
    </row>
    <row r="250" spans="9:12">
      <c r="I250" s="77"/>
    </row>
    <row r="251" spans="9:12">
      <c r="I251" s="77"/>
    </row>
    <row r="252" spans="9:12">
      <c r="I252" s="77"/>
    </row>
    <row r="253" spans="9:12">
      <c r="I253" s="77"/>
    </row>
    <row r="254" spans="9:12">
      <c r="I254" s="77"/>
    </row>
    <row r="255" spans="9:12">
      <c r="I255" s="77"/>
    </row>
    <row r="256" spans="9:12">
      <c r="I256" s="77"/>
    </row>
    <row r="257" spans="9:9">
      <c r="I257" s="77"/>
    </row>
    <row r="258" spans="9:9">
      <c r="I258" s="77"/>
    </row>
    <row r="259" spans="9:9">
      <c r="I259" s="77"/>
    </row>
    <row r="260" spans="9:9">
      <c r="I260" s="77"/>
    </row>
    <row r="261" spans="9:9">
      <c r="I261" s="77"/>
    </row>
    <row r="262" spans="9:9">
      <c r="I262" s="77"/>
    </row>
    <row r="263" spans="9:9">
      <c r="I263" s="77"/>
    </row>
    <row r="264" spans="9:9">
      <c r="I264" s="77"/>
    </row>
    <row r="265" spans="9:9">
      <c r="I265" s="77"/>
    </row>
    <row r="266" spans="9:9">
      <c r="I266" s="77"/>
    </row>
    <row r="267" spans="9:9">
      <c r="I267" s="77"/>
    </row>
    <row r="268" spans="9:9">
      <c r="I268" s="77"/>
    </row>
    <row r="269" spans="9:9">
      <c r="I269" s="77"/>
    </row>
    <row r="270" spans="9:9">
      <c r="I270" s="77"/>
    </row>
    <row r="271" spans="9:9">
      <c r="I271" s="77"/>
    </row>
    <row r="272" spans="9:9">
      <c r="I272" s="77"/>
    </row>
    <row r="273" spans="9:9">
      <c r="I273" s="77"/>
    </row>
    <row r="274" spans="9:9">
      <c r="I274" s="77"/>
    </row>
    <row r="275" spans="9:9">
      <c r="I275" s="77"/>
    </row>
    <row r="276" spans="9:9">
      <c r="I276" s="77"/>
    </row>
    <row r="277" spans="9:9">
      <c r="I277" s="77"/>
    </row>
    <row r="278" spans="9:9">
      <c r="I278" s="77"/>
    </row>
    <row r="279" spans="9:9">
      <c r="I279" s="77"/>
    </row>
    <row r="280" spans="9:9">
      <c r="I280" s="77"/>
    </row>
    <row r="281" spans="9:9">
      <c r="I281" s="77"/>
    </row>
    <row r="282" spans="9:9">
      <c r="I282" s="77"/>
    </row>
    <row r="283" spans="9:9">
      <c r="I283" s="77"/>
    </row>
    <row r="284" spans="9:9">
      <c r="I284" s="77"/>
    </row>
    <row r="285" spans="9:9">
      <c r="I285" s="77"/>
    </row>
    <row r="286" spans="9:9">
      <c r="I286" s="77"/>
    </row>
    <row r="287" spans="9:9">
      <c r="I287" s="77"/>
    </row>
    <row r="288" spans="9:9">
      <c r="I288" s="77"/>
    </row>
    <row r="289" spans="9:9">
      <c r="I289" s="77"/>
    </row>
    <row r="290" spans="9:9">
      <c r="I290" s="77"/>
    </row>
  </sheetData>
  <autoFilter ref="A2:N51"/>
  <mergeCells count="1">
    <mergeCell ref="A1:M1"/>
  </mergeCells>
  <phoneticPr fontId="51" type="noConversion"/>
  <conditionalFormatting sqref="F52:F76 F36:F40 F2:F13">
    <cfRule type="cellIs" dxfId="90" priority="25" operator="equal">
      <formula>"Nok"</formula>
    </cfRule>
    <cfRule type="cellIs" dxfId="89" priority="26" operator="equal">
      <formula>"OK"</formula>
    </cfRule>
  </conditionalFormatting>
  <conditionalFormatting sqref="F13">
    <cfRule type="cellIs" dxfId="88" priority="21" operator="equal">
      <formula>"Nok"</formula>
    </cfRule>
    <cfRule type="cellIs" dxfId="87" priority="22" operator="equal">
      <formula>"OK"</formula>
    </cfRule>
  </conditionalFormatting>
  <conditionalFormatting sqref="F41:F51">
    <cfRule type="cellIs" dxfId="86" priority="19" operator="equal">
      <formula>"Nok"</formula>
    </cfRule>
    <cfRule type="cellIs" dxfId="85" priority="20" operator="equal">
      <formula>"OK"</formula>
    </cfRule>
  </conditionalFormatting>
  <conditionalFormatting sqref="F25:F35">
    <cfRule type="cellIs" dxfId="84" priority="13" operator="equal">
      <formula>"Nok"</formula>
    </cfRule>
    <cfRule type="cellIs" dxfId="83" priority="14" operator="equal">
      <formula>"OK"</formula>
    </cfRule>
  </conditionalFormatting>
  <conditionalFormatting sqref="F25:F35">
    <cfRule type="cellIs" dxfId="82" priority="11" operator="equal">
      <formula>"Nok"</formula>
    </cfRule>
    <cfRule type="cellIs" dxfId="81" priority="12" operator="equal">
      <formula>"OK"</formula>
    </cfRule>
  </conditionalFormatting>
  <conditionalFormatting sqref="F8:F12">
    <cfRule type="cellIs" dxfId="80" priority="5" operator="equal">
      <formula>"Nok"</formula>
    </cfRule>
    <cfRule type="cellIs" dxfId="79" priority="6" operator="equal">
      <formula>"OK"</formula>
    </cfRule>
  </conditionalFormatting>
  <conditionalFormatting sqref="F14:F24">
    <cfRule type="cellIs" dxfId="78" priority="3" operator="equal">
      <formula>"Nok"</formula>
    </cfRule>
    <cfRule type="cellIs" dxfId="77" priority="4" operator="equal">
      <formula>"OK"</formula>
    </cfRule>
  </conditionalFormatting>
  <conditionalFormatting sqref="F14:F24">
    <cfRule type="cellIs" dxfId="76" priority="1" operator="equal">
      <formula>"Nok"</formula>
    </cfRule>
    <cfRule type="cellIs" dxfId="75" priority="2" operator="equal">
      <formula>"OK"</formula>
    </cfRule>
  </conditionalFormatting>
  <dataValidations count="4">
    <dataValidation type="list" showErrorMessage="1" errorTitle="输入有误" error="您输入的值不在下拉框列表内。" sqref="E3:E40">
      <formula1>"S-致命错误,A-严重错误,B-一般错误,C-改善建议"</formula1>
    </dataValidation>
    <dataValidation type="list" showErrorMessage="1" errorTitle="输入有误" error="您输入的值不在下拉框列表内。" sqref="F3:F40">
      <formula1>"代码错误,配置相关,安装部署,安全相关,性能问题,标准规范,测试脚本,设计缺陷,其他,界面优化"</formula1>
    </dataValidation>
    <dataValidation type="list" showErrorMessage="1" errorTitle="输入有误" error="您输入的值不在下拉框列表内。" sqref="G3:G40">
      <formula1>",全部,Windows,Windows 8,Windows 7  32位,Windows 7  64位,Windows 10  64位,Windows Vista,Windows XP,Windows 2012,Windows 2008,Windows 2003,Windows 2000,Android,IOS,WP8,WP7,Symbian,Linux,FreeBSD,OS X,Unix,其他"</formula1>
    </dataValidation>
    <dataValidation type="list" showErrorMessage="1" errorTitle="输入有误" error="您输入的值不在下拉框列表内。" sqref="H3:H40">
      <formula1>",全部,IE系列,IE11,IE10,IE9,IE8,IE7,IE6,chrome,firefox系列,firefox4,firefox3,firefox2,opera系列,opera11,opera10,opera9,safari,傲游,UC,其他"</formula1>
    </dataValidation>
  </dataValidations>
  <pageMargins left="0.70866141732283505" right="0.70866141732283505" top="0.74803149606299202" bottom="0.74803149606299202" header="0.31496062992126" footer="0.31496062992126"/>
  <pageSetup paperSize="9" orientation="landscape" r:id="rId1"/>
  <headerFooter>
    <oddHeader>&amp;L&amp;6 &amp;G</oddHeader>
    <oddFooter>&amp;C本文中的所有信息均为深圳市雄帝科技股份有限公司内部信息，不得向外传播。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2"/>
  <sheetViews>
    <sheetView zoomScaleNormal="100" workbookViewId="0">
      <selection activeCell="A3" sqref="A3:XFD47"/>
    </sheetView>
  </sheetViews>
  <sheetFormatPr defaultColWidth="9.109375" defaultRowHeight="13.2"/>
  <cols>
    <col min="1" max="1" width="6.21875" style="75" customWidth="1"/>
    <col min="2" max="2" width="11" style="75" customWidth="1"/>
    <col min="3" max="3" width="14.88671875" style="75" customWidth="1"/>
    <col min="4" max="4" width="17.44140625" style="75" customWidth="1"/>
    <col min="5" max="5" width="40.44140625" style="75" customWidth="1"/>
    <col min="6" max="6" width="8.44140625" style="75" customWidth="1"/>
    <col min="7" max="7" width="6.44140625" style="75" customWidth="1"/>
    <col min="8" max="8" width="6.44140625" style="76" customWidth="1"/>
    <col min="9" max="9" width="10" style="75" customWidth="1"/>
    <col min="10" max="10" width="9.109375" style="75" customWidth="1"/>
    <col min="11" max="16384" width="9.109375" style="75"/>
  </cols>
  <sheetData>
    <row r="1" spans="1:9" s="74" customFormat="1" ht="19.95" customHeight="1">
      <c r="A1" s="156" t="str">
        <f ca="1">MID(CELL("filename",A2),FIND("]",CELL("filename",A2))+1,255)</f>
        <v>产品需求列表</v>
      </c>
      <c r="B1" s="131"/>
      <c r="C1" s="131"/>
      <c r="D1" s="131"/>
      <c r="E1" s="131"/>
      <c r="F1" s="131"/>
      <c r="G1" s="131"/>
      <c r="H1" s="131"/>
      <c r="I1" s="131"/>
    </row>
    <row r="2" spans="1:9" s="2" customFormat="1" ht="28.2" customHeight="1">
      <c r="A2" s="5" t="s">
        <v>93</v>
      </c>
      <c r="B2" s="5" t="s">
        <v>80</v>
      </c>
      <c r="C2" s="5" t="s">
        <v>94</v>
      </c>
      <c r="D2" s="5" t="s">
        <v>95</v>
      </c>
      <c r="E2" s="5" t="s">
        <v>96</v>
      </c>
      <c r="F2" s="5" t="s">
        <v>97</v>
      </c>
      <c r="G2" s="5" t="s">
        <v>98</v>
      </c>
      <c r="H2" s="5" t="s">
        <v>99</v>
      </c>
      <c r="I2" s="5" t="s">
        <v>100</v>
      </c>
    </row>
    <row r="3" spans="1:9" ht="148.94999999999999" customHeight="1">
      <c r="A3" s="73">
        <v>16108</v>
      </c>
      <c r="B3" s="73" t="s">
        <v>172</v>
      </c>
      <c r="C3" s="73" t="s">
        <v>173</v>
      </c>
      <c r="D3" s="73"/>
      <c r="E3" s="73"/>
      <c r="F3" s="73" t="s">
        <v>174</v>
      </c>
      <c r="G3" s="73">
        <v>0</v>
      </c>
      <c r="H3" s="73">
        <v>1</v>
      </c>
      <c r="I3" s="73"/>
    </row>
    <row r="4" spans="1:9" ht="148.94999999999999" customHeight="1">
      <c r="A4" s="73">
        <v>15286</v>
      </c>
      <c r="B4" s="73" t="s">
        <v>172</v>
      </c>
      <c r="C4" s="73" t="s">
        <v>175</v>
      </c>
      <c r="D4" s="73" t="s">
        <v>176</v>
      </c>
      <c r="E4" s="73"/>
      <c r="F4" s="73"/>
      <c r="G4" s="73">
        <v>0</v>
      </c>
      <c r="H4" s="73">
        <v>1</v>
      </c>
      <c r="I4" s="73"/>
    </row>
    <row r="5" spans="1:9" ht="148.94999999999999" customHeight="1">
      <c r="A5" s="73">
        <v>14558</v>
      </c>
      <c r="B5" s="73" t="s">
        <v>177</v>
      </c>
      <c r="C5" s="73" t="s">
        <v>178</v>
      </c>
      <c r="D5" s="73" t="s">
        <v>178</v>
      </c>
      <c r="E5" s="73" t="s">
        <v>179</v>
      </c>
      <c r="F5" s="73" t="s">
        <v>174</v>
      </c>
      <c r="G5" s="73">
        <v>0</v>
      </c>
      <c r="H5" s="73">
        <v>1</v>
      </c>
      <c r="I5" s="73"/>
    </row>
    <row r="6" spans="1:9" ht="148.94999999999999" customHeight="1">
      <c r="A6" s="73">
        <v>14555</v>
      </c>
      <c r="B6" s="73" t="s">
        <v>180</v>
      </c>
      <c r="C6" s="73" t="s">
        <v>181</v>
      </c>
      <c r="D6" s="73" t="s">
        <v>182</v>
      </c>
      <c r="E6" s="73" t="s">
        <v>179</v>
      </c>
      <c r="F6" s="73" t="s">
        <v>174</v>
      </c>
      <c r="G6" s="73">
        <v>0</v>
      </c>
      <c r="H6" s="73">
        <v>1</v>
      </c>
      <c r="I6" s="73"/>
    </row>
    <row r="7" spans="1:9" ht="148.94999999999999" customHeight="1">
      <c r="A7" s="73">
        <v>14542</v>
      </c>
      <c r="B7" s="73" t="s">
        <v>180</v>
      </c>
      <c r="C7" s="73" t="s">
        <v>183</v>
      </c>
      <c r="D7" s="73" t="s">
        <v>183</v>
      </c>
      <c r="E7" s="73"/>
      <c r="F7" s="73" t="s">
        <v>174</v>
      </c>
      <c r="G7" s="73">
        <v>0</v>
      </c>
      <c r="H7" s="73">
        <v>1</v>
      </c>
      <c r="I7" s="73"/>
    </row>
    <row r="8" spans="1:9" ht="148.94999999999999" customHeight="1">
      <c r="A8" s="73">
        <v>14541</v>
      </c>
      <c r="B8" s="73" t="s">
        <v>180</v>
      </c>
      <c r="C8" s="73" t="s">
        <v>184</v>
      </c>
      <c r="D8" s="73" t="s">
        <v>184</v>
      </c>
      <c r="E8" s="73"/>
      <c r="F8" s="73" t="s">
        <v>174</v>
      </c>
      <c r="G8" s="73">
        <v>0</v>
      </c>
      <c r="H8" s="73">
        <v>1</v>
      </c>
      <c r="I8" s="73"/>
    </row>
    <row r="9" spans="1:9" ht="148.94999999999999" customHeight="1">
      <c r="A9" s="73">
        <v>14540</v>
      </c>
      <c r="B9" s="73" t="s">
        <v>185</v>
      </c>
      <c r="C9" s="73" t="s">
        <v>186</v>
      </c>
      <c r="D9" s="73" t="s">
        <v>186</v>
      </c>
      <c r="E9" s="73"/>
      <c r="F9" s="73" t="s">
        <v>174</v>
      </c>
      <c r="G9" s="73">
        <v>0</v>
      </c>
      <c r="H9" s="73">
        <v>1</v>
      </c>
      <c r="I9" s="73"/>
    </row>
    <row r="10" spans="1:9" ht="148.94999999999999" customHeight="1">
      <c r="A10" s="73">
        <v>14421</v>
      </c>
      <c r="B10" s="73" t="s">
        <v>168</v>
      </c>
      <c r="C10" s="73" t="s">
        <v>187</v>
      </c>
      <c r="D10" s="73" t="s">
        <v>188</v>
      </c>
      <c r="E10" s="73" t="s">
        <v>188</v>
      </c>
      <c r="F10" s="73" t="s">
        <v>189</v>
      </c>
      <c r="G10" s="73">
        <v>0</v>
      </c>
      <c r="H10" s="73">
        <v>0</v>
      </c>
      <c r="I10" s="73"/>
    </row>
    <row r="11" spans="1:9" ht="148.94999999999999" customHeight="1">
      <c r="A11" s="73">
        <v>14163</v>
      </c>
      <c r="B11" s="73" t="s">
        <v>190</v>
      </c>
      <c r="C11" s="73" t="s">
        <v>191</v>
      </c>
      <c r="D11" s="73" t="s">
        <v>192</v>
      </c>
      <c r="E11" s="73"/>
      <c r="F11" s="73" t="s">
        <v>174</v>
      </c>
      <c r="G11" s="73">
        <v>0</v>
      </c>
      <c r="H11" s="73">
        <v>1</v>
      </c>
      <c r="I11" s="73"/>
    </row>
    <row r="12" spans="1:9" ht="148.94999999999999" customHeight="1">
      <c r="A12" s="73">
        <v>14162</v>
      </c>
      <c r="B12" s="73" t="s">
        <v>193</v>
      </c>
      <c r="C12" s="73" t="s">
        <v>194</v>
      </c>
      <c r="D12" s="73" t="s">
        <v>195</v>
      </c>
      <c r="E12" s="73"/>
      <c r="F12" s="73" t="s">
        <v>174</v>
      </c>
      <c r="G12" s="73">
        <v>0</v>
      </c>
      <c r="H12" s="73">
        <v>1</v>
      </c>
      <c r="I12" s="73"/>
    </row>
    <row r="13" spans="1:9" ht="148.94999999999999" customHeight="1">
      <c r="A13" s="73">
        <v>14161</v>
      </c>
      <c r="B13" s="73" t="s">
        <v>196</v>
      </c>
      <c r="C13" s="73" t="s">
        <v>197</v>
      </c>
      <c r="D13" s="73" t="s">
        <v>198</v>
      </c>
      <c r="E13" s="73"/>
      <c r="F13" s="73" t="s">
        <v>174</v>
      </c>
      <c r="G13" s="73">
        <v>0</v>
      </c>
      <c r="H13" s="73">
        <v>1</v>
      </c>
      <c r="I13" s="73"/>
    </row>
    <row r="14" spans="1:9" ht="148.94999999999999" customHeight="1">
      <c r="A14" s="73">
        <v>14160</v>
      </c>
      <c r="B14" s="73" t="s">
        <v>196</v>
      </c>
      <c r="C14" s="73" t="s">
        <v>199</v>
      </c>
      <c r="D14" s="73" t="s">
        <v>200</v>
      </c>
      <c r="E14" s="73"/>
      <c r="F14" s="73" t="s">
        <v>174</v>
      </c>
      <c r="G14" s="73">
        <v>0</v>
      </c>
      <c r="H14" s="73">
        <v>1</v>
      </c>
      <c r="I14" s="73"/>
    </row>
    <row r="15" spans="1:9" ht="148.94999999999999" customHeight="1">
      <c r="A15" s="73">
        <v>14158</v>
      </c>
      <c r="B15" s="73" t="s">
        <v>201</v>
      </c>
      <c r="C15" s="73" t="s">
        <v>202</v>
      </c>
      <c r="D15" s="73" t="s">
        <v>203</v>
      </c>
      <c r="E15" s="73"/>
      <c r="F15" s="73" t="s">
        <v>174</v>
      </c>
      <c r="G15" s="73">
        <v>0</v>
      </c>
      <c r="H15" s="73">
        <v>1</v>
      </c>
      <c r="I15" s="73"/>
    </row>
    <row r="16" spans="1:9" ht="148.94999999999999" customHeight="1">
      <c r="A16" s="73">
        <v>14157</v>
      </c>
      <c r="B16" s="73" t="s">
        <v>204</v>
      </c>
      <c r="C16" s="73" t="s">
        <v>205</v>
      </c>
      <c r="D16" s="73" t="s">
        <v>206</v>
      </c>
      <c r="E16" s="73"/>
      <c r="F16" s="73" t="s">
        <v>174</v>
      </c>
      <c r="G16" s="73">
        <v>0</v>
      </c>
      <c r="H16" s="73">
        <v>1</v>
      </c>
      <c r="I16" s="73"/>
    </row>
    <row r="17" spans="1:9" ht="148.94999999999999" customHeight="1">
      <c r="A17" s="73">
        <v>14156</v>
      </c>
      <c r="B17" s="73" t="s">
        <v>207</v>
      </c>
      <c r="C17" s="73" t="s">
        <v>208</v>
      </c>
      <c r="D17" s="73" t="s">
        <v>209</v>
      </c>
      <c r="E17" s="73"/>
      <c r="F17" s="73" t="s">
        <v>174</v>
      </c>
      <c r="G17" s="73">
        <v>0</v>
      </c>
      <c r="H17" s="73">
        <v>4</v>
      </c>
      <c r="I17" s="73"/>
    </row>
    <row r="18" spans="1:9" ht="148.94999999999999" customHeight="1">
      <c r="A18" s="73">
        <v>13792</v>
      </c>
      <c r="B18" s="73" t="s">
        <v>210</v>
      </c>
      <c r="C18" s="73" t="s">
        <v>211</v>
      </c>
      <c r="D18" s="73" t="s">
        <v>211</v>
      </c>
      <c r="E18" s="73" t="s">
        <v>179</v>
      </c>
      <c r="F18" s="73" t="s">
        <v>174</v>
      </c>
      <c r="G18" s="73">
        <v>0</v>
      </c>
      <c r="H18" s="73">
        <v>1</v>
      </c>
      <c r="I18" s="73"/>
    </row>
    <row r="19" spans="1:9" ht="148.94999999999999" customHeight="1">
      <c r="A19" s="73">
        <v>13781</v>
      </c>
      <c r="B19" s="73" t="s">
        <v>180</v>
      </c>
      <c r="C19" s="73" t="s">
        <v>212</v>
      </c>
      <c r="D19" s="73"/>
      <c r="E19" s="73"/>
      <c r="F19" s="73" t="s">
        <v>174</v>
      </c>
      <c r="G19" s="73">
        <v>0</v>
      </c>
      <c r="H19" s="73">
        <v>1</v>
      </c>
      <c r="I19" s="73"/>
    </row>
    <row r="20" spans="1:9" ht="148.94999999999999" customHeight="1">
      <c r="A20" s="73">
        <v>13780</v>
      </c>
      <c r="B20" s="73" t="s">
        <v>180</v>
      </c>
      <c r="C20" s="73" t="s">
        <v>213</v>
      </c>
      <c r="D20" s="73" t="s">
        <v>214</v>
      </c>
      <c r="E20" s="73"/>
      <c r="F20" s="73" t="s">
        <v>174</v>
      </c>
      <c r="G20" s="73">
        <v>0</v>
      </c>
      <c r="H20" s="73">
        <v>1</v>
      </c>
      <c r="I20" s="73"/>
    </row>
    <row r="21" spans="1:9" ht="148.94999999999999" customHeight="1">
      <c r="A21" s="73">
        <v>13568</v>
      </c>
      <c r="B21" s="73" t="s">
        <v>215</v>
      </c>
      <c r="C21" s="73" t="s">
        <v>216</v>
      </c>
      <c r="D21" s="73" t="s">
        <v>216</v>
      </c>
      <c r="E21" s="73" t="s">
        <v>217</v>
      </c>
      <c r="F21" s="73" t="s">
        <v>174</v>
      </c>
      <c r="G21" s="73">
        <v>0</v>
      </c>
      <c r="H21" s="73">
        <v>1</v>
      </c>
      <c r="I21" s="73"/>
    </row>
    <row r="22" spans="1:9" ht="148.94999999999999" customHeight="1">
      <c r="A22" s="73">
        <v>13567</v>
      </c>
      <c r="B22" s="73" t="s">
        <v>215</v>
      </c>
      <c r="C22" s="73" t="s">
        <v>218</v>
      </c>
      <c r="D22" s="73" t="s">
        <v>218</v>
      </c>
      <c r="E22" s="73" t="s">
        <v>217</v>
      </c>
      <c r="F22" s="73" t="s">
        <v>174</v>
      </c>
      <c r="G22" s="73">
        <v>0</v>
      </c>
      <c r="H22" s="73">
        <v>1</v>
      </c>
      <c r="I22" s="73"/>
    </row>
    <row r="23" spans="1:9" ht="148.94999999999999" customHeight="1">
      <c r="A23" s="73">
        <v>13566</v>
      </c>
      <c r="B23" s="73" t="s">
        <v>215</v>
      </c>
      <c r="C23" s="73" t="s">
        <v>219</v>
      </c>
      <c r="D23" s="73" t="s">
        <v>220</v>
      </c>
      <c r="E23" s="73" t="s">
        <v>217</v>
      </c>
      <c r="F23" s="73" t="s">
        <v>174</v>
      </c>
      <c r="G23" s="73">
        <v>0</v>
      </c>
      <c r="H23" s="73">
        <v>1</v>
      </c>
      <c r="I23" s="73"/>
    </row>
    <row r="24" spans="1:9" ht="148.94999999999999" customHeight="1">
      <c r="A24" s="73">
        <v>13565</v>
      </c>
      <c r="B24" s="73" t="s">
        <v>180</v>
      </c>
      <c r="C24" s="73" t="s">
        <v>221</v>
      </c>
      <c r="D24" s="73" t="s">
        <v>221</v>
      </c>
      <c r="E24" s="73" t="s">
        <v>217</v>
      </c>
      <c r="F24" s="73" t="s">
        <v>174</v>
      </c>
      <c r="G24" s="73">
        <v>0</v>
      </c>
      <c r="H24" s="73">
        <v>1</v>
      </c>
      <c r="I24" s="73"/>
    </row>
    <row r="25" spans="1:9" ht="148.94999999999999" customHeight="1">
      <c r="A25" s="73">
        <v>13564</v>
      </c>
      <c r="B25" s="73" t="s">
        <v>222</v>
      </c>
      <c r="C25" s="73" t="s">
        <v>223</v>
      </c>
      <c r="D25" s="73" t="s">
        <v>224</v>
      </c>
      <c r="E25" s="73" t="s">
        <v>217</v>
      </c>
      <c r="F25" s="73" t="s">
        <v>174</v>
      </c>
      <c r="G25" s="73">
        <v>0</v>
      </c>
      <c r="H25" s="73">
        <v>1</v>
      </c>
      <c r="I25" s="73"/>
    </row>
    <row r="26" spans="1:9" ht="148.94999999999999" customHeight="1">
      <c r="A26" s="73">
        <v>13563</v>
      </c>
      <c r="B26" s="73" t="s">
        <v>225</v>
      </c>
      <c r="C26" s="73" t="s">
        <v>226</v>
      </c>
      <c r="D26" s="73" t="s">
        <v>226</v>
      </c>
      <c r="E26" s="73" t="s">
        <v>217</v>
      </c>
      <c r="F26" s="73" t="s">
        <v>174</v>
      </c>
      <c r="G26" s="73">
        <v>0</v>
      </c>
      <c r="H26" s="73">
        <v>1</v>
      </c>
      <c r="I26" s="73"/>
    </row>
    <row r="27" spans="1:9" ht="148.94999999999999" customHeight="1">
      <c r="A27" s="73">
        <v>13562</v>
      </c>
      <c r="B27" s="73" t="s">
        <v>227</v>
      </c>
      <c r="C27" s="73" t="s">
        <v>228</v>
      </c>
      <c r="D27" s="73" t="s">
        <v>229</v>
      </c>
      <c r="E27" s="73" t="s">
        <v>217</v>
      </c>
      <c r="F27" s="73" t="s">
        <v>174</v>
      </c>
      <c r="G27" s="73">
        <v>0</v>
      </c>
      <c r="H27" s="73">
        <v>1</v>
      </c>
      <c r="I27" s="73"/>
    </row>
    <row r="28" spans="1:9" ht="148.94999999999999" customHeight="1">
      <c r="A28" s="73">
        <v>13561</v>
      </c>
      <c r="B28" s="73" t="s">
        <v>230</v>
      </c>
      <c r="C28" s="73" t="s">
        <v>231</v>
      </c>
      <c r="D28" s="73" t="s">
        <v>231</v>
      </c>
      <c r="E28" s="73" t="s">
        <v>217</v>
      </c>
      <c r="F28" s="73" t="s">
        <v>174</v>
      </c>
      <c r="G28" s="73">
        <v>0</v>
      </c>
      <c r="H28" s="73">
        <v>1</v>
      </c>
      <c r="I28" s="73"/>
    </row>
    <row r="29" spans="1:9" ht="148.94999999999999" customHeight="1">
      <c r="A29" s="73">
        <v>13560</v>
      </c>
      <c r="B29" s="73" t="s">
        <v>232</v>
      </c>
      <c r="C29" s="73" t="s">
        <v>233</v>
      </c>
      <c r="D29" s="73" t="s">
        <v>233</v>
      </c>
      <c r="E29" s="73" t="s">
        <v>217</v>
      </c>
      <c r="F29" s="73" t="s">
        <v>174</v>
      </c>
      <c r="G29" s="73">
        <v>0</v>
      </c>
      <c r="H29" s="73">
        <v>1</v>
      </c>
      <c r="I29" s="73"/>
    </row>
    <row r="30" spans="1:9" ht="148.94999999999999" customHeight="1">
      <c r="A30" s="73">
        <v>13559</v>
      </c>
      <c r="B30" s="73" t="s">
        <v>234</v>
      </c>
      <c r="C30" s="73" t="s">
        <v>235</v>
      </c>
      <c r="D30" s="73" t="s">
        <v>235</v>
      </c>
      <c r="E30" s="73" t="s">
        <v>217</v>
      </c>
      <c r="F30" s="73" t="s">
        <v>174</v>
      </c>
      <c r="G30" s="73">
        <v>0</v>
      </c>
      <c r="H30" s="73">
        <v>2</v>
      </c>
      <c r="I30" s="73"/>
    </row>
    <row r="31" spans="1:9" ht="148.94999999999999" customHeight="1">
      <c r="A31" s="73">
        <v>13558</v>
      </c>
      <c r="B31" s="73" t="s">
        <v>236</v>
      </c>
      <c r="C31" s="73" t="s">
        <v>237</v>
      </c>
      <c r="D31" s="73" t="s">
        <v>237</v>
      </c>
      <c r="E31" s="73" t="s">
        <v>217</v>
      </c>
      <c r="F31" s="73" t="s">
        <v>174</v>
      </c>
      <c r="G31" s="73">
        <v>0</v>
      </c>
      <c r="H31" s="73">
        <v>1</v>
      </c>
      <c r="I31" s="73"/>
    </row>
    <row r="32" spans="1:9" ht="148.94999999999999" customHeight="1">
      <c r="A32" s="73">
        <v>13557</v>
      </c>
      <c r="B32" s="73" t="s">
        <v>238</v>
      </c>
      <c r="C32" s="73" t="s">
        <v>239</v>
      </c>
      <c r="D32" s="73" t="s">
        <v>239</v>
      </c>
      <c r="E32" s="73" t="s">
        <v>217</v>
      </c>
      <c r="F32" s="73" t="s">
        <v>174</v>
      </c>
      <c r="G32" s="73">
        <v>0</v>
      </c>
      <c r="H32" s="73">
        <v>1</v>
      </c>
      <c r="I32" s="73"/>
    </row>
    <row r="33" spans="1:9" ht="148.94999999999999" customHeight="1">
      <c r="A33" s="73">
        <v>13556</v>
      </c>
      <c r="B33" s="73" t="s">
        <v>215</v>
      </c>
      <c r="C33" s="73" t="s">
        <v>240</v>
      </c>
      <c r="D33" s="73" t="s">
        <v>240</v>
      </c>
      <c r="E33" s="73" t="s">
        <v>217</v>
      </c>
      <c r="F33" s="73" t="s">
        <v>174</v>
      </c>
      <c r="G33" s="73">
        <v>0</v>
      </c>
      <c r="H33" s="73">
        <v>1</v>
      </c>
      <c r="I33" s="73"/>
    </row>
    <row r="34" spans="1:9" ht="148.94999999999999" customHeight="1">
      <c r="A34" s="73">
        <v>13555</v>
      </c>
      <c r="B34" s="73" t="s">
        <v>215</v>
      </c>
      <c r="C34" s="73" t="s">
        <v>241</v>
      </c>
      <c r="D34" s="73" t="s">
        <v>241</v>
      </c>
      <c r="E34" s="73" t="s">
        <v>217</v>
      </c>
      <c r="F34" s="73" t="s">
        <v>174</v>
      </c>
      <c r="G34" s="73">
        <v>0</v>
      </c>
      <c r="H34" s="73">
        <v>1</v>
      </c>
      <c r="I34" s="73"/>
    </row>
    <row r="35" spans="1:9" ht="148.94999999999999" customHeight="1">
      <c r="A35" s="73">
        <v>13554</v>
      </c>
      <c r="B35" s="73" t="s">
        <v>215</v>
      </c>
      <c r="C35" s="73" t="s">
        <v>242</v>
      </c>
      <c r="D35" s="73" t="s">
        <v>242</v>
      </c>
      <c r="E35" s="73" t="s">
        <v>217</v>
      </c>
      <c r="F35" s="73" t="s">
        <v>174</v>
      </c>
      <c r="G35" s="73">
        <v>0</v>
      </c>
      <c r="H35" s="73">
        <v>1</v>
      </c>
      <c r="I35" s="73"/>
    </row>
    <row r="36" spans="1:9" ht="148.94999999999999" customHeight="1">
      <c r="A36" s="73">
        <v>13553</v>
      </c>
      <c r="B36" s="73" t="s">
        <v>215</v>
      </c>
      <c r="C36" s="73" t="s">
        <v>243</v>
      </c>
      <c r="D36" s="73" t="s">
        <v>243</v>
      </c>
      <c r="E36" s="73" t="s">
        <v>217</v>
      </c>
      <c r="F36" s="73" t="s">
        <v>174</v>
      </c>
      <c r="G36" s="73">
        <v>0</v>
      </c>
      <c r="H36" s="73">
        <v>1</v>
      </c>
      <c r="I36" s="73"/>
    </row>
    <row r="37" spans="1:9" ht="148.94999999999999" customHeight="1">
      <c r="A37" s="73">
        <v>13552</v>
      </c>
      <c r="B37" s="73" t="s">
        <v>215</v>
      </c>
      <c r="C37" s="73" t="s">
        <v>244</v>
      </c>
      <c r="D37" s="73" t="s">
        <v>245</v>
      </c>
      <c r="E37" s="73" t="s">
        <v>217</v>
      </c>
      <c r="F37" s="73" t="s">
        <v>174</v>
      </c>
      <c r="G37" s="73">
        <v>0</v>
      </c>
      <c r="H37" s="73">
        <v>1</v>
      </c>
      <c r="I37" s="73"/>
    </row>
    <row r="38" spans="1:9" ht="148.94999999999999" customHeight="1">
      <c r="A38" s="73">
        <v>13551</v>
      </c>
      <c r="B38" s="73" t="s">
        <v>215</v>
      </c>
      <c r="C38" s="73" t="s">
        <v>246</v>
      </c>
      <c r="D38" s="73" t="s">
        <v>247</v>
      </c>
      <c r="E38" s="73" t="s">
        <v>217</v>
      </c>
      <c r="F38" s="73" t="s">
        <v>174</v>
      </c>
      <c r="G38" s="73">
        <v>0</v>
      </c>
      <c r="H38" s="73">
        <v>1</v>
      </c>
      <c r="I38" s="73"/>
    </row>
    <row r="39" spans="1:9" ht="148.94999999999999" customHeight="1">
      <c r="A39" s="73">
        <v>13550</v>
      </c>
      <c r="B39" s="73" t="s">
        <v>215</v>
      </c>
      <c r="C39" s="73" t="s">
        <v>248</v>
      </c>
      <c r="D39" s="73" t="s">
        <v>249</v>
      </c>
      <c r="E39" s="73" t="s">
        <v>217</v>
      </c>
      <c r="F39" s="73" t="s">
        <v>174</v>
      </c>
      <c r="G39" s="73">
        <v>0</v>
      </c>
      <c r="H39" s="73">
        <v>1</v>
      </c>
      <c r="I39" s="73"/>
    </row>
    <row r="40" spans="1:9" ht="148.94999999999999" customHeight="1">
      <c r="A40" s="73">
        <v>13549</v>
      </c>
      <c r="B40" s="73" t="s">
        <v>215</v>
      </c>
      <c r="C40" s="73" t="s">
        <v>250</v>
      </c>
      <c r="D40" s="73" t="s">
        <v>251</v>
      </c>
      <c r="E40" s="73" t="s">
        <v>217</v>
      </c>
      <c r="F40" s="73" t="s">
        <v>174</v>
      </c>
      <c r="G40" s="73">
        <v>0</v>
      </c>
      <c r="H40" s="73">
        <v>1</v>
      </c>
      <c r="I40" s="73"/>
    </row>
    <row r="41" spans="1:9" ht="148.94999999999999" customHeight="1">
      <c r="A41" s="73">
        <v>13548</v>
      </c>
      <c r="B41" s="73" t="s">
        <v>215</v>
      </c>
      <c r="C41" s="73" t="s">
        <v>252</v>
      </c>
      <c r="D41" s="73" t="s">
        <v>253</v>
      </c>
      <c r="E41" s="73" t="s">
        <v>217</v>
      </c>
      <c r="F41" s="73" t="s">
        <v>174</v>
      </c>
      <c r="G41" s="73">
        <v>0</v>
      </c>
      <c r="H41" s="73">
        <v>1</v>
      </c>
      <c r="I41" s="73"/>
    </row>
    <row r="42" spans="1:9" ht="148.94999999999999" customHeight="1">
      <c r="A42" s="73">
        <v>13547</v>
      </c>
      <c r="B42" s="73" t="s">
        <v>215</v>
      </c>
      <c r="C42" s="73" t="s">
        <v>254</v>
      </c>
      <c r="D42" s="73" t="s">
        <v>255</v>
      </c>
      <c r="E42" s="73" t="s">
        <v>217</v>
      </c>
      <c r="F42" s="73" t="s">
        <v>174</v>
      </c>
      <c r="G42" s="73">
        <v>0</v>
      </c>
      <c r="H42" s="73">
        <v>1</v>
      </c>
      <c r="I42" s="73"/>
    </row>
    <row r="43" spans="1:9" ht="148.94999999999999" customHeight="1">
      <c r="A43" s="73">
        <v>13546</v>
      </c>
      <c r="B43" s="73" t="s">
        <v>185</v>
      </c>
      <c r="C43" s="73" t="s">
        <v>256</v>
      </c>
      <c r="D43" s="73" t="s">
        <v>257</v>
      </c>
      <c r="E43" s="73" t="s">
        <v>217</v>
      </c>
      <c r="F43" s="73" t="s">
        <v>174</v>
      </c>
      <c r="G43" s="73">
        <v>0</v>
      </c>
      <c r="H43" s="73">
        <v>1</v>
      </c>
      <c r="I43" s="73"/>
    </row>
    <row r="44" spans="1:9" ht="148.94999999999999" customHeight="1">
      <c r="A44" s="73">
        <v>13545</v>
      </c>
      <c r="B44" s="73" t="s">
        <v>172</v>
      </c>
      <c r="C44" s="73" t="s">
        <v>258</v>
      </c>
      <c r="D44" s="73" t="s">
        <v>259</v>
      </c>
      <c r="E44" s="73" t="s">
        <v>217</v>
      </c>
      <c r="F44" s="73" t="s">
        <v>174</v>
      </c>
      <c r="G44" s="73">
        <v>0</v>
      </c>
      <c r="H44" s="73">
        <v>1</v>
      </c>
      <c r="I44" s="73"/>
    </row>
    <row r="45" spans="1:9" ht="148.94999999999999" customHeight="1">
      <c r="A45" s="73">
        <v>13544</v>
      </c>
      <c r="B45" s="73" t="s">
        <v>215</v>
      </c>
      <c r="C45" s="73" t="s">
        <v>260</v>
      </c>
      <c r="D45" s="73" t="s">
        <v>261</v>
      </c>
      <c r="E45" s="73" t="s">
        <v>217</v>
      </c>
      <c r="F45" s="73" t="s">
        <v>174</v>
      </c>
      <c r="G45" s="73">
        <v>0</v>
      </c>
      <c r="H45" s="73">
        <v>1</v>
      </c>
      <c r="I45" s="73"/>
    </row>
    <row r="46" spans="1:9" ht="148.94999999999999" customHeight="1">
      <c r="A46" s="73">
        <v>13543</v>
      </c>
      <c r="B46" s="73" t="s">
        <v>262</v>
      </c>
      <c r="C46" s="73" t="s">
        <v>263</v>
      </c>
      <c r="D46" s="73" t="s">
        <v>264</v>
      </c>
      <c r="E46" s="73" t="s">
        <v>217</v>
      </c>
      <c r="F46" s="73" t="s">
        <v>174</v>
      </c>
      <c r="G46" s="73">
        <v>0</v>
      </c>
      <c r="H46" s="73">
        <v>1</v>
      </c>
      <c r="I46" s="73"/>
    </row>
    <row r="47" spans="1:9" ht="148.94999999999999" customHeight="1">
      <c r="A47" s="73">
        <v>13540</v>
      </c>
      <c r="B47" s="73" t="s">
        <v>180</v>
      </c>
      <c r="C47" s="73" t="s">
        <v>265</v>
      </c>
      <c r="D47" s="73"/>
      <c r="E47" s="73" t="s">
        <v>217</v>
      </c>
      <c r="F47" s="73" t="s">
        <v>174</v>
      </c>
      <c r="G47" s="73">
        <v>0</v>
      </c>
      <c r="H47" s="73">
        <v>1</v>
      </c>
      <c r="I47" s="73"/>
    </row>
    <row r="48" spans="1:9" ht="148.94999999999999" customHeight="1">
      <c r="A48" s="73"/>
      <c r="B48" s="73"/>
      <c r="C48" s="73"/>
      <c r="D48" s="73"/>
      <c r="E48" s="73"/>
      <c r="F48" s="73"/>
      <c r="G48" s="73"/>
      <c r="H48" s="73"/>
      <c r="I48" s="73"/>
    </row>
    <row r="49" spans="1:9" ht="148.94999999999999" customHeight="1">
      <c r="A49" s="73"/>
      <c r="B49" s="73"/>
      <c r="C49" s="73"/>
      <c r="D49" s="73"/>
      <c r="E49" s="73"/>
      <c r="F49" s="73"/>
      <c r="G49" s="73"/>
      <c r="H49" s="73"/>
      <c r="I49" s="73"/>
    </row>
    <row r="50" spans="1:9" ht="148.94999999999999" customHeight="1">
      <c r="A50" s="73"/>
      <c r="B50" s="73"/>
      <c r="C50" s="73"/>
      <c r="D50" s="73"/>
      <c r="E50" s="73"/>
      <c r="F50" s="73"/>
      <c r="G50" s="73"/>
      <c r="H50" s="73"/>
      <c r="I50" s="73"/>
    </row>
    <row r="51" spans="1:9" ht="148.94999999999999" customHeight="1">
      <c r="A51" s="73"/>
      <c r="B51" s="73"/>
      <c r="C51" s="73"/>
      <c r="D51" s="73"/>
      <c r="E51" s="73"/>
      <c r="F51" s="73"/>
      <c r="G51" s="73"/>
      <c r="H51" s="73"/>
      <c r="I51" s="73"/>
    </row>
    <row r="52" spans="1:9" ht="148.94999999999999" customHeight="1">
      <c r="A52" s="73"/>
      <c r="B52" s="73"/>
      <c r="C52" s="73"/>
      <c r="D52" s="73"/>
      <c r="E52" s="73"/>
      <c r="F52" s="73"/>
      <c r="G52" s="73"/>
      <c r="H52" s="73"/>
      <c r="I52" s="73"/>
    </row>
    <row r="53" spans="1:9" ht="148.94999999999999" customHeight="1">
      <c r="A53" s="73"/>
      <c r="B53" s="73"/>
      <c r="C53" s="73"/>
      <c r="D53" s="73"/>
      <c r="E53" s="73"/>
      <c r="F53" s="73"/>
      <c r="G53" s="73"/>
      <c r="H53" s="73"/>
      <c r="I53" s="73"/>
    </row>
    <row r="54" spans="1:9" ht="148.94999999999999" customHeight="1">
      <c r="A54" s="73"/>
      <c r="B54" s="73"/>
      <c r="C54" s="73"/>
      <c r="D54" s="73"/>
      <c r="E54" s="73"/>
      <c r="F54" s="73"/>
      <c r="G54" s="73"/>
      <c r="H54" s="73"/>
      <c r="I54" s="73"/>
    </row>
    <row r="55" spans="1:9" ht="148.94999999999999" customHeight="1">
      <c r="A55" s="73"/>
      <c r="B55" s="73"/>
      <c r="C55" s="73"/>
      <c r="D55" s="73"/>
      <c r="E55" s="73"/>
      <c r="F55" s="73"/>
      <c r="G55" s="73"/>
      <c r="H55" s="73"/>
      <c r="I55" s="73"/>
    </row>
    <row r="56" spans="1:9" ht="148.94999999999999" customHeight="1">
      <c r="A56" s="73"/>
      <c r="B56" s="73"/>
      <c r="C56" s="73"/>
      <c r="D56" s="73"/>
      <c r="E56" s="73"/>
      <c r="F56" s="73"/>
      <c r="G56" s="73"/>
      <c r="H56" s="73"/>
      <c r="I56" s="73"/>
    </row>
    <row r="57" spans="1:9" ht="148.94999999999999" customHeight="1">
      <c r="A57" s="73"/>
      <c r="B57" s="73"/>
      <c r="C57" s="73"/>
      <c r="D57" s="73"/>
      <c r="E57" s="73"/>
      <c r="F57" s="73"/>
      <c r="G57" s="73"/>
      <c r="H57" s="73"/>
      <c r="I57" s="73"/>
    </row>
    <row r="58" spans="1:9" ht="148.94999999999999" customHeight="1">
      <c r="A58" s="73"/>
      <c r="B58" s="73"/>
      <c r="C58" s="73"/>
      <c r="D58" s="73"/>
      <c r="E58" s="73"/>
      <c r="F58" s="73"/>
      <c r="G58" s="73"/>
      <c r="H58" s="73"/>
      <c r="I58" s="73"/>
    </row>
    <row r="59" spans="1:9" ht="148.94999999999999" customHeight="1">
      <c r="A59" s="73"/>
      <c r="B59" s="73"/>
      <c r="C59" s="73"/>
      <c r="D59" s="73"/>
      <c r="E59" s="73"/>
      <c r="F59" s="73"/>
      <c r="G59" s="73"/>
      <c r="H59" s="73"/>
      <c r="I59" s="73"/>
    </row>
    <row r="60" spans="1:9" ht="148.94999999999999" customHeight="1">
      <c r="A60" s="73"/>
      <c r="B60" s="73"/>
      <c r="C60" s="73"/>
      <c r="D60" s="73"/>
      <c r="E60" s="73"/>
      <c r="F60" s="73"/>
      <c r="G60" s="73"/>
      <c r="H60" s="73"/>
      <c r="I60" s="73"/>
    </row>
    <row r="61" spans="1:9" ht="148.94999999999999" customHeight="1">
      <c r="A61" s="73"/>
      <c r="B61" s="73"/>
      <c r="C61" s="73"/>
      <c r="D61" s="73"/>
      <c r="E61" s="73"/>
      <c r="F61" s="73"/>
      <c r="G61" s="73"/>
      <c r="H61" s="73"/>
      <c r="I61" s="73"/>
    </row>
    <row r="62" spans="1:9" ht="148.94999999999999" customHeight="1">
      <c r="A62" s="73"/>
      <c r="B62" s="73"/>
      <c r="C62" s="73"/>
      <c r="D62" s="73"/>
      <c r="E62" s="73"/>
      <c r="F62" s="73"/>
      <c r="G62" s="73"/>
      <c r="H62" s="73"/>
      <c r="I62" s="73"/>
    </row>
    <row r="63" spans="1:9" ht="148.94999999999999" customHeight="1">
      <c r="A63" s="73"/>
      <c r="B63" s="73"/>
      <c r="C63" s="73"/>
      <c r="D63" s="73"/>
      <c r="E63" s="73"/>
      <c r="F63" s="73"/>
      <c r="G63" s="73"/>
      <c r="H63" s="73"/>
      <c r="I63" s="73"/>
    </row>
    <row r="64" spans="1:9" ht="148.94999999999999" customHeight="1">
      <c r="A64" s="73"/>
      <c r="B64" s="73"/>
      <c r="C64" s="73"/>
      <c r="D64" s="73"/>
      <c r="E64" s="73"/>
      <c r="F64" s="73"/>
      <c r="G64" s="73"/>
      <c r="H64" s="73"/>
      <c r="I64" s="73"/>
    </row>
    <row r="65" spans="1:9" ht="148.94999999999999" customHeight="1">
      <c r="A65" s="73"/>
      <c r="B65" s="73"/>
      <c r="C65" s="73"/>
      <c r="D65" s="73"/>
      <c r="E65" s="73"/>
      <c r="F65" s="73"/>
      <c r="G65" s="73"/>
      <c r="H65" s="73"/>
      <c r="I65" s="73"/>
    </row>
    <row r="66" spans="1:9" ht="148.94999999999999" customHeight="1">
      <c r="A66" s="73"/>
      <c r="B66" s="73"/>
      <c r="C66" s="73"/>
      <c r="D66" s="73"/>
      <c r="E66" s="73"/>
      <c r="F66" s="73"/>
      <c r="G66" s="73"/>
      <c r="H66" s="73"/>
      <c r="I66" s="73"/>
    </row>
    <row r="67" spans="1:9" ht="148.94999999999999" customHeight="1">
      <c r="A67" s="73"/>
      <c r="B67" s="73"/>
      <c r="C67" s="73"/>
      <c r="D67" s="73"/>
      <c r="E67" s="73"/>
      <c r="F67" s="73"/>
      <c r="G67" s="73"/>
      <c r="H67" s="73"/>
      <c r="I67" s="73"/>
    </row>
    <row r="68" spans="1:9" ht="148.94999999999999" customHeight="1">
      <c r="A68" s="73"/>
      <c r="B68" s="73"/>
      <c r="C68" s="73"/>
      <c r="D68" s="73"/>
      <c r="E68" s="73"/>
      <c r="F68" s="73"/>
      <c r="G68" s="73"/>
      <c r="H68" s="73"/>
      <c r="I68" s="73"/>
    </row>
    <row r="69" spans="1:9" ht="148.94999999999999" customHeight="1">
      <c r="A69" s="73"/>
      <c r="B69" s="73"/>
      <c r="C69" s="73"/>
      <c r="D69" s="73"/>
      <c r="E69" s="73"/>
      <c r="F69" s="73"/>
      <c r="G69" s="73"/>
      <c r="H69" s="73"/>
      <c r="I69" s="73"/>
    </row>
    <row r="70" spans="1:9" ht="148.94999999999999" customHeight="1">
      <c r="A70" s="73"/>
      <c r="B70" s="73"/>
      <c r="C70" s="73"/>
      <c r="D70" s="73"/>
      <c r="E70" s="73"/>
      <c r="F70" s="73"/>
      <c r="G70" s="73"/>
      <c r="H70" s="73"/>
      <c r="I70" s="73"/>
    </row>
    <row r="71" spans="1:9" ht="148.94999999999999" customHeight="1">
      <c r="A71" s="73"/>
      <c r="B71" s="73"/>
      <c r="C71" s="73"/>
      <c r="D71" s="73"/>
      <c r="E71" s="73"/>
      <c r="F71" s="73"/>
      <c r="G71" s="73"/>
      <c r="H71" s="73"/>
      <c r="I71" s="73"/>
    </row>
    <row r="72" spans="1:9" ht="148.94999999999999" customHeight="1">
      <c r="A72" s="73"/>
      <c r="B72" s="73"/>
      <c r="C72" s="73"/>
      <c r="D72" s="73"/>
      <c r="E72" s="73"/>
      <c r="F72" s="73"/>
      <c r="G72" s="73"/>
      <c r="H72" s="73"/>
      <c r="I72" s="73"/>
    </row>
    <row r="73" spans="1:9" ht="148.94999999999999" customHeight="1">
      <c r="A73" s="73"/>
      <c r="B73" s="73"/>
      <c r="C73" s="73"/>
      <c r="D73" s="73"/>
      <c r="E73" s="73"/>
      <c r="F73" s="73"/>
      <c r="G73" s="73"/>
      <c r="H73" s="73"/>
      <c r="I73" s="73"/>
    </row>
    <row r="74" spans="1:9" ht="148.94999999999999" customHeight="1">
      <c r="A74" s="73"/>
      <c r="B74" s="73"/>
      <c r="C74" s="73"/>
      <c r="D74" s="73"/>
      <c r="E74" s="73"/>
      <c r="F74" s="73"/>
      <c r="G74" s="73"/>
      <c r="H74" s="73"/>
      <c r="I74" s="73"/>
    </row>
    <row r="75" spans="1:9" ht="148.94999999999999" customHeight="1">
      <c r="A75" s="73"/>
      <c r="B75" s="73"/>
      <c r="C75" s="73"/>
      <c r="D75" s="73"/>
      <c r="E75" s="73"/>
      <c r="F75" s="73"/>
      <c r="G75" s="73"/>
      <c r="H75" s="73"/>
      <c r="I75" s="73"/>
    </row>
    <row r="76" spans="1:9" ht="148.94999999999999" customHeight="1">
      <c r="A76" s="73"/>
      <c r="B76" s="73"/>
      <c r="C76" s="73"/>
      <c r="D76" s="73"/>
      <c r="E76" s="73"/>
      <c r="F76" s="73"/>
      <c r="G76" s="73"/>
      <c r="H76" s="73"/>
      <c r="I76" s="73"/>
    </row>
    <row r="77" spans="1:9" ht="148.94999999999999" customHeight="1">
      <c r="A77" s="73"/>
      <c r="B77" s="73"/>
      <c r="C77" s="73"/>
      <c r="D77" s="73"/>
      <c r="E77" s="73"/>
      <c r="F77" s="73"/>
      <c r="G77" s="73"/>
      <c r="H77" s="73"/>
      <c r="I77" s="73"/>
    </row>
    <row r="78" spans="1:9" ht="148.94999999999999" customHeight="1">
      <c r="A78" s="73"/>
      <c r="B78" s="73"/>
      <c r="C78" s="73"/>
      <c r="D78" s="73"/>
      <c r="E78" s="73"/>
      <c r="F78" s="73"/>
      <c r="G78" s="73"/>
      <c r="H78" s="73"/>
      <c r="I78" s="73"/>
    </row>
    <row r="79" spans="1:9" ht="148.94999999999999" customHeight="1">
      <c r="A79" s="73"/>
      <c r="B79" s="73"/>
      <c r="C79" s="73"/>
      <c r="D79" s="73"/>
      <c r="E79" s="73"/>
      <c r="F79" s="73"/>
      <c r="G79" s="73"/>
      <c r="H79" s="73"/>
      <c r="I79" s="73"/>
    </row>
    <row r="80" spans="1:9" ht="148.94999999999999" customHeight="1">
      <c r="A80" s="73"/>
      <c r="B80" s="73"/>
      <c r="C80" s="73"/>
      <c r="D80" s="73"/>
      <c r="E80" s="73"/>
      <c r="F80" s="73"/>
      <c r="G80" s="73"/>
      <c r="H80" s="73"/>
      <c r="I80" s="73"/>
    </row>
    <row r="81" spans="1:9" ht="148.94999999999999" customHeight="1">
      <c r="A81" s="73"/>
      <c r="B81" s="73"/>
      <c r="C81" s="73"/>
      <c r="D81" s="73"/>
      <c r="E81" s="73"/>
      <c r="F81" s="73"/>
      <c r="G81" s="73"/>
      <c r="H81" s="73"/>
      <c r="I81" s="73"/>
    </row>
    <row r="82" spans="1:9" ht="148.94999999999999" customHeight="1">
      <c r="A82" s="73"/>
      <c r="B82" s="73"/>
      <c r="C82" s="73"/>
      <c r="D82" s="73"/>
      <c r="E82" s="73"/>
      <c r="F82" s="73"/>
      <c r="G82" s="73"/>
      <c r="H82" s="73"/>
      <c r="I82" s="73"/>
    </row>
    <row r="83" spans="1:9" ht="148.94999999999999" customHeight="1">
      <c r="A83" s="73"/>
      <c r="B83" s="73"/>
      <c r="C83" s="73"/>
      <c r="D83" s="73"/>
      <c r="E83" s="73"/>
      <c r="F83" s="73"/>
      <c r="G83" s="73"/>
      <c r="H83" s="73"/>
      <c r="I83" s="73"/>
    </row>
    <row r="84" spans="1:9" ht="148.94999999999999" customHeight="1">
      <c r="A84" s="73"/>
      <c r="B84" s="73"/>
      <c r="C84" s="73"/>
      <c r="D84" s="73"/>
      <c r="E84" s="73"/>
      <c r="F84" s="73"/>
      <c r="G84" s="73"/>
      <c r="H84" s="73"/>
      <c r="I84" s="73"/>
    </row>
    <row r="85" spans="1:9" ht="148.94999999999999" customHeight="1">
      <c r="A85" s="73"/>
      <c r="B85" s="73"/>
      <c r="C85" s="73"/>
      <c r="D85" s="73"/>
      <c r="E85" s="73"/>
      <c r="F85" s="73"/>
      <c r="G85" s="73"/>
      <c r="H85" s="73"/>
      <c r="I85" s="73"/>
    </row>
    <row r="86" spans="1:9" ht="148.94999999999999" customHeight="1">
      <c r="A86" s="73"/>
      <c r="B86" s="73"/>
      <c r="C86" s="73"/>
      <c r="D86" s="73"/>
      <c r="E86" s="73"/>
      <c r="F86" s="73"/>
      <c r="G86" s="73"/>
      <c r="H86" s="73"/>
      <c r="I86" s="73"/>
    </row>
    <row r="87" spans="1:9" ht="148.94999999999999" customHeight="1">
      <c r="A87" s="73"/>
      <c r="B87" s="73"/>
      <c r="C87" s="73"/>
      <c r="D87" s="73"/>
      <c r="E87" s="73"/>
      <c r="F87" s="73"/>
      <c r="G87" s="73"/>
      <c r="H87" s="73"/>
      <c r="I87" s="73"/>
    </row>
    <row r="88" spans="1:9" ht="148.94999999999999" customHeight="1">
      <c r="A88" s="73"/>
      <c r="B88" s="73"/>
      <c r="C88" s="73"/>
      <c r="D88" s="73"/>
      <c r="E88" s="73"/>
      <c r="F88" s="73"/>
      <c r="G88" s="73"/>
      <c r="H88" s="73"/>
      <c r="I88" s="73"/>
    </row>
    <row r="89" spans="1:9" ht="148.94999999999999" customHeight="1">
      <c r="A89" s="73"/>
      <c r="B89" s="73"/>
      <c r="C89" s="73"/>
      <c r="D89" s="73"/>
      <c r="E89" s="73"/>
      <c r="F89" s="73"/>
      <c r="G89" s="73"/>
      <c r="H89" s="73"/>
      <c r="I89" s="73"/>
    </row>
    <row r="90" spans="1:9" ht="148.94999999999999" customHeight="1">
      <c r="A90" s="73"/>
      <c r="B90" s="73"/>
      <c r="C90" s="73"/>
      <c r="D90" s="73"/>
      <c r="E90" s="73"/>
      <c r="F90" s="73"/>
      <c r="G90" s="73"/>
      <c r="H90" s="73"/>
      <c r="I90" s="73"/>
    </row>
    <row r="91" spans="1:9" ht="148.94999999999999" customHeight="1">
      <c r="A91" s="73"/>
      <c r="B91" s="73"/>
      <c r="C91" s="73"/>
      <c r="D91" s="73"/>
      <c r="E91" s="73"/>
      <c r="F91" s="73"/>
      <c r="G91" s="73"/>
      <c r="H91" s="73"/>
      <c r="I91" s="73"/>
    </row>
    <row r="92" spans="1:9" ht="148.94999999999999" customHeight="1">
      <c r="A92" s="73"/>
      <c r="B92" s="73"/>
      <c r="C92" s="73"/>
      <c r="D92" s="73"/>
      <c r="E92" s="73"/>
      <c r="F92" s="73"/>
      <c r="G92" s="73"/>
      <c r="H92" s="73"/>
      <c r="I92" s="73"/>
    </row>
    <row r="93" spans="1:9" ht="148.94999999999999" customHeight="1">
      <c r="A93" s="73"/>
      <c r="B93" s="73"/>
      <c r="C93" s="73"/>
      <c r="D93" s="73"/>
      <c r="E93" s="73"/>
      <c r="F93" s="73"/>
      <c r="G93" s="73"/>
      <c r="H93" s="73"/>
      <c r="I93" s="73"/>
    </row>
    <row r="94" spans="1:9" ht="148.94999999999999" customHeight="1">
      <c r="A94" s="73"/>
      <c r="B94" s="73"/>
      <c r="C94" s="73"/>
      <c r="D94" s="73"/>
      <c r="E94" s="73"/>
      <c r="F94" s="73"/>
      <c r="G94" s="73"/>
      <c r="H94" s="73"/>
      <c r="I94" s="73"/>
    </row>
    <row r="95" spans="1:9" ht="148.94999999999999" customHeight="1">
      <c r="A95" s="73"/>
      <c r="B95" s="73"/>
      <c r="C95" s="73"/>
      <c r="D95" s="73"/>
      <c r="E95" s="73"/>
      <c r="F95" s="73"/>
      <c r="G95" s="73"/>
      <c r="H95" s="73"/>
      <c r="I95" s="73"/>
    </row>
    <row r="96" spans="1:9" ht="148.94999999999999" customHeight="1">
      <c r="A96" s="73"/>
      <c r="B96" s="73"/>
      <c r="C96" s="73"/>
      <c r="D96" s="73"/>
      <c r="E96" s="73"/>
      <c r="F96" s="73"/>
      <c r="G96" s="73"/>
      <c r="H96" s="73"/>
      <c r="I96" s="73"/>
    </row>
    <row r="97" spans="1:9" ht="148.94999999999999" customHeight="1">
      <c r="A97" s="73"/>
      <c r="B97" s="73"/>
      <c r="C97" s="73"/>
      <c r="D97" s="73"/>
      <c r="E97" s="73"/>
      <c r="F97" s="73"/>
      <c r="G97" s="73"/>
      <c r="H97" s="73"/>
      <c r="I97" s="73"/>
    </row>
    <row r="98" spans="1:9" ht="148.94999999999999" customHeight="1">
      <c r="A98" s="73"/>
      <c r="B98" s="73"/>
      <c r="C98" s="73"/>
      <c r="D98" s="73"/>
      <c r="E98" s="73"/>
      <c r="F98" s="73"/>
      <c r="G98" s="73"/>
      <c r="H98" s="73"/>
      <c r="I98" s="73"/>
    </row>
    <row r="99" spans="1:9" ht="148.94999999999999" customHeight="1">
      <c r="A99" s="73"/>
      <c r="B99" s="73"/>
      <c r="C99" s="73"/>
      <c r="D99" s="73"/>
      <c r="E99" s="73"/>
      <c r="F99" s="73"/>
      <c r="G99" s="73"/>
      <c r="H99" s="73"/>
      <c r="I99" s="73"/>
    </row>
    <row r="100" spans="1:9" ht="148.94999999999999" customHeight="1">
      <c r="A100" s="73"/>
      <c r="B100" s="73"/>
      <c r="C100" s="73"/>
      <c r="D100" s="73"/>
      <c r="E100" s="73"/>
      <c r="F100" s="73"/>
      <c r="G100" s="73"/>
      <c r="H100" s="73"/>
      <c r="I100" s="73"/>
    </row>
    <row r="101" spans="1:9" ht="148.94999999999999" customHeight="1">
      <c r="A101" s="73"/>
      <c r="B101" s="73"/>
      <c r="C101" s="73"/>
      <c r="D101" s="73"/>
      <c r="E101" s="73"/>
      <c r="F101" s="73"/>
      <c r="G101" s="73"/>
      <c r="H101" s="73"/>
      <c r="I101" s="73"/>
    </row>
    <row r="102" spans="1:9" ht="148.94999999999999" customHeight="1">
      <c r="A102" s="73"/>
      <c r="B102" s="73"/>
      <c r="C102" s="73"/>
      <c r="D102" s="73"/>
      <c r="E102" s="73"/>
      <c r="F102" s="73"/>
      <c r="G102" s="73"/>
      <c r="H102" s="73"/>
      <c r="I102" s="73"/>
    </row>
    <row r="103" spans="1:9" ht="148.94999999999999" customHeight="1">
      <c r="A103" s="73"/>
      <c r="B103" s="73"/>
      <c r="C103" s="73"/>
      <c r="D103" s="73"/>
      <c r="E103" s="73"/>
      <c r="F103" s="73"/>
      <c r="G103" s="73"/>
      <c r="H103" s="73"/>
      <c r="I103" s="73"/>
    </row>
    <row r="104" spans="1:9" ht="148.94999999999999" customHeight="1">
      <c r="A104" s="73"/>
      <c r="B104" s="73"/>
      <c r="C104" s="73"/>
      <c r="D104" s="73"/>
      <c r="E104" s="73"/>
      <c r="F104" s="73"/>
      <c r="G104" s="73"/>
      <c r="H104" s="73"/>
      <c r="I104" s="73"/>
    </row>
    <row r="105" spans="1:9" ht="148.94999999999999" customHeight="1">
      <c r="A105" s="73"/>
      <c r="B105" s="73"/>
      <c r="C105" s="73"/>
      <c r="D105" s="73"/>
      <c r="E105" s="73"/>
      <c r="F105" s="73"/>
      <c r="G105" s="73"/>
      <c r="H105" s="73"/>
      <c r="I105" s="73"/>
    </row>
    <row r="106" spans="1:9" ht="148.94999999999999" customHeight="1">
      <c r="A106" s="73"/>
      <c r="B106" s="73"/>
      <c r="C106" s="73"/>
      <c r="D106" s="73"/>
      <c r="E106" s="73"/>
      <c r="F106" s="73"/>
      <c r="G106" s="73"/>
      <c r="H106" s="73"/>
      <c r="I106" s="73"/>
    </row>
    <row r="107" spans="1:9" ht="148.94999999999999" customHeight="1">
      <c r="A107" s="73"/>
      <c r="B107" s="73"/>
      <c r="C107" s="73"/>
      <c r="D107" s="73"/>
      <c r="E107" s="73"/>
      <c r="F107" s="73"/>
      <c r="G107" s="73"/>
      <c r="H107" s="73"/>
      <c r="I107" s="73"/>
    </row>
    <row r="108" spans="1:9" ht="148.94999999999999" customHeight="1">
      <c r="A108" s="73"/>
      <c r="B108" s="73"/>
      <c r="C108" s="73"/>
      <c r="D108" s="73"/>
      <c r="E108" s="73"/>
      <c r="F108" s="73"/>
      <c r="G108" s="73"/>
      <c r="H108" s="73"/>
      <c r="I108" s="73"/>
    </row>
    <row r="109" spans="1:9" ht="148.94999999999999" customHeight="1">
      <c r="A109" s="73"/>
      <c r="B109" s="73"/>
      <c r="C109" s="73"/>
      <c r="D109" s="73"/>
      <c r="E109" s="73"/>
      <c r="F109" s="73"/>
      <c r="G109" s="73"/>
      <c r="H109" s="73"/>
      <c r="I109" s="73"/>
    </row>
    <row r="110" spans="1:9" ht="148.94999999999999" customHeight="1">
      <c r="A110" s="73"/>
      <c r="B110" s="73"/>
      <c r="C110" s="73"/>
      <c r="D110" s="73"/>
      <c r="E110" s="73"/>
      <c r="F110" s="73"/>
      <c r="G110" s="73"/>
      <c r="H110" s="73"/>
      <c r="I110" s="73"/>
    </row>
    <row r="111" spans="1:9" ht="148.94999999999999" customHeight="1">
      <c r="A111" s="73"/>
      <c r="B111" s="73"/>
      <c r="C111" s="73"/>
      <c r="D111" s="73"/>
      <c r="E111" s="73"/>
      <c r="F111" s="73"/>
      <c r="G111" s="73"/>
      <c r="H111" s="73"/>
      <c r="I111" s="73"/>
    </row>
    <row r="112" spans="1:9" ht="148.94999999999999" customHeight="1">
      <c r="A112" s="73"/>
      <c r="B112" s="73"/>
      <c r="C112" s="73"/>
      <c r="D112" s="73"/>
      <c r="E112" s="73"/>
      <c r="F112" s="73"/>
      <c r="G112" s="73"/>
      <c r="H112" s="73"/>
      <c r="I112" s="73"/>
    </row>
    <row r="113" spans="1:9" ht="148.94999999999999" customHeight="1">
      <c r="A113" s="73"/>
      <c r="B113" s="73"/>
      <c r="C113" s="73"/>
      <c r="D113" s="73"/>
      <c r="E113" s="73"/>
      <c r="F113" s="73"/>
      <c r="G113" s="73"/>
      <c r="H113" s="73"/>
      <c r="I113" s="73"/>
    </row>
    <row r="114" spans="1:9" ht="148.94999999999999" customHeight="1">
      <c r="A114" s="73"/>
      <c r="B114" s="73"/>
      <c r="C114" s="73"/>
      <c r="D114" s="73"/>
      <c r="E114" s="73"/>
      <c r="F114" s="73"/>
      <c r="G114" s="73"/>
      <c r="H114" s="73"/>
      <c r="I114" s="73"/>
    </row>
    <row r="115" spans="1:9" ht="148.94999999999999" customHeight="1">
      <c r="A115" s="73"/>
      <c r="B115" s="73"/>
      <c r="C115" s="73"/>
      <c r="D115" s="73"/>
      <c r="E115" s="73"/>
      <c r="F115" s="73"/>
      <c r="G115" s="73"/>
      <c r="H115" s="73"/>
      <c r="I115" s="73"/>
    </row>
    <row r="116" spans="1:9" ht="148.94999999999999" customHeight="1">
      <c r="A116" s="73"/>
      <c r="B116" s="73"/>
      <c r="C116" s="73"/>
      <c r="D116" s="73"/>
      <c r="E116" s="73"/>
      <c r="F116" s="73"/>
      <c r="G116" s="73"/>
      <c r="H116" s="73"/>
      <c r="I116" s="73"/>
    </row>
    <row r="117" spans="1:9" ht="148.94999999999999" customHeight="1">
      <c r="A117" s="73"/>
      <c r="B117" s="73"/>
      <c r="C117" s="73"/>
      <c r="D117" s="73"/>
      <c r="E117" s="73"/>
      <c r="F117" s="73"/>
      <c r="G117" s="73"/>
      <c r="H117" s="73"/>
      <c r="I117" s="73"/>
    </row>
    <row r="118" spans="1:9" ht="148.94999999999999" customHeight="1">
      <c r="A118" s="73"/>
      <c r="B118" s="73"/>
      <c r="C118" s="73"/>
      <c r="D118" s="73"/>
      <c r="E118" s="73"/>
      <c r="F118" s="73"/>
      <c r="G118" s="73"/>
      <c r="H118" s="73"/>
      <c r="I118" s="73"/>
    </row>
    <row r="119" spans="1:9" ht="148.94999999999999" customHeight="1">
      <c r="A119" s="73"/>
      <c r="B119" s="73"/>
      <c r="C119" s="73"/>
      <c r="D119" s="73"/>
      <c r="E119" s="73"/>
      <c r="F119" s="73"/>
      <c r="G119" s="73"/>
      <c r="H119" s="73"/>
      <c r="I119" s="73"/>
    </row>
    <row r="120" spans="1:9" ht="148.94999999999999" customHeight="1">
      <c r="A120" s="73"/>
      <c r="B120" s="73"/>
      <c r="C120" s="73"/>
      <c r="D120" s="73"/>
      <c r="E120" s="73"/>
      <c r="F120" s="73"/>
      <c r="G120" s="73"/>
      <c r="H120" s="73"/>
      <c r="I120" s="73"/>
    </row>
    <row r="121" spans="1:9" ht="148.94999999999999" customHeight="1">
      <c r="A121" s="73"/>
      <c r="B121" s="73"/>
      <c r="C121" s="73"/>
      <c r="D121" s="73"/>
      <c r="E121" s="73"/>
      <c r="F121" s="73"/>
      <c r="G121" s="73"/>
      <c r="H121" s="73"/>
      <c r="I121" s="73"/>
    </row>
    <row r="122" spans="1:9" ht="148.94999999999999" customHeight="1">
      <c r="A122" s="73"/>
      <c r="B122" s="73"/>
      <c r="C122" s="73"/>
      <c r="D122" s="73"/>
      <c r="E122" s="73"/>
      <c r="F122" s="73"/>
      <c r="G122" s="73"/>
      <c r="H122" s="73"/>
      <c r="I122" s="73"/>
    </row>
    <row r="123" spans="1:9" ht="148.94999999999999" customHeight="1">
      <c r="A123" s="73"/>
      <c r="B123" s="73"/>
      <c r="C123" s="73"/>
      <c r="D123" s="73"/>
      <c r="E123" s="73"/>
      <c r="F123" s="73"/>
      <c r="G123" s="73"/>
      <c r="H123" s="73"/>
      <c r="I123" s="73"/>
    </row>
    <row r="124" spans="1:9" ht="148.94999999999999" customHeight="1">
      <c r="A124" s="73"/>
      <c r="B124" s="73"/>
      <c r="C124" s="73"/>
      <c r="D124" s="73"/>
      <c r="E124" s="73"/>
      <c r="F124" s="73"/>
      <c r="G124" s="73"/>
      <c r="H124" s="73"/>
      <c r="I124" s="73"/>
    </row>
    <row r="125" spans="1:9" ht="148.94999999999999" customHeight="1">
      <c r="A125" s="73"/>
      <c r="B125" s="73"/>
      <c r="C125" s="73"/>
      <c r="D125" s="73"/>
      <c r="E125" s="73"/>
      <c r="F125" s="73"/>
      <c r="G125" s="73"/>
      <c r="H125" s="73"/>
      <c r="I125" s="73"/>
    </row>
    <row r="126" spans="1:9" ht="148.94999999999999" customHeight="1">
      <c r="A126" s="73"/>
      <c r="B126" s="73"/>
      <c r="C126" s="73"/>
      <c r="D126" s="73"/>
      <c r="E126" s="73"/>
      <c r="F126" s="73"/>
      <c r="G126" s="73"/>
      <c r="H126" s="73"/>
      <c r="I126" s="73"/>
    </row>
    <row r="127" spans="1:9" ht="148.94999999999999" customHeight="1">
      <c r="A127" s="73"/>
      <c r="B127" s="73"/>
      <c r="C127" s="73"/>
      <c r="D127" s="73"/>
      <c r="E127" s="73"/>
      <c r="F127" s="73"/>
      <c r="G127" s="73"/>
      <c r="H127" s="73"/>
      <c r="I127" s="73"/>
    </row>
    <row r="128" spans="1:9" ht="148.94999999999999" customHeight="1">
      <c r="A128" s="73"/>
      <c r="B128" s="73"/>
      <c r="C128" s="73"/>
      <c r="D128" s="73"/>
      <c r="E128" s="73"/>
      <c r="F128" s="73"/>
      <c r="G128" s="73"/>
      <c r="H128" s="73"/>
      <c r="I128" s="73"/>
    </row>
    <row r="129" spans="1:9" ht="148.94999999999999" customHeight="1">
      <c r="A129" s="73"/>
      <c r="B129" s="73"/>
      <c r="C129" s="73"/>
      <c r="D129" s="73"/>
      <c r="E129" s="73"/>
      <c r="F129" s="73"/>
      <c r="G129" s="73"/>
      <c r="H129" s="73"/>
      <c r="I129" s="73"/>
    </row>
    <row r="130" spans="1:9" ht="148.94999999999999" customHeight="1">
      <c r="A130" s="73"/>
      <c r="B130" s="73"/>
      <c r="C130" s="73"/>
      <c r="D130" s="73"/>
      <c r="E130" s="73"/>
      <c r="F130" s="73"/>
      <c r="G130" s="73"/>
      <c r="H130" s="73"/>
      <c r="I130" s="73"/>
    </row>
    <row r="131" spans="1:9" ht="148.94999999999999" customHeight="1">
      <c r="A131" s="73"/>
      <c r="B131" s="73"/>
      <c r="C131" s="73"/>
      <c r="D131" s="73"/>
      <c r="E131" s="73"/>
      <c r="F131" s="73"/>
      <c r="G131" s="73"/>
      <c r="H131" s="73"/>
      <c r="I131" s="73"/>
    </row>
    <row r="132" spans="1:9" ht="148.94999999999999" customHeight="1">
      <c r="A132" s="73"/>
      <c r="B132" s="73"/>
      <c r="C132" s="73"/>
      <c r="D132" s="73"/>
      <c r="E132" s="73"/>
      <c r="F132" s="73"/>
      <c r="G132" s="73"/>
      <c r="H132" s="73"/>
      <c r="I132" s="73"/>
    </row>
    <row r="133" spans="1:9" ht="148.94999999999999" customHeight="1">
      <c r="A133" s="73"/>
      <c r="B133" s="73"/>
      <c r="C133" s="73"/>
      <c r="D133" s="73"/>
      <c r="E133" s="73"/>
      <c r="F133" s="73"/>
      <c r="G133" s="73"/>
      <c r="H133" s="73"/>
      <c r="I133" s="73"/>
    </row>
    <row r="134" spans="1:9" ht="148.94999999999999" customHeight="1">
      <c r="A134" s="73"/>
      <c r="B134" s="73"/>
      <c r="C134" s="73"/>
      <c r="D134" s="73"/>
      <c r="E134" s="73"/>
      <c r="F134" s="73"/>
      <c r="G134" s="73"/>
      <c r="H134" s="73"/>
      <c r="I134" s="73"/>
    </row>
    <row r="135" spans="1:9" ht="148.94999999999999" customHeight="1">
      <c r="A135" s="73"/>
      <c r="B135" s="73"/>
      <c r="C135" s="73"/>
      <c r="D135" s="73"/>
      <c r="E135" s="73"/>
      <c r="F135" s="73"/>
      <c r="G135" s="73"/>
      <c r="H135" s="73"/>
      <c r="I135" s="73"/>
    </row>
    <row r="136" spans="1:9" ht="148.94999999999999" customHeight="1">
      <c r="A136" s="73"/>
      <c r="B136" s="73"/>
      <c r="C136" s="73"/>
      <c r="D136" s="73"/>
      <c r="E136" s="73"/>
      <c r="F136" s="73"/>
      <c r="G136" s="73"/>
      <c r="H136" s="73"/>
      <c r="I136" s="73"/>
    </row>
    <row r="137" spans="1:9" ht="148.94999999999999" customHeight="1">
      <c r="A137" s="73"/>
      <c r="B137" s="73"/>
      <c r="C137" s="73"/>
      <c r="D137" s="73"/>
      <c r="E137" s="73"/>
      <c r="F137" s="73"/>
      <c r="G137" s="73"/>
      <c r="H137" s="73"/>
      <c r="I137" s="73"/>
    </row>
    <row r="138" spans="1:9" ht="148.94999999999999" customHeight="1">
      <c r="A138" s="73"/>
      <c r="B138" s="73"/>
      <c r="C138" s="73"/>
      <c r="D138" s="73"/>
      <c r="E138" s="73"/>
      <c r="F138" s="73"/>
      <c r="G138" s="73"/>
      <c r="H138" s="73"/>
      <c r="I138" s="73"/>
    </row>
    <row r="139" spans="1:9" ht="148.94999999999999" customHeight="1">
      <c r="A139" s="73"/>
      <c r="B139" s="73"/>
      <c r="C139" s="73"/>
      <c r="D139" s="73"/>
      <c r="E139" s="73"/>
      <c r="F139" s="73"/>
      <c r="G139" s="73"/>
      <c r="H139" s="73"/>
      <c r="I139" s="73"/>
    </row>
    <row r="140" spans="1:9" ht="148.94999999999999" customHeight="1">
      <c r="A140" s="73"/>
      <c r="B140" s="73"/>
      <c r="C140" s="73"/>
      <c r="D140" s="73"/>
      <c r="E140" s="73"/>
      <c r="F140" s="73"/>
      <c r="G140" s="73"/>
      <c r="H140" s="73"/>
      <c r="I140" s="73"/>
    </row>
    <row r="141" spans="1:9" ht="148.94999999999999" customHeight="1">
      <c r="A141" s="73"/>
      <c r="B141" s="73"/>
      <c r="C141" s="73"/>
      <c r="D141" s="73"/>
      <c r="E141" s="73"/>
      <c r="F141" s="73"/>
      <c r="G141" s="73"/>
      <c r="H141" s="73"/>
      <c r="I141" s="73"/>
    </row>
    <row r="142" spans="1:9" ht="148.94999999999999" customHeight="1">
      <c r="A142" s="73"/>
      <c r="B142" s="73"/>
      <c r="C142" s="73"/>
      <c r="D142" s="73"/>
      <c r="E142" s="73"/>
      <c r="F142" s="73"/>
      <c r="G142" s="73"/>
      <c r="H142" s="73"/>
      <c r="I142" s="73"/>
    </row>
    <row r="143" spans="1:9" ht="148.94999999999999" customHeight="1">
      <c r="A143" s="73"/>
      <c r="B143" s="73"/>
      <c r="C143" s="73"/>
      <c r="D143" s="73"/>
      <c r="E143" s="73"/>
      <c r="F143" s="73"/>
      <c r="G143" s="73"/>
      <c r="H143" s="73"/>
      <c r="I143" s="73"/>
    </row>
    <row r="144" spans="1:9" ht="148.94999999999999" customHeight="1">
      <c r="A144" s="73"/>
      <c r="B144" s="73"/>
      <c r="C144" s="73"/>
      <c r="D144" s="73"/>
      <c r="E144" s="73"/>
      <c r="F144" s="73"/>
      <c r="G144" s="73"/>
      <c r="H144" s="73"/>
      <c r="I144" s="73"/>
    </row>
    <row r="145" spans="1:9" ht="148.94999999999999" customHeight="1">
      <c r="A145" s="73"/>
      <c r="B145" s="73"/>
      <c r="C145" s="73"/>
      <c r="D145" s="73"/>
      <c r="E145" s="73"/>
      <c r="F145" s="73"/>
      <c r="G145" s="73"/>
      <c r="H145" s="73"/>
      <c r="I145" s="73"/>
    </row>
    <row r="146" spans="1:9" ht="148.94999999999999" customHeight="1">
      <c r="A146" s="73"/>
      <c r="B146" s="73"/>
      <c r="C146" s="73"/>
      <c r="D146" s="73"/>
      <c r="E146" s="73"/>
      <c r="F146" s="73"/>
      <c r="G146" s="73"/>
      <c r="H146" s="73"/>
      <c r="I146" s="73"/>
    </row>
    <row r="147" spans="1:9" ht="148.94999999999999" customHeight="1">
      <c r="A147" s="73"/>
      <c r="B147" s="73"/>
      <c r="C147" s="73"/>
      <c r="D147" s="73"/>
      <c r="E147" s="73"/>
      <c r="F147" s="73"/>
      <c r="G147" s="73"/>
      <c r="H147" s="73"/>
      <c r="I147" s="73"/>
    </row>
    <row r="148" spans="1:9" ht="148.94999999999999" customHeight="1">
      <c r="A148" s="73"/>
      <c r="B148" s="73"/>
      <c r="C148" s="73"/>
      <c r="D148" s="73"/>
      <c r="E148" s="73"/>
      <c r="F148" s="73"/>
      <c r="G148" s="73"/>
      <c r="H148" s="73"/>
      <c r="I148" s="73"/>
    </row>
    <row r="149" spans="1:9" ht="148.94999999999999" customHeight="1">
      <c r="A149" s="73"/>
      <c r="B149" s="73"/>
      <c r="C149" s="73"/>
      <c r="D149" s="73"/>
      <c r="E149" s="73"/>
      <c r="F149" s="73"/>
      <c r="G149" s="73"/>
      <c r="H149" s="73"/>
      <c r="I149" s="73"/>
    </row>
    <row r="150" spans="1:9" ht="148.94999999999999" customHeight="1">
      <c r="A150" s="73"/>
      <c r="B150" s="73"/>
      <c r="C150" s="73"/>
      <c r="D150" s="73"/>
      <c r="E150" s="73"/>
      <c r="F150" s="73"/>
      <c r="G150" s="73"/>
      <c r="H150" s="73"/>
      <c r="I150" s="73"/>
    </row>
    <row r="151" spans="1:9" ht="148.94999999999999" customHeight="1">
      <c r="A151" s="73"/>
      <c r="B151" s="73"/>
      <c r="C151" s="73"/>
      <c r="D151" s="73"/>
      <c r="E151" s="73"/>
      <c r="F151" s="73"/>
      <c r="G151" s="73"/>
      <c r="H151" s="73"/>
      <c r="I151" s="73"/>
    </row>
    <row r="152" spans="1:9" ht="148.94999999999999" customHeight="1">
      <c r="A152" s="73"/>
      <c r="B152" s="73"/>
      <c r="C152" s="73"/>
      <c r="D152" s="73"/>
      <c r="E152" s="73"/>
      <c r="F152" s="73"/>
      <c r="G152" s="73"/>
      <c r="H152" s="73"/>
      <c r="I152" s="73"/>
    </row>
    <row r="153" spans="1:9" ht="148.94999999999999" customHeight="1">
      <c r="A153" s="73"/>
      <c r="B153" s="73"/>
      <c r="C153" s="73"/>
      <c r="D153" s="73"/>
      <c r="E153" s="73"/>
      <c r="F153" s="73"/>
      <c r="G153" s="73"/>
      <c r="H153" s="73"/>
      <c r="I153" s="73"/>
    </row>
    <row r="154" spans="1:9" ht="148.94999999999999" customHeight="1">
      <c r="A154" s="73"/>
      <c r="B154" s="73"/>
      <c r="C154" s="73"/>
      <c r="D154" s="73"/>
      <c r="E154" s="73"/>
      <c r="F154" s="73"/>
      <c r="G154" s="73"/>
      <c r="H154" s="73"/>
      <c r="I154" s="73"/>
    </row>
    <row r="155" spans="1:9" ht="148.94999999999999" customHeight="1">
      <c r="A155" s="73"/>
      <c r="B155" s="73"/>
      <c r="C155" s="73"/>
      <c r="D155" s="73"/>
      <c r="E155" s="73"/>
      <c r="F155" s="73"/>
      <c r="G155" s="73"/>
      <c r="H155" s="73"/>
      <c r="I155" s="73"/>
    </row>
    <row r="156" spans="1:9" ht="148.94999999999999" customHeight="1">
      <c r="A156" s="73"/>
      <c r="B156" s="73"/>
      <c r="C156" s="73"/>
      <c r="D156" s="73"/>
      <c r="E156" s="73"/>
      <c r="F156" s="73"/>
      <c r="G156" s="73"/>
      <c r="H156" s="73"/>
      <c r="I156" s="73"/>
    </row>
    <row r="157" spans="1:9" ht="148.94999999999999" customHeight="1">
      <c r="A157" s="73"/>
      <c r="B157" s="73"/>
      <c r="C157" s="73"/>
      <c r="D157" s="73"/>
      <c r="E157" s="73"/>
      <c r="F157" s="73"/>
      <c r="G157" s="73"/>
      <c r="H157" s="73"/>
      <c r="I157" s="73"/>
    </row>
    <row r="158" spans="1:9" ht="148.94999999999999" customHeight="1">
      <c r="A158" s="73"/>
      <c r="B158" s="73"/>
      <c r="C158" s="73"/>
      <c r="D158" s="73"/>
      <c r="E158" s="73"/>
      <c r="F158" s="73"/>
      <c r="G158" s="73"/>
      <c r="H158" s="73"/>
      <c r="I158" s="73"/>
    </row>
    <row r="159" spans="1:9" ht="148.94999999999999" customHeight="1">
      <c r="A159" s="73"/>
      <c r="B159" s="73"/>
      <c r="C159" s="73"/>
      <c r="D159" s="73"/>
      <c r="E159" s="73"/>
      <c r="F159" s="73"/>
      <c r="G159" s="73"/>
      <c r="H159" s="73"/>
      <c r="I159" s="73"/>
    </row>
    <row r="160" spans="1:9" ht="148.94999999999999" customHeight="1">
      <c r="A160" s="73"/>
      <c r="B160" s="73"/>
      <c r="C160" s="73"/>
      <c r="D160" s="73"/>
      <c r="E160" s="73"/>
      <c r="F160" s="73"/>
      <c r="G160" s="73"/>
      <c r="H160" s="73"/>
      <c r="I160" s="73"/>
    </row>
    <row r="161" spans="1:9" ht="148.94999999999999" customHeight="1">
      <c r="A161" s="73"/>
      <c r="B161" s="73"/>
      <c r="C161" s="73"/>
      <c r="D161" s="73"/>
      <c r="E161" s="73"/>
      <c r="F161" s="73"/>
      <c r="G161" s="73"/>
      <c r="H161" s="73"/>
      <c r="I161" s="73"/>
    </row>
    <row r="162" spans="1:9" ht="148.94999999999999" customHeight="1">
      <c r="A162" s="73"/>
      <c r="B162" s="73"/>
      <c r="C162" s="73"/>
      <c r="D162" s="73"/>
      <c r="E162" s="73"/>
      <c r="F162" s="73"/>
      <c r="G162" s="73"/>
      <c r="H162" s="73"/>
      <c r="I162" s="73"/>
    </row>
    <row r="163" spans="1:9" ht="148.94999999999999" customHeight="1">
      <c r="A163" s="73"/>
      <c r="B163" s="73"/>
      <c r="C163" s="73"/>
      <c r="D163" s="73"/>
      <c r="E163" s="73"/>
      <c r="F163" s="73"/>
      <c r="G163" s="73"/>
      <c r="H163" s="73"/>
      <c r="I163" s="73"/>
    </row>
    <row r="164" spans="1:9" ht="148.94999999999999" customHeight="1">
      <c r="A164" s="73"/>
      <c r="B164" s="73"/>
      <c r="C164" s="73"/>
      <c r="D164" s="73"/>
      <c r="E164" s="73"/>
      <c r="F164" s="73"/>
      <c r="G164" s="73"/>
      <c r="H164" s="73"/>
      <c r="I164" s="73"/>
    </row>
    <row r="165" spans="1:9" ht="148.94999999999999" customHeight="1">
      <c r="A165" s="73"/>
      <c r="B165" s="73"/>
      <c r="C165" s="73"/>
      <c r="D165" s="73"/>
      <c r="E165" s="73"/>
      <c r="F165" s="73"/>
      <c r="G165" s="73"/>
      <c r="H165" s="73"/>
      <c r="I165" s="73"/>
    </row>
    <row r="166" spans="1:9" ht="148.94999999999999" customHeight="1">
      <c r="A166" s="73"/>
      <c r="B166" s="73"/>
      <c r="C166" s="73"/>
      <c r="D166" s="73"/>
      <c r="E166" s="73"/>
      <c r="F166" s="73"/>
      <c r="G166" s="73"/>
      <c r="H166" s="73"/>
      <c r="I166" s="73"/>
    </row>
    <row r="167" spans="1:9" ht="148.94999999999999" customHeight="1">
      <c r="A167" s="73"/>
      <c r="B167" s="73"/>
      <c r="C167" s="73"/>
      <c r="D167" s="73"/>
      <c r="E167" s="73"/>
      <c r="F167" s="73"/>
      <c r="G167" s="73"/>
      <c r="H167" s="73"/>
      <c r="I167" s="73"/>
    </row>
    <row r="168" spans="1:9" ht="148.94999999999999" customHeight="1">
      <c r="A168" s="73"/>
      <c r="B168" s="73"/>
      <c r="C168" s="73"/>
      <c r="D168" s="73"/>
      <c r="E168" s="73"/>
      <c r="F168" s="73"/>
      <c r="G168" s="73"/>
      <c r="H168" s="73"/>
      <c r="I168" s="73"/>
    </row>
    <row r="169" spans="1:9" ht="148.94999999999999" customHeight="1">
      <c r="A169" s="73"/>
      <c r="B169" s="73"/>
      <c r="C169" s="73"/>
      <c r="D169" s="73"/>
      <c r="E169" s="73"/>
      <c r="F169" s="73"/>
      <c r="G169" s="73"/>
      <c r="H169" s="73"/>
      <c r="I169" s="73"/>
    </row>
    <row r="170" spans="1:9" ht="148.94999999999999" customHeight="1">
      <c r="A170" s="73"/>
      <c r="B170" s="73"/>
      <c r="C170" s="73"/>
      <c r="D170" s="73"/>
      <c r="E170" s="73"/>
      <c r="F170" s="73"/>
      <c r="G170" s="73"/>
      <c r="H170" s="73"/>
      <c r="I170" s="73"/>
    </row>
    <row r="171" spans="1:9" ht="148.94999999999999" customHeight="1">
      <c r="A171" s="73"/>
      <c r="B171" s="73"/>
      <c r="C171" s="73"/>
      <c r="D171" s="73"/>
      <c r="E171" s="73"/>
      <c r="F171" s="73"/>
      <c r="G171" s="73"/>
      <c r="H171" s="73"/>
      <c r="I171" s="73"/>
    </row>
    <row r="172" spans="1:9" ht="148.94999999999999" customHeight="1">
      <c r="A172" s="73"/>
      <c r="B172" s="73"/>
      <c r="C172" s="73"/>
      <c r="D172" s="73"/>
      <c r="E172" s="73"/>
      <c r="F172" s="73"/>
      <c r="G172" s="73"/>
      <c r="H172" s="73"/>
      <c r="I172" s="73"/>
    </row>
    <row r="173" spans="1:9" ht="148.94999999999999" customHeight="1">
      <c r="A173" s="73"/>
      <c r="B173" s="73"/>
      <c r="C173" s="73"/>
      <c r="D173" s="73"/>
      <c r="E173" s="73"/>
      <c r="F173" s="73"/>
      <c r="G173" s="73"/>
      <c r="H173" s="73"/>
      <c r="I173" s="73"/>
    </row>
    <row r="174" spans="1:9" ht="148.94999999999999" customHeight="1">
      <c r="A174" s="73"/>
      <c r="B174" s="73"/>
      <c r="C174" s="73"/>
      <c r="D174" s="73"/>
      <c r="E174" s="73"/>
      <c r="F174" s="73"/>
      <c r="G174" s="73"/>
      <c r="H174" s="73"/>
      <c r="I174" s="73"/>
    </row>
    <row r="175" spans="1:9" ht="148.94999999999999" customHeight="1">
      <c r="A175" s="73"/>
      <c r="B175" s="73"/>
      <c r="C175" s="73"/>
      <c r="D175" s="73"/>
      <c r="E175" s="73"/>
      <c r="F175" s="73"/>
      <c r="G175" s="73"/>
      <c r="H175" s="73"/>
      <c r="I175" s="73"/>
    </row>
    <row r="176" spans="1:9" ht="148.94999999999999" customHeight="1">
      <c r="A176" s="73"/>
      <c r="B176" s="73"/>
      <c r="C176" s="73"/>
      <c r="D176" s="73"/>
      <c r="E176" s="73"/>
      <c r="F176" s="73"/>
      <c r="G176" s="73"/>
      <c r="H176" s="73"/>
      <c r="I176" s="73"/>
    </row>
    <row r="177" spans="1:9" ht="148.94999999999999" customHeight="1">
      <c r="A177" s="73"/>
      <c r="B177" s="73"/>
      <c r="C177" s="73"/>
      <c r="D177" s="73"/>
      <c r="E177" s="73"/>
      <c r="F177" s="73"/>
      <c r="G177" s="73"/>
      <c r="H177" s="73"/>
      <c r="I177" s="73"/>
    </row>
    <row r="178" spans="1:9" ht="148.94999999999999" customHeight="1">
      <c r="A178" s="73"/>
      <c r="B178" s="73"/>
      <c r="C178" s="73"/>
      <c r="D178" s="73"/>
      <c r="E178" s="73"/>
      <c r="F178" s="73"/>
      <c r="G178" s="73"/>
      <c r="H178" s="73"/>
      <c r="I178" s="73"/>
    </row>
    <row r="179" spans="1:9" ht="148.94999999999999" customHeight="1">
      <c r="A179" s="73"/>
      <c r="B179" s="73"/>
      <c r="C179" s="73"/>
      <c r="D179" s="73"/>
      <c r="E179" s="73"/>
      <c r="F179" s="73"/>
      <c r="G179" s="73"/>
      <c r="H179" s="73"/>
      <c r="I179" s="73"/>
    </row>
    <row r="180" spans="1:9" ht="148.94999999999999" customHeight="1">
      <c r="A180" s="73"/>
      <c r="B180" s="73"/>
      <c r="C180" s="73"/>
      <c r="D180" s="73"/>
      <c r="E180" s="73"/>
      <c r="F180" s="73"/>
      <c r="G180" s="73"/>
      <c r="H180" s="73"/>
      <c r="I180" s="73"/>
    </row>
    <row r="181" spans="1:9" ht="148.94999999999999" customHeight="1">
      <c r="A181" s="73"/>
      <c r="B181" s="73"/>
      <c r="C181" s="73"/>
      <c r="D181" s="73"/>
      <c r="E181" s="73"/>
      <c r="F181" s="73"/>
      <c r="G181" s="73"/>
      <c r="H181" s="73"/>
      <c r="I181" s="73"/>
    </row>
    <row r="182" spans="1:9" ht="148.94999999999999" customHeight="1">
      <c r="A182" s="73"/>
      <c r="B182" s="73"/>
      <c r="C182" s="73"/>
      <c r="D182" s="73"/>
      <c r="E182" s="73"/>
      <c r="F182" s="73"/>
      <c r="G182" s="73"/>
      <c r="H182" s="73"/>
      <c r="I182" s="73"/>
    </row>
    <row r="183" spans="1:9" ht="148.94999999999999" customHeight="1">
      <c r="A183" s="73"/>
      <c r="B183" s="73"/>
      <c r="C183" s="73"/>
      <c r="D183" s="73"/>
      <c r="E183" s="73"/>
      <c r="F183" s="73"/>
      <c r="G183" s="73"/>
      <c r="H183" s="73"/>
      <c r="I183" s="73"/>
    </row>
    <row r="184" spans="1:9" ht="148.94999999999999" customHeight="1">
      <c r="A184" s="73"/>
      <c r="B184" s="73"/>
      <c r="C184" s="73"/>
      <c r="D184" s="73"/>
      <c r="E184" s="73"/>
      <c r="F184" s="73"/>
      <c r="G184" s="73"/>
      <c r="H184" s="73"/>
      <c r="I184" s="73"/>
    </row>
    <row r="185" spans="1:9" ht="148.94999999999999" customHeight="1">
      <c r="A185" s="73"/>
      <c r="B185" s="73"/>
      <c r="C185" s="73"/>
      <c r="D185" s="73"/>
      <c r="E185" s="73"/>
      <c r="F185" s="73"/>
      <c r="G185" s="73"/>
      <c r="H185" s="73"/>
      <c r="I185" s="73"/>
    </row>
    <row r="186" spans="1:9" ht="148.94999999999999" customHeight="1">
      <c r="A186" s="73"/>
      <c r="B186" s="73"/>
      <c r="C186" s="73"/>
      <c r="D186" s="73"/>
      <c r="E186" s="73"/>
      <c r="F186" s="73"/>
      <c r="G186" s="73"/>
      <c r="H186" s="73"/>
      <c r="I186" s="73"/>
    </row>
    <row r="187" spans="1:9" ht="148.94999999999999" customHeight="1">
      <c r="A187" s="73"/>
      <c r="B187" s="73"/>
      <c r="C187" s="73"/>
      <c r="D187" s="73"/>
      <c r="E187" s="73"/>
      <c r="F187" s="73"/>
      <c r="G187" s="73"/>
      <c r="H187" s="73"/>
      <c r="I187" s="73"/>
    </row>
    <row r="188" spans="1:9" ht="148.94999999999999" customHeight="1">
      <c r="A188" s="73"/>
      <c r="B188" s="73"/>
      <c r="C188" s="73"/>
      <c r="D188" s="73"/>
      <c r="E188" s="73"/>
      <c r="F188" s="73"/>
      <c r="G188" s="73"/>
      <c r="H188" s="73"/>
      <c r="I188" s="73"/>
    </row>
    <row r="189" spans="1:9" ht="148.94999999999999" customHeight="1">
      <c r="A189" s="73"/>
      <c r="B189" s="73"/>
      <c r="C189" s="73"/>
      <c r="D189" s="73"/>
      <c r="E189" s="73"/>
      <c r="F189" s="73"/>
      <c r="G189" s="73"/>
      <c r="H189" s="73"/>
      <c r="I189" s="73"/>
    </row>
    <row r="190" spans="1:9" ht="148.94999999999999" customHeight="1">
      <c r="A190" s="73"/>
      <c r="B190" s="73"/>
      <c r="C190" s="73"/>
      <c r="D190" s="73"/>
      <c r="E190" s="73"/>
      <c r="F190" s="73"/>
      <c r="G190" s="73"/>
      <c r="H190" s="73"/>
      <c r="I190" s="73"/>
    </row>
    <row r="191" spans="1:9" ht="148.94999999999999" customHeight="1">
      <c r="A191" s="73"/>
      <c r="B191" s="73"/>
      <c r="C191" s="73"/>
      <c r="D191" s="73"/>
      <c r="E191" s="73"/>
      <c r="F191" s="73"/>
      <c r="G191" s="73"/>
      <c r="H191" s="73"/>
      <c r="I191" s="73"/>
    </row>
    <row r="192" spans="1:9" ht="148.94999999999999" customHeight="1">
      <c r="A192" s="73"/>
      <c r="B192" s="73"/>
      <c r="C192" s="73"/>
      <c r="D192" s="73"/>
      <c r="E192" s="73"/>
      <c r="F192" s="73"/>
      <c r="G192" s="73"/>
      <c r="H192" s="73"/>
      <c r="I192" s="73"/>
    </row>
    <row r="193" spans="1:9" ht="148.94999999999999" customHeight="1">
      <c r="A193" s="73"/>
      <c r="B193" s="73"/>
      <c r="C193" s="73"/>
      <c r="D193" s="73"/>
      <c r="E193" s="73"/>
      <c r="F193" s="73"/>
      <c r="G193" s="73"/>
      <c r="H193" s="73"/>
      <c r="I193" s="73"/>
    </row>
    <row r="194" spans="1:9" ht="148.94999999999999" customHeight="1">
      <c r="A194" s="73"/>
      <c r="B194" s="73"/>
      <c r="C194" s="73"/>
      <c r="D194" s="73"/>
      <c r="E194" s="73"/>
      <c r="F194" s="73"/>
      <c r="G194" s="73"/>
      <c r="H194" s="73"/>
      <c r="I194" s="73"/>
    </row>
    <row r="195" spans="1:9" ht="148.94999999999999" customHeight="1">
      <c r="A195" s="73"/>
      <c r="B195" s="73"/>
      <c r="C195" s="73"/>
      <c r="D195" s="73"/>
      <c r="E195" s="73"/>
      <c r="F195" s="73"/>
      <c r="G195" s="73"/>
      <c r="H195" s="73"/>
      <c r="I195" s="73"/>
    </row>
    <row r="196" spans="1:9" ht="148.94999999999999" customHeight="1">
      <c r="A196" s="73"/>
      <c r="B196" s="73"/>
      <c r="C196" s="73"/>
      <c r="D196" s="73"/>
      <c r="E196" s="73"/>
      <c r="F196" s="73"/>
      <c r="G196" s="73"/>
      <c r="H196" s="73"/>
      <c r="I196" s="73"/>
    </row>
    <row r="197" spans="1:9" ht="148.94999999999999" customHeight="1">
      <c r="A197" s="73"/>
      <c r="B197" s="73"/>
      <c r="C197" s="73"/>
      <c r="D197" s="73"/>
      <c r="E197" s="73"/>
      <c r="F197" s="73"/>
      <c r="G197" s="73"/>
      <c r="H197" s="73"/>
      <c r="I197" s="73"/>
    </row>
    <row r="198" spans="1:9" ht="148.94999999999999" customHeight="1">
      <c r="A198" s="73"/>
      <c r="B198" s="73"/>
      <c r="C198" s="73"/>
      <c r="D198" s="73"/>
      <c r="E198" s="73"/>
      <c r="F198" s="73"/>
      <c r="G198" s="73"/>
      <c r="H198" s="73"/>
      <c r="I198" s="73"/>
    </row>
    <row r="199" spans="1:9" ht="148.94999999999999" customHeight="1">
      <c r="A199" s="73"/>
      <c r="B199" s="73"/>
      <c r="C199" s="73"/>
      <c r="D199" s="73"/>
      <c r="E199" s="73"/>
      <c r="F199" s="73"/>
      <c r="G199" s="73"/>
      <c r="H199" s="73"/>
      <c r="I199" s="73"/>
    </row>
    <row r="200" spans="1:9" ht="148.94999999999999" customHeight="1">
      <c r="A200" s="73"/>
      <c r="B200" s="73"/>
      <c r="C200" s="73"/>
      <c r="D200" s="73"/>
      <c r="E200" s="73"/>
      <c r="F200" s="73"/>
      <c r="G200" s="73"/>
      <c r="H200" s="73"/>
      <c r="I200" s="73"/>
    </row>
    <row r="201" spans="1:9" ht="148.94999999999999" customHeight="1">
      <c r="A201" s="73"/>
      <c r="B201" s="73"/>
      <c r="C201" s="73"/>
      <c r="D201" s="73"/>
      <c r="E201" s="73"/>
      <c r="F201" s="73"/>
      <c r="G201" s="73"/>
      <c r="H201" s="73"/>
      <c r="I201" s="73"/>
    </row>
    <row r="202" spans="1:9" ht="148.94999999999999" customHeight="1">
      <c r="A202" s="73"/>
      <c r="B202" s="73"/>
      <c r="C202" s="73"/>
      <c r="D202" s="73"/>
      <c r="E202" s="73"/>
      <c r="F202" s="73"/>
      <c r="G202" s="73"/>
      <c r="H202" s="73"/>
      <c r="I202" s="73"/>
    </row>
    <row r="203" spans="1:9" ht="148.94999999999999" customHeight="1">
      <c r="A203" s="73"/>
      <c r="B203" s="73"/>
      <c r="C203" s="73"/>
      <c r="D203" s="73"/>
      <c r="E203" s="73"/>
      <c r="F203" s="73"/>
      <c r="G203" s="73"/>
      <c r="H203" s="73"/>
      <c r="I203" s="73"/>
    </row>
    <row r="204" spans="1:9" ht="148.94999999999999" customHeight="1">
      <c r="A204" s="73"/>
      <c r="B204" s="73"/>
      <c r="C204" s="73"/>
      <c r="D204" s="73"/>
      <c r="E204" s="73"/>
      <c r="F204" s="73"/>
      <c r="G204" s="73"/>
      <c r="H204" s="73"/>
      <c r="I204" s="73"/>
    </row>
    <row r="205" spans="1:9" ht="148.94999999999999" customHeight="1">
      <c r="A205" s="73"/>
      <c r="B205" s="73"/>
      <c r="C205" s="73"/>
      <c r="D205" s="73"/>
      <c r="E205" s="73"/>
      <c r="F205" s="73"/>
      <c r="G205" s="73"/>
      <c r="H205" s="73"/>
      <c r="I205" s="73"/>
    </row>
    <row r="206" spans="1:9" ht="148.94999999999999" customHeight="1">
      <c r="A206" s="73"/>
      <c r="B206" s="73"/>
      <c r="C206" s="73"/>
      <c r="D206" s="73"/>
      <c r="E206" s="73"/>
      <c r="F206" s="73"/>
      <c r="G206" s="73"/>
      <c r="H206" s="73"/>
      <c r="I206" s="73"/>
    </row>
    <row r="207" spans="1:9" ht="148.94999999999999" customHeight="1">
      <c r="A207" s="73"/>
      <c r="B207" s="73"/>
      <c r="C207" s="73"/>
      <c r="D207" s="73"/>
      <c r="E207" s="73"/>
      <c r="F207" s="73"/>
      <c r="G207" s="73"/>
      <c r="H207" s="73"/>
      <c r="I207" s="73"/>
    </row>
    <row r="208" spans="1:9" ht="148.94999999999999" customHeight="1">
      <c r="A208" s="73"/>
      <c r="B208" s="73"/>
      <c r="C208" s="73"/>
      <c r="D208" s="73"/>
      <c r="E208" s="73"/>
      <c r="F208" s="73"/>
      <c r="G208" s="73"/>
      <c r="H208" s="73"/>
      <c r="I208" s="73"/>
    </row>
    <row r="209" spans="1:9" ht="148.94999999999999" customHeight="1">
      <c r="A209" s="73"/>
      <c r="B209" s="73"/>
      <c r="C209" s="73"/>
      <c r="D209" s="73"/>
      <c r="E209" s="73"/>
      <c r="F209" s="73"/>
      <c r="G209" s="73"/>
      <c r="H209" s="73"/>
      <c r="I209" s="73"/>
    </row>
    <row r="210" spans="1:9" ht="148.94999999999999" customHeight="1">
      <c r="A210" s="73"/>
      <c r="B210" s="73"/>
      <c r="C210" s="73"/>
      <c r="D210" s="73"/>
      <c r="E210" s="73"/>
      <c r="F210" s="73"/>
      <c r="G210" s="73"/>
      <c r="H210" s="73"/>
      <c r="I210" s="73"/>
    </row>
    <row r="211" spans="1:9" ht="148.94999999999999" customHeight="1">
      <c r="A211" s="73"/>
      <c r="B211" s="73"/>
      <c r="C211" s="73"/>
      <c r="D211" s="73"/>
      <c r="E211" s="73"/>
      <c r="F211" s="73"/>
      <c r="G211" s="73"/>
      <c r="H211" s="73"/>
      <c r="I211" s="73"/>
    </row>
    <row r="212" spans="1:9" ht="148.94999999999999" customHeight="1">
      <c r="A212" s="73"/>
      <c r="B212" s="73"/>
      <c r="C212" s="73"/>
      <c r="D212" s="73"/>
      <c r="E212" s="73"/>
      <c r="F212" s="73"/>
      <c r="G212" s="73"/>
      <c r="H212" s="73"/>
      <c r="I212" s="73"/>
    </row>
    <row r="213" spans="1:9" ht="148.94999999999999" customHeight="1">
      <c r="A213" s="73"/>
      <c r="B213" s="73"/>
      <c r="C213" s="73"/>
      <c r="D213" s="73"/>
      <c r="E213" s="73"/>
      <c r="F213" s="73"/>
      <c r="G213" s="73"/>
      <c r="H213" s="73"/>
      <c r="I213" s="73"/>
    </row>
    <row r="214" spans="1:9" ht="148.94999999999999" customHeight="1">
      <c r="A214" s="73"/>
      <c r="B214" s="73"/>
      <c r="C214" s="73"/>
      <c r="D214" s="73"/>
      <c r="E214" s="73"/>
      <c r="F214" s="73"/>
      <c r="G214" s="73"/>
      <c r="H214" s="73"/>
      <c r="I214" s="73"/>
    </row>
    <row r="215" spans="1:9" ht="148.94999999999999" customHeight="1">
      <c r="A215" s="73"/>
      <c r="B215" s="73"/>
      <c r="C215" s="73"/>
      <c r="D215" s="73"/>
      <c r="E215" s="73"/>
      <c r="F215" s="73"/>
      <c r="G215" s="73"/>
      <c r="H215" s="73"/>
      <c r="I215" s="73"/>
    </row>
    <row r="216" spans="1:9" ht="148.94999999999999" customHeight="1">
      <c r="A216" s="73"/>
      <c r="B216" s="73"/>
      <c r="C216" s="73"/>
      <c r="D216" s="73"/>
      <c r="E216" s="73"/>
      <c r="F216" s="73"/>
      <c r="G216" s="73"/>
      <c r="H216" s="73"/>
      <c r="I216" s="73"/>
    </row>
    <row r="217" spans="1:9" ht="148.94999999999999" customHeight="1">
      <c r="A217" s="73"/>
      <c r="B217" s="73"/>
      <c r="C217" s="73"/>
      <c r="D217" s="73"/>
      <c r="E217" s="73"/>
      <c r="F217" s="73"/>
      <c r="G217" s="73"/>
      <c r="H217" s="73"/>
      <c r="I217" s="73"/>
    </row>
    <row r="218" spans="1:9" ht="148.94999999999999" customHeight="1">
      <c r="A218" s="73"/>
      <c r="B218" s="73"/>
      <c r="C218" s="73"/>
      <c r="D218" s="73"/>
      <c r="E218" s="73"/>
      <c r="F218" s="73"/>
      <c r="G218" s="73"/>
      <c r="H218" s="73"/>
      <c r="I218" s="73"/>
    </row>
    <row r="219" spans="1:9" ht="148.94999999999999" customHeight="1">
      <c r="A219" s="73"/>
      <c r="B219" s="73"/>
      <c r="C219" s="73"/>
      <c r="D219" s="73"/>
      <c r="E219" s="73"/>
      <c r="F219" s="73"/>
      <c r="G219" s="73"/>
      <c r="H219" s="73"/>
      <c r="I219" s="73"/>
    </row>
    <row r="220" spans="1:9" ht="148.94999999999999" customHeight="1">
      <c r="A220" s="73"/>
      <c r="B220" s="73"/>
      <c r="C220" s="73"/>
      <c r="D220" s="73"/>
      <c r="E220" s="73"/>
      <c r="F220" s="73"/>
      <c r="G220" s="73"/>
      <c r="H220" s="73"/>
      <c r="I220" s="73"/>
    </row>
    <row r="221" spans="1:9" ht="148.94999999999999" customHeight="1">
      <c r="A221" s="73"/>
      <c r="B221" s="73"/>
      <c r="C221" s="73"/>
      <c r="D221" s="73"/>
      <c r="E221" s="73"/>
      <c r="F221" s="73"/>
      <c r="G221" s="73"/>
      <c r="H221" s="73"/>
      <c r="I221" s="73"/>
    </row>
    <row r="222" spans="1:9" ht="148.94999999999999" customHeight="1">
      <c r="A222" s="73"/>
      <c r="B222" s="73"/>
      <c r="C222" s="73"/>
      <c r="D222" s="73"/>
      <c r="E222" s="73"/>
      <c r="F222" s="73"/>
      <c r="G222" s="73"/>
      <c r="H222" s="73"/>
      <c r="I222" s="73"/>
    </row>
    <row r="223" spans="1:9" ht="148.94999999999999" customHeight="1">
      <c r="A223" s="73"/>
      <c r="B223" s="73"/>
      <c r="C223" s="73"/>
      <c r="D223" s="73"/>
      <c r="E223" s="73"/>
      <c r="F223" s="73"/>
      <c r="G223" s="73"/>
      <c r="H223" s="73"/>
      <c r="I223" s="73"/>
    </row>
    <row r="224" spans="1:9" ht="148.94999999999999" customHeight="1">
      <c r="A224" s="73"/>
      <c r="B224" s="73"/>
      <c r="C224" s="73"/>
      <c r="D224" s="73"/>
      <c r="E224" s="73"/>
      <c r="F224" s="73"/>
      <c r="G224" s="73"/>
      <c r="H224" s="73"/>
      <c r="I224" s="73"/>
    </row>
    <row r="225" spans="1:9" ht="148.94999999999999" customHeight="1">
      <c r="A225" s="73"/>
      <c r="B225" s="73"/>
      <c r="C225" s="73"/>
      <c r="D225" s="73"/>
      <c r="E225" s="73"/>
      <c r="F225" s="73"/>
      <c r="G225" s="73"/>
      <c r="H225" s="73"/>
      <c r="I225" s="73"/>
    </row>
    <row r="226" spans="1:9" ht="148.94999999999999" customHeight="1">
      <c r="A226" s="73"/>
      <c r="B226" s="73"/>
      <c r="C226" s="73"/>
      <c r="D226" s="73"/>
      <c r="E226" s="73"/>
      <c r="F226" s="73"/>
      <c r="G226" s="73"/>
      <c r="H226" s="73"/>
      <c r="I226" s="73"/>
    </row>
    <row r="227" spans="1:9" ht="148.94999999999999" customHeight="1">
      <c r="A227" s="73"/>
      <c r="B227" s="73"/>
      <c r="C227" s="73"/>
      <c r="D227" s="73"/>
      <c r="E227" s="73"/>
      <c r="F227" s="73"/>
      <c r="G227" s="73"/>
      <c r="H227" s="73"/>
      <c r="I227" s="73"/>
    </row>
    <row r="228" spans="1:9" ht="148.94999999999999" customHeight="1">
      <c r="A228" s="73"/>
      <c r="B228" s="73"/>
      <c r="C228" s="73"/>
      <c r="D228" s="73"/>
      <c r="E228" s="73"/>
      <c r="F228" s="73"/>
      <c r="G228" s="73"/>
      <c r="H228" s="73"/>
      <c r="I228" s="73"/>
    </row>
    <row r="229" spans="1:9" ht="148.94999999999999" customHeight="1">
      <c r="A229" s="73"/>
      <c r="B229" s="73"/>
      <c r="C229" s="73"/>
      <c r="D229" s="73"/>
      <c r="E229" s="73"/>
      <c r="F229" s="73"/>
      <c r="G229" s="73"/>
      <c r="H229" s="73"/>
      <c r="I229" s="73"/>
    </row>
    <row r="230" spans="1:9" ht="148.94999999999999" customHeight="1">
      <c r="A230" s="73"/>
      <c r="B230" s="73"/>
      <c r="C230" s="73"/>
      <c r="D230" s="73"/>
      <c r="E230" s="73"/>
      <c r="F230" s="73"/>
      <c r="G230" s="73"/>
      <c r="H230" s="73"/>
      <c r="I230" s="73"/>
    </row>
    <row r="231" spans="1:9" ht="148.94999999999999" customHeight="1">
      <c r="A231" s="73"/>
      <c r="B231" s="73"/>
      <c r="C231" s="73"/>
      <c r="D231" s="73"/>
      <c r="E231" s="73"/>
      <c r="F231" s="73"/>
      <c r="G231" s="73"/>
      <c r="H231" s="73"/>
      <c r="I231" s="73"/>
    </row>
    <row r="232" spans="1:9" ht="148.94999999999999" customHeight="1">
      <c r="A232" s="73"/>
      <c r="B232" s="73"/>
      <c r="C232" s="73"/>
      <c r="D232" s="73"/>
      <c r="E232" s="73"/>
      <c r="F232" s="73"/>
      <c r="G232" s="73"/>
      <c r="H232" s="73"/>
      <c r="I232" s="73"/>
    </row>
    <row r="233" spans="1:9" ht="148.94999999999999" customHeight="1">
      <c r="A233" s="73"/>
      <c r="B233" s="73"/>
      <c r="C233" s="73"/>
      <c r="D233" s="73"/>
      <c r="E233" s="73"/>
      <c r="F233" s="73"/>
      <c r="G233" s="73"/>
      <c r="H233" s="73"/>
      <c r="I233" s="73"/>
    </row>
    <row r="234" spans="1:9" ht="148.94999999999999" customHeight="1">
      <c r="A234" s="73"/>
      <c r="B234" s="73"/>
      <c r="C234" s="73"/>
      <c r="D234" s="73"/>
      <c r="E234" s="73"/>
      <c r="F234" s="73"/>
      <c r="G234" s="73"/>
      <c r="H234" s="73"/>
      <c r="I234" s="73"/>
    </row>
    <row r="235" spans="1:9" ht="148.94999999999999" customHeight="1">
      <c r="A235" s="73"/>
      <c r="B235" s="73"/>
      <c r="C235" s="73"/>
      <c r="D235" s="73"/>
      <c r="E235" s="73"/>
      <c r="F235" s="73"/>
      <c r="G235" s="73"/>
      <c r="H235" s="73"/>
      <c r="I235" s="73"/>
    </row>
    <row r="236" spans="1:9" ht="148.94999999999999" customHeight="1">
      <c r="A236" s="73"/>
      <c r="B236" s="73"/>
      <c r="C236" s="73"/>
      <c r="D236" s="73"/>
      <c r="E236" s="73"/>
      <c r="F236" s="73"/>
      <c r="G236" s="73"/>
      <c r="H236" s="73"/>
      <c r="I236" s="73"/>
    </row>
    <row r="237" spans="1:9" ht="148.94999999999999" customHeight="1">
      <c r="A237" s="73"/>
      <c r="B237" s="73"/>
      <c r="C237" s="73"/>
      <c r="D237" s="73"/>
      <c r="E237" s="73"/>
      <c r="F237" s="73"/>
      <c r="G237" s="73"/>
      <c r="H237" s="73"/>
      <c r="I237" s="73"/>
    </row>
    <row r="238" spans="1:9" ht="148.94999999999999" customHeight="1">
      <c r="A238" s="73"/>
      <c r="B238" s="73"/>
      <c r="C238" s="73"/>
      <c r="D238" s="73"/>
      <c r="E238" s="73"/>
      <c r="F238" s="73"/>
      <c r="G238" s="73"/>
      <c r="H238" s="73"/>
      <c r="I238" s="73"/>
    </row>
    <row r="239" spans="1:9" ht="148.94999999999999" customHeight="1">
      <c r="A239" s="73"/>
      <c r="B239" s="73"/>
      <c r="C239" s="73"/>
      <c r="D239" s="73"/>
      <c r="E239" s="73"/>
      <c r="F239" s="73"/>
      <c r="G239" s="73"/>
      <c r="H239" s="73"/>
      <c r="I239" s="73"/>
    </row>
    <row r="240" spans="1:9" ht="148.94999999999999" customHeight="1">
      <c r="A240" s="73"/>
      <c r="B240" s="73"/>
      <c r="C240" s="73"/>
      <c r="D240" s="73"/>
      <c r="E240" s="73"/>
      <c r="F240" s="73"/>
      <c r="G240" s="73"/>
      <c r="H240" s="73"/>
      <c r="I240" s="73"/>
    </row>
    <row r="241" spans="1:9" ht="148.94999999999999" customHeight="1">
      <c r="A241" s="73"/>
      <c r="B241" s="73"/>
      <c r="C241" s="73"/>
      <c r="D241" s="73"/>
      <c r="E241" s="73"/>
      <c r="F241" s="73"/>
      <c r="G241" s="73"/>
      <c r="H241" s="73"/>
      <c r="I241" s="73"/>
    </row>
    <row r="242" spans="1:9" ht="148.94999999999999" customHeight="1">
      <c r="A242" s="73"/>
      <c r="B242" s="73"/>
      <c r="C242" s="73"/>
      <c r="D242" s="73"/>
      <c r="E242" s="73"/>
      <c r="F242" s="73"/>
      <c r="G242" s="73"/>
      <c r="H242" s="73"/>
      <c r="I242" s="73"/>
    </row>
    <row r="243" spans="1:9" ht="148.94999999999999" customHeight="1">
      <c r="A243" s="73"/>
      <c r="B243" s="73"/>
      <c r="C243" s="73"/>
      <c r="D243" s="73"/>
      <c r="E243" s="73"/>
      <c r="F243" s="73"/>
      <c r="G243" s="73"/>
      <c r="H243" s="73"/>
      <c r="I243" s="73"/>
    </row>
    <row r="244" spans="1:9" ht="148.94999999999999" customHeight="1">
      <c r="A244" s="73"/>
      <c r="B244" s="73"/>
      <c r="C244" s="73"/>
      <c r="D244" s="73"/>
      <c r="E244" s="73"/>
      <c r="F244" s="73"/>
      <c r="G244" s="73"/>
      <c r="H244" s="73"/>
      <c r="I244" s="73"/>
    </row>
    <row r="245" spans="1:9" ht="148.94999999999999" customHeight="1">
      <c r="A245" s="73"/>
      <c r="B245" s="73"/>
      <c r="C245" s="73"/>
      <c r="D245" s="73"/>
      <c r="E245" s="73"/>
      <c r="F245" s="73"/>
      <c r="G245" s="73"/>
      <c r="H245" s="73"/>
      <c r="I245" s="73"/>
    </row>
    <row r="246" spans="1:9" ht="148.94999999999999" customHeight="1">
      <c r="A246" s="73"/>
      <c r="B246" s="73"/>
      <c r="C246" s="73"/>
      <c r="D246" s="73"/>
      <c r="E246" s="73"/>
      <c r="F246" s="73"/>
      <c r="G246" s="73"/>
      <c r="H246" s="73"/>
      <c r="I246" s="73"/>
    </row>
    <row r="247" spans="1:9" ht="148.94999999999999" customHeight="1">
      <c r="A247" s="73"/>
      <c r="B247" s="73"/>
      <c r="C247" s="73"/>
      <c r="D247" s="73"/>
      <c r="E247" s="73"/>
      <c r="F247" s="73"/>
      <c r="G247" s="73"/>
      <c r="H247" s="73"/>
      <c r="I247" s="73"/>
    </row>
    <row r="248" spans="1:9" ht="148.94999999999999" customHeight="1">
      <c r="A248" s="73"/>
      <c r="B248" s="73"/>
      <c r="C248" s="73"/>
      <c r="D248" s="73"/>
      <c r="E248" s="73"/>
      <c r="F248" s="73"/>
      <c r="G248" s="73"/>
      <c r="H248" s="73"/>
      <c r="I248" s="73"/>
    </row>
    <row r="249" spans="1:9" ht="148.94999999999999" customHeight="1">
      <c r="A249" s="73"/>
      <c r="B249" s="73"/>
      <c r="C249" s="73"/>
      <c r="D249" s="73"/>
      <c r="E249" s="73"/>
      <c r="F249" s="73"/>
      <c r="G249" s="73"/>
      <c r="H249" s="73"/>
      <c r="I249" s="73"/>
    </row>
    <row r="250" spans="1:9" ht="148.94999999999999" customHeight="1">
      <c r="A250" s="73"/>
      <c r="B250" s="73"/>
      <c r="C250" s="73"/>
      <c r="D250" s="73"/>
      <c r="E250" s="73"/>
      <c r="F250" s="73"/>
      <c r="G250" s="73"/>
      <c r="H250" s="73"/>
      <c r="I250" s="73"/>
    </row>
    <row r="251" spans="1:9" ht="148.94999999999999" customHeight="1">
      <c r="A251" s="73"/>
      <c r="B251" s="73"/>
      <c r="C251" s="73"/>
      <c r="D251" s="73"/>
      <c r="E251" s="73"/>
      <c r="F251" s="73"/>
      <c r="G251" s="73"/>
      <c r="H251" s="73"/>
      <c r="I251" s="73"/>
    </row>
    <row r="252" spans="1:9" ht="148.94999999999999" customHeight="1">
      <c r="A252" s="73"/>
      <c r="B252" s="73"/>
      <c r="C252" s="73"/>
      <c r="D252" s="73"/>
      <c r="E252" s="73"/>
      <c r="F252" s="73"/>
      <c r="G252" s="73"/>
      <c r="H252" s="73"/>
      <c r="I252" s="73"/>
    </row>
    <row r="253" spans="1:9" ht="148.94999999999999" customHeight="1">
      <c r="A253" s="73"/>
      <c r="B253" s="73"/>
      <c r="C253" s="73"/>
      <c r="D253" s="73"/>
      <c r="E253" s="73"/>
      <c r="F253" s="73"/>
      <c r="G253" s="73"/>
      <c r="H253" s="73"/>
      <c r="I253" s="73"/>
    </row>
    <row r="254" spans="1:9" ht="148.94999999999999" customHeight="1">
      <c r="A254" s="73"/>
      <c r="B254" s="73"/>
      <c r="C254" s="73"/>
      <c r="D254" s="73"/>
      <c r="E254" s="73"/>
      <c r="F254" s="73"/>
      <c r="G254" s="73"/>
      <c r="H254" s="73"/>
      <c r="I254" s="73"/>
    </row>
    <row r="255" spans="1:9" ht="148.94999999999999" customHeight="1">
      <c r="A255" s="73"/>
      <c r="B255" s="73"/>
      <c r="C255" s="73"/>
      <c r="D255" s="73"/>
      <c r="E255" s="73"/>
      <c r="F255" s="73"/>
      <c r="G255" s="73"/>
      <c r="H255" s="73"/>
      <c r="I255" s="73"/>
    </row>
    <row r="256" spans="1:9" ht="148.94999999999999" customHeight="1">
      <c r="A256" s="73"/>
      <c r="B256" s="73"/>
      <c r="C256" s="73"/>
      <c r="D256" s="73"/>
      <c r="E256" s="73"/>
      <c r="F256" s="73"/>
      <c r="G256" s="73"/>
      <c r="H256" s="73"/>
      <c r="I256" s="73"/>
    </row>
    <row r="257" spans="1:9" ht="148.94999999999999" customHeight="1">
      <c r="A257" s="73"/>
      <c r="B257" s="73"/>
      <c r="C257" s="73"/>
      <c r="D257" s="73"/>
      <c r="E257" s="73"/>
      <c r="F257" s="73"/>
      <c r="G257" s="73"/>
      <c r="H257" s="73"/>
      <c r="I257" s="73"/>
    </row>
    <row r="258" spans="1:9" ht="148.94999999999999" customHeight="1">
      <c r="A258" s="73"/>
      <c r="B258" s="73"/>
      <c r="C258" s="73"/>
      <c r="D258" s="73"/>
      <c r="E258" s="73"/>
      <c r="F258" s="73"/>
      <c r="G258" s="73"/>
      <c r="H258" s="73"/>
      <c r="I258" s="73"/>
    </row>
    <row r="259" spans="1:9" ht="148.94999999999999" customHeight="1">
      <c r="A259" s="73"/>
      <c r="B259" s="73"/>
      <c r="C259" s="73"/>
      <c r="D259" s="73"/>
      <c r="E259" s="73"/>
      <c r="F259" s="73"/>
      <c r="G259" s="73"/>
      <c r="H259" s="73"/>
      <c r="I259" s="73"/>
    </row>
    <row r="260" spans="1:9" ht="148.94999999999999" customHeight="1">
      <c r="A260" s="73"/>
      <c r="B260" s="73"/>
      <c r="C260" s="73"/>
      <c r="D260" s="73"/>
      <c r="E260" s="73"/>
      <c r="F260" s="73"/>
      <c r="G260" s="73"/>
      <c r="H260" s="73"/>
      <c r="I260" s="73"/>
    </row>
    <row r="261" spans="1:9" ht="148.94999999999999" customHeight="1">
      <c r="A261" s="73"/>
      <c r="B261" s="73"/>
      <c r="C261" s="73"/>
      <c r="D261" s="73"/>
      <c r="E261" s="73"/>
      <c r="F261" s="73"/>
      <c r="G261" s="73"/>
      <c r="H261" s="73"/>
      <c r="I261" s="73"/>
    </row>
    <row r="262" spans="1:9" ht="148.94999999999999" customHeight="1">
      <c r="A262" s="73"/>
      <c r="B262" s="73"/>
      <c r="C262" s="73"/>
      <c r="D262" s="73"/>
      <c r="E262" s="73"/>
      <c r="F262" s="73"/>
      <c r="G262" s="73"/>
      <c r="H262" s="73"/>
      <c r="I262" s="73"/>
    </row>
    <row r="263" spans="1:9" ht="148.94999999999999" customHeight="1">
      <c r="A263" s="73"/>
      <c r="B263" s="73"/>
      <c r="C263" s="73"/>
      <c r="D263" s="73"/>
      <c r="E263" s="73"/>
      <c r="F263" s="73"/>
      <c r="G263" s="73"/>
      <c r="H263" s="73"/>
      <c r="I263" s="73"/>
    </row>
    <row r="264" spans="1:9" ht="148.94999999999999" customHeight="1">
      <c r="A264" s="73"/>
      <c r="B264" s="73"/>
      <c r="C264" s="73"/>
      <c r="D264" s="73"/>
      <c r="E264" s="73"/>
      <c r="F264" s="73"/>
      <c r="G264" s="73"/>
      <c r="H264" s="73"/>
      <c r="I264" s="73"/>
    </row>
    <row r="265" spans="1:9" ht="148.94999999999999" customHeight="1">
      <c r="A265" s="73"/>
      <c r="B265" s="73"/>
      <c r="C265" s="73"/>
      <c r="D265" s="73"/>
      <c r="E265" s="73"/>
      <c r="F265" s="73"/>
      <c r="G265" s="73"/>
      <c r="H265" s="73"/>
      <c r="I265" s="73"/>
    </row>
    <row r="266" spans="1:9" ht="148.94999999999999" customHeight="1">
      <c r="A266" s="73"/>
      <c r="B266" s="73"/>
      <c r="C266" s="73"/>
      <c r="D266" s="73"/>
      <c r="E266" s="73"/>
      <c r="F266" s="73"/>
      <c r="G266" s="73"/>
      <c r="H266" s="73"/>
      <c r="I266" s="73"/>
    </row>
    <row r="267" spans="1:9" ht="148.94999999999999" customHeight="1">
      <c r="A267" s="73"/>
      <c r="B267" s="73"/>
      <c r="C267" s="73"/>
      <c r="D267" s="73"/>
      <c r="E267" s="73"/>
      <c r="F267" s="73"/>
      <c r="G267" s="73"/>
      <c r="H267" s="73"/>
      <c r="I267" s="73"/>
    </row>
    <row r="268" spans="1:9" ht="148.94999999999999" customHeight="1">
      <c r="A268" s="73"/>
      <c r="B268" s="73"/>
      <c r="C268" s="73"/>
      <c r="D268" s="73"/>
      <c r="E268" s="73"/>
      <c r="F268" s="73"/>
      <c r="G268" s="73"/>
      <c r="H268" s="73"/>
      <c r="I268" s="73"/>
    </row>
    <row r="269" spans="1:9" ht="148.94999999999999" customHeight="1">
      <c r="A269" s="73"/>
      <c r="B269" s="73"/>
      <c r="C269" s="73"/>
      <c r="D269" s="73"/>
      <c r="E269" s="73"/>
      <c r="F269" s="73"/>
      <c r="G269" s="73"/>
      <c r="H269" s="73"/>
      <c r="I269" s="73"/>
    </row>
    <row r="270" spans="1:9" ht="148.94999999999999" customHeight="1">
      <c r="A270" s="73"/>
      <c r="B270" s="73"/>
      <c r="C270" s="73"/>
      <c r="D270" s="73"/>
      <c r="E270" s="73"/>
      <c r="F270" s="73"/>
      <c r="G270" s="73"/>
      <c r="H270" s="73"/>
      <c r="I270" s="73"/>
    </row>
    <row r="271" spans="1:9" ht="148.94999999999999" customHeight="1">
      <c r="A271" s="73"/>
      <c r="B271" s="73"/>
      <c r="C271" s="73"/>
      <c r="D271" s="73"/>
      <c r="E271" s="73"/>
      <c r="F271" s="73"/>
      <c r="G271" s="73"/>
      <c r="H271" s="73"/>
      <c r="I271" s="73"/>
    </row>
    <row r="272" spans="1:9" ht="148.94999999999999" customHeight="1">
      <c r="A272" s="73"/>
      <c r="B272" s="73"/>
      <c r="C272" s="73"/>
      <c r="D272" s="73"/>
      <c r="E272" s="73"/>
      <c r="F272" s="73"/>
      <c r="G272" s="73"/>
      <c r="H272" s="73"/>
      <c r="I272" s="73"/>
    </row>
    <row r="273" spans="1:9" ht="148.94999999999999" customHeight="1">
      <c r="A273" s="73"/>
      <c r="B273" s="73"/>
      <c r="C273" s="73"/>
      <c r="D273" s="73"/>
      <c r="E273" s="73"/>
      <c r="F273" s="73"/>
      <c r="G273" s="73"/>
      <c r="H273" s="73"/>
      <c r="I273" s="73"/>
    </row>
    <row r="274" spans="1:9" ht="148.94999999999999" customHeight="1">
      <c r="A274" s="73"/>
      <c r="B274" s="73"/>
      <c r="C274" s="73"/>
      <c r="D274" s="73"/>
      <c r="E274" s="73"/>
      <c r="F274" s="73"/>
      <c r="G274" s="73"/>
      <c r="H274" s="73"/>
      <c r="I274" s="73"/>
    </row>
    <row r="275" spans="1:9" ht="148.94999999999999" customHeight="1">
      <c r="A275" s="73"/>
      <c r="B275" s="73"/>
      <c r="C275" s="73"/>
      <c r="D275" s="73"/>
      <c r="E275" s="73"/>
      <c r="F275" s="73"/>
      <c r="G275" s="73"/>
      <c r="H275" s="73"/>
      <c r="I275" s="73"/>
    </row>
    <row r="276" spans="1:9" ht="148.94999999999999" customHeight="1">
      <c r="A276" s="73"/>
      <c r="B276" s="73"/>
      <c r="C276" s="73"/>
      <c r="D276" s="73"/>
      <c r="E276" s="73"/>
      <c r="F276" s="73"/>
      <c r="G276" s="73"/>
      <c r="H276" s="73"/>
      <c r="I276" s="73"/>
    </row>
    <row r="277" spans="1:9" ht="148.94999999999999" customHeight="1">
      <c r="A277" s="73"/>
      <c r="B277" s="73"/>
      <c r="C277" s="73"/>
      <c r="D277" s="73"/>
      <c r="E277" s="73"/>
      <c r="F277" s="73"/>
      <c r="G277" s="73"/>
      <c r="H277" s="73"/>
      <c r="I277" s="73"/>
    </row>
    <row r="278" spans="1:9" ht="148.94999999999999" customHeight="1">
      <c r="A278" s="73"/>
      <c r="B278" s="73"/>
      <c r="C278" s="73"/>
      <c r="D278" s="73"/>
      <c r="E278" s="73"/>
      <c r="F278" s="73"/>
      <c r="G278" s="73"/>
      <c r="H278" s="73"/>
      <c r="I278" s="73"/>
    </row>
    <row r="279" spans="1:9" ht="148.94999999999999" customHeight="1">
      <c r="A279" s="73"/>
      <c r="B279" s="73"/>
      <c r="C279" s="73"/>
      <c r="D279" s="73"/>
      <c r="E279" s="73"/>
      <c r="F279" s="73"/>
      <c r="G279" s="73"/>
      <c r="H279" s="73"/>
      <c r="I279" s="73"/>
    </row>
    <row r="280" spans="1:9" ht="148.94999999999999" customHeight="1">
      <c r="A280" s="73"/>
      <c r="B280" s="73"/>
      <c r="C280" s="73"/>
      <c r="D280" s="73"/>
      <c r="E280" s="73"/>
      <c r="F280" s="73"/>
      <c r="G280" s="73"/>
      <c r="H280" s="73"/>
      <c r="I280" s="73"/>
    </row>
    <row r="281" spans="1:9" ht="148.94999999999999" customHeight="1">
      <c r="A281" s="73"/>
      <c r="B281" s="73"/>
      <c r="C281" s="73"/>
      <c r="D281" s="73"/>
      <c r="E281" s="73"/>
      <c r="F281" s="73"/>
      <c r="G281" s="73"/>
      <c r="H281" s="73"/>
      <c r="I281" s="73"/>
    </row>
    <row r="282" spans="1:9" ht="148.94999999999999" customHeight="1">
      <c r="A282" s="73"/>
      <c r="B282" s="73"/>
      <c r="C282" s="73"/>
      <c r="D282" s="73"/>
      <c r="E282" s="73"/>
      <c r="F282" s="73"/>
      <c r="G282" s="73"/>
      <c r="H282" s="73"/>
      <c r="I282" s="73"/>
    </row>
    <row r="283" spans="1:9" ht="148.94999999999999" customHeight="1">
      <c r="A283" s="73"/>
      <c r="B283" s="73"/>
      <c r="C283" s="73"/>
      <c r="D283" s="73"/>
      <c r="E283" s="73"/>
      <c r="F283" s="73"/>
      <c r="G283" s="73"/>
      <c r="H283" s="73"/>
      <c r="I283" s="73"/>
    </row>
    <row r="284" spans="1:9" ht="148.94999999999999" customHeight="1">
      <c r="A284" s="73"/>
      <c r="B284" s="73"/>
      <c r="C284" s="73"/>
      <c r="D284" s="73"/>
      <c r="E284" s="73"/>
      <c r="F284" s="73"/>
      <c r="G284" s="73"/>
      <c r="H284" s="73"/>
      <c r="I284" s="73"/>
    </row>
    <row r="285" spans="1:9" ht="148.94999999999999" customHeight="1">
      <c r="A285" s="73"/>
      <c r="B285" s="73"/>
      <c r="C285" s="73"/>
      <c r="D285" s="73"/>
      <c r="E285" s="73"/>
      <c r="F285" s="73"/>
      <c r="G285" s="73"/>
      <c r="H285" s="73"/>
      <c r="I285" s="73"/>
    </row>
    <row r="286" spans="1:9" ht="148.94999999999999" customHeight="1">
      <c r="A286" s="73"/>
      <c r="B286" s="73"/>
      <c r="C286" s="73"/>
      <c r="D286" s="73"/>
      <c r="E286" s="73"/>
      <c r="F286" s="73"/>
      <c r="G286" s="73"/>
      <c r="H286" s="73"/>
      <c r="I286" s="73"/>
    </row>
    <row r="287" spans="1:9" ht="148.94999999999999" customHeight="1">
      <c r="A287" s="73"/>
      <c r="B287" s="73"/>
      <c r="C287" s="73"/>
      <c r="D287" s="73"/>
      <c r="E287" s="73"/>
      <c r="F287" s="73"/>
      <c r="G287" s="73"/>
      <c r="H287" s="73"/>
      <c r="I287" s="73"/>
    </row>
    <row r="288" spans="1:9" ht="148.94999999999999" customHeight="1">
      <c r="A288" s="73"/>
      <c r="B288" s="73"/>
      <c r="C288" s="73"/>
      <c r="D288" s="73"/>
      <c r="E288" s="73"/>
      <c r="F288" s="73"/>
      <c r="G288" s="73"/>
      <c r="H288" s="73"/>
      <c r="I288" s="73"/>
    </row>
    <row r="289" spans="1:9" ht="148.94999999999999" customHeight="1">
      <c r="A289" s="73"/>
      <c r="B289" s="73"/>
      <c r="C289" s="73"/>
      <c r="D289" s="73"/>
      <c r="E289" s="73"/>
      <c r="F289" s="73"/>
      <c r="G289" s="73"/>
      <c r="H289" s="73"/>
      <c r="I289" s="73"/>
    </row>
    <row r="290" spans="1:9" ht="148.94999999999999" customHeight="1">
      <c r="A290" s="73"/>
      <c r="B290" s="73"/>
      <c r="C290" s="73"/>
      <c r="D290" s="73"/>
      <c r="E290" s="73"/>
      <c r="F290" s="73"/>
      <c r="G290" s="73"/>
      <c r="H290" s="73"/>
      <c r="I290" s="73"/>
    </row>
    <row r="291" spans="1:9" ht="148.94999999999999" customHeight="1">
      <c r="A291" s="73"/>
      <c r="B291" s="73"/>
      <c r="C291" s="73"/>
      <c r="D291" s="73"/>
      <c r="E291" s="73"/>
      <c r="F291" s="73"/>
      <c r="G291" s="73"/>
      <c r="H291" s="73"/>
      <c r="I291" s="73"/>
    </row>
    <row r="292" spans="1:9" ht="148.94999999999999" customHeight="1">
      <c r="A292" s="73"/>
      <c r="B292" s="73"/>
      <c r="C292" s="73"/>
      <c r="D292" s="73"/>
      <c r="E292" s="73"/>
      <c r="F292" s="73"/>
      <c r="G292" s="73"/>
      <c r="H292" s="73"/>
      <c r="I292" s="73"/>
    </row>
    <row r="293" spans="1:9" ht="148.94999999999999" customHeight="1">
      <c r="A293" s="73"/>
      <c r="B293" s="73"/>
      <c r="C293" s="73"/>
      <c r="D293" s="73"/>
      <c r="E293" s="73"/>
      <c r="F293" s="73"/>
      <c r="G293" s="73"/>
      <c r="H293" s="73"/>
      <c r="I293" s="73"/>
    </row>
    <row r="294" spans="1:9" ht="148.94999999999999" customHeight="1">
      <c r="A294" s="73"/>
      <c r="B294" s="73"/>
      <c r="C294" s="73"/>
      <c r="D294" s="73"/>
      <c r="E294" s="73"/>
      <c r="F294" s="73"/>
      <c r="G294" s="73"/>
      <c r="H294" s="73"/>
      <c r="I294" s="73"/>
    </row>
    <row r="295" spans="1:9" ht="148.94999999999999" customHeight="1">
      <c r="A295" s="73"/>
      <c r="B295" s="73"/>
      <c r="C295" s="73"/>
      <c r="D295" s="73"/>
      <c r="E295" s="73"/>
      <c r="F295" s="73"/>
      <c r="G295" s="73"/>
      <c r="H295" s="73"/>
      <c r="I295" s="73"/>
    </row>
    <row r="296" spans="1:9" ht="148.94999999999999" customHeight="1">
      <c r="A296" s="73"/>
      <c r="B296" s="73"/>
      <c r="C296" s="73"/>
      <c r="D296" s="73"/>
      <c r="E296" s="73"/>
      <c r="F296" s="73"/>
      <c r="G296" s="73"/>
      <c r="H296" s="73"/>
      <c r="I296" s="73"/>
    </row>
    <row r="297" spans="1:9" ht="148.94999999999999" customHeight="1">
      <c r="A297" s="73"/>
      <c r="B297" s="73"/>
      <c r="C297" s="73"/>
      <c r="D297" s="73"/>
      <c r="E297" s="73"/>
      <c r="F297" s="73"/>
      <c r="G297" s="73"/>
      <c r="H297" s="73"/>
      <c r="I297" s="73"/>
    </row>
    <row r="298" spans="1:9" ht="148.94999999999999" customHeight="1">
      <c r="A298" s="73"/>
      <c r="B298" s="73"/>
      <c r="C298" s="73"/>
      <c r="D298" s="73"/>
      <c r="E298" s="73"/>
      <c r="F298" s="73"/>
      <c r="G298" s="73"/>
      <c r="H298" s="73"/>
      <c r="I298" s="73"/>
    </row>
    <row r="299" spans="1:9" ht="148.94999999999999" customHeight="1">
      <c r="A299" s="73"/>
      <c r="B299" s="73"/>
      <c r="C299" s="73"/>
      <c r="D299" s="73"/>
      <c r="E299" s="73"/>
      <c r="F299" s="73"/>
      <c r="G299" s="73"/>
      <c r="H299" s="73"/>
      <c r="I299" s="73"/>
    </row>
    <row r="300" spans="1:9" ht="148.94999999999999" customHeight="1">
      <c r="A300" s="73"/>
      <c r="B300" s="73"/>
      <c r="C300" s="73"/>
      <c r="D300" s="73"/>
      <c r="E300" s="73"/>
      <c r="F300" s="73"/>
      <c r="G300" s="73"/>
      <c r="H300" s="73"/>
      <c r="I300" s="73"/>
    </row>
    <row r="301" spans="1:9" ht="148.94999999999999" customHeight="1">
      <c r="A301" s="73"/>
      <c r="B301" s="73"/>
      <c r="C301" s="73"/>
      <c r="D301" s="73"/>
      <c r="E301" s="73"/>
      <c r="F301" s="73"/>
      <c r="G301" s="73"/>
      <c r="H301" s="73"/>
      <c r="I301" s="73"/>
    </row>
    <row r="302" spans="1:9" ht="148.94999999999999" customHeight="1">
      <c r="A302" s="73"/>
      <c r="B302" s="73"/>
      <c r="C302" s="73"/>
      <c r="D302" s="73"/>
      <c r="E302" s="73"/>
      <c r="F302" s="73"/>
      <c r="G302" s="73"/>
      <c r="H302" s="73"/>
      <c r="I302" s="73"/>
    </row>
    <row r="303" spans="1:9" ht="148.94999999999999" customHeight="1">
      <c r="A303" s="73"/>
      <c r="B303" s="73"/>
      <c r="C303" s="73"/>
      <c r="D303" s="73"/>
      <c r="E303" s="73"/>
      <c r="F303" s="73"/>
      <c r="G303" s="73"/>
      <c r="H303" s="73"/>
      <c r="I303" s="73"/>
    </row>
    <row r="304" spans="1:9" ht="148.94999999999999" customHeight="1">
      <c r="A304" s="73"/>
      <c r="B304" s="73"/>
      <c r="C304" s="73"/>
      <c r="D304" s="73"/>
      <c r="E304" s="73"/>
      <c r="F304" s="73"/>
      <c r="G304" s="73"/>
      <c r="H304" s="73"/>
      <c r="I304" s="73"/>
    </row>
    <row r="305" spans="1:9" ht="148.94999999999999" customHeight="1">
      <c r="A305" s="73"/>
      <c r="B305" s="73"/>
      <c r="C305" s="73"/>
      <c r="D305" s="73"/>
      <c r="E305" s="73"/>
      <c r="F305" s="73"/>
      <c r="G305" s="73"/>
      <c r="H305" s="73"/>
      <c r="I305" s="73"/>
    </row>
    <row r="306" spans="1:9" ht="148.94999999999999" customHeight="1">
      <c r="A306" s="73"/>
      <c r="B306" s="73"/>
      <c r="C306" s="73"/>
      <c r="D306" s="73"/>
      <c r="E306" s="73"/>
      <c r="F306" s="73"/>
      <c r="G306" s="73"/>
      <c r="H306" s="73"/>
      <c r="I306" s="73"/>
    </row>
    <row r="307" spans="1:9" ht="148.94999999999999" customHeight="1">
      <c r="A307" s="73"/>
      <c r="B307" s="73"/>
      <c r="C307" s="73"/>
      <c r="D307" s="73"/>
      <c r="E307" s="73"/>
      <c r="F307" s="73"/>
      <c r="G307" s="73"/>
      <c r="H307" s="73"/>
      <c r="I307" s="73"/>
    </row>
    <row r="308" spans="1:9" ht="148.94999999999999" customHeight="1">
      <c r="A308" s="73"/>
      <c r="B308" s="73"/>
      <c r="C308" s="73"/>
      <c r="D308" s="73"/>
      <c r="E308" s="73"/>
      <c r="F308" s="73"/>
      <c r="G308" s="73"/>
      <c r="H308" s="73"/>
      <c r="I308" s="73"/>
    </row>
    <row r="309" spans="1:9" ht="148.94999999999999" customHeight="1">
      <c r="A309" s="73"/>
      <c r="B309" s="73"/>
      <c r="C309" s="73"/>
      <c r="D309" s="73"/>
      <c r="E309" s="73"/>
      <c r="F309" s="73"/>
      <c r="G309" s="73"/>
      <c r="H309" s="73"/>
      <c r="I309" s="73"/>
    </row>
    <row r="310" spans="1:9" ht="148.94999999999999" customHeight="1">
      <c r="A310" s="73"/>
      <c r="B310" s="73"/>
      <c r="C310" s="73"/>
      <c r="D310" s="73"/>
      <c r="E310" s="73"/>
      <c r="F310" s="73"/>
      <c r="G310" s="73"/>
      <c r="H310" s="73"/>
      <c r="I310" s="73"/>
    </row>
    <row r="311" spans="1:9" ht="148.94999999999999" customHeight="1">
      <c r="A311" s="73"/>
      <c r="B311" s="73"/>
      <c r="C311" s="73"/>
      <c r="D311" s="73"/>
      <c r="E311" s="73"/>
      <c r="F311" s="73"/>
      <c r="G311" s="73"/>
      <c r="H311" s="73"/>
      <c r="I311" s="73"/>
    </row>
    <row r="312" spans="1:9" ht="148.94999999999999" customHeight="1">
      <c r="A312" s="73"/>
      <c r="B312" s="73"/>
      <c r="C312" s="73"/>
      <c r="D312" s="73"/>
      <c r="E312" s="73"/>
      <c r="F312" s="73"/>
      <c r="G312" s="73"/>
      <c r="H312" s="73"/>
      <c r="I312" s="73"/>
    </row>
  </sheetData>
  <autoFilter ref="A2:I93"/>
  <mergeCells count="1">
    <mergeCell ref="A1:I1"/>
  </mergeCells>
  <phoneticPr fontId="51" type="noConversion"/>
  <conditionalFormatting sqref="F2">
    <cfRule type="cellIs" dxfId="74" priority="1" operator="equal">
      <formula>"Nok"</formula>
    </cfRule>
    <cfRule type="cellIs" dxfId="73" priority="2" operator="equal">
      <formula>"OK"</formula>
    </cfRule>
  </conditionalFormatting>
  <dataValidations count="1">
    <dataValidation type="list" showErrorMessage="1" errorTitle="输入有误" error="您输入的值不在下拉框列表内。" sqref="F3:F93">
      <formula1>",F0-必须满足,F1-期望满足,F2-期望满足-"</formula1>
    </dataValidation>
  </dataValidations>
  <pageMargins left="0.70866141732283505" right="0.70866141732283505" top="0.74803149606299202" bottom="0.74803149606299202" header="0.31496062992126" footer="0.31496062992126"/>
  <pageSetup paperSize="9" orientation="landscape"/>
  <headerFooter>
    <oddHeader>&amp;L&amp;6 &amp;G</oddHeader>
    <oddFooter>&amp;C本文中的所有信息均为深圳市雄帝科技股份有限公司内部信息，不得向外传播。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75"/>
  <sheetViews>
    <sheetView tabSelected="1" workbookViewId="0">
      <selection activeCell="A3" sqref="A3:XFD94"/>
    </sheetView>
  </sheetViews>
  <sheetFormatPr defaultColWidth="9.109375" defaultRowHeight="16.2"/>
  <cols>
    <col min="1" max="1" width="5.109375" style="69" customWidth="1"/>
    <col min="2" max="2" width="6.33203125" style="70" customWidth="1"/>
    <col min="3" max="3" width="6.77734375" style="71" customWidth="1"/>
    <col min="4" max="4" width="15.109375" style="70" customWidth="1"/>
    <col min="5" max="5" width="11" style="70" customWidth="1"/>
    <col min="6" max="6" width="33.77734375" style="72" customWidth="1"/>
    <col min="7" max="7" width="18.6640625" style="72" customWidth="1"/>
    <col min="8" max="8" width="16.21875" style="72" customWidth="1"/>
    <col min="9" max="9" width="5.33203125" style="72" customWidth="1"/>
    <col min="10" max="10" width="6.44140625" style="72" customWidth="1"/>
    <col min="11" max="11" width="9.109375" style="72" customWidth="1"/>
    <col min="12" max="16384" width="9.109375" style="72"/>
  </cols>
  <sheetData>
    <row r="1" spans="1:10" s="68" customFormat="1" ht="19.95" customHeight="1">
      <c r="A1" s="157" t="str">
        <f ca="1">MID(CELL("filename",A2),FIND("]",CELL("filename",A2))+1,255)</f>
        <v>验收测试用例</v>
      </c>
      <c r="B1" s="158"/>
      <c r="C1" s="158"/>
      <c r="D1" s="158"/>
      <c r="E1" s="158"/>
      <c r="F1" s="158"/>
    </row>
    <row r="2" spans="1:10" s="2" customFormat="1" ht="66" customHeight="1">
      <c r="A2" s="5" t="s">
        <v>101</v>
      </c>
      <c r="B2" s="5" t="s">
        <v>80</v>
      </c>
      <c r="C2" s="5" t="s">
        <v>81</v>
      </c>
      <c r="D2" s="5" t="s">
        <v>102</v>
      </c>
      <c r="E2" s="5" t="s">
        <v>103</v>
      </c>
      <c r="F2" s="5" t="s">
        <v>104</v>
      </c>
      <c r="G2" s="5" t="s">
        <v>105</v>
      </c>
      <c r="H2" s="5" t="s">
        <v>106</v>
      </c>
      <c r="I2" s="5" t="s">
        <v>107</v>
      </c>
      <c r="J2" s="5" t="s">
        <v>108</v>
      </c>
    </row>
    <row r="3" spans="1:10" ht="184.95" customHeight="1">
      <c r="A3" s="73">
        <v>87086</v>
      </c>
      <c r="B3" s="73" t="s">
        <v>313</v>
      </c>
      <c r="C3" s="73"/>
      <c r="D3" s="102" t="s">
        <v>314</v>
      </c>
      <c r="E3" s="73"/>
      <c r="F3" s="73" t="s">
        <v>315</v>
      </c>
      <c r="G3" s="73" t="s">
        <v>316</v>
      </c>
      <c r="H3" s="73">
        <v>1</v>
      </c>
      <c r="I3" s="73" t="s">
        <v>267</v>
      </c>
      <c r="J3" s="73">
        <v>1</v>
      </c>
    </row>
    <row r="4" spans="1:10" ht="184.95" customHeight="1">
      <c r="A4" s="73">
        <v>87085</v>
      </c>
      <c r="B4" s="73" t="s">
        <v>313</v>
      </c>
      <c r="C4" s="73"/>
      <c r="D4" s="102" t="s">
        <v>317</v>
      </c>
      <c r="E4" s="73"/>
      <c r="F4" s="73" t="s">
        <v>318</v>
      </c>
      <c r="G4" s="73" t="s">
        <v>319</v>
      </c>
      <c r="H4" s="73" t="s">
        <v>272</v>
      </c>
      <c r="I4" s="73" t="s">
        <v>267</v>
      </c>
      <c r="J4" s="73">
        <v>2</v>
      </c>
    </row>
    <row r="5" spans="1:10" ht="184.95" customHeight="1">
      <c r="A5" s="73">
        <v>87084</v>
      </c>
      <c r="B5" s="73" t="s">
        <v>313</v>
      </c>
      <c r="C5" s="73"/>
      <c r="D5" s="102" t="s">
        <v>320</v>
      </c>
      <c r="E5" s="73"/>
      <c r="F5" s="73" t="s">
        <v>321</v>
      </c>
      <c r="G5" s="73" t="s">
        <v>322</v>
      </c>
      <c r="H5" s="73" t="s">
        <v>272</v>
      </c>
      <c r="I5" s="73" t="s">
        <v>267</v>
      </c>
      <c r="J5" s="73">
        <v>2</v>
      </c>
    </row>
    <row r="6" spans="1:10" ht="184.95" customHeight="1">
      <c r="A6" s="73">
        <v>87082</v>
      </c>
      <c r="B6" s="73" t="s">
        <v>302</v>
      </c>
      <c r="C6" s="73"/>
      <c r="D6" s="102" t="s">
        <v>323</v>
      </c>
      <c r="E6" s="73"/>
      <c r="F6" s="73" t="s">
        <v>324</v>
      </c>
      <c r="G6" s="73" t="s">
        <v>325</v>
      </c>
      <c r="H6" s="73" t="s">
        <v>326</v>
      </c>
      <c r="I6" s="73" t="s">
        <v>270</v>
      </c>
      <c r="J6" s="73">
        <v>1</v>
      </c>
    </row>
    <row r="7" spans="1:10" ht="184.95" customHeight="1">
      <c r="A7" s="73">
        <v>87081</v>
      </c>
      <c r="B7" s="73" t="s">
        <v>302</v>
      </c>
      <c r="C7" s="73"/>
      <c r="D7" s="102" t="s">
        <v>327</v>
      </c>
      <c r="E7" s="73"/>
      <c r="F7" s="73" t="s">
        <v>328</v>
      </c>
      <c r="G7" s="73" t="s">
        <v>329</v>
      </c>
      <c r="H7" s="73" t="s">
        <v>272</v>
      </c>
      <c r="I7" s="73" t="s">
        <v>267</v>
      </c>
      <c r="J7" s="73">
        <v>2</v>
      </c>
    </row>
    <row r="8" spans="1:10" ht="184.95" customHeight="1">
      <c r="A8" s="73">
        <v>87079</v>
      </c>
      <c r="B8" s="73" t="s">
        <v>302</v>
      </c>
      <c r="C8" s="73"/>
      <c r="D8" s="102" t="s">
        <v>330</v>
      </c>
      <c r="E8" s="73"/>
      <c r="F8" s="73" t="s">
        <v>331</v>
      </c>
      <c r="G8" s="73" t="s">
        <v>332</v>
      </c>
      <c r="H8" s="73" t="s">
        <v>272</v>
      </c>
      <c r="I8" s="73" t="s">
        <v>267</v>
      </c>
      <c r="J8" s="73">
        <v>1</v>
      </c>
    </row>
    <row r="9" spans="1:10" ht="184.95" customHeight="1">
      <c r="A9" s="73">
        <v>87077</v>
      </c>
      <c r="B9" s="73" t="s">
        <v>313</v>
      </c>
      <c r="C9" s="73"/>
      <c r="D9" s="102" t="s">
        <v>333</v>
      </c>
      <c r="E9" s="73"/>
      <c r="F9" s="73" t="s">
        <v>334</v>
      </c>
      <c r="G9" s="73" t="s">
        <v>335</v>
      </c>
      <c r="H9" s="73" t="s">
        <v>269</v>
      </c>
      <c r="I9" s="73" t="s">
        <v>267</v>
      </c>
      <c r="J9" s="73">
        <v>1</v>
      </c>
    </row>
    <row r="10" spans="1:10" ht="184.95" customHeight="1">
      <c r="A10" s="73">
        <v>87071</v>
      </c>
      <c r="B10" s="73" t="s">
        <v>313</v>
      </c>
      <c r="C10" s="73"/>
      <c r="D10" s="102" t="s">
        <v>336</v>
      </c>
      <c r="E10" s="73"/>
      <c r="F10" s="73" t="s">
        <v>337</v>
      </c>
      <c r="G10" s="73" t="s">
        <v>338</v>
      </c>
      <c r="H10" s="73" t="s">
        <v>272</v>
      </c>
      <c r="I10" s="73" t="s">
        <v>267</v>
      </c>
      <c r="J10" s="73">
        <v>1</v>
      </c>
    </row>
    <row r="11" spans="1:10" ht="184.95" customHeight="1">
      <c r="A11" s="73">
        <v>87070</v>
      </c>
      <c r="B11" s="73" t="s">
        <v>313</v>
      </c>
      <c r="C11" s="73"/>
      <c r="D11" s="102" t="s">
        <v>339</v>
      </c>
      <c r="E11" s="73"/>
      <c r="F11" s="73" t="s">
        <v>340</v>
      </c>
      <c r="G11" s="73" t="s">
        <v>341</v>
      </c>
      <c r="H11" s="73" t="s">
        <v>269</v>
      </c>
      <c r="I11" s="73" t="s">
        <v>267</v>
      </c>
      <c r="J11" s="73">
        <v>3</v>
      </c>
    </row>
    <row r="12" spans="1:10" ht="184.95" customHeight="1">
      <c r="A12" s="73">
        <v>87069</v>
      </c>
      <c r="B12" s="73" t="s">
        <v>262</v>
      </c>
      <c r="C12" s="73" t="s">
        <v>342</v>
      </c>
      <c r="D12" s="102" t="s">
        <v>343</v>
      </c>
      <c r="E12" s="73"/>
      <c r="F12" s="73" t="s">
        <v>344</v>
      </c>
      <c r="G12" s="73" t="s">
        <v>345</v>
      </c>
      <c r="H12" s="73">
        <v>1</v>
      </c>
      <c r="I12" s="73" t="s">
        <v>267</v>
      </c>
      <c r="J12" s="73">
        <v>1</v>
      </c>
    </row>
    <row r="13" spans="1:10" ht="184.95" customHeight="1">
      <c r="A13" s="73">
        <v>87063</v>
      </c>
      <c r="B13" s="73" t="s">
        <v>201</v>
      </c>
      <c r="C13" s="73" t="s">
        <v>346</v>
      </c>
      <c r="D13" s="102" t="s">
        <v>202</v>
      </c>
      <c r="E13" s="73"/>
      <c r="F13" s="73" t="s">
        <v>347</v>
      </c>
      <c r="G13" s="73" t="s">
        <v>348</v>
      </c>
      <c r="H13" s="73" t="s">
        <v>272</v>
      </c>
      <c r="I13" s="73" t="s">
        <v>267</v>
      </c>
      <c r="J13" s="73">
        <v>1</v>
      </c>
    </row>
    <row r="14" spans="1:10" ht="184.95" customHeight="1">
      <c r="A14" s="73">
        <v>87062</v>
      </c>
      <c r="B14" s="73" t="s">
        <v>196</v>
      </c>
      <c r="C14" s="73" t="s">
        <v>349</v>
      </c>
      <c r="D14" s="102" t="s">
        <v>350</v>
      </c>
      <c r="E14" s="73"/>
      <c r="F14" s="73" t="s">
        <v>351</v>
      </c>
      <c r="G14" s="73" t="s">
        <v>352</v>
      </c>
      <c r="H14" s="73" t="s">
        <v>353</v>
      </c>
      <c r="I14" s="73" t="s">
        <v>267</v>
      </c>
      <c r="J14" s="73">
        <v>1</v>
      </c>
    </row>
    <row r="15" spans="1:10" ht="184.95" customHeight="1">
      <c r="A15" s="73">
        <v>87061</v>
      </c>
      <c r="B15" s="73" t="s">
        <v>190</v>
      </c>
      <c r="C15" s="73" t="s">
        <v>354</v>
      </c>
      <c r="D15" s="102" t="s">
        <v>355</v>
      </c>
      <c r="E15" s="73"/>
      <c r="F15" s="73" t="s">
        <v>356</v>
      </c>
      <c r="G15" s="73" t="s">
        <v>357</v>
      </c>
      <c r="H15" s="73" t="s">
        <v>353</v>
      </c>
      <c r="I15" s="73" t="s">
        <v>267</v>
      </c>
      <c r="J15" s="73">
        <v>1</v>
      </c>
    </row>
    <row r="16" spans="1:10" ht="184.95" customHeight="1">
      <c r="A16" s="73">
        <v>87060</v>
      </c>
      <c r="B16" s="73" t="s">
        <v>358</v>
      </c>
      <c r="C16" s="73"/>
      <c r="D16" s="102" t="s">
        <v>359</v>
      </c>
      <c r="E16" s="73"/>
      <c r="F16" s="73" t="s">
        <v>360</v>
      </c>
      <c r="G16" s="73" t="s">
        <v>361</v>
      </c>
      <c r="H16" s="73" t="s">
        <v>272</v>
      </c>
      <c r="I16" s="73" t="s">
        <v>267</v>
      </c>
      <c r="J16" s="73">
        <v>1</v>
      </c>
    </row>
    <row r="17" spans="1:10" ht="184.95" customHeight="1">
      <c r="A17" s="73">
        <v>87059</v>
      </c>
      <c r="B17" s="73" t="s">
        <v>234</v>
      </c>
      <c r="C17" s="73" t="s">
        <v>362</v>
      </c>
      <c r="D17" s="102" t="s">
        <v>363</v>
      </c>
      <c r="E17" s="73"/>
      <c r="F17" s="73" t="s">
        <v>364</v>
      </c>
      <c r="G17" s="73" t="s">
        <v>365</v>
      </c>
      <c r="H17" s="73">
        <v>1</v>
      </c>
      <c r="I17" s="73" t="s">
        <v>267</v>
      </c>
      <c r="J17" s="73">
        <v>1</v>
      </c>
    </row>
    <row r="18" spans="1:10" ht="184.95" customHeight="1">
      <c r="A18" s="73">
        <v>87058</v>
      </c>
      <c r="B18" s="73" t="s">
        <v>313</v>
      </c>
      <c r="C18" s="73"/>
      <c r="D18" s="102" t="s">
        <v>366</v>
      </c>
      <c r="E18" s="73" t="s">
        <v>367</v>
      </c>
      <c r="F18" s="73" t="s">
        <v>368</v>
      </c>
      <c r="G18" s="73" t="s">
        <v>369</v>
      </c>
      <c r="H18" s="73" t="s">
        <v>266</v>
      </c>
      <c r="I18" s="73" t="s">
        <v>267</v>
      </c>
      <c r="J18" s="73">
        <v>2</v>
      </c>
    </row>
    <row r="19" spans="1:10" ht="184.95" customHeight="1">
      <c r="A19" s="73">
        <v>87057</v>
      </c>
      <c r="B19" s="73" t="s">
        <v>313</v>
      </c>
      <c r="C19" s="73"/>
      <c r="D19" s="102" t="s">
        <v>370</v>
      </c>
      <c r="E19" s="73" t="s">
        <v>367</v>
      </c>
      <c r="F19" s="73" t="s">
        <v>371</v>
      </c>
      <c r="G19" s="73" t="s">
        <v>372</v>
      </c>
      <c r="H19" s="73" t="s">
        <v>266</v>
      </c>
      <c r="I19" s="73" t="s">
        <v>267</v>
      </c>
      <c r="J19" s="73">
        <v>2</v>
      </c>
    </row>
    <row r="20" spans="1:10" ht="184.95" customHeight="1">
      <c r="A20" s="73">
        <v>86675</v>
      </c>
      <c r="B20" s="73" t="s">
        <v>313</v>
      </c>
      <c r="C20" s="73"/>
      <c r="D20" s="102" t="s">
        <v>373</v>
      </c>
      <c r="E20" s="73"/>
      <c r="F20" s="73" t="s">
        <v>374</v>
      </c>
      <c r="G20" s="73" t="s">
        <v>375</v>
      </c>
      <c r="H20" s="73" t="s">
        <v>272</v>
      </c>
      <c r="I20" s="73" t="s">
        <v>267</v>
      </c>
      <c r="J20" s="73">
        <v>2</v>
      </c>
    </row>
    <row r="21" spans="1:10" ht="184.95" customHeight="1">
      <c r="A21" s="73">
        <v>86314</v>
      </c>
      <c r="B21" s="73" t="s">
        <v>313</v>
      </c>
      <c r="C21" s="73"/>
      <c r="D21" s="102" t="s">
        <v>376</v>
      </c>
      <c r="E21" s="73" t="s">
        <v>377</v>
      </c>
      <c r="F21" s="73" t="s">
        <v>378</v>
      </c>
      <c r="G21" s="73" t="s">
        <v>379</v>
      </c>
      <c r="H21" s="73">
        <v>1</v>
      </c>
      <c r="I21" s="73" t="s">
        <v>267</v>
      </c>
      <c r="J21" s="73">
        <v>1</v>
      </c>
    </row>
    <row r="22" spans="1:10" ht="184.95" customHeight="1">
      <c r="A22" s="73">
        <v>86313</v>
      </c>
      <c r="B22" s="73" t="s">
        <v>313</v>
      </c>
      <c r="C22" s="73"/>
      <c r="D22" s="102" t="s">
        <v>380</v>
      </c>
      <c r="E22" s="73" t="s">
        <v>377</v>
      </c>
      <c r="F22" s="73" t="s">
        <v>378</v>
      </c>
      <c r="G22" s="73" t="s">
        <v>381</v>
      </c>
      <c r="H22" s="73">
        <v>1</v>
      </c>
      <c r="I22" s="73" t="s">
        <v>267</v>
      </c>
      <c r="J22" s="73">
        <v>1</v>
      </c>
    </row>
    <row r="23" spans="1:10" ht="184.95" customHeight="1">
      <c r="A23" s="73">
        <v>86312</v>
      </c>
      <c r="B23" s="73" t="s">
        <v>313</v>
      </c>
      <c r="C23" s="73"/>
      <c r="D23" s="102" t="s">
        <v>382</v>
      </c>
      <c r="E23" s="73" t="s">
        <v>377</v>
      </c>
      <c r="F23" s="73" t="s">
        <v>378</v>
      </c>
      <c r="G23" s="73" t="s">
        <v>383</v>
      </c>
      <c r="H23" s="73">
        <v>1</v>
      </c>
      <c r="I23" s="73" t="s">
        <v>267</v>
      </c>
      <c r="J23" s="73">
        <v>1</v>
      </c>
    </row>
    <row r="24" spans="1:10" ht="184.95" customHeight="1">
      <c r="A24" s="73">
        <v>86311</v>
      </c>
      <c r="B24" s="73" t="s">
        <v>313</v>
      </c>
      <c r="C24" s="73"/>
      <c r="D24" s="102" t="s">
        <v>384</v>
      </c>
      <c r="E24" s="73" t="s">
        <v>385</v>
      </c>
      <c r="F24" s="73" t="s">
        <v>386</v>
      </c>
      <c r="G24" s="73" t="s">
        <v>387</v>
      </c>
      <c r="H24" s="73" t="s">
        <v>272</v>
      </c>
      <c r="I24" s="73" t="s">
        <v>267</v>
      </c>
      <c r="J24" s="73">
        <v>2</v>
      </c>
    </row>
    <row r="25" spans="1:10" ht="184.95" customHeight="1">
      <c r="A25" s="73">
        <v>86310</v>
      </c>
      <c r="B25" s="73" t="s">
        <v>313</v>
      </c>
      <c r="C25" s="73"/>
      <c r="D25" s="102" t="s">
        <v>388</v>
      </c>
      <c r="E25" s="73" t="s">
        <v>385</v>
      </c>
      <c r="F25" s="73" t="s">
        <v>389</v>
      </c>
      <c r="G25" s="73" t="s">
        <v>387</v>
      </c>
      <c r="H25" s="73" t="s">
        <v>272</v>
      </c>
      <c r="I25" s="73" t="s">
        <v>267</v>
      </c>
      <c r="J25" s="73">
        <v>1</v>
      </c>
    </row>
    <row r="26" spans="1:10" ht="184.95" customHeight="1">
      <c r="A26" s="73">
        <v>86309</v>
      </c>
      <c r="B26" s="73" t="s">
        <v>313</v>
      </c>
      <c r="C26" s="73"/>
      <c r="D26" s="102" t="s">
        <v>390</v>
      </c>
      <c r="E26" s="73" t="s">
        <v>391</v>
      </c>
      <c r="F26" s="73" t="s">
        <v>392</v>
      </c>
      <c r="G26" s="73" t="s">
        <v>393</v>
      </c>
      <c r="H26" s="73" t="s">
        <v>272</v>
      </c>
      <c r="I26" s="73" t="s">
        <v>267</v>
      </c>
      <c r="J26" s="73">
        <v>1</v>
      </c>
    </row>
    <row r="27" spans="1:10" ht="184.95" customHeight="1">
      <c r="A27" s="73">
        <v>86308</v>
      </c>
      <c r="B27" s="73" t="s">
        <v>313</v>
      </c>
      <c r="C27" s="73"/>
      <c r="D27" s="102" t="s">
        <v>394</v>
      </c>
      <c r="E27" s="73" t="s">
        <v>391</v>
      </c>
      <c r="F27" s="73" t="s">
        <v>395</v>
      </c>
      <c r="G27" s="73" t="s">
        <v>396</v>
      </c>
      <c r="H27" s="73" t="s">
        <v>272</v>
      </c>
      <c r="I27" s="73" t="s">
        <v>267</v>
      </c>
      <c r="J27" s="73">
        <v>1</v>
      </c>
    </row>
    <row r="28" spans="1:10" ht="184.95" customHeight="1">
      <c r="A28" s="73">
        <v>86307</v>
      </c>
      <c r="B28" s="73" t="s">
        <v>313</v>
      </c>
      <c r="C28" s="73"/>
      <c r="D28" s="102" t="s">
        <v>397</v>
      </c>
      <c r="E28" s="73" t="s">
        <v>398</v>
      </c>
      <c r="F28" s="73" t="s">
        <v>399</v>
      </c>
      <c r="G28" s="73" t="s">
        <v>400</v>
      </c>
      <c r="H28" s="73" t="s">
        <v>269</v>
      </c>
      <c r="I28" s="73" t="s">
        <v>267</v>
      </c>
      <c r="J28" s="73">
        <v>1</v>
      </c>
    </row>
    <row r="29" spans="1:10" ht="184.95" customHeight="1">
      <c r="A29" s="73">
        <v>86306</v>
      </c>
      <c r="B29" s="73" t="s">
        <v>313</v>
      </c>
      <c r="C29" s="73"/>
      <c r="D29" s="102" t="s">
        <v>401</v>
      </c>
      <c r="E29" s="73" t="s">
        <v>398</v>
      </c>
      <c r="F29" s="73" t="s">
        <v>402</v>
      </c>
      <c r="G29" s="73" t="s">
        <v>403</v>
      </c>
      <c r="H29" s="73" t="s">
        <v>269</v>
      </c>
      <c r="I29" s="73" t="s">
        <v>267</v>
      </c>
      <c r="J29" s="73">
        <v>1</v>
      </c>
    </row>
    <row r="30" spans="1:10" ht="184.95" customHeight="1">
      <c r="A30" s="73">
        <v>86305</v>
      </c>
      <c r="B30" s="73" t="s">
        <v>313</v>
      </c>
      <c r="C30" s="73"/>
      <c r="D30" s="102" t="s">
        <v>404</v>
      </c>
      <c r="E30" s="73" t="s">
        <v>398</v>
      </c>
      <c r="F30" s="73" t="s">
        <v>405</v>
      </c>
      <c r="G30" s="73" t="s">
        <v>406</v>
      </c>
      <c r="H30" s="73" t="s">
        <v>269</v>
      </c>
      <c r="I30" s="73" t="s">
        <v>267</v>
      </c>
      <c r="J30" s="73">
        <v>1</v>
      </c>
    </row>
    <row r="31" spans="1:10" ht="184.95" customHeight="1">
      <c r="A31" s="73">
        <v>86304</v>
      </c>
      <c r="B31" s="73" t="s">
        <v>313</v>
      </c>
      <c r="C31" s="73"/>
      <c r="D31" s="102" t="s">
        <v>407</v>
      </c>
      <c r="E31" s="73" t="s">
        <v>398</v>
      </c>
      <c r="F31" s="73" t="s">
        <v>405</v>
      </c>
      <c r="G31" s="73" t="s">
        <v>408</v>
      </c>
      <c r="H31" s="73" t="s">
        <v>269</v>
      </c>
      <c r="I31" s="73" t="s">
        <v>267</v>
      </c>
      <c r="J31" s="73">
        <v>1</v>
      </c>
    </row>
    <row r="32" spans="1:10" ht="184.95" customHeight="1">
      <c r="A32" s="73">
        <v>86303</v>
      </c>
      <c r="B32" s="73" t="s">
        <v>313</v>
      </c>
      <c r="C32" s="73"/>
      <c r="D32" s="102" t="s">
        <v>409</v>
      </c>
      <c r="E32" s="73" t="s">
        <v>398</v>
      </c>
      <c r="F32" s="73" t="s">
        <v>410</v>
      </c>
      <c r="G32" s="73" t="s">
        <v>411</v>
      </c>
      <c r="H32" s="73" t="s">
        <v>269</v>
      </c>
      <c r="I32" s="73" t="s">
        <v>267</v>
      </c>
      <c r="J32" s="73">
        <v>1</v>
      </c>
    </row>
    <row r="33" spans="1:10" ht="184.95" customHeight="1">
      <c r="A33" s="73">
        <v>86302</v>
      </c>
      <c r="B33" s="73" t="s">
        <v>313</v>
      </c>
      <c r="C33" s="73"/>
      <c r="D33" s="102" t="s">
        <v>412</v>
      </c>
      <c r="E33" s="73" t="s">
        <v>398</v>
      </c>
      <c r="F33" s="73" t="s">
        <v>413</v>
      </c>
      <c r="G33" s="73" t="s">
        <v>414</v>
      </c>
      <c r="H33" s="73" t="s">
        <v>269</v>
      </c>
      <c r="I33" s="73" t="s">
        <v>267</v>
      </c>
      <c r="J33" s="73">
        <v>1</v>
      </c>
    </row>
    <row r="34" spans="1:10" ht="184.95" customHeight="1">
      <c r="A34" s="73">
        <v>86301</v>
      </c>
      <c r="B34" s="73" t="s">
        <v>313</v>
      </c>
      <c r="C34" s="73"/>
      <c r="D34" s="102" t="s">
        <v>415</v>
      </c>
      <c r="E34" s="73" t="s">
        <v>398</v>
      </c>
      <c r="F34" s="73" t="s">
        <v>416</v>
      </c>
      <c r="G34" s="73" t="s">
        <v>417</v>
      </c>
      <c r="H34" s="73" t="s">
        <v>266</v>
      </c>
      <c r="I34" s="73" t="s">
        <v>267</v>
      </c>
      <c r="J34" s="73">
        <v>2</v>
      </c>
    </row>
    <row r="35" spans="1:10" ht="184.95" customHeight="1">
      <c r="A35" s="73">
        <v>86300</v>
      </c>
      <c r="B35" s="73" t="s">
        <v>313</v>
      </c>
      <c r="C35" s="73"/>
      <c r="D35" s="102" t="s">
        <v>418</v>
      </c>
      <c r="E35" s="73" t="s">
        <v>398</v>
      </c>
      <c r="F35" s="73" t="s">
        <v>419</v>
      </c>
      <c r="G35" s="73" t="s">
        <v>420</v>
      </c>
      <c r="H35" s="73" t="s">
        <v>266</v>
      </c>
      <c r="I35" s="73" t="s">
        <v>267</v>
      </c>
      <c r="J35" s="73">
        <v>3</v>
      </c>
    </row>
    <row r="36" spans="1:10" ht="184.95" customHeight="1">
      <c r="A36" s="73">
        <v>86299</v>
      </c>
      <c r="B36" s="73" t="s">
        <v>313</v>
      </c>
      <c r="C36" s="73"/>
      <c r="D36" s="102" t="s">
        <v>421</v>
      </c>
      <c r="E36" s="73" t="s">
        <v>398</v>
      </c>
      <c r="F36" s="73" t="s">
        <v>422</v>
      </c>
      <c r="G36" s="73" t="s">
        <v>423</v>
      </c>
      <c r="H36" s="73">
        <v>1</v>
      </c>
      <c r="I36" s="73" t="s">
        <v>267</v>
      </c>
      <c r="J36" s="73">
        <v>1</v>
      </c>
    </row>
    <row r="37" spans="1:10" ht="184.95" customHeight="1">
      <c r="A37" s="73">
        <v>86298</v>
      </c>
      <c r="B37" s="73" t="s">
        <v>313</v>
      </c>
      <c r="C37" s="73"/>
      <c r="D37" s="102" t="s">
        <v>424</v>
      </c>
      <c r="E37" s="73" t="s">
        <v>398</v>
      </c>
      <c r="F37" s="73" t="s">
        <v>425</v>
      </c>
      <c r="G37" s="73" t="s">
        <v>426</v>
      </c>
      <c r="H37" s="73" t="s">
        <v>269</v>
      </c>
      <c r="I37" s="73" t="s">
        <v>267</v>
      </c>
      <c r="J37" s="73">
        <v>1</v>
      </c>
    </row>
    <row r="38" spans="1:10" ht="184.95" customHeight="1">
      <c r="A38" s="73">
        <v>86297</v>
      </c>
      <c r="B38" s="73" t="s">
        <v>313</v>
      </c>
      <c r="C38" s="73"/>
      <c r="D38" s="102" t="s">
        <v>427</v>
      </c>
      <c r="E38" s="73" t="s">
        <v>398</v>
      </c>
      <c r="F38" s="73" t="s">
        <v>428</v>
      </c>
      <c r="G38" s="73" t="s">
        <v>426</v>
      </c>
      <c r="H38" s="73" t="s">
        <v>269</v>
      </c>
      <c r="I38" s="73" t="s">
        <v>267</v>
      </c>
      <c r="J38" s="73">
        <v>1</v>
      </c>
    </row>
    <row r="39" spans="1:10" ht="184.95" customHeight="1">
      <c r="A39" s="73">
        <v>86296</v>
      </c>
      <c r="B39" s="73" t="s">
        <v>313</v>
      </c>
      <c r="C39" s="73"/>
      <c r="D39" s="102" t="s">
        <v>429</v>
      </c>
      <c r="E39" s="73" t="s">
        <v>398</v>
      </c>
      <c r="F39" s="73" t="s">
        <v>430</v>
      </c>
      <c r="G39" s="73" t="s">
        <v>431</v>
      </c>
      <c r="H39" s="73" t="s">
        <v>272</v>
      </c>
      <c r="I39" s="73" t="s">
        <v>267</v>
      </c>
      <c r="J39" s="73">
        <v>1</v>
      </c>
    </row>
    <row r="40" spans="1:10" ht="184.95" customHeight="1">
      <c r="A40" s="73">
        <v>86295</v>
      </c>
      <c r="B40" s="73" t="s">
        <v>313</v>
      </c>
      <c r="C40" s="73"/>
      <c r="D40" s="102" t="s">
        <v>432</v>
      </c>
      <c r="E40" s="73" t="s">
        <v>398</v>
      </c>
      <c r="F40" s="73" t="s">
        <v>433</v>
      </c>
      <c r="G40" s="73" t="s">
        <v>434</v>
      </c>
      <c r="H40" s="73" t="s">
        <v>272</v>
      </c>
      <c r="I40" s="73" t="s">
        <v>267</v>
      </c>
      <c r="J40" s="73">
        <v>1</v>
      </c>
    </row>
    <row r="41" spans="1:10" ht="184.95" customHeight="1">
      <c r="A41" s="73">
        <v>86294</v>
      </c>
      <c r="B41" s="73" t="s">
        <v>313</v>
      </c>
      <c r="C41" s="73"/>
      <c r="D41" s="102" t="s">
        <v>435</v>
      </c>
      <c r="E41" s="73" t="s">
        <v>398</v>
      </c>
      <c r="F41" s="73" t="s">
        <v>436</v>
      </c>
      <c r="G41" s="73" t="s">
        <v>437</v>
      </c>
      <c r="H41" s="73" t="s">
        <v>272</v>
      </c>
      <c r="I41" s="73" t="s">
        <v>267</v>
      </c>
      <c r="J41" s="73">
        <v>1</v>
      </c>
    </row>
    <row r="42" spans="1:10" ht="184.95" customHeight="1">
      <c r="A42" s="73">
        <v>86293</v>
      </c>
      <c r="B42" s="73" t="s">
        <v>313</v>
      </c>
      <c r="C42" s="73"/>
      <c r="D42" s="102" t="s">
        <v>438</v>
      </c>
      <c r="E42" s="73" t="s">
        <v>398</v>
      </c>
      <c r="F42" s="73" t="s">
        <v>439</v>
      </c>
      <c r="G42" s="73" t="s">
        <v>440</v>
      </c>
      <c r="H42" s="73">
        <v>1</v>
      </c>
      <c r="I42" s="73" t="s">
        <v>267</v>
      </c>
      <c r="J42" s="73">
        <v>1</v>
      </c>
    </row>
    <row r="43" spans="1:10" ht="184.95" customHeight="1">
      <c r="A43" s="73">
        <v>86292</v>
      </c>
      <c r="B43" s="73" t="s">
        <v>313</v>
      </c>
      <c r="C43" s="73"/>
      <c r="D43" s="102" t="s">
        <v>441</v>
      </c>
      <c r="E43" s="73" t="s">
        <v>391</v>
      </c>
      <c r="F43" s="73" t="s">
        <v>442</v>
      </c>
      <c r="G43" s="73" t="s">
        <v>443</v>
      </c>
      <c r="H43" s="73" t="s">
        <v>272</v>
      </c>
      <c r="I43" s="73" t="s">
        <v>267</v>
      </c>
      <c r="J43" s="73">
        <v>2</v>
      </c>
    </row>
    <row r="44" spans="1:10" ht="184.95" customHeight="1">
      <c r="A44" s="73">
        <v>86290</v>
      </c>
      <c r="B44" s="73" t="s">
        <v>313</v>
      </c>
      <c r="C44" s="73"/>
      <c r="D44" s="102" t="s">
        <v>444</v>
      </c>
      <c r="E44" s="73" t="s">
        <v>391</v>
      </c>
      <c r="F44" s="73" t="s">
        <v>445</v>
      </c>
      <c r="G44" s="73" t="s">
        <v>446</v>
      </c>
      <c r="H44" s="73" t="s">
        <v>272</v>
      </c>
      <c r="I44" s="73" t="s">
        <v>267</v>
      </c>
      <c r="J44" s="73">
        <v>2</v>
      </c>
    </row>
    <row r="45" spans="1:10" ht="184.95" customHeight="1">
      <c r="A45" s="73">
        <v>86284</v>
      </c>
      <c r="B45" s="73" t="s">
        <v>313</v>
      </c>
      <c r="C45" s="73"/>
      <c r="D45" s="102" t="s">
        <v>447</v>
      </c>
      <c r="E45" s="73" t="s">
        <v>391</v>
      </c>
      <c r="F45" s="73" t="s">
        <v>448</v>
      </c>
      <c r="G45" s="73" t="s">
        <v>449</v>
      </c>
      <c r="H45" s="73" t="s">
        <v>269</v>
      </c>
      <c r="I45" s="73" t="s">
        <v>267</v>
      </c>
      <c r="J45" s="73">
        <v>2</v>
      </c>
    </row>
    <row r="46" spans="1:10" ht="184.95" customHeight="1">
      <c r="A46" s="73">
        <v>86282</v>
      </c>
      <c r="B46" s="73" t="s">
        <v>313</v>
      </c>
      <c r="C46" s="73"/>
      <c r="D46" s="102" t="s">
        <v>450</v>
      </c>
      <c r="E46" s="73" t="s">
        <v>391</v>
      </c>
      <c r="F46" s="73" t="s">
        <v>451</v>
      </c>
      <c r="G46" s="73" t="s">
        <v>452</v>
      </c>
      <c r="H46" s="73" t="s">
        <v>272</v>
      </c>
      <c r="I46" s="73" t="s">
        <v>267</v>
      </c>
      <c r="J46" s="73">
        <v>3</v>
      </c>
    </row>
    <row r="47" spans="1:10" ht="184.95" customHeight="1">
      <c r="A47" s="73">
        <v>86280</v>
      </c>
      <c r="B47" s="73" t="s">
        <v>313</v>
      </c>
      <c r="C47" s="73"/>
      <c r="D47" s="102" t="s">
        <v>453</v>
      </c>
      <c r="E47" s="73" t="s">
        <v>454</v>
      </c>
      <c r="F47" s="73" t="s">
        <v>455</v>
      </c>
      <c r="G47" s="73" t="s">
        <v>456</v>
      </c>
      <c r="H47" s="73" t="s">
        <v>269</v>
      </c>
      <c r="I47" s="73" t="s">
        <v>267</v>
      </c>
      <c r="J47" s="73">
        <v>1</v>
      </c>
    </row>
    <row r="48" spans="1:10" ht="184.95" customHeight="1">
      <c r="A48" s="73">
        <v>86279</v>
      </c>
      <c r="B48" s="73" t="s">
        <v>313</v>
      </c>
      <c r="C48" s="73"/>
      <c r="D48" s="102" t="s">
        <v>457</v>
      </c>
      <c r="E48" s="73" t="s">
        <v>454</v>
      </c>
      <c r="F48" s="73" t="s">
        <v>458</v>
      </c>
      <c r="G48" s="73" t="s">
        <v>459</v>
      </c>
      <c r="H48" s="73" t="s">
        <v>269</v>
      </c>
      <c r="I48" s="73" t="s">
        <v>267</v>
      </c>
      <c r="J48" s="73">
        <v>1</v>
      </c>
    </row>
    <row r="49" spans="1:10" ht="184.95" customHeight="1">
      <c r="A49" s="73">
        <v>86278</v>
      </c>
      <c r="B49" s="73" t="s">
        <v>313</v>
      </c>
      <c r="C49" s="73"/>
      <c r="D49" s="102" t="s">
        <v>460</v>
      </c>
      <c r="E49" s="73" t="s">
        <v>454</v>
      </c>
      <c r="F49" s="73" t="s">
        <v>461</v>
      </c>
      <c r="G49" s="73" t="s">
        <v>462</v>
      </c>
      <c r="H49" s="73" t="s">
        <v>269</v>
      </c>
      <c r="I49" s="73" t="s">
        <v>267</v>
      </c>
      <c r="J49" s="73">
        <v>1</v>
      </c>
    </row>
    <row r="50" spans="1:10" ht="184.95" customHeight="1">
      <c r="A50" s="73">
        <v>86277</v>
      </c>
      <c r="B50" s="73" t="s">
        <v>313</v>
      </c>
      <c r="C50" s="73"/>
      <c r="D50" s="102" t="s">
        <v>463</v>
      </c>
      <c r="E50" s="73" t="s">
        <v>391</v>
      </c>
      <c r="F50" s="73" t="s">
        <v>464</v>
      </c>
      <c r="G50" s="73" t="s">
        <v>465</v>
      </c>
      <c r="H50" s="73" t="s">
        <v>272</v>
      </c>
      <c r="I50" s="73" t="s">
        <v>267</v>
      </c>
      <c r="J50" s="73">
        <v>3</v>
      </c>
    </row>
    <row r="51" spans="1:10" ht="184.95" customHeight="1">
      <c r="A51" s="73">
        <v>86274</v>
      </c>
      <c r="B51" s="73" t="s">
        <v>313</v>
      </c>
      <c r="C51" s="73"/>
      <c r="D51" s="102" t="s">
        <v>466</v>
      </c>
      <c r="E51" s="73" t="s">
        <v>391</v>
      </c>
      <c r="F51" s="73" t="s">
        <v>467</v>
      </c>
      <c r="G51" s="73" t="s">
        <v>468</v>
      </c>
      <c r="H51" s="73" t="s">
        <v>272</v>
      </c>
      <c r="I51" s="73" t="s">
        <v>267</v>
      </c>
      <c r="J51" s="73">
        <v>1</v>
      </c>
    </row>
    <row r="52" spans="1:10" ht="184.95" customHeight="1">
      <c r="A52" s="73">
        <v>86273</v>
      </c>
      <c r="B52" s="73" t="s">
        <v>313</v>
      </c>
      <c r="C52" s="73"/>
      <c r="D52" s="102" t="s">
        <v>469</v>
      </c>
      <c r="E52" s="73" t="s">
        <v>391</v>
      </c>
      <c r="F52" s="73" t="s">
        <v>470</v>
      </c>
      <c r="G52" s="73" t="s">
        <v>471</v>
      </c>
      <c r="H52" s="73" t="s">
        <v>272</v>
      </c>
      <c r="I52" s="73" t="s">
        <v>267</v>
      </c>
      <c r="J52" s="73">
        <v>1</v>
      </c>
    </row>
    <row r="53" spans="1:10" ht="184.95" customHeight="1">
      <c r="A53" s="73">
        <v>86270</v>
      </c>
      <c r="B53" s="73" t="s">
        <v>313</v>
      </c>
      <c r="C53" s="73"/>
      <c r="D53" s="102" t="s">
        <v>472</v>
      </c>
      <c r="E53" s="73" t="s">
        <v>473</v>
      </c>
      <c r="F53" s="73" t="s">
        <v>474</v>
      </c>
      <c r="G53" s="73" t="s">
        <v>475</v>
      </c>
      <c r="H53" s="73" t="s">
        <v>269</v>
      </c>
      <c r="I53" s="73" t="s">
        <v>267</v>
      </c>
      <c r="J53" s="73">
        <v>3</v>
      </c>
    </row>
    <row r="54" spans="1:10" ht="184.95" customHeight="1">
      <c r="A54" s="73">
        <v>86263</v>
      </c>
      <c r="B54" s="73" t="s">
        <v>313</v>
      </c>
      <c r="C54" s="73"/>
      <c r="D54" s="102" t="s">
        <v>476</v>
      </c>
      <c r="E54" s="73" t="s">
        <v>477</v>
      </c>
      <c r="F54" s="73" t="s">
        <v>478</v>
      </c>
      <c r="G54" s="73" t="s">
        <v>479</v>
      </c>
      <c r="H54" s="73" t="s">
        <v>269</v>
      </c>
      <c r="I54" s="73" t="s">
        <v>267</v>
      </c>
      <c r="J54" s="73">
        <v>2</v>
      </c>
    </row>
    <row r="55" spans="1:10" ht="184.95" customHeight="1">
      <c r="A55" s="73">
        <v>86262</v>
      </c>
      <c r="B55" s="73" t="s">
        <v>313</v>
      </c>
      <c r="C55" s="73"/>
      <c r="D55" s="102" t="s">
        <v>480</v>
      </c>
      <c r="E55" s="73" t="s">
        <v>477</v>
      </c>
      <c r="F55" s="73" t="s">
        <v>481</v>
      </c>
      <c r="G55" s="73" t="s">
        <v>482</v>
      </c>
      <c r="H55" s="73" t="s">
        <v>272</v>
      </c>
      <c r="I55" s="73" t="s">
        <v>267</v>
      </c>
      <c r="J55" s="73">
        <v>2</v>
      </c>
    </row>
    <row r="56" spans="1:10" ht="184.95" customHeight="1">
      <c r="A56" s="73">
        <v>86257</v>
      </c>
      <c r="B56" s="73" t="s">
        <v>313</v>
      </c>
      <c r="C56" s="73"/>
      <c r="D56" s="102" t="s">
        <v>483</v>
      </c>
      <c r="E56" s="73" t="s">
        <v>484</v>
      </c>
      <c r="F56" s="73" t="s">
        <v>485</v>
      </c>
      <c r="G56" s="73" t="s">
        <v>486</v>
      </c>
      <c r="H56" s="73" t="s">
        <v>266</v>
      </c>
      <c r="I56" s="73" t="s">
        <v>267</v>
      </c>
      <c r="J56" s="73">
        <v>2</v>
      </c>
    </row>
    <row r="57" spans="1:10" ht="184.95" customHeight="1">
      <c r="A57" s="73">
        <v>86256</v>
      </c>
      <c r="B57" s="73" t="s">
        <v>313</v>
      </c>
      <c r="C57" s="73"/>
      <c r="D57" s="102" t="s">
        <v>487</v>
      </c>
      <c r="E57" s="73" t="s">
        <v>484</v>
      </c>
      <c r="F57" s="73" t="s">
        <v>488</v>
      </c>
      <c r="G57" s="73" t="s">
        <v>489</v>
      </c>
      <c r="H57" s="73" t="s">
        <v>266</v>
      </c>
      <c r="I57" s="73" t="s">
        <v>267</v>
      </c>
      <c r="J57" s="73">
        <v>2</v>
      </c>
    </row>
    <row r="58" spans="1:10" ht="184.95" customHeight="1">
      <c r="A58" s="73">
        <v>84705</v>
      </c>
      <c r="B58" s="73" t="s">
        <v>215</v>
      </c>
      <c r="C58" s="73"/>
      <c r="D58" s="102" t="s">
        <v>490</v>
      </c>
      <c r="E58" s="73" t="s">
        <v>491</v>
      </c>
      <c r="F58" s="73" t="s">
        <v>492</v>
      </c>
      <c r="G58" s="73" t="s">
        <v>493</v>
      </c>
      <c r="H58" s="73" t="s">
        <v>272</v>
      </c>
      <c r="I58" s="73" t="s">
        <v>267</v>
      </c>
      <c r="J58" s="73">
        <v>1</v>
      </c>
    </row>
    <row r="59" spans="1:10" ht="184.95" customHeight="1">
      <c r="A59" s="73">
        <v>84315</v>
      </c>
      <c r="B59" s="73" t="s">
        <v>172</v>
      </c>
      <c r="C59" s="73" t="s">
        <v>494</v>
      </c>
      <c r="D59" s="102" t="s">
        <v>495</v>
      </c>
      <c r="E59" s="73"/>
      <c r="F59" s="73" t="s">
        <v>496</v>
      </c>
      <c r="G59" s="73" t="s">
        <v>497</v>
      </c>
      <c r="H59" s="73">
        <v>1</v>
      </c>
      <c r="I59" s="73" t="s">
        <v>267</v>
      </c>
      <c r="J59" s="73">
        <v>1</v>
      </c>
    </row>
    <row r="60" spans="1:10" ht="184.95" customHeight="1">
      <c r="A60" s="73">
        <v>84312</v>
      </c>
      <c r="B60" s="73" t="s">
        <v>177</v>
      </c>
      <c r="C60" s="73" t="s">
        <v>498</v>
      </c>
      <c r="D60" s="102" t="s">
        <v>499</v>
      </c>
      <c r="E60" s="73" t="s">
        <v>500</v>
      </c>
      <c r="F60" s="73" t="s">
        <v>501</v>
      </c>
      <c r="G60" s="73" t="s">
        <v>502</v>
      </c>
      <c r="H60" s="73">
        <v>1</v>
      </c>
      <c r="I60" s="73" t="s">
        <v>267</v>
      </c>
      <c r="J60" s="73">
        <v>1</v>
      </c>
    </row>
    <row r="61" spans="1:10" ht="184.95" customHeight="1">
      <c r="A61" s="73">
        <v>80766</v>
      </c>
      <c r="B61" s="73" t="s">
        <v>180</v>
      </c>
      <c r="C61" s="73" t="s">
        <v>503</v>
      </c>
      <c r="D61" s="102" t="s">
        <v>504</v>
      </c>
      <c r="E61" s="73"/>
      <c r="F61" s="73" t="s">
        <v>505</v>
      </c>
      <c r="G61" s="73" t="s">
        <v>506</v>
      </c>
      <c r="H61" s="73">
        <v>1</v>
      </c>
      <c r="I61" s="73" t="s">
        <v>267</v>
      </c>
      <c r="J61" s="73">
        <v>3</v>
      </c>
    </row>
    <row r="62" spans="1:10" ht="184.95" customHeight="1">
      <c r="A62" s="73">
        <v>80765</v>
      </c>
      <c r="B62" s="73" t="s">
        <v>180</v>
      </c>
      <c r="C62" s="73" t="s">
        <v>507</v>
      </c>
      <c r="D62" s="102" t="s">
        <v>508</v>
      </c>
      <c r="E62" s="73"/>
      <c r="F62" s="73" t="s">
        <v>509</v>
      </c>
      <c r="G62" s="73" t="s">
        <v>510</v>
      </c>
      <c r="H62" s="73">
        <v>1</v>
      </c>
      <c r="I62" s="73" t="s">
        <v>267</v>
      </c>
      <c r="J62" s="73">
        <v>3</v>
      </c>
    </row>
    <row r="63" spans="1:10" ht="184.95" customHeight="1">
      <c r="A63" s="73">
        <v>80764</v>
      </c>
      <c r="B63" s="73" t="s">
        <v>185</v>
      </c>
      <c r="C63" s="73" t="s">
        <v>511</v>
      </c>
      <c r="D63" s="102" t="s">
        <v>186</v>
      </c>
      <c r="E63" s="73"/>
      <c r="F63" s="73" t="s">
        <v>512</v>
      </c>
      <c r="G63" s="73" t="s">
        <v>513</v>
      </c>
      <c r="H63" s="73">
        <v>1</v>
      </c>
      <c r="I63" s="73" t="s">
        <v>267</v>
      </c>
      <c r="J63" s="73">
        <v>2</v>
      </c>
    </row>
    <row r="64" spans="1:10" ht="184.95" customHeight="1">
      <c r="A64" s="73">
        <v>79803</v>
      </c>
      <c r="B64" s="73" t="s">
        <v>196</v>
      </c>
      <c r="C64" s="73" t="s">
        <v>514</v>
      </c>
      <c r="D64" s="102" t="s">
        <v>515</v>
      </c>
      <c r="E64" s="73"/>
      <c r="F64" s="73" t="s">
        <v>516</v>
      </c>
      <c r="G64" s="73" t="s">
        <v>517</v>
      </c>
      <c r="H64" s="73" t="s">
        <v>266</v>
      </c>
      <c r="I64" s="73" t="s">
        <v>267</v>
      </c>
      <c r="J64" s="73">
        <v>1</v>
      </c>
    </row>
    <row r="65" spans="1:10" ht="184.95" customHeight="1">
      <c r="A65" s="73">
        <v>79658</v>
      </c>
      <c r="B65" s="73" t="s">
        <v>180</v>
      </c>
      <c r="C65" s="73" t="s">
        <v>518</v>
      </c>
      <c r="D65" s="102" t="s">
        <v>519</v>
      </c>
      <c r="E65" s="73" t="s">
        <v>520</v>
      </c>
      <c r="F65" s="73" t="s">
        <v>521</v>
      </c>
      <c r="G65" s="73" t="s">
        <v>522</v>
      </c>
      <c r="H65" s="73">
        <v>1</v>
      </c>
      <c r="I65" s="73" t="s">
        <v>267</v>
      </c>
      <c r="J65" s="73">
        <v>3</v>
      </c>
    </row>
    <row r="66" spans="1:10" ht="184.95" customHeight="1">
      <c r="A66" s="73">
        <v>79435</v>
      </c>
      <c r="B66" s="73" t="s">
        <v>215</v>
      </c>
      <c r="C66" s="73"/>
      <c r="D66" s="102" t="s">
        <v>523</v>
      </c>
      <c r="E66" s="73" t="s">
        <v>524</v>
      </c>
      <c r="F66" s="73" t="s">
        <v>525</v>
      </c>
      <c r="G66" s="73" t="s">
        <v>526</v>
      </c>
      <c r="H66" s="73" t="s">
        <v>271</v>
      </c>
      <c r="I66" s="73" t="s">
        <v>267</v>
      </c>
      <c r="J66" s="73">
        <v>2</v>
      </c>
    </row>
    <row r="67" spans="1:10" ht="184.95" customHeight="1">
      <c r="A67" s="73">
        <v>79386</v>
      </c>
      <c r="B67" s="73" t="s">
        <v>527</v>
      </c>
      <c r="C67" s="73"/>
      <c r="D67" s="102" t="s">
        <v>528</v>
      </c>
      <c r="E67" s="73"/>
      <c r="F67" s="73" t="s">
        <v>529</v>
      </c>
      <c r="G67" s="73" t="s">
        <v>530</v>
      </c>
      <c r="H67" s="73">
        <v>1</v>
      </c>
      <c r="I67" s="73" t="s">
        <v>267</v>
      </c>
      <c r="J67" s="73">
        <v>1</v>
      </c>
    </row>
    <row r="68" spans="1:10" ht="184.95" customHeight="1">
      <c r="A68" s="73">
        <v>79385</v>
      </c>
      <c r="B68" s="73" t="s">
        <v>527</v>
      </c>
      <c r="C68" s="73"/>
      <c r="D68" s="102" t="s">
        <v>531</v>
      </c>
      <c r="E68" s="73"/>
      <c r="F68" s="73" t="s">
        <v>532</v>
      </c>
      <c r="G68" s="73" t="s">
        <v>533</v>
      </c>
      <c r="H68" s="73">
        <v>1</v>
      </c>
      <c r="I68" s="73" t="s">
        <v>267</v>
      </c>
      <c r="J68" s="73">
        <v>1</v>
      </c>
    </row>
    <row r="69" spans="1:10" ht="184.95" customHeight="1">
      <c r="A69" s="73">
        <v>79331</v>
      </c>
      <c r="B69" s="73" t="s">
        <v>534</v>
      </c>
      <c r="C69" s="73"/>
      <c r="D69" s="102" t="s">
        <v>535</v>
      </c>
      <c r="E69" s="73"/>
      <c r="F69" s="73" t="s">
        <v>536</v>
      </c>
      <c r="G69" s="73" t="s">
        <v>537</v>
      </c>
      <c r="H69" s="73">
        <v>1</v>
      </c>
      <c r="I69" s="73" t="s">
        <v>267</v>
      </c>
      <c r="J69" s="73">
        <v>1</v>
      </c>
    </row>
    <row r="70" spans="1:10" ht="184.95" customHeight="1">
      <c r="A70" s="73">
        <v>79250</v>
      </c>
      <c r="B70" s="73" t="s">
        <v>172</v>
      </c>
      <c r="C70" s="73"/>
      <c r="D70" s="102" t="s">
        <v>538</v>
      </c>
      <c r="E70" s="73"/>
      <c r="F70" s="73" t="s">
        <v>539</v>
      </c>
      <c r="G70" s="73" t="s">
        <v>540</v>
      </c>
      <c r="H70" s="73">
        <v>1</v>
      </c>
      <c r="I70" s="73" t="s">
        <v>267</v>
      </c>
      <c r="J70" s="73">
        <v>1</v>
      </c>
    </row>
    <row r="71" spans="1:10" ht="184.95" customHeight="1">
      <c r="A71" s="73">
        <v>79244</v>
      </c>
      <c r="B71" s="73" t="s">
        <v>292</v>
      </c>
      <c r="C71" s="73"/>
      <c r="D71" s="102" t="s">
        <v>541</v>
      </c>
      <c r="E71" s="73"/>
      <c r="F71" s="73" t="s">
        <v>542</v>
      </c>
      <c r="G71" s="73" t="s">
        <v>543</v>
      </c>
      <c r="H71" s="73">
        <v>1</v>
      </c>
      <c r="I71" s="73" t="s">
        <v>267</v>
      </c>
      <c r="J71" s="73">
        <v>1</v>
      </c>
    </row>
    <row r="72" spans="1:10" ht="184.95" customHeight="1">
      <c r="A72" s="73">
        <v>78384</v>
      </c>
      <c r="B72" s="73" t="s">
        <v>180</v>
      </c>
      <c r="C72" s="73" t="s">
        <v>544</v>
      </c>
      <c r="D72" s="102" t="s">
        <v>545</v>
      </c>
      <c r="E72" s="73" t="s">
        <v>546</v>
      </c>
      <c r="F72" s="73" t="s">
        <v>547</v>
      </c>
      <c r="G72" s="73" t="s">
        <v>548</v>
      </c>
      <c r="H72" s="73">
        <v>1</v>
      </c>
      <c r="I72" s="73" t="s">
        <v>267</v>
      </c>
      <c r="J72" s="73">
        <v>3</v>
      </c>
    </row>
    <row r="73" spans="1:10" ht="184.95" customHeight="1">
      <c r="A73" s="73">
        <v>78383</v>
      </c>
      <c r="B73" s="73" t="s">
        <v>180</v>
      </c>
      <c r="C73" s="73" t="s">
        <v>549</v>
      </c>
      <c r="D73" s="102" t="s">
        <v>550</v>
      </c>
      <c r="E73" s="73" t="s">
        <v>551</v>
      </c>
      <c r="F73" s="73" t="s">
        <v>552</v>
      </c>
      <c r="G73" s="73" t="s">
        <v>553</v>
      </c>
      <c r="H73" s="73">
        <v>1</v>
      </c>
      <c r="I73" s="73" t="s">
        <v>267</v>
      </c>
      <c r="J73" s="73">
        <v>3</v>
      </c>
    </row>
    <row r="74" spans="1:10" ht="184.95" customHeight="1">
      <c r="A74" s="73">
        <v>78382</v>
      </c>
      <c r="B74" s="73" t="s">
        <v>180</v>
      </c>
      <c r="C74" s="73" t="s">
        <v>554</v>
      </c>
      <c r="D74" s="102" t="s">
        <v>555</v>
      </c>
      <c r="E74" s="73" t="s">
        <v>556</v>
      </c>
      <c r="F74" s="73" t="s">
        <v>557</v>
      </c>
      <c r="G74" s="73" t="s">
        <v>558</v>
      </c>
      <c r="H74" s="73">
        <v>1</v>
      </c>
      <c r="I74" s="73" t="s">
        <v>267</v>
      </c>
      <c r="J74" s="73">
        <v>3</v>
      </c>
    </row>
    <row r="75" spans="1:10" ht="184.95" customHeight="1">
      <c r="A75" s="73">
        <v>76037</v>
      </c>
      <c r="B75" s="73" t="s">
        <v>215</v>
      </c>
      <c r="C75" s="73" t="s">
        <v>559</v>
      </c>
      <c r="D75" s="102" t="s">
        <v>560</v>
      </c>
      <c r="E75" s="73"/>
      <c r="F75" s="73" t="s">
        <v>561</v>
      </c>
      <c r="G75" s="73" t="s">
        <v>562</v>
      </c>
      <c r="H75" s="73">
        <v>1</v>
      </c>
      <c r="I75" s="73" t="s">
        <v>267</v>
      </c>
      <c r="J75" s="73">
        <v>2</v>
      </c>
    </row>
    <row r="76" spans="1:10" ht="184.95" customHeight="1">
      <c r="A76" s="73">
        <v>76036</v>
      </c>
      <c r="B76" s="73" t="s">
        <v>180</v>
      </c>
      <c r="C76" s="73" t="s">
        <v>563</v>
      </c>
      <c r="D76" s="102" t="s">
        <v>564</v>
      </c>
      <c r="E76" s="73" t="s">
        <v>565</v>
      </c>
      <c r="F76" s="73" t="s">
        <v>566</v>
      </c>
      <c r="G76" s="73" t="s">
        <v>567</v>
      </c>
      <c r="H76" s="73">
        <v>1</v>
      </c>
      <c r="I76" s="73" t="s">
        <v>267</v>
      </c>
      <c r="J76" s="73">
        <v>4</v>
      </c>
    </row>
    <row r="77" spans="1:10" ht="184.95" customHeight="1">
      <c r="A77" s="73">
        <v>76035</v>
      </c>
      <c r="B77" s="73" t="s">
        <v>215</v>
      </c>
      <c r="C77" s="73" t="s">
        <v>568</v>
      </c>
      <c r="D77" s="102" t="s">
        <v>569</v>
      </c>
      <c r="E77" s="73" t="s">
        <v>570</v>
      </c>
      <c r="F77" s="73" t="s">
        <v>571</v>
      </c>
      <c r="G77" s="73" t="s">
        <v>572</v>
      </c>
      <c r="H77" s="73">
        <v>1</v>
      </c>
      <c r="I77" s="73" t="s">
        <v>267</v>
      </c>
      <c r="J77" s="73">
        <v>2</v>
      </c>
    </row>
    <row r="78" spans="1:10" ht="184.95" customHeight="1">
      <c r="A78" s="73">
        <v>76034</v>
      </c>
      <c r="B78" s="73" t="s">
        <v>573</v>
      </c>
      <c r="C78" s="73" t="s">
        <v>574</v>
      </c>
      <c r="D78" s="102" t="s">
        <v>575</v>
      </c>
      <c r="E78" s="73"/>
      <c r="F78" s="73" t="s">
        <v>576</v>
      </c>
      <c r="G78" s="73" t="s">
        <v>577</v>
      </c>
      <c r="H78" s="73" t="s">
        <v>272</v>
      </c>
      <c r="I78" s="73" t="s">
        <v>267</v>
      </c>
      <c r="J78" s="73">
        <v>2</v>
      </c>
    </row>
    <row r="79" spans="1:10" ht="184.95" customHeight="1">
      <c r="A79" s="73">
        <v>76033</v>
      </c>
      <c r="B79" s="73" t="s">
        <v>215</v>
      </c>
      <c r="C79" s="73" t="s">
        <v>578</v>
      </c>
      <c r="D79" s="102" t="s">
        <v>579</v>
      </c>
      <c r="E79" s="73" t="s">
        <v>580</v>
      </c>
      <c r="F79" s="73" t="s">
        <v>581</v>
      </c>
      <c r="G79" s="73" t="s">
        <v>582</v>
      </c>
      <c r="H79" s="73">
        <v>1</v>
      </c>
      <c r="I79" s="73" t="s">
        <v>267</v>
      </c>
      <c r="J79" s="73">
        <v>3</v>
      </c>
    </row>
    <row r="80" spans="1:10" ht="184.95" customHeight="1">
      <c r="A80" s="73">
        <v>76015</v>
      </c>
      <c r="B80" s="73" t="s">
        <v>215</v>
      </c>
      <c r="C80" s="73" t="s">
        <v>583</v>
      </c>
      <c r="D80" s="102" t="s">
        <v>584</v>
      </c>
      <c r="E80" s="73"/>
      <c r="F80" s="73" t="s">
        <v>585</v>
      </c>
      <c r="G80" s="73" t="s">
        <v>586</v>
      </c>
      <c r="H80" s="73">
        <v>1</v>
      </c>
      <c r="I80" s="73" t="s">
        <v>267</v>
      </c>
      <c r="J80" s="73">
        <v>2</v>
      </c>
    </row>
    <row r="81" spans="1:10" ht="184.95" customHeight="1">
      <c r="A81" s="73">
        <v>76013</v>
      </c>
      <c r="B81" s="73" t="s">
        <v>215</v>
      </c>
      <c r="C81" s="73" t="s">
        <v>587</v>
      </c>
      <c r="D81" s="102" t="s">
        <v>588</v>
      </c>
      <c r="E81" s="73"/>
      <c r="F81" s="73" t="s">
        <v>589</v>
      </c>
      <c r="G81" s="73" t="s">
        <v>590</v>
      </c>
      <c r="H81" s="73">
        <v>1</v>
      </c>
      <c r="I81" s="73" t="s">
        <v>267</v>
      </c>
      <c r="J81" s="73">
        <v>3</v>
      </c>
    </row>
    <row r="82" spans="1:10" ht="184.95" customHeight="1">
      <c r="A82" s="73">
        <v>72637</v>
      </c>
      <c r="B82" s="73" t="s">
        <v>215</v>
      </c>
      <c r="C82" s="73" t="s">
        <v>591</v>
      </c>
      <c r="D82" s="102" t="s">
        <v>592</v>
      </c>
      <c r="E82" s="73"/>
      <c r="F82" s="73" t="s">
        <v>593</v>
      </c>
      <c r="G82" s="73" t="s">
        <v>594</v>
      </c>
      <c r="H82" s="73" t="s">
        <v>595</v>
      </c>
      <c r="I82" s="73" t="s">
        <v>267</v>
      </c>
      <c r="J82" s="73">
        <v>1</v>
      </c>
    </row>
    <row r="83" spans="1:10" ht="184.95" customHeight="1">
      <c r="A83" s="73">
        <v>72636</v>
      </c>
      <c r="B83" s="73" t="s">
        <v>215</v>
      </c>
      <c r="C83" s="73" t="s">
        <v>596</v>
      </c>
      <c r="D83" s="102" t="s">
        <v>597</v>
      </c>
      <c r="E83" s="73" t="s">
        <v>598</v>
      </c>
      <c r="F83" s="73" t="s">
        <v>599</v>
      </c>
      <c r="G83" s="73" t="s">
        <v>600</v>
      </c>
      <c r="H83" s="73" t="s">
        <v>601</v>
      </c>
      <c r="I83" s="73" t="s">
        <v>270</v>
      </c>
      <c r="J83" s="73">
        <v>6</v>
      </c>
    </row>
    <row r="84" spans="1:10" ht="184.95" customHeight="1">
      <c r="A84" s="73">
        <v>72635</v>
      </c>
      <c r="B84" s="73" t="s">
        <v>215</v>
      </c>
      <c r="C84" s="73" t="s">
        <v>602</v>
      </c>
      <c r="D84" s="102" t="s">
        <v>603</v>
      </c>
      <c r="E84" s="73" t="s">
        <v>598</v>
      </c>
      <c r="F84" s="73" t="s">
        <v>604</v>
      </c>
      <c r="G84" s="73" t="s">
        <v>605</v>
      </c>
      <c r="H84" s="73" t="s">
        <v>606</v>
      </c>
      <c r="I84" s="73" t="s">
        <v>267</v>
      </c>
      <c r="J84" s="73">
        <v>4</v>
      </c>
    </row>
    <row r="85" spans="1:10" ht="184.95" customHeight="1">
      <c r="A85" s="73">
        <v>72634</v>
      </c>
      <c r="B85" s="73" t="s">
        <v>215</v>
      </c>
      <c r="C85" s="73" t="s">
        <v>607</v>
      </c>
      <c r="D85" s="102" t="s">
        <v>608</v>
      </c>
      <c r="E85" s="73" t="s">
        <v>609</v>
      </c>
      <c r="F85" s="73" t="s">
        <v>610</v>
      </c>
      <c r="G85" s="73" t="s">
        <v>611</v>
      </c>
      <c r="H85" s="73" t="s">
        <v>612</v>
      </c>
      <c r="I85" s="73" t="s">
        <v>270</v>
      </c>
      <c r="J85" s="73">
        <v>3</v>
      </c>
    </row>
    <row r="86" spans="1:10" ht="184.95" customHeight="1">
      <c r="A86" s="73">
        <v>72633</v>
      </c>
      <c r="B86" s="73" t="s">
        <v>215</v>
      </c>
      <c r="C86" s="73" t="s">
        <v>613</v>
      </c>
      <c r="D86" s="102" t="s">
        <v>614</v>
      </c>
      <c r="E86" s="73" t="s">
        <v>615</v>
      </c>
      <c r="F86" s="73" t="s">
        <v>616</v>
      </c>
      <c r="G86" s="73" t="s">
        <v>617</v>
      </c>
      <c r="H86" s="73" t="s">
        <v>618</v>
      </c>
      <c r="I86" s="73" t="s">
        <v>267</v>
      </c>
      <c r="J86" s="73">
        <v>3</v>
      </c>
    </row>
    <row r="87" spans="1:10" ht="184.95" customHeight="1">
      <c r="A87" s="73">
        <v>72625</v>
      </c>
      <c r="B87" s="73" t="s">
        <v>196</v>
      </c>
      <c r="C87" s="73"/>
      <c r="D87" s="102" t="s">
        <v>619</v>
      </c>
      <c r="E87" s="73"/>
      <c r="F87" s="73" t="s">
        <v>620</v>
      </c>
      <c r="G87" s="73" t="s">
        <v>621</v>
      </c>
      <c r="H87" s="73" t="s">
        <v>272</v>
      </c>
      <c r="I87" s="73" t="s">
        <v>267</v>
      </c>
      <c r="J87" s="73">
        <v>1</v>
      </c>
    </row>
    <row r="88" spans="1:10" ht="184.95" customHeight="1">
      <c r="A88" s="73">
        <v>72622</v>
      </c>
      <c r="B88" s="73" t="s">
        <v>193</v>
      </c>
      <c r="C88" s="73" t="s">
        <v>622</v>
      </c>
      <c r="D88" s="102" t="s">
        <v>623</v>
      </c>
      <c r="E88" s="73"/>
      <c r="F88" s="73" t="s">
        <v>624</v>
      </c>
      <c r="G88" s="73" t="s">
        <v>625</v>
      </c>
      <c r="H88" s="73">
        <v>1</v>
      </c>
      <c r="I88" s="73" t="s">
        <v>267</v>
      </c>
      <c r="J88" s="73">
        <v>3</v>
      </c>
    </row>
    <row r="89" spans="1:10" ht="184.95" customHeight="1">
      <c r="A89" s="73">
        <v>72619</v>
      </c>
      <c r="B89" s="73" t="s">
        <v>177</v>
      </c>
      <c r="C89" s="73"/>
      <c r="D89" s="102" t="s">
        <v>626</v>
      </c>
      <c r="E89" s="73"/>
      <c r="F89" s="73" t="s">
        <v>627</v>
      </c>
      <c r="G89" s="73" t="s">
        <v>628</v>
      </c>
      <c r="H89" s="73">
        <v>1</v>
      </c>
      <c r="I89" s="73" t="s">
        <v>267</v>
      </c>
      <c r="J89" s="73">
        <v>1</v>
      </c>
    </row>
    <row r="90" spans="1:10" ht="184.95" customHeight="1">
      <c r="A90" s="73">
        <v>72618</v>
      </c>
      <c r="B90" s="73" t="s">
        <v>177</v>
      </c>
      <c r="C90" s="73"/>
      <c r="D90" s="102" t="s">
        <v>629</v>
      </c>
      <c r="E90" s="73"/>
      <c r="F90" s="73" t="s">
        <v>630</v>
      </c>
      <c r="G90" s="73" t="s">
        <v>631</v>
      </c>
      <c r="H90" s="73" t="s">
        <v>272</v>
      </c>
      <c r="I90" s="73" t="s">
        <v>267</v>
      </c>
      <c r="J90" s="73">
        <v>1</v>
      </c>
    </row>
    <row r="91" spans="1:10" ht="184.95" customHeight="1">
      <c r="A91" s="73">
        <v>72606</v>
      </c>
      <c r="B91" s="73" t="s">
        <v>238</v>
      </c>
      <c r="C91" s="73"/>
      <c r="D91" s="102" t="s">
        <v>632</v>
      </c>
      <c r="E91" s="73"/>
      <c r="F91" s="73" t="s">
        <v>633</v>
      </c>
      <c r="G91" s="73" t="s">
        <v>634</v>
      </c>
      <c r="H91" s="73" t="s">
        <v>272</v>
      </c>
      <c r="I91" s="73" t="s">
        <v>267</v>
      </c>
      <c r="J91" s="73">
        <v>2</v>
      </c>
    </row>
    <row r="92" spans="1:10" ht="184.95" customHeight="1">
      <c r="A92" s="73">
        <v>72604</v>
      </c>
      <c r="B92" s="73" t="s">
        <v>185</v>
      </c>
      <c r="C92" s="73" t="s">
        <v>635</v>
      </c>
      <c r="D92" s="102" t="s">
        <v>636</v>
      </c>
      <c r="E92" s="73"/>
      <c r="F92" s="73" t="s">
        <v>637</v>
      </c>
      <c r="G92" s="73" t="s">
        <v>638</v>
      </c>
      <c r="H92" s="73">
        <v>1</v>
      </c>
      <c r="I92" s="73" t="s">
        <v>267</v>
      </c>
      <c r="J92" s="73">
        <v>2</v>
      </c>
    </row>
    <row r="93" spans="1:10" ht="184.95" customHeight="1">
      <c r="A93" s="73">
        <v>72603</v>
      </c>
      <c r="B93" s="73" t="s">
        <v>172</v>
      </c>
      <c r="C93" s="73" t="s">
        <v>639</v>
      </c>
      <c r="D93" s="102" t="s">
        <v>640</v>
      </c>
      <c r="E93" s="73"/>
      <c r="F93" s="73" t="s">
        <v>641</v>
      </c>
      <c r="G93" s="73" t="s">
        <v>642</v>
      </c>
      <c r="H93" s="73">
        <v>1</v>
      </c>
      <c r="I93" s="73" t="s">
        <v>267</v>
      </c>
      <c r="J93" s="73">
        <v>2</v>
      </c>
    </row>
    <row r="94" spans="1:10" ht="184.95" customHeight="1">
      <c r="A94" s="73">
        <v>72578</v>
      </c>
      <c r="B94" s="73" t="s">
        <v>215</v>
      </c>
      <c r="C94" s="73"/>
      <c r="D94" s="102" t="s">
        <v>643</v>
      </c>
      <c r="E94" s="73" t="s">
        <v>644</v>
      </c>
      <c r="F94" s="73" t="s">
        <v>645</v>
      </c>
      <c r="G94" s="73" t="s">
        <v>646</v>
      </c>
      <c r="H94" s="73">
        <v>1</v>
      </c>
      <c r="I94" s="73" t="s">
        <v>267</v>
      </c>
      <c r="J94" s="73">
        <v>2</v>
      </c>
    </row>
    <row r="95" spans="1:10" ht="184.95" customHeight="1">
      <c r="A95" s="73"/>
      <c r="B95" s="73"/>
      <c r="C95" s="73"/>
      <c r="D95" s="102"/>
      <c r="E95" s="73"/>
      <c r="F95" s="73"/>
      <c r="G95" s="73"/>
      <c r="H95" s="73"/>
      <c r="I95" s="73"/>
      <c r="J95" s="73"/>
    </row>
    <row r="96" spans="1:10" ht="184.95" customHeight="1">
      <c r="A96" s="73"/>
      <c r="B96" s="73"/>
      <c r="C96" s="73"/>
      <c r="D96" s="102"/>
      <c r="E96" s="73"/>
      <c r="F96" s="73"/>
      <c r="G96" s="73"/>
      <c r="H96" s="73"/>
      <c r="I96" s="73"/>
      <c r="J96" s="73"/>
    </row>
    <row r="97" spans="1:10" ht="184.95" customHeight="1">
      <c r="A97" s="73"/>
      <c r="B97" s="73"/>
      <c r="C97" s="73"/>
      <c r="D97" s="102"/>
      <c r="E97" s="73"/>
      <c r="F97" s="73"/>
      <c r="G97" s="73"/>
      <c r="H97" s="73"/>
      <c r="I97" s="73"/>
      <c r="J97" s="73"/>
    </row>
    <row r="98" spans="1:10" ht="184.95" customHeight="1">
      <c r="A98" s="73"/>
      <c r="B98" s="73"/>
      <c r="C98" s="73"/>
      <c r="D98" s="102"/>
      <c r="E98" s="73"/>
      <c r="F98" s="73"/>
      <c r="G98" s="73"/>
      <c r="H98" s="73"/>
      <c r="I98" s="73"/>
      <c r="J98" s="73"/>
    </row>
    <row r="99" spans="1:10" ht="184.95" customHeight="1">
      <c r="A99" s="73"/>
      <c r="B99" s="73"/>
      <c r="C99" s="73"/>
      <c r="D99" s="102"/>
      <c r="E99" s="73"/>
      <c r="F99" s="73"/>
      <c r="G99" s="73"/>
      <c r="H99" s="73"/>
      <c r="I99" s="73"/>
      <c r="J99" s="73"/>
    </row>
    <row r="100" spans="1:10" ht="184.95" customHeight="1">
      <c r="A100" s="73"/>
      <c r="B100" s="73"/>
      <c r="C100" s="73"/>
      <c r="D100" s="102"/>
      <c r="E100" s="73"/>
      <c r="F100" s="73"/>
      <c r="G100" s="73"/>
      <c r="H100" s="73"/>
      <c r="I100" s="73"/>
      <c r="J100" s="73"/>
    </row>
    <row r="101" spans="1:10" ht="184.95" customHeight="1">
      <c r="A101" s="73"/>
      <c r="B101" s="73"/>
      <c r="C101" s="73"/>
      <c r="D101" s="102"/>
      <c r="E101" s="73"/>
      <c r="F101" s="73"/>
      <c r="G101" s="73"/>
      <c r="H101" s="73"/>
      <c r="I101" s="73"/>
      <c r="J101" s="73"/>
    </row>
    <row r="102" spans="1:10" ht="184.95" customHeight="1">
      <c r="A102" s="73"/>
      <c r="B102" s="73"/>
      <c r="C102" s="73"/>
      <c r="D102" s="102"/>
      <c r="E102" s="73"/>
      <c r="F102" s="73"/>
      <c r="G102" s="73"/>
      <c r="H102" s="73"/>
      <c r="I102" s="73"/>
      <c r="J102" s="73"/>
    </row>
    <row r="103" spans="1:10" ht="184.95" customHeight="1">
      <c r="A103" s="73"/>
      <c r="B103" s="73"/>
      <c r="C103" s="73"/>
      <c r="D103" s="102"/>
      <c r="E103" s="73"/>
      <c r="F103" s="73"/>
      <c r="G103" s="73"/>
      <c r="H103" s="73"/>
      <c r="I103" s="73"/>
      <c r="J103" s="73"/>
    </row>
    <row r="104" spans="1:10" ht="184.95" customHeight="1">
      <c r="A104" s="73"/>
      <c r="B104" s="73"/>
      <c r="C104" s="73"/>
      <c r="D104" s="102"/>
      <c r="E104" s="73"/>
      <c r="F104" s="73"/>
      <c r="G104" s="73"/>
      <c r="H104" s="73"/>
      <c r="I104" s="73"/>
      <c r="J104" s="73"/>
    </row>
    <row r="105" spans="1:10" ht="184.95" customHeight="1">
      <c r="A105" s="73"/>
      <c r="B105" s="73"/>
      <c r="C105" s="73"/>
      <c r="D105" s="102"/>
      <c r="E105" s="73"/>
      <c r="F105" s="73"/>
      <c r="G105" s="73"/>
      <c r="H105" s="73"/>
      <c r="I105" s="73"/>
      <c r="J105" s="73"/>
    </row>
    <row r="106" spans="1:10" ht="184.95" customHeight="1">
      <c r="A106" s="73"/>
      <c r="B106" s="73"/>
      <c r="C106" s="73"/>
      <c r="D106" s="102"/>
      <c r="E106" s="73"/>
      <c r="F106" s="73"/>
      <c r="G106" s="73"/>
      <c r="H106" s="73"/>
      <c r="I106" s="73"/>
      <c r="J106" s="73"/>
    </row>
    <row r="107" spans="1:10" ht="184.95" customHeight="1">
      <c r="A107" s="73"/>
      <c r="B107" s="73"/>
      <c r="C107" s="73"/>
      <c r="D107" s="102"/>
      <c r="E107" s="73"/>
      <c r="F107" s="73"/>
      <c r="G107" s="73"/>
      <c r="H107" s="73"/>
      <c r="I107" s="73"/>
      <c r="J107" s="73"/>
    </row>
    <row r="108" spans="1:10" ht="184.95" customHeight="1">
      <c r="A108" s="73"/>
      <c r="B108" s="73"/>
      <c r="C108" s="73"/>
      <c r="D108" s="102"/>
      <c r="E108" s="73"/>
      <c r="F108" s="73"/>
      <c r="G108" s="73"/>
      <c r="H108" s="73"/>
      <c r="I108" s="73"/>
      <c r="J108" s="73"/>
    </row>
    <row r="109" spans="1:10" ht="184.95" customHeight="1">
      <c r="A109" s="73"/>
      <c r="B109" s="73"/>
      <c r="C109" s="73"/>
      <c r="D109" s="102"/>
      <c r="E109" s="73"/>
      <c r="F109" s="73"/>
      <c r="G109" s="73"/>
      <c r="H109" s="73"/>
      <c r="I109" s="73"/>
      <c r="J109" s="73"/>
    </row>
    <row r="110" spans="1:10" ht="184.95" customHeight="1">
      <c r="A110" s="73"/>
      <c r="B110" s="73"/>
      <c r="C110" s="73"/>
      <c r="D110" s="102"/>
      <c r="E110" s="73"/>
      <c r="F110" s="73"/>
      <c r="G110" s="73"/>
      <c r="H110" s="73"/>
      <c r="I110" s="73"/>
      <c r="J110" s="73"/>
    </row>
    <row r="111" spans="1:10" ht="184.95" customHeight="1">
      <c r="A111" s="73"/>
      <c r="B111" s="73"/>
      <c r="C111" s="73"/>
      <c r="D111" s="102"/>
      <c r="E111" s="73"/>
      <c r="F111" s="73"/>
      <c r="G111" s="73"/>
      <c r="H111" s="73"/>
      <c r="I111" s="73"/>
      <c r="J111" s="73"/>
    </row>
    <row r="112" spans="1:10" ht="184.95" customHeight="1">
      <c r="A112" s="73"/>
      <c r="B112" s="73"/>
      <c r="C112" s="73"/>
      <c r="D112" s="102"/>
      <c r="E112" s="73"/>
      <c r="F112" s="73"/>
      <c r="G112" s="73"/>
      <c r="H112" s="73"/>
      <c r="I112" s="73"/>
      <c r="J112" s="73"/>
    </row>
    <row r="113" spans="1:10" ht="184.95" customHeight="1">
      <c r="A113" s="73"/>
      <c r="B113" s="73"/>
      <c r="C113" s="73"/>
      <c r="D113" s="102"/>
      <c r="E113" s="73"/>
      <c r="F113" s="73"/>
      <c r="G113" s="73"/>
      <c r="H113" s="73"/>
      <c r="I113" s="73"/>
      <c r="J113" s="73"/>
    </row>
    <row r="114" spans="1:10" ht="184.95" customHeight="1">
      <c r="A114" s="73"/>
      <c r="B114" s="73"/>
      <c r="C114" s="73"/>
      <c r="D114" s="102"/>
      <c r="E114" s="73"/>
      <c r="F114" s="73"/>
      <c r="G114" s="73"/>
      <c r="H114" s="73"/>
      <c r="I114" s="73"/>
      <c r="J114" s="73"/>
    </row>
    <row r="115" spans="1:10" ht="184.95" customHeight="1">
      <c r="A115" s="73"/>
      <c r="B115" s="73"/>
      <c r="C115" s="73"/>
      <c r="D115" s="102"/>
      <c r="E115" s="73"/>
      <c r="F115" s="73"/>
      <c r="G115" s="73"/>
      <c r="H115" s="73"/>
      <c r="I115" s="73"/>
      <c r="J115" s="73"/>
    </row>
    <row r="116" spans="1:10" ht="184.95" customHeight="1">
      <c r="A116" s="73"/>
      <c r="B116" s="73"/>
      <c r="C116" s="73"/>
      <c r="D116" s="102"/>
      <c r="E116" s="73"/>
      <c r="F116" s="73"/>
      <c r="G116" s="73"/>
      <c r="H116" s="73"/>
      <c r="I116" s="73"/>
      <c r="J116" s="73"/>
    </row>
    <row r="117" spans="1:10" ht="184.95" customHeight="1">
      <c r="A117" s="73"/>
      <c r="B117" s="73"/>
      <c r="C117" s="73"/>
      <c r="D117" s="102"/>
      <c r="E117" s="73"/>
      <c r="F117" s="73"/>
      <c r="G117" s="73"/>
      <c r="H117" s="73"/>
      <c r="I117" s="73"/>
      <c r="J117" s="73"/>
    </row>
    <row r="118" spans="1:10" ht="184.95" customHeight="1">
      <c r="A118" s="73"/>
      <c r="B118" s="73"/>
      <c r="C118" s="73"/>
      <c r="D118" s="102"/>
      <c r="E118" s="73"/>
      <c r="F118" s="73"/>
      <c r="G118" s="73"/>
      <c r="H118" s="73"/>
      <c r="I118" s="73"/>
      <c r="J118" s="73"/>
    </row>
    <row r="119" spans="1:10" ht="184.95" customHeight="1">
      <c r="A119" s="73"/>
      <c r="B119" s="73"/>
      <c r="C119" s="73"/>
      <c r="D119" s="102"/>
      <c r="E119" s="73"/>
      <c r="F119" s="73"/>
      <c r="G119" s="73"/>
      <c r="H119" s="73"/>
      <c r="I119" s="73"/>
      <c r="J119" s="73"/>
    </row>
    <row r="120" spans="1:10" ht="184.95" customHeight="1">
      <c r="A120" s="73"/>
      <c r="B120" s="73"/>
      <c r="C120" s="73"/>
      <c r="D120" s="102"/>
      <c r="E120" s="73"/>
      <c r="F120" s="73"/>
      <c r="G120" s="73"/>
      <c r="H120" s="73"/>
      <c r="I120" s="73"/>
      <c r="J120" s="73"/>
    </row>
    <row r="121" spans="1:10" ht="184.95" customHeight="1">
      <c r="A121" s="73"/>
      <c r="B121" s="73"/>
      <c r="C121" s="73"/>
      <c r="D121" s="102"/>
      <c r="E121" s="73"/>
      <c r="F121" s="73"/>
      <c r="G121" s="73"/>
      <c r="H121" s="73"/>
      <c r="I121" s="73"/>
      <c r="J121" s="73"/>
    </row>
    <row r="122" spans="1:10" ht="184.95" customHeight="1">
      <c r="A122" s="73"/>
      <c r="B122" s="73"/>
      <c r="C122" s="73"/>
      <c r="D122" s="102"/>
      <c r="E122" s="73"/>
      <c r="F122" s="73"/>
      <c r="G122" s="73"/>
      <c r="H122" s="73"/>
      <c r="I122" s="73"/>
      <c r="J122" s="73"/>
    </row>
    <row r="123" spans="1:10" ht="184.95" customHeight="1">
      <c r="A123" s="73"/>
      <c r="B123" s="73"/>
      <c r="C123" s="73"/>
      <c r="D123" s="102"/>
      <c r="E123" s="73"/>
      <c r="F123" s="73"/>
      <c r="G123" s="73"/>
      <c r="H123" s="73"/>
      <c r="I123" s="73"/>
      <c r="J123" s="73"/>
    </row>
    <row r="124" spans="1:10" ht="184.95" customHeight="1">
      <c r="A124" s="73"/>
      <c r="B124" s="73"/>
      <c r="C124" s="73"/>
      <c r="D124" s="102"/>
      <c r="E124" s="73"/>
      <c r="F124" s="73"/>
      <c r="G124" s="73"/>
      <c r="H124" s="73"/>
      <c r="I124" s="73"/>
      <c r="J124" s="73"/>
    </row>
    <row r="125" spans="1:10" ht="184.95" customHeight="1">
      <c r="A125" s="73"/>
      <c r="B125" s="73"/>
      <c r="C125" s="73"/>
      <c r="D125" s="102"/>
      <c r="E125" s="73"/>
      <c r="F125" s="73"/>
      <c r="G125" s="73"/>
      <c r="H125" s="73"/>
      <c r="I125" s="73"/>
      <c r="J125" s="73"/>
    </row>
    <row r="126" spans="1:10" ht="184.95" customHeight="1">
      <c r="A126" s="73"/>
      <c r="B126" s="73"/>
      <c r="C126" s="73"/>
      <c r="D126" s="102"/>
      <c r="E126" s="73"/>
      <c r="F126" s="73"/>
      <c r="G126" s="73"/>
      <c r="H126" s="73"/>
      <c r="I126" s="73"/>
      <c r="J126" s="73"/>
    </row>
    <row r="127" spans="1:10" ht="184.95" customHeight="1">
      <c r="A127" s="73"/>
      <c r="B127" s="73"/>
      <c r="C127" s="73"/>
      <c r="D127" s="102"/>
      <c r="E127" s="73"/>
      <c r="F127" s="73"/>
      <c r="G127" s="73"/>
      <c r="H127" s="73"/>
      <c r="I127" s="73"/>
      <c r="J127" s="73"/>
    </row>
    <row r="128" spans="1:10" ht="184.95" customHeight="1">
      <c r="A128" s="73"/>
      <c r="B128" s="73"/>
      <c r="C128" s="73"/>
      <c r="D128" s="102"/>
      <c r="E128" s="73"/>
      <c r="F128" s="73"/>
      <c r="G128" s="73"/>
      <c r="H128" s="73"/>
      <c r="I128" s="73"/>
      <c r="J128" s="73"/>
    </row>
    <row r="129" spans="1:10" ht="184.95" customHeight="1">
      <c r="A129" s="73"/>
      <c r="B129" s="73"/>
      <c r="C129" s="73"/>
      <c r="D129" s="102"/>
      <c r="E129" s="73"/>
      <c r="F129" s="73"/>
      <c r="G129" s="73"/>
      <c r="H129" s="73"/>
      <c r="I129" s="73"/>
      <c r="J129" s="73"/>
    </row>
    <row r="130" spans="1:10" ht="184.95" customHeight="1">
      <c r="A130" s="73"/>
      <c r="B130" s="73"/>
      <c r="C130" s="73"/>
      <c r="D130" s="102"/>
      <c r="E130" s="73"/>
      <c r="F130" s="73"/>
      <c r="G130" s="73"/>
      <c r="H130" s="73"/>
      <c r="I130" s="73"/>
      <c r="J130" s="73"/>
    </row>
    <row r="131" spans="1:10" ht="184.95" customHeight="1">
      <c r="A131" s="73"/>
      <c r="B131" s="73"/>
      <c r="C131" s="73"/>
      <c r="D131" s="102"/>
      <c r="E131" s="73"/>
      <c r="F131" s="73"/>
      <c r="G131" s="73"/>
      <c r="H131" s="73"/>
      <c r="I131" s="73"/>
      <c r="J131" s="73"/>
    </row>
    <row r="132" spans="1:10" ht="184.95" customHeight="1">
      <c r="A132" s="73"/>
      <c r="B132" s="73"/>
      <c r="C132" s="73"/>
      <c r="D132" s="102"/>
      <c r="E132" s="73"/>
      <c r="F132" s="73"/>
      <c r="G132" s="73"/>
      <c r="H132" s="73"/>
      <c r="I132" s="73"/>
      <c r="J132" s="73"/>
    </row>
    <row r="133" spans="1:10" ht="184.95" customHeight="1">
      <c r="A133" s="73"/>
      <c r="B133" s="73"/>
      <c r="C133" s="73"/>
      <c r="D133" s="102"/>
      <c r="E133" s="73"/>
      <c r="F133" s="73"/>
      <c r="G133" s="73"/>
      <c r="H133" s="73"/>
      <c r="I133" s="73"/>
      <c r="J133" s="73"/>
    </row>
    <row r="134" spans="1:10" ht="184.95" customHeight="1">
      <c r="A134" s="73"/>
      <c r="B134" s="73"/>
      <c r="C134" s="73"/>
      <c r="D134" s="102"/>
      <c r="E134" s="73"/>
      <c r="F134" s="73"/>
      <c r="G134" s="73"/>
      <c r="H134" s="73"/>
      <c r="I134" s="73"/>
      <c r="J134" s="73"/>
    </row>
    <row r="135" spans="1:10" ht="184.95" customHeight="1">
      <c r="A135" s="73"/>
      <c r="B135" s="73"/>
      <c r="C135" s="73"/>
      <c r="D135" s="102"/>
      <c r="E135" s="73"/>
      <c r="F135" s="73"/>
      <c r="G135" s="73"/>
      <c r="H135" s="73"/>
      <c r="I135" s="73"/>
      <c r="J135" s="73"/>
    </row>
    <row r="136" spans="1:10" ht="184.95" customHeight="1">
      <c r="A136" s="73"/>
      <c r="B136" s="73"/>
      <c r="C136" s="73"/>
      <c r="D136" s="102"/>
      <c r="E136" s="73"/>
      <c r="F136" s="73"/>
      <c r="G136" s="73"/>
      <c r="H136" s="73"/>
      <c r="I136" s="73"/>
      <c r="J136" s="73"/>
    </row>
    <row r="137" spans="1:10" ht="184.95" customHeight="1">
      <c r="A137" s="73"/>
      <c r="B137" s="73"/>
      <c r="C137" s="73"/>
      <c r="D137" s="102"/>
      <c r="E137" s="73"/>
      <c r="F137" s="73"/>
      <c r="G137" s="73"/>
      <c r="H137" s="73"/>
      <c r="I137" s="73"/>
      <c r="J137" s="73"/>
    </row>
    <row r="138" spans="1:10" ht="184.95" customHeight="1">
      <c r="A138" s="73"/>
      <c r="B138" s="73"/>
      <c r="C138" s="73"/>
      <c r="D138" s="102"/>
      <c r="E138" s="73"/>
      <c r="F138" s="73"/>
      <c r="G138" s="73"/>
      <c r="H138" s="73"/>
      <c r="I138" s="73"/>
      <c r="J138" s="73"/>
    </row>
    <row r="139" spans="1:10" ht="184.95" customHeight="1">
      <c r="A139" s="73"/>
      <c r="B139" s="73"/>
      <c r="C139" s="73"/>
      <c r="D139" s="102"/>
      <c r="E139" s="73"/>
      <c r="F139" s="73"/>
      <c r="G139" s="73"/>
      <c r="H139" s="73"/>
      <c r="I139" s="73"/>
      <c r="J139" s="73"/>
    </row>
    <row r="140" spans="1:10" ht="184.95" customHeight="1">
      <c r="A140" s="73"/>
      <c r="B140" s="73"/>
      <c r="C140" s="73"/>
      <c r="D140" s="102"/>
      <c r="E140" s="73"/>
      <c r="F140" s="73"/>
      <c r="G140" s="73"/>
      <c r="H140" s="73"/>
      <c r="I140" s="73"/>
      <c r="J140" s="73"/>
    </row>
    <row r="141" spans="1:10" ht="184.95" customHeight="1">
      <c r="A141" s="73"/>
      <c r="B141" s="73"/>
      <c r="C141" s="73"/>
      <c r="D141" s="102"/>
      <c r="E141" s="73"/>
      <c r="F141" s="73"/>
      <c r="G141" s="73"/>
      <c r="H141" s="73"/>
      <c r="I141" s="73"/>
      <c r="J141" s="73"/>
    </row>
    <row r="142" spans="1:10" ht="184.95" customHeight="1">
      <c r="A142" s="73"/>
      <c r="B142" s="73"/>
      <c r="C142" s="73"/>
      <c r="D142" s="102"/>
      <c r="E142" s="73"/>
      <c r="F142" s="73"/>
      <c r="G142" s="73"/>
      <c r="H142" s="73"/>
      <c r="I142" s="73"/>
      <c r="J142" s="73"/>
    </row>
    <row r="143" spans="1:10" ht="184.95" customHeight="1">
      <c r="A143" s="73"/>
      <c r="B143" s="73"/>
      <c r="C143" s="73"/>
      <c r="D143" s="102"/>
      <c r="E143" s="73"/>
      <c r="F143" s="73"/>
      <c r="G143" s="73"/>
      <c r="H143" s="73"/>
      <c r="I143" s="73"/>
      <c r="J143" s="73"/>
    </row>
    <row r="144" spans="1:10" ht="184.95" customHeight="1">
      <c r="A144" s="73"/>
      <c r="B144" s="73"/>
      <c r="C144" s="73"/>
      <c r="D144" s="102"/>
      <c r="E144" s="73"/>
      <c r="F144" s="73"/>
      <c r="G144" s="73"/>
      <c r="H144" s="73"/>
      <c r="I144" s="73"/>
      <c r="J144" s="73"/>
    </row>
    <row r="145" spans="1:10" ht="184.95" customHeight="1">
      <c r="A145" s="73"/>
      <c r="B145" s="73"/>
      <c r="C145" s="73"/>
      <c r="D145" s="102"/>
      <c r="E145" s="73"/>
      <c r="F145" s="73"/>
      <c r="G145" s="73"/>
      <c r="H145" s="73"/>
      <c r="I145" s="73"/>
      <c r="J145" s="73"/>
    </row>
    <row r="146" spans="1:10" ht="184.95" customHeight="1">
      <c r="A146" s="73"/>
      <c r="B146" s="73"/>
      <c r="C146" s="73"/>
      <c r="D146" s="102"/>
      <c r="E146" s="73"/>
      <c r="F146" s="73"/>
      <c r="G146" s="73"/>
      <c r="H146" s="73"/>
      <c r="I146" s="73"/>
      <c r="J146" s="73"/>
    </row>
    <row r="147" spans="1:10" ht="184.95" customHeight="1">
      <c r="A147" s="73"/>
      <c r="B147" s="73"/>
      <c r="C147" s="73"/>
      <c r="D147" s="102"/>
      <c r="E147" s="73"/>
      <c r="F147" s="73"/>
      <c r="G147" s="73"/>
      <c r="H147" s="73"/>
      <c r="I147" s="73"/>
      <c r="J147" s="73"/>
    </row>
    <row r="148" spans="1:10" ht="184.95" customHeight="1">
      <c r="A148" s="73"/>
      <c r="B148" s="73"/>
      <c r="C148" s="73"/>
      <c r="D148" s="102"/>
      <c r="E148" s="73"/>
      <c r="F148" s="73"/>
      <c r="G148" s="73"/>
      <c r="H148" s="73"/>
      <c r="I148" s="73"/>
      <c r="J148" s="73"/>
    </row>
    <row r="149" spans="1:10" ht="184.95" customHeight="1">
      <c r="A149" s="73"/>
      <c r="B149" s="73"/>
      <c r="C149" s="73"/>
      <c r="D149" s="102"/>
      <c r="E149" s="73"/>
      <c r="F149" s="73"/>
      <c r="G149" s="73"/>
      <c r="H149" s="73"/>
      <c r="I149" s="73"/>
      <c r="J149" s="73"/>
    </row>
    <row r="150" spans="1:10" ht="184.95" customHeight="1">
      <c r="A150" s="73"/>
      <c r="B150" s="73"/>
      <c r="C150" s="73"/>
      <c r="D150" s="102"/>
      <c r="E150" s="73"/>
      <c r="F150" s="73"/>
      <c r="G150" s="73"/>
      <c r="H150" s="73"/>
      <c r="I150" s="73"/>
      <c r="J150" s="73"/>
    </row>
    <row r="151" spans="1:10" ht="184.95" customHeight="1">
      <c r="A151" s="73"/>
      <c r="B151" s="73"/>
      <c r="C151" s="73"/>
      <c r="D151" s="102"/>
      <c r="E151" s="73"/>
      <c r="F151" s="73"/>
      <c r="G151" s="73"/>
      <c r="H151" s="73"/>
      <c r="I151" s="73"/>
      <c r="J151" s="73"/>
    </row>
    <row r="152" spans="1:10" ht="184.95" customHeight="1">
      <c r="A152" s="73"/>
      <c r="B152" s="73"/>
      <c r="C152" s="73"/>
      <c r="D152" s="102"/>
      <c r="E152" s="73"/>
      <c r="F152" s="73"/>
      <c r="G152" s="73"/>
      <c r="H152" s="73"/>
      <c r="I152" s="73"/>
      <c r="J152" s="73"/>
    </row>
    <row r="153" spans="1:10" ht="184.95" customHeight="1">
      <c r="A153" s="73"/>
      <c r="B153" s="73"/>
      <c r="C153" s="73"/>
      <c r="D153" s="102"/>
      <c r="E153" s="73"/>
      <c r="F153" s="73"/>
      <c r="G153" s="73"/>
      <c r="H153" s="73"/>
      <c r="I153" s="73"/>
      <c r="J153" s="73"/>
    </row>
    <row r="154" spans="1:10" ht="184.95" customHeight="1">
      <c r="A154" s="73"/>
      <c r="B154" s="73"/>
      <c r="C154" s="73"/>
      <c r="D154" s="102"/>
      <c r="E154" s="73"/>
      <c r="F154" s="73"/>
      <c r="G154" s="73"/>
      <c r="H154" s="73"/>
      <c r="I154" s="73"/>
      <c r="J154" s="73"/>
    </row>
    <row r="155" spans="1:10" ht="184.95" customHeight="1">
      <c r="A155" s="73"/>
      <c r="B155" s="73"/>
      <c r="C155" s="73"/>
      <c r="D155" s="102"/>
      <c r="E155" s="73"/>
      <c r="F155" s="73"/>
      <c r="G155" s="73"/>
      <c r="H155" s="73"/>
      <c r="I155" s="73"/>
      <c r="J155" s="73"/>
    </row>
    <row r="156" spans="1:10" ht="184.95" customHeight="1">
      <c r="A156" s="73"/>
      <c r="B156" s="73"/>
      <c r="C156" s="73"/>
      <c r="D156" s="102"/>
      <c r="E156" s="73"/>
      <c r="F156" s="73"/>
      <c r="G156" s="73"/>
      <c r="H156" s="73"/>
      <c r="I156" s="73"/>
      <c r="J156" s="73"/>
    </row>
    <row r="157" spans="1:10" ht="184.95" customHeight="1">
      <c r="A157" s="73"/>
      <c r="B157" s="73"/>
      <c r="C157" s="73"/>
      <c r="D157" s="102"/>
      <c r="E157" s="73"/>
      <c r="F157" s="73"/>
      <c r="G157" s="73"/>
      <c r="H157" s="73"/>
      <c r="I157" s="73"/>
      <c r="J157" s="73"/>
    </row>
    <row r="158" spans="1:10" ht="184.95" customHeight="1">
      <c r="A158" s="73"/>
      <c r="B158" s="73"/>
      <c r="C158" s="73"/>
      <c r="D158" s="102"/>
      <c r="E158" s="73"/>
      <c r="F158" s="73"/>
      <c r="G158" s="73"/>
      <c r="H158" s="73"/>
      <c r="I158" s="73"/>
      <c r="J158" s="73"/>
    </row>
    <row r="159" spans="1:10" ht="184.95" customHeight="1">
      <c r="A159" s="73"/>
      <c r="B159" s="73"/>
      <c r="C159" s="73"/>
      <c r="D159" s="102"/>
      <c r="E159" s="73"/>
      <c r="F159" s="73"/>
      <c r="G159" s="73"/>
      <c r="H159" s="73"/>
      <c r="I159" s="73"/>
      <c r="J159" s="73"/>
    </row>
    <row r="160" spans="1:10" ht="184.95" customHeight="1">
      <c r="A160" s="73"/>
      <c r="B160" s="73"/>
      <c r="C160" s="73"/>
      <c r="D160" s="102"/>
      <c r="E160" s="73"/>
      <c r="F160" s="73"/>
      <c r="G160" s="73"/>
      <c r="H160" s="73"/>
      <c r="I160" s="73"/>
      <c r="J160" s="73"/>
    </row>
    <row r="161" spans="1:10" ht="184.95" customHeight="1">
      <c r="A161" s="73"/>
      <c r="B161" s="73"/>
      <c r="C161" s="73"/>
      <c r="D161" s="102"/>
      <c r="E161" s="73"/>
      <c r="F161" s="73"/>
      <c r="G161" s="73"/>
      <c r="H161" s="73"/>
      <c r="I161" s="73"/>
      <c r="J161" s="73"/>
    </row>
    <row r="162" spans="1:10" ht="184.95" customHeight="1">
      <c r="A162" s="73"/>
      <c r="B162" s="73"/>
      <c r="C162" s="73"/>
      <c r="D162" s="102"/>
      <c r="E162" s="73"/>
      <c r="F162" s="73"/>
      <c r="G162" s="73"/>
      <c r="H162" s="73"/>
      <c r="I162" s="73"/>
      <c r="J162" s="73"/>
    </row>
    <row r="163" spans="1:10" ht="184.95" customHeight="1">
      <c r="A163" s="73"/>
      <c r="B163" s="73"/>
      <c r="C163" s="73"/>
      <c r="D163" s="102"/>
      <c r="E163" s="73"/>
      <c r="F163" s="73"/>
      <c r="G163" s="73"/>
      <c r="H163" s="73"/>
      <c r="I163" s="73"/>
      <c r="J163" s="73"/>
    </row>
    <row r="164" spans="1:10" ht="184.95" customHeight="1">
      <c r="A164" s="73"/>
      <c r="B164" s="73"/>
      <c r="C164" s="73"/>
      <c r="D164" s="102"/>
      <c r="E164" s="73"/>
      <c r="F164" s="73"/>
      <c r="G164" s="73"/>
      <c r="H164" s="73"/>
      <c r="I164" s="73"/>
      <c r="J164" s="73"/>
    </row>
    <row r="165" spans="1:10" ht="184.95" customHeight="1">
      <c r="A165" s="73"/>
      <c r="B165" s="73"/>
      <c r="C165" s="73"/>
      <c r="D165" s="102"/>
      <c r="E165" s="73"/>
      <c r="F165" s="73"/>
      <c r="G165" s="73"/>
      <c r="H165" s="73"/>
      <c r="I165" s="73"/>
      <c r="J165" s="73"/>
    </row>
    <row r="166" spans="1:10" ht="184.95" customHeight="1">
      <c r="A166" s="73"/>
      <c r="B166" s="73"/>
      <c r="C166" s="73"/>
      <c r="D166" s="102"/>
      <c r="E166" s="73"/>
      <c r="F166" s="73"/>
      <c r="G166" s="73"/>
      <c r="H166" s="73"/>
      <c r="I166" s="73"/>
      <c r="J166" s="73"/>
    </row>
    <row r="167" spans="1:10" ht="184.95" customHeight="1">
      <c r="A167" s="73"/>
      <c r="B167" s="73"/>
      <c r="C167" s="73"/>
      <c r="D167" s="102"/>
      <c r="E167" s="73"/>
      <c r="F167" s="73"/>
      <c r="G167" s="73"/>
      <c r="H167" s="73"/>
      <c r="I167" s="73"/>
      <c r="J167" s="73"/>
    </row>
    <row r="168" spans="1:10" ht="184.95" customHeight="1">
      <c r="A168" s="73"/>
      <c r="B168" s="73"/>
      <c r="C168" s="73"/>
      <c r="D168" s="102"/>
      <c r="E168" s="73"/>
      <c r="F168" s="73"/>
      <c r="G168" s="73"/>
      <c r="H168" s="73"/>
      <c r="I168" s="73"/>
      <c r="J168" s="73"/>
    </row>
    <row r="169" spans="1:10" ht="184.95" customHeight="1">
      <c r="A169" s="73"/>
      <c r="B169" s="73"/>
      <c r="C169" s="73"/>
      <c r="D169" s="102"/>
      <c r="E169" s="73"/>
      <c r="F169" s="73"/>
      <c r="G169" s="73"/>
      <c r="H169" s="73"/>
      <c r="I169" s="73"/>
      <c r="J169" s="73"/>
    </row>
    <row r="170" spans="1:10" ht="184.95" customHeight="1">
      <c r="A170" s="73"/>
      <c r="B170" s="73"/>
      <c r="C170" s="73"/>
      <c r="D170" s="102"/>
      <c r="E170" s="73"/>
      <c r="F170" s="73"/>
      <c r="G170" s="73"/>
      <c r="H170" s="73"/>
      <c r="I170" s="73"/>
      <c r="J170" s="73"/>
    </row>
    <row r="171" spans="1:10" ht="184.95" customHeight="1">
      <c r="A171" s="73"/>
      <c r="B171" s="73"/>
      <c r="C171" s="73"/>
      <c r="D171" s="102"/>
      <c r="E171" s="73"/>
      <c r="F171" s="73"/>
      <c r="G171" s="73"/>
      <c r="H171" s="73"/>
      <c r="I171" s="73"/>
      <c r="J171" s="73"/>
    </row>
    <row r="172" spans="1:10" ht="184.95" customHeight="1">
      <c r="A172" s="73"/>
      <c r="B172" s="73"/>
      <c r="C172" s="73"/>
      <c r="D172" s="102"/>
      <c r="E172" s="73"/>
      <c r="F172" s="73"/>
      <c r="G172" s="73"/>
      <c r="H172" s="73"/>
      <c r="I172" s="73"/>
      <c r="J172" s="73"/>
    </row>
    <row r="173" spans="1:10" ht="184.95" customHeight="1">
      <c r="A173" s="73"/>
      <c r="B173" s="73"/>
      <c r="C173" s="73"/>
      <c r="D173" s="102"/>
      <c r="E173" s="73"/>
      <c r="F173" s="73"/>
      <c r="G173" s="73"/>
      <c r="H173" s="73"/>
      <c r="I173" s="73"/>
      <c r="J173" s="73"/>
    </row>
    <row r="174" spans="1:10" ht="184.95" customHeight="1">
      <c r="A174" s="73"/>
      <c r="B174" s="73"/>
      <c r="C174" s="73"/>
      <c r="D174" s="102"/>
      <c r="E174" s="73"/>
      <c r="F174" s="73"/>
      <c r="G174" s="73"/>
      <c r="H174" s="73"/>
      <c r="I174" s="73"/>
      <c r="J174" s="73"/>
    </row>
    <row r="175" spans="1:10" ht="184.95" customHeight="1">
      <c r="A175" s="73"/>
      <c r="B175" s="73"/>
      <c r="C175" s="73"/>
      <c r="D175" s="102"/>
      <c r="E175" s="73"/>
      <c r="F175" s="73"/>
      <c r="G175" s="73"/>
      <c r="H175" s="73"/>
      <c r="I175" s="73"/>
      <c r="J175" s="73"/>
    </row>
    <row r="176" spans="1:10" ht="184.95" customHeight="1">
      <c r="A176" s="73"/>
      <c r="B176" s="73"/>
      <c r="C176" s="73"/>
      <c r="D176" s="102"/>
      <c r="E176" s="73"/>
      <c r="F176" s="73"/>
      <c r="G176" s="73"/>
      <c r="H176" s="73"/>
      <c r="I176" s="73"/>
      <c r="J176" s="73"/>
    </row>
    <row r="177" spans="1:10" ht="184.95" customHeight="1">
      <c r="A177" s="73"/>
      <c r="B177" s="73"/>
      <c r="C177" s="73"/>
      <c r="D177" s="102"/>
      <c r="E177" s="73"/>
      <c r="F177" s="73"/>
      <c r="G177" s="73"/>
      <c r="H177" s="73"/>
      <c r="I177" s="73"/>
      <c r="J177" s="73"/>
    </row>
    <row r="178" spans="1:10" ht="184.95" customHeight="1">
      <c r="A178" s="73"/>
      <c r="B178" s="73"/>
      <c r="C178" s="73"/>
      <c r="D178" s="102"/>
      <c r="E178" s="73"/>
      <c r="F178" s="73"/>
      <c r="G178" s="73"/>
      <c r="H178" s="73"/>
      <c r="I178" s="73"/>
      <c r="J178" s="73"/>
    </row>
    <row r="179" spans="1:10" ht="184.95" customHeight="1">
      <c r="A179" s="73"/>
      <c r="B179" s="73"/>
      <c r="C179" s="73"/>
      <c r="D179" s="102"/>
      <c r="E179" s="73"/>
      <c r="F179" s="73"/>
      <c r="G179" s="73"/>
      <c r="H179" s="73"/>
      <c r="I179" s="73"/>
      <c r="J179" s="73"/>
    </row>
    <row r="180" spans="1:10" ht="184.95" customHeight="1">
      <c r="A180" s="73"/>
      <c r="B180" s="73"/>
      <c r="C180" s="73"/>
      <c r="D180" s="102"/>
      <c r="E180" s="73"/>
      <c r="F180" s="73"/>
      <c r="G180" s="73"/>
      <c r="H180" s="73"/>
      <c r="I180" s="73"/>
      <c r="J180" s="73"/>
    </row>
    <row r="181" spans="1:10" ht="184.95" customHeight="1">
      <c r="A181" s="73"/>
      <c r="B181" s="73"/>
      <c r="C181" s="73"/>
      <c r="D181" s="102"/>
      <c r="E181" s="73"/>
      <c r="F181" s="73"/>
      <c r="G181" s="73"/>
      <c r="H181" s="73"/>
      <c r="I181" s="73"/>
      <c r="J181" s="73"/>
    </row>
    <row r="182" spans="1:10" ht="184.95" customHeight="1">
      <c r="A182" s="73"/>
      <c r="B182" s="73"/>
      <c r="C182" s="73"/>
      <c r="D182" s="102"/>
      <c r="E182" s="73"/>
      <c r="F182" s="73"/>
      <c r="G182" s="73"/>
      <c r="H182" s="73"/>
      <c r="I182" s="73"/>
      <c r="J182" s="73"/>
    </row>
    <row r="183" spans="1:10" ht="184.95" customHeight="1">
      <c r="A183" s="73"/>
      <c r="B183" s="73"/>
      <c r="C183" s="73"/>
      <c r="D183" s="102"/>
      <c r="E183" s="73"/>
      <c r="F183" s="73"/>
      <c r="G183" s="73"/>
      <c r="H183" s="73"/>
      <c r="I183" s="73"/>
      <c r="J183" s="73"/>
    </row>
    <row r="184" spans="1:10" ht="184.95" customHeight="1">
      <c r="A184" s="73"/>
      <c r="B184" s="73"/>
      <c r="C184" s="73"/>
      <c r="D184" s="102"/>
      <c r="E184" s="73"/>
      <c r="F184" s="73"/>
      <c r="G184" s="73"/>
      <c r="H184" s="73"/>
      <c r="I184" s="73"/>
      <c r="J184" s="73"/>
    </row>
    <row r="185" spans="1:10" ht="184.95" customHeight="1">
      <c r="A185" s="73"/>
      <c r="B185" s="73"/>
      <c r="C185" s="73"/>
      <c r="D185" s="102"/>
      <c r="E185" s="73"/>
      <c r="F185" s="73"/>
      <c r="G185" s="73"/>
      <c r="H185" s="73"/>
      <c r="I185" s="73"/>
      <c r="J185" s="73"/>
    </row>
    <row r="186" spans="1:10" ht="184.95" customHeight="1">
      <c r="A186" s="73"/>
      <c r="B186" s="73"/>
      <c r="C186" s="73"/>
      <c r="D186" s="102"/>
      <c r="E186" s="73"/>
      <c r="F186" s="73"/>
      <c r="G186" s="73"/>
      <c r="H186" s="73"/>
      <c r="I186" s="73"/>
      <c r="J186" s="73"/>
    </row>
    <row r="187" spans="1:10" ht="184.95" customHeight="1">
      <c r="A187" s="73"/>
      <c r="B187" s="73"/>
      <c r="C187" s="73"/>
      <c r="D187" s="102"/>
      <c r="E187" s="73"/>
      <c r="F187" s="73"/>
      <c r="G187" s="73"/>
      <c r="H187" s="73"/>
      <c r="I187" s="73"/>
      <c r="J187" s="73"/>
    </row>
    <row r="188" spans="1:10" ht="184.95" customHeight="1">
      <c r="A188" s="73"/>
      <c r="B188" s="73"/>
      <c r="C188" s="73"/>
      <c r="D188" s="102"/>
      <c r="E188" s="73"/>
      <c r="F188" s="73"/>
      <c r="G188" s="73"/>
      <c r="H188" s="73"/>
      <c r="I188" s="73"/>
      <c r="J188" s="73"/>
    </row>
    <row r="189" spans="1:10" ht="184.95" customHeight="1">
      <c r="A189" s="73"/>
      <c r="B189" s="73"/>
      <c r="C189" s="73"/>
      <c r="D189" s="102"/>
      <c r="E189" s="73"/>
      <c r="F189" s="73"/>
      <c r="G189" s="73"/>
      <c r="H189" s="73"/>
      <c r="I189" s="73"/>
      <c r="J189" s="73"/>
    </row>
    <row r="190" spans="1:10" ht="184.95" customHeight="1">
      <c r="A190" s="73"/>
      <c r="B190" s="73"/>
      <c r="C190" s="73"/>
      <c r="D190" s="102"/>
      <c r="E190" s="73"/>
      <c r="F190" s="73"/>
      <c r="G190" s="73"/>
      <c r="H190" s="73"/>
      <c r="I190" s="73"/>
      <c r="J190" s="73"/>
    </row>
    <row r="191" spans="1:10" ht="184.95" customHeight="1">
      <c r="A191" s="73"/>
      <c r="B191" s="73"/>
      <c r="C191" s="73"/>
      <c r="D191" s="102"/>
      <c r="E191" s="73"/>
      <c r="F191" s="73"/>
      <c r="G191" s="73"/>
      <c r="H191" s="73"/>
      <c r="I191" s="73"/>
      <c r="J191" s="73"/>
    </row>
    <row r="192" spans="1:10" ht="184.95" customHeight="1">
      <c r="A192" s="73"/>
      <c r="B192" s="73"/>
      <c r="C192" s="73"/>
      <c r="D192" s="102"/>
      <c r="E192" s="73"/>
      <c r="F192" s="73"/>
      <c r="G192" s="73"/>
      <c r="H192" s="73"/>
      <c r="I192" s="73"/>
      <c r="J192" s="73"/>
    </row>
    <row r="193" spans="1:10" ht="184.95" customHeight="1">
      <c r="A193" s="73"/>
      <c r="B193" s="73"/>
      <c r="C193" s="73"/>
      <c r="D193" s="102"/>
      <c r="E193" s="73"/>
      <c r="F193" s="73"/>
      <c r="G193" s="73"/>
      <c r="H193" s="73"/>
      <c r="I193" s="73"/>
      <c r="J193" s="73"/>
    </row>
    <row r="194" spans="1:10" ht="184.95" customHeight="1">
      <c r="A194" s="73"/>
      <c r="B194" s="73"/>
      <c r="C194" s="73"/>
      <c r="D194" s="102"/>
      <c r="E194" s="73"/>
      <c r="F194" s="73"/>
      <c r="G194" s="73"/>
      <c r="H194" s="73"/>
      <c r="I194" s="73"/>
      <c r="J194" s="73"/>
    </row>
    <row r="195" spans="1:10" ht="184.95" customHeight="1">
      <c r="A195" s="73"/>
      <c r="B195" s="73"/>
      <c r="C195" s="73"/>
      <c r="D195" s="102"/>
      <c r="E195" s="73"/>
      <c r="F195" s="73"/>
      <c r="G195" s="73"/>
      <c r="H195" s="73"/>
      <c r="I195" s="73"/>
      <c r="J195" s="73"/>
    </row>
    <row r="196" spans="1:10" ht="184.95" customHeight="1">
      <c r="A196" s="73"/>
      <c r="B196" s="73"/>
      <c r="C196" s="73"/>
      <c r="D196" s="102"/>
      <c r="E196" s="73"/>
      <c r="F196" s="73"/>
      <c r="G196" s="73"/>
      <c r="H196" s="73"/>
      <c r="I196" s="73"/>
      <c r="J196" s="73"/>
    </row>
    <row r="197" spans="1:10" ht="184.95" customHeight="1">
      <c r="A197" s="73"/>
      <c r="B197" s="73"/>
      <c r="C197" s="73"/>
      <c r="D197" s="102"/>
      <c r="E197" s="73"/>
      <c r="F197" s="73"/>
      <c r="G197" s="73"/>
      <c r="H197" s="73"/>
      <c r="I197" s="73"/>
      <c r="J197" s="73"/>
    </row>
    <row r="198" spans="1:10" ht="184.95" customHeight="1">
      <c r="A198" s="73"/>
      <c r="B198" s="73"/>
      <c r="C198" s="73"/>
      <c r="D198" s="102"/>
      <c r="E198" s="73"/>
      <c r="F198" s="73"/>
      <c r="G198" s="73"/>
      <c r="H198" s="73"/>
      <c r="I198" s="73"/>
      <c r="J198" s="73"/>
    </row>
    <row r="199" spans="1:10" ht="184.95" customHeight="1">
      <c r="A199" s="73"/>
      <c r="B199" s="73"/>
      <c r="C199" s="73"/>
      <c r="D199" s="102"/>
      <c r="E199" s="73"/>
      <c r="F199" s="73"/>
      <c r="G199" s="73"/>
      <c r="H199" s="73"/>
      <c r="I199" s="73"/>
      <c r="J199" s="73"/>
    </row>
    <row r="200" spans="1:10" ht="184.95" customHeight="1">
      <c r="A200" s="73"/>
      <c r="B200" s="73"/>
      <c r="C200" s="73"/>
      <c r="D200" s="102"/>
      <c r="E200" s="73"/>
      <c r="F200" s="73"/>
      <c r="G200" s="73"/>
      <c r="H200" s="73"/>
      <c r="I200" s="73"/>
      <c r="J200" s="73"/>
    </row>
    <row r="201" spans="1:10" ht="184.95" customHeight="1">
      <c r="A201" s="73"/>
      <c r="B201" s="73"/>
      <c r="C201" s="73"/>
      <c r="D201" s="102"/>
      <c r="E201" s="73"/>
      <c r="F201" s="73"/>
      <c r="G201" s="73"/>
      <c r="H201" s="73"/>
      <c r="I201" s="73"/>
      <c r="J201" s="73"/>
    </row>
    <row r="202" spans="1:10" ht="184.95" customHeight="1">
      <c r="A202" s="73"/>
      <c r="B202" s="73"/>
      <c r="C202" s="73"/>
      <c r="D202" s="102"/>
      <c r="E202" s="73"/>
      <c r="F202" s="73"/>
      <c r="G202" s="73"/>
      <c r="H202" s="73"/>
      <c r="I202" s="73"/>
      <c r="J202" s="73"/>
    </row>
    <row r="203" spans="1:10" ht="184.95" customHeight="1">
      <c r="A203" s="73"/>
      <c r="B203" s="73"/>
      <c r="C203" s="73"/>
      <c r="D203" s="102"/>
      <c r="E203" s="73"/>
      <c r="F203" s="73"/>
      <c r="G203" s="73"/>
      <c r="H203" s="73"/>
      <c r="I203" s="73"/>
      <c r="J203" s="73"/>
    </row>
    <row r="204" spans="1:10" ht="184.95" customHeight="1">
      <c r="A204" s="73"/>
      <c r="B204" s="73"/>
      <c r="C204" s="73"/>
      <c r="D204" s="102"/>
      <c r="E204" s="73"/>
      <c r="F204" s="73"/>
      <c r="G204" s="73"/>
      <c r="H204" s="73"/>
      <c r="I204" s="73"/>
      <c r="J204" s="73"/>
    </row>
    <row r="205" spans="1:10" ht="184.95" customHeight="1">
      <c r="A205" s="73"/>
      <c r="B205" s="73"/>
      <c r="C205" s="73"/>
      <c r="D205" s="102"/>
      <c r="E205" s="73"/>
      <c r="F205" s="73"/>
      <c r="G205" s="73"/>
      <c r="H205" s="73"/>
      <c r="I205" s="73"/>
      <c r="J205" s="73"/>
    </row>
    <row r="206" spans="1:10" ht="184.95" customHeight="1">
      <c r="A206" s="73"/>
      <c r="B206" s="73"/>
      <c r="C206" s="73"/>
      <c r="D206" s="102"/>
      <c r="E206" s="73"/>
      <c r="F206" s="73"/>
      <c r="G206" s="73"/>
      <c r="H206" s="73"/>
      <c r="I206" s="73"/>
      <c r="J206" s="73"/>
    </row>
    <row r="207" spans="1:10" ht="184.95" customHeight="1">
      <c r="A207" s="73"/>
      <c r="B207" s="73"/>
      <c r="C207" s="73"/>
      <c r="D207" s="102"/>
      <c r="E207" s="73"/>
      <c r="F207" s="73"/>
      <c r="G207" s="73"/>
      <c r="H207" s="73"/>
      <c r="I207" s="73"/>
      <c r="J207" s="73"/>
    </row>
    <row r="208" spans="1:10" ht="184.95" customHeight="1">
      <c r="A208" s="73"/>
      <c r="B208" s="73"/>
      <c r="C208" s="73"/>
      <c r="D208" s="102"/>
      <c r="E208" s="73"/>
      <c r="F208" s="73"/>
      <c r="G208" s="73"/>
      <c r="H208" s="73"/>
      <c r="I208" s="73"/>
      <c r="J208" s="73"/>
    </row>
    <row r="209" spans="1:10" ht="184.95" customHeight="1">
      <c r="A209" s="73"/>
      <c r="B209" s="73"/>
      <c r="C209" s="73"/>
      <c r="D209" s="102"/>
      <c r="E209" s="73"/>
      <c r="F209" s="73"/>
      <c r="G209" s="73"/>
      <c r="H209" s="73"/>
      <c r="I209" s="73"/>
      <c r="J209" s="73"/>
    </row>
    <row r="210" spans="1:10" ht="184.95" customHeight="1">
      <c r="A210" s="73"/>
      <c r="B210" s="73"/>
      <c r="C210" s="73"/>
      <c r="D210" s="102"/>
      <c r="E210" s="73"/>
      <c r="F210" s="73"/>
      <c r="G210" s="73"/>
      <c r="H210" s="73"/>
      <c r="I210" s="73"/>
      <c r="J210" s="73"/>
    </row>
    <row r="211" spans="1:10" ht="184.95" customHeight="1">
      <c r="A211" s="73"/>
      <c r="B211" s="73"/>
      <c r="C211" s="73"/>
      <c r="D211" s="102"/>
      <c r="E211" s="73"/>
      <c r="F211" s="73"/>
      <c r="G211" s="73"/>
      <c r="H211" s="73"/>
      <c r="I211" s="73"/>
      <c r="J211" s="73"/>
    </row>
    <row r="212" spans="1:10" ht="184.95" customHeight="1">
      <c r="A212" s="73"/>
      <c r="B212" s="73"/>
      <c r="C212" s="73"/>
      <c r="D212" s="102"/>
      <c r="E212" s="73"/>
      <c r="F212" s="73"/>
      <c r="G212" s="73"/>
      <c r="H212" s="73"/>
      <c r="I212" s="73"/>
      <c r="J212" s="73"/>
    </row>
    <row r="213" spans="1:10" ht="184.95" customHeight="1">
      <c r="A213" s="73"/>
      <c r="B213" s="73"/>
      <c r="C213" s="73"/>
      <c r="D213" s="102"/>
      <c r="E213" s="73"/>
      <c r="F213" s="73"/>
      <c r="G213" s="73"/>
      <c r="H213" s="73"/>
      <c r="I213" s="73"/>
      <c r="J213" s="73"/>
    </row>
    <row r="214" spans="1:10" ht="184.95" customHeight="1">
      <c r="A214" s="73"/>
      <c r="B214" s="73"/>
      <c r="C214" s="73"/>
      <c r="D214" s="102"/>
      <c r="E214" s="73"/>
      <c r="F214" s="73"/>
      <c r="G214" s="73"/>
      <c r="H214" s="73"/>
      <c r="I214" s="73"/>
      <c r="J214" s="73"/>
    </row>
    <row r="215" spans="1:10" ht="184.95" customHeight="1">
      <c r="A215" s="73"/>
      <c r="B215" s="73"/>
      <c r="C215" s="73"/>
      <c r="D215" s="102"/>
      <c r="E215" s="73"/>
      <c r="F215" s="73"/>
      <c r="G215" s="73"/>
      <c r="H215" s="73"/>
      <c r="I215" s="73"/>
      <c r="J215" s="73"/>
    </row>
    <row r="216" spans="1:10" ht="184.95" customHeight="1">
      <c r="A216" s="73"/>
      <c r="B216" s="73"/>
      <c r="C216" s="73"/>
      <c r="D216" s="102"/>
      <c r="E216" s="73"/>
      <c r="F216" s="73"/>
      <c r="G216" s="73"/>
      <c r="H216" s="73"/>
      <c r="I216" s="73"/>
      <c r="J216" s="73"/>
    </row>
    <row r="217" spans="1:10" ht="184.95" customHeight="1">
      <c r="A217" s="73"/>
      <c r="B217" s="73"/>
      <c r="C217" s="73"/>
      <c r="D217" s="102"/>
      <c r="E217" s="73"/>
      <c r="F217" s="73"/>
      <c r="G217" s="73"/>
      <c r="H217" s="73"/>
      <c r="I217" s="73"/>
      <c r="J217" s="73"/>
    </row>
    <row r="218" spans="1:10" ht="184.95" customHeight="1">
      <c r="A218" s="73"/>
      <c r="B218" s="73"/>
      <c r="C218" s="73"/>
      <c r="D218" s="102"/>
      <c r="E218" s="73"/>
      <c r="F218" s="73"/>
      <c r="G218" s="73"/>
      <c r="H218" s="73"/>
      <c r="I218" s="73"/>
      <c r="J218" s="73"/>
    </row>
    <row r="219" spans="1:10" ht="184.95" customHeight="1">
      <c r="A219" s="73"/>
      <c r="B219" s="73"/>
      <c r="C219" s="73"/>
      <c r="D219" s="102"/>
      <c r="E219" s="73"/>
      <c r="F219" s="73"/>
      <c r="G219" s="73"/>
      <c r="H219" s="73"/>
      <c r="I219" s="73"/>
      <c r="J219" s="73"/>
    </row>
    <row r="220" spans="1:10" ht="184.95" customHeight="1">
      <c r="A220" s="73"/>
      <c r="B220" s="73"/>
      <c r="C220" s="73"/>
      <c r="D220" s="102"/>
      <c r="E220" s="73"/>
      <c r="F220" s="73"/>
      <c r="G220" s="73"/>
      <c r="H220" s="73"/>
      <c r="I220" s="73"/>
      <c r="J220" s="73"/>
    </row>
    <row r="221" spans="1:10" ht="184.95" customHeight="1">
      <c r="A221" s="73"/>
      <c r="B221" s="73"/>
      <c r="C221" s="73"/>
      <c r="D221" s="102"/>
      <c r="E221" s="73"/>
      <c r="F221" s="73"/>
      <c r="G221" s="73"/>
      <c r="H221" s="73"/>
      <c r="I221" s="73"/>
      <c r="J221" s="73"/>
    </row>
    <row r="222" spans="1:10" ht="184.95" customHeight="1">
      <c r="A222" s="73"/>
      <c r="B222" s="73"/>
      <c r="C222" s="73"/>
      <c r="D222" s="102"/>
      <c r="E222" s="73"/>
      <c r="F222" s="73"/>
      <c r="G222" s="73"/>
      <c r="H222" s="73"/>
      <c r="I222" s="73"/>
      <c r="J222" s="73"/>
    </row>
    <row r="223" spans="1:10" ht="184.95" customHeight="1">
      <c r="A223" s="73"/>
      <c r="B223" s="73"/>
      <c r="C223" s="73"/>
      <c r="D223" s="102"/>
      <c r="E223" s="73"/>
      <c r="F223" s="73"/>
      <c r="G223" s="73"/>
      <c r="H223" s="73"/>
      <c r="I223" s="73"/>
      <c r="J223" s="73"/>
    </row>
    <row r="224" spans="1:10" ht="184.95" customHeight="1">
      <c r="A224" s="73"/>
      <c r="B224" s="73"/>
      <c r="C224" s="73"/>
      <c r="D224" s="102"/>
      <c r="E224" s="73"/>
      <c r="F224" s="73"/>
      <c r="G224" s="73"/>
      <c r="H224" s="73"/>
      <c r="I224" s="73"/>
      <c r="J224" s="73"/>
    </row>
    <row r="225" spans="1:10" ht="184.95" customHeight="1">
      <c r="A225" s="73"/>
      <c r="B225" s="73"/>
      <c r="C225" s="73"/>
      <c r="D225" s="102"/>
      <c r="E225" s="73"/>
      <c r="F225" s="73"/>
      <c r="G225" s="73"/>
      <c r="H225" s="73"/>
      <c r="I225" s="73"/>
      <c r="J225" s="73"/>
    </row>
    <row r="226" spans="1:10" ht="184.95" customHeight="1">
      <c r="A226" s="73"/>
      <c r="B226" s="73"/>
      <c r="C226" s="73"/>
      <c r="D226" s="102"/>
      <c r="E226" s="73"/>
      <c r="F226" s="73"/>
      <c r="G226" s="73"/>
      <c r="H226" s="73"/>
      <c r="I226" s="73"/>
      <c r="J226" s="73"/>
    </row>
    <row r="227" spans="1:10" ht="184.95" customHeight="1">
      <c r="A227" s="73"/>
      <c r="B227" s="73"/>
      <c r="C227" s="73"/>
      <c r="D227" s="102"/>
      <c r="E227" s="73"/>
      <c r="F227" s="73"/>
      <c r="G227" s="73"/>
      <c r="H227" s="73"/>
      <c r="I227" s="73"/>
      <c r="J227" s="73"/>
    </row>
    <row r="228" spans="1:10" ht="184.95" customHeight="1">
      <c r="A228" s="73"/>
      <c r="B228" s="73"/>
      <c r="C228" s="73"/>
      <c r="D228" s="102"/>
      <c r="E228" s="73"/>
      <c r="F228" s="73"/>
      <c r="G228" s="73"/>
      <c r="H228" s="73"/>
      <c r="I228" s="73"/>
      <c r="J228" s="73"/>
    </row>
    <row r="229" spans="1:10" ht="184.95" customHeight="1">
      <c r="A229" s="73"/>
      <c r="B229" s="73"/>
      <c r="C229" s="73"/>
      <c r="D229" s="102"/>
      <c r="E229" s="73"/>
      <c r="F229" s="73"/>
      <c r="G229" s="73"/>
      <c r="H229" s="73"/>
      <c r="I229" s="73"/>
      <c r="J229" s="73"/>
    </row>
    <row r="230" spans="1:10" ht="184.95" customHeight="1">
      <c r="A230" s="73"/>
      <c r="B230" s="73"/>
      <c r="C230" s="73"/>
      <c r="D230" s="102"/>
      <c r="E230" s="73"/>
      <c r="F230" s="73"/>
      <c r="G230" s="73"/>
      <c r="H230" s="73"/>
      <c r="I230" s="73"/>
      <c r="J230" s="73"/>
    </row>
    <row r="231" spans="1:10" ht="184.95" customHeight="1">
      <c r="A231" s="73"/>
      <c r="B231" s="73"/>
      <c r="C231" s="73"/>
      <c r="D231" s="102"/>
      <c r="E231" s="73"/>
      <c r="F231" s="73"/>
      <c r="G231" s="73"/>
      <c r="H231" s="73"/>
      <c r="I231" s="73"/>
      <c r="J231" s="73"/>
    </row>
    <row r="232" spans="1:10" ht="184.95" customHeight="1">
      <c r="A232" s="73"/>
      <c r="B232" s="73"/>
      <c r="C232" s="73"/>
      <c r="D232" s="102"/>
      <c r="E232" s="73"/>
      <c r="F232" s="73"/>
      <c r="G232" s="73"/>
      <c r="H232" s="73"/>
      <c r="I232" s="73"/>
      <c r="J232" s="73"/>
    </row>
    <row r="233" spans="1:10" ht="184.95" customHeight="1">
      <c r="A233" s="73"/>
      <c r="B233" s="73"/>
      <c r="C233" s="73"/>
      <c r="D233" s="102"/>
      <c r="E233" s="73"/>
      <c r="F233" s="73"/>
      <c r="G233" s="73"/>
      <c r="H233" s="73"/>
      <c r="I233" s="73"/>
      <c r="J233" s="73"/>
    </row>
    <row r="234" spans="1:10" ht="184.95" customHeight="1">
      <c r="A234" s="73"/>
      <c r="B234" s="73"/>
      <c r="C234" s="73"/>
      <c r="D234" s="102"/>
      <c r="E234" s="73"/>
      <c r="F234" s="73"/>
      <c r="G234" s="73"/>
      <c r="H234" s="73"/>
      <c r="I234" s="73"/>
      <c r="J234" s="73"/>
    </row>
    <row r="235" spans="1:10" ht="184.95" customHeight="1">
      <c r="A235" s="73"/>
      <c r="B235" s="73"/>
      <c r="C235" s="73"/>
      <c r="D235" s="102"/>
      <c r="E235" s="73"/>
      <c r="F235" s="73"/>
      <c r="G235" s="73"/>
      <c r="H235" s="73"/>
      <c r="I235" s="73"/>
      <c r="J235" s="73"/>
    </row>
    <row r="236" spans="1:10" ht="184.95" customHeight="1">
      <c r="A236" s="73"/>
      <c r="B236" s="73"/>
      <c r="C236" s="73"/>
      <c r="D236" s="102"/>
      <c r="E236" s="73"/>
      <c r="F236" s="73"/>
      <c r="G236" s="73"/>
      <c r="H236" s="73"/>
      <c r="I236" s="73"/>
      <c r="J236" s="73"/>
    </row>
    <row r="237" spans="1:10" ht="184.95" customHeight="1">
      <c r="A237" s="73"/>
      <c r="B237" s="73"/>
      <c r="C237" s="73"/>
      <c r="D237" s="102"/>
      <c r="E237" s="73"/>
      <c r="F237" s="73"/>
      <c r="G237" s="73"/>
      <c r="H237" s="73"/>
      <c r="I237" s="73"/>
      <c r="J237" s="73"/>
    </row>
    <row r="238" spans="1:10" ht="184.95" customHeight="1">
      <c r="A238" s="73"/>
      <c r="B238" s="73"/>
      <c r="C238" s="73"/>
      <c r="D238" s="102"/>
      <c r="E238" s="73"/>
      <c r="F238" s="73"/>
      <c r="G238" s="73"/>
      <c r="H238" s="73"/>
      <c r="I238" s="73"/>
      <c r="J238" s="73"/>
    </row>
    <row r="239" spans="1:10" ht="184.95" customHeight="1">
      <c r="A239" s="73"/>
      <c r="B239" s="73"/>
      <c r="C239" s="73"/>
      <c r="D239" s="102"/>
      <c r="E239" s="73"/>
      <c r="F239" s="73"/>
      <c r="G239" s="73"/>
      <c r="H239" s="73"/>
      <c r="I239" s="73"/>
      <c r="J239" s="73"/>
    </row>
    <row r="240" spans="1:10" ht="184.95" customHeight="1">
      <c r="A240" s="73"/>
      <c r="B240" s="73"/>
      <c r="C240" s="73"/>
      <c r="D240" s="102"/>
      <c r="E240" s="73"/>
      <c r="F240" s="73"/>
      <c r="G240" s="73"/>
      <c r="H240" s="73"/>
      <c r="I240" s="73"/>
      <c r="J240" s="73"/>
    </row>
    <row r="241" spans="1:10" ht="184.95" customHeight="1">
      <c r="A241" s="73"/>
      <c r="B241" s="73"/>
      <c r="C241" s="73"/>
      <c r="D241" s="102"/>
      <c r="E241" s="73"/>
      <c r="F241" s="73"/>
      <c r="G241" s="73"/>
      <c r="H241" s="73"/>
      <c r="I241" s="73"/>
      <c r="J241" s="73"/>
    </row>
    <row r="242" spans="1:10" ht="184.95" customHeight="1">
      <c r="A242" s="73"/>
      <c r="B242" s="73"/>
      <c r="C242" s="73"/>
      <c r="D242" s="102"/>
      <c r="E242" s="73"/>
      <c r="F242" s="73"/>
      <c r="G242" s="73"/>
      <c r="H242" s="73"/>
      <c r="I242" s="73"/>
      <c r="J242" s="73"/>
    </row>
    <row r="243" spans="1:10" ht="184.95" customHeight="1">
      <c r="A243" s="73"/>
      <c r="B243" s="73"/>
      <c r="C243" s="73"/>
      <c r="D243" s="102"/>
      <c r="E243" s="73"/>
      <c r="F243" s="73"/>
      <c r="G243" s="73"/>
      <c r="H243" s="73"/>
      <c r="I243" s="73"/>
      <c r="J243" s="73"/>
    </row>
    <row r="244" spans="1:10" ht="184.95" customHeight="1">
      <c r="A244" s="73"/>
      <c r="B244" s="73"/>
      <c r="C244" s="73"/>
      <c r="D244" s="102"/>
      <c r="E244" s="73"/>
      <c r="F244" s="73"/>
      <c r="G244" s="73"/>
      <c r="H244" s="73"/>
      <c r="I244" s="73"/>
      <c r="J244" s="73"/>
    </row>
    <row r="245" spans="1:10" ht="184.95" customHeight="1">
      <c r="A245" s="73"/>
      <c r="B245" s="73"/>
      <c r="C245" s="73"/>
      <c r="D245" s="102"/>
      <c r="E245" s="73"/>
      <c r="F245" s="73"/>
      <c r="G245" s="73"/>
      <c r="H245" s="73"/>
      <c r="I245" s="73"/>
      <c r="J245" s="73"/>
    </row>
    <row r="246" spans="1:10" ht="184.95" customHeight="1">
      <c r="A246" s="73"/>
      <c r="B246" s="73"/>
      <c r="C246" s="73"/>
      <c r="D246" s="102"/>
      <c r="E246" s="73"/>
      <c r="F246" s="73"/>
      <c r="G246" s="73"/>
      <c r="H246" s="73"/>
      <c r="I246" s="73"/>
      <c r="J246" s="73"/>
    </row>
    <row r="247" spans="1:10" ht="184.95" customHeight="1">
      <c r="A247" s="73"/>
      <c r="B247" s="73"/>
      <c r="C247" s="73"/>
      <c r="D247" s="102"/>
      <c r="E247" s="73"/>
      <c r="F247" s="73"/>
      <c r="G247" s="73"/>
      <c r="H247" s="73"/>
      <c r="I247" s="73"/>
      <c r="J247" s="73"/>
    </row>
    <row r="248" spans="1:10" ht="184.95" customHeight="1">
      <c r="A248" s="73"/>
      <c r="B248" s="73"/>
      <c r="C248" s="73"/>
      <c r="D248" s="102"/>
      <c r="E248" s="73"/>
      <c r="F248" s="73"/>
      <c r="G248" s="73"/>
      <c r="H248" s="73"/>
      <c r="I248" s="73"/>
      <c r="J248" s="73"/>
    </row>
    <row r="249" spans="1:10" ht="184.95" customHeight="1">
      <c r="A249" s="73"/>
      <c r="B249" s="73"/>
      <c r="C249" s="73"/>
      <c r="D249" s="102"/>
      <c r="E249" s="73"/>
      <c r="F249" s="73"/>
      <c r="G249" s="73"/>
      <c r="H249" s="73"/>
      <c r="I249" s="73"/>
      <c r="J249" s="73"/>
    </row>
    <row r="250" spans="1:10" ht="184.95" customHeight="1">
      <c r="A250" s="73"/>
      <c r="B250" s="73"/>
      <c r="C250" s="73"/>
      <c r="D250" s="102"/>
      <c r="E250" s="73"/>
      <c r="F250" s="73"/>
      <c r="G250" s="73"/>
      <c r="H250" s="73"/>
      <c r="I250" s="73"/>
      <c r="J250" s="73"/>
    </row>
    <row r="251" spans="1:10" ht="184.95" customHeight="1">
      <c r="A251" s="73"/>
      <c r="B251" s="73"/>
      <c r="C251" s="73"/>
      <c r="D251" s="102"/>
      <c r="E251" s="73"/>
      <c r="F251" s="73"/>
      <c r="G251" s="73"/>
      <c r="H251" s="73"/>
      <c r="I251" s="73"/>
      <c r="J251" s="73"/>
    </row>
    <row r="252" spans="1:10" ht="184.95" customHeight="1">
      <c r="A252" s="73"/>
      <c r="B252" s="73"/>
      <c r="C252" s="73"/>
      <c r="D252" s="102"/>
      <c r="E252" s="73"/>
      <c r="F252" s="73"/>
      <c r="G252" s="73"/>
      <c r="H252" s="73"/>
      <c r="I252" s="73"/>
      <c r="J252" s="73"/>
    </row>
    <row r="253" spans="1:10" ht="184.95" customHeight="1">
      <c r="A253" s="73"/>
      <c r="B253" s="73"/>
      <c r="C253" s="73"/>
      <c r="D253" s="102"/>
      <c r="E253" s="73"/>
      <c r="F253" s="73"/>
      <c r="G253" s="73"/>
      <c r="H253" s="73"/>
      <c r="I253" s="73"/>
      <c r="J253" s="73"/>
    </row>
    <row r="254" spans="1:10" ht="184.95" customHeight="1">
      <c r="A254" s="73"/>
      <c r="B254" s="73"/>
      <c r="C254" s="73"/>
      <c r="D254" s="102"/>
      <c r="E254" s="73"/>
      <c r="F254" s="73"/>
      <c r="G254" s="73"/>
      <c r="H254" s="73"/>
      <c r="I254" s="73"/>
      <c r="J254" s="73"/>
    </row>
    <row r="255" spans="1:10" ht="184.95" customHeight="1">
      <c r="A255" s="73"/>
      <c r="B255" s="73"/>
      <c r="C255" s="73"/>
      <c r="D255" s="102"/>
      <c r="E255" s="73"/>
      <c r="F255" s="73"/>
      <c r="G255" s="73"/>
      <c r="H255" s="73"/>
      <c r="I255" s="73"/>
      <c r="J255" s="73"/>
    </row>
    <row r="256" spans="1:10" ht="184.95" customHeight="1">
      <c r="A256" s="73"/>
      <c r="B256" s="73"/>
      <c r="C256" s="73"/>
      <c r="D256" s="102"/>
      <c r="E256" s="73"/>
      <c r="F256" s="73"/>
      <c r="G256" s="73"/>
      <c r="H256" s="73"/>
      <c r="I256" s="73"/>
      <c r="J256" s="73"/>
    </row>
    <row r="257" spans="1:10" ht="184.95" customHeight="1">
      <c r="A257" s="73"/>
      <c r="B257" s="73"/>
      <c r="C257" s="73"/>
      <c r="D257" s="102"/>
      <c r="E257" s="73"/>
      <c r="F257" s="73"/>
      <c r="G257" s="73"/>
      <c r="H257" s="73"/>
      <c r="I257" s="73"/>
      <c r="J257" s="73"/>
    </row>
    <row r="258" spans="1:10" ht="184.95" customHeight="1">
      <c r="A258" s="73"/>
      <c r="B258" s="73"/>
      <c r="C258" s="73"/>
      <c r="D258" s="102"/>
      <c r="E258" s="73"/>
      <c r="F258" s="73"/>
      <c r="G258" s="73"/>
      <c r="H258" s="73"/>
      <c r="I258" s="73"/>
      <c r="J258" s="73"/>
    </row>
    <row r="259" spans="1:10" ht="184.95" customHeight="1">
      <c r="A259" s="73"/>
      <c r="B259" s="73"/>
      <c r="C259" s="73"/>
      <c r="D259" s="102"/>
      <c r="E259" s="73"/>
      <c r="F259" s="73"/>
      <c r="G259" s="73"/>
      <c r="H259" s="73"/>
      <c r="I259" s="73"/>
      <c r="J259" s="73"/>
    </row>
    <row r="260" spans="1:10" ht="184.95" customHeight="1">
      <c r="A260" s="73"/>
      <c r="B260" s="73"/>
      <c r="C260" s="73"/>
      <c r="D260" s="102"/>
      <c r="E260" s="73"/>
      <c r="F260" s="73"/>
      <c r="G260" s="73"/>
      <c r="H260" s="73"/>
      <c r="I260" s="73"/>
      <c r="J260" s="73"/>
    </row>
    <row r="261" spans="1:10" ht="184.95" customHeight="1">
      <c r="A261" s="73"/>
      <c r="B261" s="73"/>
      <c r="C261" s="73"/>
      <c r="D261" s="102"/>
      <c r="E261" s="73"/>
      <c r="F261" s="73"/>
      <c r="G261" s="73"/>
      <c r="H261" s="73"/>
      <c r="I261" s="73"/>
      <c r="J261" s="73"/>
    </row>
    <row r="262" spans="1:10" ht="184.95" customHeight="1">
      <c r="A262" s="73"/>
      <c r="B262" s="73"/>
      <c r="C262" s="73"/>
      <c r="D262" s="102"/>
      <c r="E262" s="73"/>
      <c r="F262" s="73"/>
      <c r="G262" s="73"/>
      <c r="H262" s="73"/>
      <c r="I262" s="73"/>
      <c r="J262" s="73"/>
    </row>
    <row r="263" spans="1:10" ht="184.95" customHeight="1">
      <c r="A263" s="73"/>
      <c r="B263" s="73"/>
      <c r="C263" s="73"/>
      <c r="D263" s="102"/>
      <c r="E263" s="73"/>
      <c r="F263" s="73"/>
      <c r="G263" s="73"/>
      <c r="H263" s="73"/>
      <c r="I263" s="73"/>
      <c r="J263" s="73"/>
    </row>
    <row r="264" spans="1:10" ht="184.95" customHeight="1">
      <c r="A264" s="73"/>
      <c r="B264" s="73"/>
      <c r="C264" s="73"/>
      <c r="D264" s="102"/>
      <c r="E264" s="73"/>
      <c r="F264" s="73"/>
      <c r="G264" s="73"/>
      <c r="H264" s="73"/>
      <c r="I264" s="73"/>
      <c r="J264" s="73"/>
    </row>
    <row r="265" spans="1:10" ht="184.95" customHeight="1">
      <c r="A265" s="73"/>
      <c r="B265" s="73"/>
      <c r="C265" s="73"/>
      <c r="D265" s="102"/>
      <c r="E265" s="73"/>
      <c r="F265" s="73"/>
      <c r="G265" s="73"/>
      <c r="H265" s="73"/>
      <c r="I265" s="73"/>
      <c r="J265" s="73"/>
    </row>
    <row r="266" spans="1:10" ht="184.95" customHeight="1">
      <c r="A266" s="73"/>
      <c r="B266" s="73"/>
      <c r="C266" s="73"/>
      <c r="D266" s="102"/>
      <c r="E266" s="73"/>
      <c r="F266" s="73"/>
      <c r="G266" s="73"/>
      <c r="H266" s="73"/>
      <c r="I266" s="73"/>
      <c r="J266" s="73"/>
    </row>
    <row r="267" spans="1:10" ht="184.95" customHeight="1">
      <c r="A267" s="73"/>
      <c r="B267" s="73"/>
      <c r="C267" s="73"/>
      <c r="D267" s="102"/>
      <c r="E267" s="73"/>
      <c r="F267" s="73"/>
      <c r="G267" s="73"/>
      <c r="H267" s="73"/>
      <c r="I267" s="73"/>
      <c r="J267" s="73"/>
    </row>
    <row r="268" spans="1:10" ht="184.95" customHeight="1">
      <c r="A268" s="73"/>
      <c r="B268" s="73"/>
      <c r="C268" s="73"/>
      <c r="D268" s="102"/>
      <c r="E268" s="73"/>
      <c r="F268" s="73"/>
      <c r="G268" s="73"/>
      <c r="H268" s="73"/>
      <c r="I268" s="73"/>
      <c r="J268" s="73"/>
    </row>
    <row r="269" spans="1:10" ht="184.95" customHeight="1">
      <c r="A269" s="73"/>
      <c r="B269" s="73"/>
      <c r="C269" s="73"/>
      <c r="D269" s="102"/>
      <c r="E269" s="73"/>
      <c r="F269" s="73"/>
      <c r="G269" s="73"/>
      <c r="H269" s="73"/>
      <c r="I269" s="73"/>
      <c r="J269" s="73"/>
    </row>
    <row r="270" spans="1:10" ht="184.95" customHeight="1">
      <c r="A270" s="73"/>
      <c r="B270" s="73"/>
      <c r="C270" s="73"/>
      <c r="D270" s="102"/>
      <c r="E270" s="73"/>
      <c r="F270" s="73"/>
      <c r="G270" s="73"/>
      <c r="H270" s="73"/>
      <c r="I270" s="73"/>
      <c r="J270" s="73"/>
    </row>
    <row r="271" spans="1:10" ht="184.95" customHeight="1">
      <c r="A271" s="73"/>
      <c r="B271" s="73"/>
      <c r="C271" s="73"/>
      <c r="D271" s="102"/>
      <c r="E271" s="73"/>
      <c r="F271" s="73"/>
      <c r="G271" s="73"/>
      <c r="H271" s="73"/>
      <c r="I271" s="73"/>
      <c r="J271" s="73"/>
    </row>
    <row r="272" spans="1:10" ht="184.95" customHeight="1">
      <c r="A272" s="73"/>
      <c r="B272" s="73"/>
      <c r="C272" s="73"/>
      <c r="D272" s="102"/>
      <c r="E272" s="73"/>
      <c r="F272" s="73"/>
      <c r="G272" s="73"/>
      <c r="H272" s="73"/>
      <c r="I272" s="73"/>
      <c r="J272" s="73"/>
    </row>
    <row r="273" spans="1:10" ht="184.95" customHeight="1">
      <c r="A273" s="73"/>
      <c r="B273" s="73"/>
      <c r="C273" s="73"/>
      <c r="D273" s="102"/>
      <c r="E273" s="73"/>
      <c r="F273" s="73"/>
      <c r="G273" s="73"/>
      <c r="H273" s="73"/>
      <c r="I273" s="73"/>
      <c r="J273" s="73"/>
    </row>
    <row r="274" spans="1:10" ht="184.95" customHeight="1">
      <c r="A274" s="73"/>
      <c r="B274" s="73"/>
      <c r="C274" s="73"/>
      <c r="D274" s="102"/>
      <c r="E274" s="73"/>
      <c r="F274" s="73"/>
      <c r="G274" s="73"/>
      <c r="H274" s="73"/>
      <c r="I274" s="73"/>
      <c r="J274" s="73"/>
    </row>
    <row r="275" spans="1:10" ht="184.95" customHeight="1">
      <c r="A275" s="73"/>
      <c r="B275" s="73"/>
      <c r="C275" s="73"/>
      <c r="D275" s="102"/>
      <c r="E275" s="73"/>
      <c r="F275" s="73"/>
      <c r="G275" s="73"/>
      <c r="H275" s="73"/>
      <c r="I275" s="73"/>
      <c r="J275" s="73"/>
    </row>
    <row r="276" spans="1:10" ht="184.95" customHeight="1">
      <c r="A276" s="73"/>
      <c r="B276" s="73"/>
      <c r="C276" s="73"/>
      <c r="D276" s="102"/>
      <c r="E276" s="73"/>
      <c r="F276" s="73"/>
      <c r="G276" s="73"/>
      <c r="H276" s="73"/>
      <c r="I276" s="73"/>
      <c r="J276" s="73"/>
    </row>
    <row r="277" spans="1:10" ht="184.95" customHeight="1">
      <c r="A277" s="73"/>
      <c r="B277" s="73"/>
      <c r="C277" s="73"/>
      <c r="D277" s="102"/>
      <c r="E277" s="73"/>
      <c r="F277" s="73"/>
      <c r="G277" s="73"/>
      <c r="H277" s="73"/>
      <c r="I277" s="73"/>
      <c r="J277" s="73"/>
    </row>
    <row r="278" spans="1:10" ht="184.95" customHeight="1">
      <c r="A278" s="73"/>
      <c r="B278" s="73"/>
      <c r="C278" s="73"/>
      <c r="D278" s="102"/>
      <c r="E278" s="73"/>
      <c r="F278" s="73"/>
      <c r="G278" s="73"/>
      <c r="H278" s="73"/>
      <c r="I278" s="73"/>
      <c r="J278" s="73"/>
    </row>
    <row r="279" spans="1:10" ht="184.95" customHeight="1">
      <c r="A279" s="73"/>
      <c r="B279" s="73"/>
      <c r="C279" s="73"/>
      <c r="D279" s="102"/>
      <c r="E279" s="73"/>
      <c r="F279" s="73"/>
      <c r="G279" s="73"/>
      <c r="H279" s="73"/>
      <c r="I279" s="73"/>
      <c r="J279" s="73"/>
    </row>
    <row r="280" spans="1:10" ht="184.95" customHeight="1">
      <c r="A280" s="73"/>
      <c r="B280" s="73"/>
      <c r="C280" s="73"/>
      <c r="D280" s="102"/>
      <c r="E280" s="73"/>
      <c r="F280" s="73"/>
      <c r="G280" s="73"/>
      <c r="H280" s="73"/>
      <c r="I280" s="73"/>
      <c r="J280" s="73"/>
    </row>
    <row r="281" spans="1:10" ht="184.95" customHeight="1">
      <c r="A281" s="73"/>
      <c r="B281" s="73"/>
      <c r="C281" s="73"/>
      <c r="D281" s="102"/>
      <c r="E281" s="73"/>
      <c r="F281" s="73"/>
      <c r="G281" s="73"/>
      <c r="H281" s="73"/>
      <c r="I281" s="73"/>
      <c r="J281" s="73"/>
    </row>
    <row r="282" spans="1:10" ht="184.95" customHeight="1">
      <c r="A282" s="73"/>
      <c r="B282" s="73"/>
      <c r="C282" s="73"/>
      <c r="D282" s="102"/>
      <c r="E282" s="73"/>
      <c r="F282" s="73"/>
      <c r="G282" s="73"/>
      <c r="H282" s="73"/>
      <c r="I282" s="73"/>
      <c r="J282" s="73"/>
    </row>
    <row r="283" spans="1:10" ht="184.95" customHeight="1">
      <c r="A283" s="73"/>
      <c r="B283" s="73"/>
      <c r="C283" s="73"/>
      <c r="D283" s="102"/>
      <c r="E283" s="73"/>
      <c r="F283" s="73"/>
      <c r="G283" s="73"/>
      <c r="H283" s="73"/>
      <c r="I283" s="73"/>
      <c r="J283" s="73"/>
    </row>
    <row r="284" spans="1:10" ht="184.95" customHeight="1">
      <c r="A284" s="73"/>
      <c r="B284" s="73"/>
      <c r="C284" s="73"/>
      <c r="D284" s="102"/>
      <c r="E284" s="73"/>
      <c r="F284" s="73"/>
      <c r="G284" s="73"/>
      <c r="H284" s="73"/>
      <c r="I284" s="73"/>
      <c r="J284" s="73"/>
    </row>
    <row r="285" spans="1:10" ht="184.95" customHeight="1">
      <c r="A285" s="73"/>
      <c r="B285" s="73"/>
      <c r="C285" s="73"/>
      <c r="D285" s="102"/>
      <c r="E285" s="73"/>
      <c r="F285" s="73"/>
      <c r="G285" s="73"/>
      <c r="H285" s="73"/>
      <c r="I285" s="73"/>
      <c r="J285" s="73"/>
    </row>
    <row r="286" spans="1:10" ht="184.95" customHeight="1">
      <c r="A286" s="73"/>
      <c r="B286" s="73"/>
      <c r="C286" s="73"/>
      <c r="D286" s="102"/>
      <c r="E286" s="73"/>
      <c r="F286" s="73"/>
      <c r="G286" s="73"/>
      <c r="H286" s="73"/>
      <c r="I286" s="73"/>
      <c r="J286" s="73"/>
    </row>
    <row r="287" spans="1:10" ht="184.95" customHeight="1">
      <c r="A287" s="73"/>
      <c r="B287" s="73"/>
      <c r="C287" s="73"/>
      <c r="D287" s="102"/>
      <c r="E287" s="73"/>
      <c r="F287" s="73"/>
      <c r="G287" s="73"/>
      <c r="H287" s="73"/>
      <c r="I287" s="73"/>
      <c r="J287" s="73"/>
    </row>
    <row r="288" spans="1:10" ht="184.95" customHeight="1">
      <c r="A288" s="73"/>
      <c r="B288" s="73"/>
      <c r="C288" s="73"/>
      <c r="D288" s="102"/>
      <c r="E288" s="73"/>
      <c r="F288" s="73"/>
      <c r="G288" s="73"/>
      <c r="H288" s="73"/>
      <c r="I288" s="73"/>
      <c r="J288" s="73"/>
    </row>
    <row r="289" spans="1:10" ht="184.95" customHeight="1">
      <c r="A289" s="73"/>
      <c r="B289" s="73"/>
      <c r="C289" s="73"/>
      <c r="D289" s="102"/>
      <c r="E289" s="73"/>
      <c r="F289" s="73"/>
      <c r="G289" s="73"/>
      <c r="H289" s="73"/>
      <c r="I289" s="73"/>
      <c r="J289" s="73"/>
    </row>
    <row r="290" spans="1:10" ht="184.95" customHeight="1">
      <c r="A290" s="73"/>
      <c r="B290" s="73"/>
      <c r="C290" s="73"/>
      <c r="D290" s="102"/>
      <c r="E290" s="73"/>
      <c r="F290" s="73"/>
      <c r="G290" s="73"/>
      <c r="H290" s="73"/>
      <c r="I290" s="73"/>
      <c r="J290" s="73"/>
    </row>
    <row r="291" spans="1:10" ht="184.95" customHeight="1">
      <c r="A291" s="73"/>
      <c r="B291" s="73"/>
      <c r="C291" s="73"/>
      <c r="D291" s="102"/>
      <c r="E291" s="73"/>
      <c r="F291" s="73"/>
      <c r="G291" s="73"/>
      <c r="H291" s="73"/>
      <c r="I291" s="73"/>
      <c r="J291" s="73"/>
    </row>
    <row r="292" spans="1:10" ht="184.95" customHeight="1">
      <c r="A292" s="73"/>
      <c r="B292" s="73"/>
      <c r="C292" s="73"/>
      <c r="D292" s="102"/>
      <c r="E292" s="73"/>
      <c r="F292" s="73"/>
      <c r="G292" s="73"/>
      <c r="H292" s="73"/>
      <c r="I292" s="73"/>
      <c r="J292" s="73"/>
    </row>
    <row r="293" spans="1:10" ht="184.95" customHeight="1">
      <c r="A293" s="73"/>
      <c r="B293" s="73"/>
      <c r="C293" s="73"/>
      <c r="D293" s="102"/>
      <c r="E293" s="73"/>
      <c r="F293" s="73"/>
      <c r="G293" s="73"/>
      <c r="H293" s="73"/>
      <c r="I293" s="73"/>
      <c r="J293" s="73"/>
    </row>
    <row r="294" spans="1:10" ht="184.95" customHeight="1">
      <c r="A294" s="73"/>
      <c r="B294" s="73"/>
      <c r="C294" s="73"/>
      <c r="D294" s="102"/>
      <c r="E294" s="73"/>
      <c r="F294" s="73"/>
      <c r="G294" s="73"/>
      <c r="H294" s="73"/>
      <c r="I294" s="73"/>
      <c r="J294" s="73"/>
    </row>
    <row r="295" spans="1:10" ht="184.95" customHeight="1">
      <c r="A295" s="73"/>
      <c r="B295" s="73"/>
      <c r="C295" s="73"/>
      <c r="D295" s="102"/>
      <c r="E295" s="73"/>
      <c r="F295" s="73"/>
      <c r="G295" s="73"/>
      <c r="H295" s="73"/>
      <c r="I295" s="73"/>
      <c r="J295" s="73"/>
    </row>
    <row r="296" spans="1:10" ht="184.95" customHeight="1">
      <c r="A296" s="73"/>
      <c r="B296" s="73"/>
      <c r="C296" s="73"/>
      <c r="D296" s="102"/>
      <c r="E296" s="73"/>
      <c r="F296" s="73"/>
      <c r="G296" s="73"/>
      <c r="H296" s="73"/>
      <c r="I296" s="73"/>
      <c r="J296" s="73"/>
    </row>
    <row r="297" spans="1:10" ht="184.95" customHeight="1">
      <c r="A297" s="73"/>
      <c r="B297" s="73"/>
      <c r="C297" s="73"/>
      <c r="D297" s="102"/>
      <c r="E297" s="73"/>
      <c r="F297" s="73"/>
      <c r="G297" s="73"/>
      <c r="H297" s="73"/>
      <c r="I297" s="73"/>
      <c r="J297" s="73"/>
    </row>
    <row r="298" spans="1:10" ht="184.95" customHeight="1">
      <c r="A298" s="73"/>
      <c r="B298" s="73"/>
      <c r="C298" s="73"/>
      <c r="D298" s="102"/>
      <c r="E298" s="73"/>
      <c r="F298" s="73"/>
      <c r="G298" s="73"/>
      <c r="H298" s="73"/>
      <c r="I298" s="73"/>
      <c r="J298" s="73"/>
    </row>
    <row r="299" spans="1:10" ht="184.95" customHeight="1">
      <c r="A299" s="73"/>
      <c r="B299" s="73"/>
      <c r="C299" s="73"/>
      <c r="D299" s="102"/>
      <c r="E299" s="73"/>
      <c r="F299" s="73"/>
      <c r="G299" s="73"/>
      <c r="H299" s="73"/>
      <c r="I299" s="73"/>
      <c r="J299" s="73"/>
    </row>
    <row r="300" spans="1:10" ht="184.95" customHeight="1">
      <c r="A300" s="73"/>
      <c r="B300" s="73"/>
      <c r="C300" s="73"/>
      <c r="D300" s="102"/>
      <c r="E300" s="73"/>
      <c r="F300" s="73"/>
      <c r="G300" s="73"/>
      <c r="H300" s="73"/>
      <c r="I300" s="73"/>
      <c r="J300" s="73"/>
    </row>
    <row r="301" spans="1:10" ht="184.95" customHeight="1">
      <c r="A301" s="73"/>
      <c r="B301" s="73"/>
      <c r="C301" s="73"/>
      <c r="D301" s="102"/>
      <c r="E301" s="73"/>
      <c r="F301" s="73"/>
      <c r="G301" s="73"/>
      <c r="H301" s="73"/>
      <c r="I301" s="73"/>
      <c r="J301" s="73"/>
    </row>
    <row r="302" spans="1:10" ht="184.95" customHeight="1">
      <c r="A302" s="73"/>
      <c r="B302" s="73"/>
      <c r="C302" s="73"/>
      <c r="D302" s="102"/>
      <c r="E302" s="73"/>
      <c r="F302" s="73"/>
      <c r="G302" s="73"/>
      <c r="H302" s="73"/>
      <c r="I302" s="73"/>
      <c r="J302" s="73"/>
    </row>
    <row r="303" spans="1:10" ht="184.95" customHeight="1">
      <c r="A303" s="73"/>
      <c r="B303" s="73"/>
      <c r="C303" s="73"/>
      <c r="D303" s="102"/>
      <c r="E303" s="73"/>
      <c r="F303" s="73"/>
      <c r="G303" s="73"/>
      <c r="H303" s="73"/>
      <c r="I303" s="73"/>
      <c r="J303" s="73"/>
    </row>
    <row r="304" spans="1:10" ht="184.95" customHeight="1">
      <c r="A304" s="73"/>
      <c r="B304" s="73"/>
      <c r="C304" s="73"/>
      <c r="D304" s="102"/>
      <c r="E304" s="73"/>
      <c r="F304" s="73"/>
      <c r="G304" s="73"/>
      <c r="H304" s="73"/>
      <c r="I304" s="73"/>
      <c r="J304" s="73"/>
    </row>
    <row r="305" spans="1:10" ht="184.95" customHeight="1">
      <c r="A305" s="73"/>
      <c r="B305" s="73"/>
      <c r="C305" s="73"/>
      <c r="D305" s="102"/>
      <c r="E305" s="73"/>
      <c r="F305" s="73"/>
      <c r="G305" s="73"/>
      <c r="H305" s="73"/>
      <c r="I305" s="73"/>
      <c r="J305" s="73"/>
    </row>
    <row r="306" spans="1:10" ht="184.95" customHeight="1">
      <c r="A306" s="73"/>
      <c r="B306" s="73"/>
      <c r="C306" s="73"/>
      <c r="D306" s="73"/>
      <c r="E306" s="73"/>
      <c r="F306" s="73"/>
      <c r="G306" s="73"/>
      <c r="H306" s="73"/>
      <c r="I306" s="73"/>
      <c r="J306" s="73"/>
    </row>
    <row r="307" spans="1:10" ht="184.95" customHeight="1">
      <c r="A307" s="73"/>
      <c r="B307" s="73"/>
      <c r="C307" s="73"/>
      <c r="D307" s="73"/>
      <c r="E307" s="73"/>
      <c r="F307" s="73"/>
      <c r="G307" s="73"/>
      <c r="H307" s="73"/>
      <c r="I307" s="73"/>
      <c r="J307" s="73"/>
    </row>
    <row r="308" spans="1:10" ht="184.95" customHeight="1">
      <c r="A308" s="73"/>
      <c r="B308" s="73"/>
      <c r="C308" s="73"/>
      <c r="D308" s="73"/>
      <c r="E308" s="73"/>
      <c r="F308" s="73"/>
      <c r="G308" s="73"/>
      <c r="H308" s="73"/>
      <c r="I308" s="73"/>
      <c r="J308" s="73"/>
    </row>
    <row r="309" spans="1:10" ht="184.95" customHeight="1">
      <c r="A309" s="73"/>
      <c r="B309" s="73"/>
      <c r="C309" s="73"/>
      <c r="D309" s="73"/>
      <c r="E309" s="73"/>
      <c r="F309" s="73"/>
      <c r="G309" s="73"/>
      <c r="H309" s="73"/>
      <c r="I309" s="73"/>
      <c r="J309" s="73"/>
    </row>
    <row r="310" spans="1:10" ht="184.95" customHeight="1">
      <c r="A310" s="73"/>
      <c r="B310" s="73"/>
      <c r="C310" s="73"/>
      <c r="D310" s="73"/>
      <c r="E310" s="73"/>
      <c r="F310" s="73"/>
      <c r="G310" s="73"/>
      <c r="H310" s="73"/>
      <c r="I310" s="73"/>
      <c r="J310" s="73"/>
    </row>
    <row r="311" spans="1:10" ht="184.95" customHeight="1">
      <c r="A311" s="73"/>
      <c r="B311" s="73"/>
      <c r="C311" s="73"/>
      <c r="D311" s="73"/>
      <c r="E311" s="73"/>
      <c r="F311" s="73"/>
      <c r="G311" s="73"/>
      <c r="H311" s="73"/>
      <c r="I311" s="73"/>
      <c r="J311" s="73"/>
    </row>
    <row r="312" spans="1:10" ht="184.95" customHeight="1">
      <c r="A312" s="73"/>
      <c r="B312" s="73"/>
      <c r="C312" s="73"/>
      <c r="D312" s="73"/>
      <c r="E312" s="73"/>
      <c r="F312" s="73"/>
      <c r="G312" s="73"/>
      <c r="H312" s="73"/>
      <c r="I312" s="73"/>
      <c r="J312" s="73"/>
    </row>
    <row r="313" spans="1:10" ht="184.95" customHeight="1">
      <c r="A313" s="73"/>
      <c r="B313" s="73"/>
      <c r="C313" s="73"/>
      <c r="D313" s="73"/>
      <c r="E313" s="73"/>
      <c r="F313" s="73"/>
      <c r="G313" s="73"/>
      <c r="H313" s="73"/>
      <c r="I313" s="73"/>
      <c r="J313" s="73"/>
    </row>
    <row r="314" spans="1:10" ht="184.95" customHeight="1">
      <c r="A314" s="73"/>
      <c r="B314" s="73"/>
      <c r="C314" s="73"/>
      <c r="D314" s="73"/>
      <c r="E314" s="73"/>
      <c r="F314" s="73"/>
      <c r="G314" s="73"/>
      <c r="H314" s="73"/>
      <c r="I314" s="73"/>
      <c r="J314" s="73"/>
    </row>
    <row r="315" spans="1:10" ht="184.95" customHeight="1">
      <c r="A315" s="73"/>
      <c r="B315" s="73"/>
      <c r="C315" s="73"/>
      <c r="D315" s="73"/>
      <c r="E315" s="73"/>
      <c r="F315" s="73"/>
      <c r="G315" s="73"/>
      <c r="H315" s="73"/>
      <c r="I315" s="73"/>
      <c r="J315" s="73"/>
    </row>
    <row r="316" spans="1:10" ht="184.95" customHeight="1">
      <c r="A316" s="73"/>
      <c r="B316" s="73"/>
      <c r="C316" s="73"/>
      <c r="D316" s="73"/>
      <c r="E316" s="73"/>
      <c r="F316" s="73"/>
      <c r="G316" s="73"/>
      <c r="H316" s="73"/>
      <c r="I316" s="73"/>
      <c r="J316" s="73"/>
    </row>
    <row r="317" spans="1:10" ht="184.95" customHeight="1">
      <c r="A317" s="73"/>
      <c r="B317" s="73"/>
      <c r="C317" s="73"/>
      <c r="D317" s="73"/>
      <c r="E317" s="73"/>
      <c r="F317" s="73"/>
      <c r="G317" s="73"/>
      <c r="H317" s="73"/>
      <c r="I317" s="73"/>
      <c r="J317" s="73"/>
    </row>
    <row r="318" spans="1:10" ht="184.95" customHeight="1">
      <c r="A318" s="73"/>
      <c r="B318" s="73"/>
      <c r="C318" s="73"/>
      <c r="D318" s="73"/>
      <c r="E318" s="73"/>
      <c r="F318" s="73"/>
      <c r="G318" s="73"/>
      <c r="H318" s="73"/>
      <c r="I318" s="73"/>
      <c r="J318" s="73"/>
    </row>
    <row r="319" spans="1:10" ht="184.95" customHeight="1">
      <c r="A319" s="73"/>
      <c r="B319" s="73"/>
      <c r="C319" s="73"/>
      <c r="D319" s="73"/>
      <c r="E319" s="73"/>
      <c r="F319" s="73"/>
      <c r="G319" s="73"/>
      <c r="H319" s="73"/>
      <c r="I319" s="73"/>
      <c r="J319" s="73"/>
    </row>
    <row r="320" spans="1:10" ht="184.95" customHeight="1">
      <c r="A320" s="73"/>
      <c r="B320" s="73"/>
      <c r="C320" s="73"/>
      <c r="D320" s="73"/>
      <c r="E320" s="73"/>
      <c r="F320" s="73"/>
      <c r="G320" s="73"/>
      <c r="H320" s="73"/>
      <c r="I320" s="73"/>
      <c r="J320" s="73"/>
    </row>
    <row r="321" spans="1:10" ht="184.95" customHeight="1">
      <c r="A321" s="73"/>
      <c r="B321" s="73"/>
      <c r="C321" s="73"/>
      <c r="D321" s="73"/>
      <c r="E321" s="73"/>
      <c r="F321" s="73"/>
      <c r="G321" s="73"/>
      <c r="H321" s="73"/>
      <c r="I321" s="73"/>
      <c r="J321" s="73"/>
    </row>
    <row r="322" spans="1:10" ht="184.95" customHeight="1">
      <c r="A322" s="73"/>
      <c r="B322" s="73"/>
      <c r="C322" s="73"/>
      <c r="D322" s="73"/>
      <c r="E322" s="73"/>
      <c r="F322" s="73"/>
      <c r="G322" s="73"/>
      <c r="H322" s="73"/>
      <c r="I322" s="73"/>
      <c r="J322" s="73"/>
    </row>
    <row r="323" spans="1:10" ht="184.95" customHeight="1">
      <c r="A323" s="73"/>
      <c r="B323" s="73"/>
      <c r="C323" s="73"/>
      <c r="D323" s="73"/>
      <c r="E323" s="73"/>
      <c r="F323" s="73"/>
      <c r="G323" s="73"/>
      <c r="H323" s="73"/>
      <c r="I323" s="73"/>
      <c r="J323" s="73"/>
    </row>
    <row r="324" spans="1:10" ht="184.95" customHeight="1">
      <c r="A324" s="73"/>
      <c r="B324" s="73"/>
      <c r="C324" s="73"/>
      <c r="D324" s="73"/>
      <c r="E324" s="73"/>
      <c r="F324" s="73"/>
      <c r="G324" s="73"/>
      <c r="H324" s="73"/>
      <c r="I324" s="73"/>
      <c r="J324" s="73"/>
    </row>
    <row r="325" spans="1:10" ht="184.95" customHeight="1">
      <c r="A325" s="73"/>
      <c r="B325" s="73"/>
      <c r="C325" s="73"/>
      <c r="D325" s="73"/>
      <c r="E325" s="73"/>
      <c r="F325" s="73"/>
      <c r="G325" s="73"/>
      <c r="H325" s="73"/>
      <c r="I325" s="73"/>
      <c r="J325" s="73"/>
    </row>
    <row r="326" spans="1:10" ht="184.95" customHeight="1">
      <c r="A326" s="73"/>
      <c r="B326" s="73"/>
      <c r="C326" s="73"/>
      <c r="D326" s="73"/>
      <c r="E326" s="73"/>
      <c r="F326" s="73"/>
      <c r="G326" s="73"/>
      <c r="H326" s="73"/>
      <c r="I326" s="73"/>
      <c r="J326" s="73"/>
    </row>
    <row r="327" spans="1:10" ht="184.95" customHeight="1">
      <c r="A327" s="73"/>
      <c r="B327" s="73"/>
      <c r="C327" s="73"/>
      <c r="D327" s="73"/>
      <c r="E327" s="73"/>
      <c r="F327" s="73"/>
      <c r="G327" s="73"/>
      <c r="H327" s="73"/>
      <c r="I327" s="73"/>
      <c r="J327" s="73"/>
    </row>
    <row r="328" spans="1:10" ht="184.95" customHeight="1">
      <c r="A328" s="73"/>
      <c r="B328" s="73"/>
      <c r="C328" s="73"/>
      <c r="D328" s="73"/>
      <c r="E328" s="73"/>
      <c r="F328" s="73"/>
      <c r="G328" s="73"/>
      <c r="H328" s="73"/>
      <c r="I328" s="73"/>
      <c r="J328" s="73"/>
    </row>
    <row r="329" spans="1:10" ht="184.95" customHeight="1">
      <c r="A329" s="73"/>
      <c r="B329" s="73"/>
      <c r="C329" s="73"/>
      <c r="D329" s="73"/>
      <c r="E329" s="73"/>
      <c r="F329" s="73"/>
      <c r="G329" s="73"/>
      <c r="H329" s="73"/>
      <c r="I329" s="73"/>
      <c r="J329" s="73"/>
    </row>
    <row r="330" spans="1:10" ht="184.95" customHeight="1">
      <c r="A330" s="73"/>
      <c r="B330" s="73"/>
      <c r="C330" s="73"/>
      <c r="D330" s="73"/>
      <c r="E330" s="73"/>
      <c r="F330" s="73"/>
      <c r="G330" s="73"/>
      <c r="H330" s="73"/>
      <c r="I330" s="73"/>
      <c r="J330" s="73"/>
    </row>
    <row r="331" spans="1:10" ht="184.95" customHeight="1">
      <c r="A331" s="73"/>
      <c r="B331" s="73"/>
      <c r="C331" s="73"/>
      <c r="D331" s="73"/>
      <c r="E331" s="73"/>
      <c r="F331" s="73"/>
      <c r="G331" s="73"/>
      <c r="H331" s="73"/>
      <c r="I331" s="73"/>
      <c r="J331" s="73"/>
    </row>
    <row r="332" spans="1:10" ht="184.95" customHeight="1">
      <c r="A332" s="73"/>
      <c r="B332" s="73"/>
      <c r="C332" s="73"/>
      <c r="D332" s="73"/>
      <c r="E332" s="73"/>
      <c r="F332" s="73"/>
      <c r="G332" s="73"/>
      <c r="H332" s="73"/>
      <c r="I332" s="73"/>
      <c r="J332" s="73"/>
    </row>
    <row r="333" spans="1:10" ht="184.95" customHeight="1">
      <c r="A333" s="73"/>
      <c r="B333" s="73"/>
      <c r="C333" s="73"/>
      <c r="D333" s="73"/>
      <c r="E333" s="73"/>
      <c r="F333" s="73"/>
      <c r="G333" s="73"/>
      <c r="H333" s="73"/>
      <c r="I333" s="73"/>
      <c r="J333" s="73"/>
    </row>
    <row r="334" spans="1:10" ht="184.95" customHeight="1">
      <c r="A334" s="73"/>
      <c r="B334" s="73"/>
      <c r="C334" s="73"/>
      <c r="D334" s="73"/>
      <c r="E334" s="73"/>
      <c r="F334" s="73"/>
      <c r="G334" s="73"/>
      <c r="H334" s="73"/>
      <c r="I334" s="73"/>
      <c r="J334" s="73"/>
    </row>
    <row r="335" spans="1:10" ht="184.95" customHeight="1">
      <c r="A335" s="73"/>
      <c r="B335" s="73"/>
      <c r="C335" s="73"/>
      <c r="D335" s="73"/>
      <c r="E335" s="73"/>
      <c r="F335" s="73"/>
      <c r="G335" s="73"/>
      <c r="H335" s="73"/>
      <c r="I335" s="73"/>
      <c r="J335" s="73"/>
    </row>
    <row r="336" spans="1:10" ht="184.95" customHeight="1">
      <c r="A336" s="73"/>
      <c r="B336" s="73"/>
      <c r="C336" s="73"/>
      <c r="D336" s="73"/>
      <c r="E336" s="73"/>
      <c r="F336" s="73"/>
      <c r="G336" s="73"/>
      <c r="H336" s="73"/>
      <c r="I336" s="73"/>
      <c r="J336" s="73"/>
    </row>
    <row r="337" spans="1:10" ht="184.95" customHeight="1">
      <c r="A337" s="73"/>
      <c r="B337" s="73"/>
      <c r="C337" s="73"/>
      <c r="D337" s="73"/>
      <c r="E337" s="73"/>
      <c r="F337" s="73"/>
      <c r="G337" s="73"/>
      <c r="H337" s="73"/>
      <c r="I337" s="73"/>
      <c r="J337" s="73"/>
    </row>
    <row r="338" spans="1:10" ht="184.95" customHeight="1">
      <c r="A338" s="73"/>
      <c r="B338" s="73"/>
      <c r="C338" s="73"/>
      <c r="D338" s="73"/>
      <c r="E338" s="73"/>
      <c r="F338" s="73"/>
      <c r="G338" s="73"/>
      <c r="H338" s="73"/>
      <c r="I338" s="73"/>
      <c r="J338" s="73"/>
    </row>
    <row r="339" spans="1:10" ht="184.95" customHeight="1">
      <c r="A339" s="73"/>
      <c r="B339" s="73"/>
      <c r="C339" s="73"/>
      <c r="D339" s="73"/>
      <c r="E339" s="73"/>
      <c r="F339" s="73"/>
      <c r="G339" s="73"/>
      <c r="H339" s="73"/>
      <c r="I339" s="73"/>
      <c r="J339" s="73"/>
    </row>
    <row r="340" spans="1:10" ht="184.95" customHeight="1">
      <c r="A340" s="73"/>
      <c r="B340" s="73"/>
      <c r="C340" s="73"/>
      <c r="D340" s="73"/>
      <c r="E340" s="73"/>
      <c r="F340" s="73"/>
      <c r="G340" s="73"/>
      <c r="H340" s="73"/>
      <c r="I340" s="73"/>
      <c r="J340" s="73"/>
    </row>
    <row r="341" spans="1:10" ht="184.95" customHeight="1">
      <c r="A341" s="73"/>
      <c r="B341" s="73"/>
      <c r="C341" s="73"/>
      <c r="D341" s="73"/>
      <c r="E341" s="73"/>
      <c r="F341" s="73"/>
      <c r="G341" s="73"/>
      <c r="H341" s="73"/>
      <c r="I341" s="73"/>
      <c r="J341" s="73"/>
    </row>
    <row r="342" spans="1:10" ht="184.95" customHeight="1">
      <c r="A342" s="73"/>
      <c r="B342" s="73"/>
      <c r="C342" s="73"/>
      <c r="D342" s="73"/>
      <c r="E342" s="73"/>
      <c r="F342" s="73"/>
      <c r="G342" s="73"/>
      <c r="H342" s="73"/>
      <c r="I342" s="73"/>
      <c r="J342" s="73"/>
    </row>
    <row r="343" spans="1:10" ht="184.95" customHeight="1">
      <c r="A343" s="73"/>
      <c r="B343" s="73"/>
      <c r="C343" s="73"/>
      <c r="D343" s="73"/>
      <c r="E343" s="73"/>
      <c r="F343" s="73"/>
      <c r="G343" s="73"/>
      <c r="H343" s="73"/>
      <c r="I343" s="73"/>
      <c r="J343" s="73"/>
    </row>
    <row r="344" spans="1:10" ht="184.95" customHeight="1">
      <c r="A344" s="73"/>
      <c r="B344" s="73"/>
      <c r="C344" s="73"/>
      <c r="D344" s="73"/>
      <c r="E344" s="73"/>
      <c r="F344" s="73"/>
      <c r="G344" s="73"/>
      <c r="H344" s="73"/>
      <c r="I344" s="73"/>
      <c r="J344" s="73"/>
    </row>
    <row r="345" spans="1:10" ht="184.95" customHeight="1">
      <c r="A345" s="73"/>
      <c r="B345" s="73"/>
      <c r="C345" s="73"/>
      <c r="D345" s="73"/>
      <c r="E345" s="73"/>
      <c r="F345" s="73"/>
      <c r="G345" s="73"/>
      <c r="H345" s="73"/>
      <c r="I345" s="73"/>
      <c r="J345" s="73"/>
    </row>
    <row r="346" spans="1:10" ht="184.95" customHeight="1">
      <c r="A346" s="73"/>
      <c r="B346" s="73"/>
      <c r="C346" s="73"/>
      <c r="D346" s="73"/>
      <c r="E346" s="73"/>
      <c r="F346" s="73"/>
      <c r="G346" s="73"/>
      <c r="H346" s="73"/>
      <c r="I346" s="73"/>
      <c r="J346" s="73"/>
    </row>
    <row r="347" spans="1:10" ht="184.95" customHeight="1">
      <c r="A347" s="73"/>
      <c r="B347" s="73"/>
      <c r="C347" s="73"/>
      <c r="D347" s="73"/>
      <c r="E347" s="73"/>
      <c r="F347" s="73"/>
      <c r="G347" s="73"/>
      <c r="H347" s="73"/>
      <c r="I347" s="73"/>
      <c r="J347" s="73"/>
    </row>
    <row r="348" spans="1:10" ht="184.95" customHeight="1">
      <c r="A348" s="73"/>
      <c r="B348" s="73"/>
      <c r="C348" s="73"/>
      <c r="D348" s="73"/>
      <c r="E348" s="73"/>
      <c r="F348" s="73"/>
      <c r="G348" s="73"/>
      <c r="H348" s="73"/>
      <c r="I348" s="73"/>
      <c r="J348" s="73"/>
    </row>
    <row r="349" spans="1:10" ht="184.95" customHeight="1">
      <c r="A349" s="73"/>
      <c r="B349" s="73"/>
      <c r="C349" s="73"/>
      <c r="D349" s="73"/>
      <c r="E349" s="73"/>
      <c r="F349" s="73"/>
      <c r="G349" s="73"/>
      <c r="H349" s="73"/>
      <c r="I349" s="73"/>
      <c r="J349" s="73"/>
    </row>
    <row r="350" spans="1:10" ht="184.95" customHeight="1">
      <c r="A350" s="73"/>
      <c r="B350" s="73"/>
      <c r="C350" s="73"/>
      <c r="D350" s="73"/>
      <c r="E350" s="73"/>
      <c r="F350" s="73"/>
      <c r="G350" s="73"/>
      <c r="H350" s="73"/>
      <c r="I350" s="73"/>
      <c r="J350" s="73"/>
    </row>
    <row r="351" spans="1:10" ht="184.95" customHeight="1">
      <c r="A351" s="73"/>
      <c r="B351" s="73"/>
      <c r="C351" s="73"/>
      <c r="D351" s="73"/>
      <c r="E351" s="73"/>
      <c r="F351" s="73"/>
      <c r="G351" s="73"/>
      <c r="H351" s="73"/>
      <c r="I351" s="73"/>
      <c r="J351" s="73"/>
    </row>
    <row r="352" spans="1:10" ht="184.95" customHeight="1">
      <c r="A352" s="73"/>
      <c r="B352" s="73"/>
      <c r="C352" s="73"/>
      <c r="D352" s="73"/>
      <c r="E352" s="73"/>
      <c r="F352" s="73"/>
      <c r="G352" s="73"/>
      <c r="H352" s="73"/>
      <c r="I352" s="73"/>
      <c r="J352" s="73"/>
    </row>
    <row r="353" spans="1:10" ht="184.95" customHeight="1">
      <c r="A353" s="73"/>
      <c r="B353" s="73"/>
      <c r="C353" s="73"/>
      <c r="D353" s="73"/>
      <c r="E353" s="73"/>
      <c r="F353" s="73"/>
      <c r="G353" s="73"/>
      <c r="H353" s="73"/>
      <c r="I353" s="73"/>
      <c r="J353" s="73"/>
    </row>
    <row r="354" spans="1:10" ht="184.95" customHeight="1">
      <c r="A354" s="73"/>
      <c r="B354" s="73"/>
      <c r="C354" s="73"/>
      <c r="D354" s="73"/>
      <c r="E354" s="73"/>
      <c r="F354" s="73"/>
      <c r="G354" s="73"/>
      <c r="H354" s="73"/>
      <c r="I354" s="73"/>
      <c r="J354" s="73"/>
    </row>
    <row r="355" spans="1:10" ht="184.95" customHeight="1">
      <c r="A355" s="73"/>
      <c r="B355" s="73"/>
      <c r="C355" s="73"/>
      <c r="D355" s="73"/>
      <c r="E355" s="73"/>
      <c r="F355" s="73"/>
      <c r="G355" s="73"/>
      <c r="H355" s="73"/>
      <c r="I355" s="73"/>
      <c r="J355" s="73"/>
    </row>
    <row r="356" spans="1:10" ht="184.95" customHeight="1">
      <c r="A356" s="73"/>
      <c r="B356" s="73"/>
      <c r="C356" s="73"/>
      <c r="D356" s="73"/>
      <c r="E356" s="73"/>
      <c r="F356" s="73"/>
      <c r="G356" s="73"/>
      <c r="H356" s="73"/>
      <c r="I356" s="73"/>
      <c r="J356" s="73"/>
    </row>
    <row r="357" spans="1:10" ht="184.95" customHeight="1">
      <c r="A357" s="73"/>
      <c r="B357" s="73"/>
      <c r="C357" s="73"/>
      <c r="D357" s="73"/>
      <c r="E357" s="73"/>
      <c r="F357" s="73"/>
      <c r="G357" s="73"/>
      <c r="H357" s="73"/>
      <c r="I357" s="73"/>
      <c r="J357" s="73"/>
    </row>
    <row r="358" spans="1:10" ht="184.95" customHeight="1">
      <c r="A358" s="73"/>
      <c r="B358" s="73"/>
      <c r="C358" s="73"/>
      <c r="D358" s="73"/>
      <c r="E358" s="73"/>
      <c r="F358" s="73"/>
      <c r="G358" s="73"/>
      <c r="H358" s="73"/>
      <c r="I358" s="73"/>
      <c r="J358" s="73"/>
    </row>
    <row r="359" spans="1:10" ht="184.95" customHeight="1">
      <c r="A359" s="73"/>
      <c r="B359" s="73"/>
      <c r="C359" s="73"/>
      <c r="D359" s="73"/>
      <c r="E359" s="73"/>
      <c r="F359" s="73"/>
      <c r="G359" s="73"/>
      <c r="H359" s="73"/>
      <c r="I359" s="73"/>
      <c r="J359" s="73"/>
    </row>
    <row r="360" spans="1:10" ht="184.95" customHeight="1">
      <c r="A360" s="73"/>
      <c r="B360" s="73"/>
      <c r="C360" s="73"/>
      <c r="D360" s="73"/>
      <c r="E360" s="73"/>
      <c r="F360" s="73"/>
      <c r="G360" s="73"/>
      <c r="H360" s="73"/>
      <c r="I360" s="73"/>
      <c r="J360" s="73"/>
    </row>
    <row r="361" spans="1:10" ht="184.95" customHeight="1">
      <c r="A361" s="73"/>
      <c r="B361" s="73"/>
      <c r="C361" s="73"/>
      <c r="D361" s="73"/>
      <c r="E361" s="73"/>
      <c r="F361" s="73"/>
      <c r="G361" s="73"/>
      <c r="H361" s="73"/>
      <c r="I361" s="73"/>
      <c r="J361" s="73"/>
    </row>
    <row r="362" spans="1:10" ht="184.95" customHeight="1">
      <c r="A362" s="73"/>
      <c r="B362" s="73"/>
      <c r="C362" s="73"/>
      <c r="D362" s="73"/>
      <c r="E362" s="73"/>
      <c r="F362" s="73"/>
      <c r="G362" s="73"/>
      <c r="H362" s="73"/>
      <c r="I362" s="73"/>
      <c r="J362" s="73"/>
    </row>
    <row r="363" spans="1:10" ht="184.95" customHeight="1">
      <c r="A363" s="73"/>
      <c r="B363" s="73"/>
      <c r="C363" s="73"/>
      <c r="D363" s="73"/>
      <c r="E363" s="73"/>
      <c r="F363" s="73"/>
      <c r="G363" s="73"/>
      <c r="H363" s="73"/>
      <c r="I363" s="73"/>
      <c r="J363" s="73"/>
    </row>
    <row r="364" spans="1:10" ht="184.95" customHeight="1">
      <c r="A364" s="73"/>
      <c r="B364" s="73"/>
      <c r="C364" s="73"/>
      <c r="D364" s="73"/>
      <c r="E364" s="73"/>
      <c r="F364" s="73"/>
      <c r="G364" s="73"/>
      <c r="H364" s="73"/>
      <c r="I364" s="73"/>
      <c r="J364" s="73"/>
    </row>
    <row r="365" spans="1:10" ht="184.95" customHeight="1">
      <c r="A365" s="73"/>
      <c r="B365" s="73"/>
      <c r="C365" s="73"/>
      <c r="D365" s="73"/>
      <c r="E365" s="73"/>
      <c r="F365" s="73"/>
      <c r="G365" s="73"/>
      <c r="H365" s="73"/>
      <c r="I365" s="73"/>
      <c r="J365" s="73"/>
    </row>
    <row r="366" spans="1:10" ht="184.95" customHeight="1">
      <c r="A366" s="73"/>
      <c r="B366" s="73"/>
      <c r="C366" s="73"/>
      <c r="D366" s="73"/>
      <c r="E366" s="73"/>
      <c r="F366" s="73"/>
      <c r="G366" s="73"/>
      <c r="H366" s="73"/>
      <c r="I366" s="73"/>
      <c r="J366" s="73"/>
    </row>
    <row r="367" spans="1:10" ht="184.95" customHeight="1">
      <c r="A367" s="73"/>
      <c r="B367" s="73"/>
      <c r="C367" s="73"/>
      <c r="D367" s="73"/>
      <c r="E367" s="73"/>
      <c r="F367" s="73"/>
      <c r="G367" s="73"/>
      <c r="H367" s="73"/>
      <c r="I367" s="73"/>
      <c r="J367" s="73"/>
    </row>
    <row r="368" spans="1:10" ht="184.95" customHeight="1">
      <c r="A368" s="73"/>
      <c r="B368" s="73"/>
      <c r="C368" s="73"/>
      <c r="D368" s="73"/>
      <c r="E368" s="73"/>
      <c r="F368" s="73"/>
      <c r="G368" s="73"/>
      <c r="H368" s="73"/>
      <c r="I368" s="73"/>
      <c r="J368" s="73"/>
    </row>
    <row r="369" spans="1:10" ht="184.95" customHeight="1">
      <c r="A369" s="73"/>
      <c r="B369" s="73"/>
      <c r="C369" s="73"/>
      <c r="D369" s="73"/>
      <c r="E369" s="73"/>
      <c r="F369" s="73"/>
      <c r="G369" s="73"/>
      <c r="H369" s="73"/>
      <c r="I369" s="73"/>
      <c r="J369" s="73"/>
    </row>
    <row r="370" spans="1:10" ht="184.95" customHeight="1">
      <c r="A370" s="73"/>
      <c r="B370" s="73"/>
      <c r="C370" s="73"/>
      <c r="D370" s="73"/>
      <c r="E370" s="73"/>
      <c r="F370" s="73"/>
      <c r="G370" s="73"/>
      <c r="H370" s="73"/>
      <c r="I370" s="73"/>
      <c r="J370" s="73"/>
    </row>
    <row r="371" spans="1:10" ht="184.95" customHeight="1">
      <c r="A371" s="73"/>
      <c r="B371" s="73"/>
      <c r="C371" s="73"/>
      <c r="D371" s="73"/>
      <c r="E371" s="73"/>
      <c r="F371" s="73"/>
      <c r="G371" s="73"/>
      <c r="H371" s="73"/>
      <c r="I371" s="73"/>
      <c r="J371" s="73"/>
    </row>
    <row r="372" spans="1:10" ht="184.95" customHeight="1">
      <c r="A372" s="73"/>
      <c r="B372" s="73"/>
      <c r="C372" s="73"/>
      <c r="D372" s="73"/>
      <c r="E372" s="73"/>
      <c r="F372" s="73"/>
      <c r="G372" s="73"/>
      <c r="H372" s="73"/>
      <c r="I372" s="73"/>
      <c r="J372" s="73"/>
    </row>
    <row r="373" spans="1:10" ht="184.95" customHeight="1">
      <c r="A373" s="73"/>
      <c r="B373" s="73"/>
      <c r="C373" s="73"/>
      <c r="D373" s="73"/>
      <c r="E373" s="73"/>
      <c r="F373" s="73"/>
      <c r="G373" s="73"/>
      <c r="H373" s="73"/>
      <c r="I373" s="73"/>
      <c r="J373" s="73"/>
    </row>
    <row r="374" spans="1:10" ht="184.95" customHeight="1">
      <c r="A374" s="73"/>
      <c r="B374" s="73"/>
      <c r="C374" s="73"/>
      <c r="D374" s="73"/>
      <c r="E374" s="73"/>
      <c r="F374" s="73"/>
      <c r="G374" s="73"/>
      <c r="H374" s="73"/>
      <c r="I374" s="73"/>
      <c r="J374" s="73"/>
    </row>
    <row r="375" spans="1:10" ht="184.95" customHeight="1">
      <c r="A375" s="73"/>
      <c r="B375" s="73"/>
      <c r="C375" s="73"/>
      <c r="D375" s="73"/>
      <c r="E375" s="73"/>
      <c r="F375" s="73"/>
      <c r="G375" s="73"/>
      <c r="H375" s="73"/>
      <c r="I375" s="73"/>
      <c r="J375" s="73"/>
    </row>
    <row r="376" spans="1:10" ht="184.95" customHeight="1">
      <c r="A376" s="73"/>
      <c r="B376" s="73"/>
      <c r="C376" s="73"/>
      <c r="D376" s="73"/>
      <c r="E376" s="73"/>
      <c r="F376" s="73"/>
      <c r="G376" s="73"/>
      <c r="H376" s="73"/>
      <c r="I376" s="73"/>
      <c r="J376" s="73"/>
    </row>
    <row r="377" spans="1:10" ht="184.95" customHeight="1">
      <c r="A377" s="73"/>
      <c r="B377" s="73"/>
      <c r="C377" s="73"/>
      <c r="D377" s="73"/>
      <c r="E377" s="73"/>
      <c r="F377" s="73"/>
      <c r="G377" s="73"/>
      <c r="H377" s="73"/>
      <c r="I377" s="73"/>
      <c r="J377" s="73"/>
    </row>
    <row r="378" spans="1:10" ht="184.95" customHeight="1">
      <c r="A378" s="73"/>
      <c r="B378" s="73"/>
      <c r="C378" s="73"/>
      <c r="D378" s="73"/>
      <c r="E378" s="73"/>
      <c r="F378" s="73"/>
      <c r="G378" s="73"/>
      <c r="H378" s="73"/>
      <c r="I378" s="73"/>
      <c r="J378" s="73"/>
    </row>
    <row r="379" spans="1:10" ht="184.95" customHeight="1">
      <c r="A379" s="73"/>
      <c r="B379" s="73"/>
      <c r="C379" s="73"/>
      <c r="D379" s="73"/>
      <c r="E379" s="73"/>
      <c r="F379" s="73"/>
      <c r="G379" s="73"/>
      <c r="H379" s="73"/>
      <c r="I379" s="73"/>
      <c r="J379" s="73"/>
    </row>
    <row r="380" spans="1:10" ht="184.95" customHeight="1">
      <c r="A380" s="73"/>
      <c r="B380" s="73"/>
      <c r="C380" s="73"/>
      <c r="D380" s="73"/>
      <c r="E380" s="73"/>
      <c r="F380" s="73"/>
      <c r="G380" s="73"/>
      <c r="H380" s="73"/>
      <c r="I380" s="73"/>
      <c r="J380" s="73"/>
    </row>
    <row r="381" spans="1:10" ht="184.95" customHeight="1">
      <c r="A381" s="73"/>
      <c r="B381" s="73"/>
      <c r="C381" s="73"/>
      <c r="D381" s="73"/>
      <c r="E381" s="73"/>
      <c r="F381" s="73"/>
      <c r="G381" s="73"/>
      <c r="H381" s="73"/>
      <c r="I381" s="73"/>
      <c r="J381" s="73"/>
    </row>
    <row r="382" spans="1:10" ht="184.95" customHeight="1">
      <c r="A382" s="73"/>
      <c r="B382" s="73"/>
      <c r="C382" s="73"/>
      <c r="D382" s="73"/>
      <c r="E382" s="73"/>
      <c r="F382" s="73"/>
      <c r="G382" s="73"/>
      <c r="H382" s="73"/>
      <c r="I382" s="73"/>
      <c r="J382" s="73"/>
    </row>
    <row r="383" spans="1:10" ht="184.95" customHeight="1">
      <c r="A383" s="73"/>
      <c r="B383" s="73"/>
      <c r="C383" s="73"/>
      <c r="D383" s="73"/>
      <c r="E383" s="73"/>
      <c r="F383" s="73"/>
      <c r="G383" s="73"/>
      <c r="H383" s="73"/>
      <c r="I383" s="73"/>
      <c r="J383" s="73"/>
    </row>
    <row r="384" spans="1:10" ht="184.95" customHeight="1">
      <c r="A384" s="73"/>
      <c r="B384" s="73"/>
      <c r="C384" s="73"/>
      <c r="D384" s="73"/>
      <c r="E384" s="73"/>
      <c r="F384" s="73"/>
      <c r="G384" s="73"/>
      <c r="H384" s="73"/>
      <c r="I384" s="73"/>
      <c r="J384" s="73"/>
    </row>
    <row r="385" spans="1:10" ht="184.95" customHeight="1">
      <c r="A385" s="73"/>
      <c r="B385" s="73"/>
      <c r="C385" s="73"/>
      <c r="D385" s="73"/>
      <c r="E385" s="73"/>
      <c r="F385" s="73"/>
      <c r="G385" s="73"/>
      <c r="H385" s="73"/>
      <c r="I385" s="73"/>
      <c r="J385" s="73"/>
    </row>
    <row r="386" spans="1:10" ht="184.95" customHeight="1">
      <c r="A386" s="73"/>
      <c r="B386" s="73"/>
      <c r="C386" s="73"/>
      <c r="D386" s="73"/>
      <c r="E386" s="73"/>
      <c r="F386" s="73"/>
      <c r="G386" s="73"/>
      <c r="H386" s="73"/>
      <c r="I386" s="73"/>
      <c r="J386" s="73"/>
    </row>
    <row r="387" spans="1:10" ht="184.95" customHeight="1">
      <c r="A387" s="73"/>
      <c r="B387" s="73"/>
      <c r="C387" s="73"/>
      <c r="D387" s="73"/>
      <c r="E387" s="73"/>
      <c r="F387" s="73"/>
      <c r="G387" s="73"/>
      <c r="H387" s="73"/>
      <c r="I387" s="73"/>
      <c r="J387" s="73"/>
    </row>
    <row r="388" spans="1:10" ht="184.95" customHeight="1">
      <c r="A388" s="73"/>
      <c r="B388" s="73"/>
      <c r="C388" s="73"/>
      <c r="D388" s="73"/>
      <c r="E388" s="73"/>
      <c r="F388" s="73"/>
      <c r="G388" s="73"/>
      <c r="H388" s="73"/>
      <c r="I388" s="73"/>
      <c r="J388" s="73"/>
    </row>
    <row r="389" spans="1:10" ht="184.95" customHeight="1">
      <c r="A389" s="73"/>
      <c r="B389" s="73"/>
      <c r="C389" s="73"/>
      <c r="D389" s="73"/>
      <c r="E389" s="73"/>
      <c r="F389" s="73"/>
      <c r="G389" s="73"/>
      <c r="H389" s="73"/>
      <c r="I389" s="73"/>
      <c r="J389" s="73"/>
    </row>
    <row r="390" spans="1:10" ht="184.95" customHeight="1">
      <c r="A390" s="73"/>
      <c r="B390" s="73"/>
      <c r="C390" s="73"/>
      <c r="D390" s="73"/>
      <c r="E390" s="73"/>
      <c r="F390" s="73"/>
      <c r="G390" s="73"/>
      <c r="H390" s="73"/>
      <c r="I390" s="73"/>
      <c r="J390" s="73"/>
    </row>
    <row r="391" spans="1:10" ht="184.95" customHeight="1">
      <c r="A391" s="73"/>
      <c r="B391" s="73"/>
      <c r="C391" s="73"/>
      <c r="D391" s="73"/>
      <c r="E391" s="73"/>
      <c r="F391" s="73"/>
      <c r="G391" s="73"/>
      <c r="H391" s="73"/>
      <c r="I391" s="73"/>
      <c r="J391" s="73"/>
    </row>
    <row r="392" spans="1:10" ht="184.95" customHeight="1">
      <c r="A392" s="73"/>
      <c r="B392" s="73"/>
      <c r="C392" s="73"/>
      <c r="D392" s="73"/>
      <c r="E392" s="73"/>
      <c r="F392" s="73"/>
      <c r="G392" s="73"/>
      <c r="H392" s="73"/>
      <c r="I392" s="73"/>
      <c r="J392" s="73"/>
    </row>
    <row r="393" spans="1:10" ht="184.95" customHeight="1">
      <c r="A393" s="73"/>
      <c r="B393" s="73"/>
      <c r="C393" s="73"/>
      <c r="D393" s="73"/>
      <c r="E393" s="73"/>
      <c r="F393" s="73"/>
      <c r="G393" s="73"/>
      <c r="H393" s="73"/>
      <c r="I393" s="73"/>
      <c r="J393" s="73"/>
    </row>
    <row r="394" spans="1:10" ht="184.95" customHeight="1">
      <c r="A394" s="73"/>
      <c r="B394" s="73"/>
      <c r="C394" s="73"/>
      <c r="D394" s="73"/>
      <c r="E394" s="73"/>
      <c r="F394" s="73"/>
      <c r="G394" s="73"/>
      <c r="H394" s="73"/>
      <c r="I394" s="73"/>
      <c r="J394" s="73"/>
    </row>
    <row r="395" spans="1:10" ht="184.95" customHeight="1">
      <c r="A395" s="73"/>
      <c r="B395" s="73"/>
      <c r="C395" s="73"/>
      <c r="D395" s="73"/>
      <c r="E395" s="73"/>
      <c r="F395" s="73"/>
      <c r="G395" s="73"/>
      <c r="H395" s="73"/>
      <c r="I395" s="73"/>
      <c r="J395" s="73"/>
    </row>
    <row r="396" spans="1:10" ht="184.95" customHeight="1">
      <c r="A396" s="73"/>
      <c r="B396" s="73"/>
      <c r="C396" s="73"/>
      <c r="D396" s="73"/>
      <c r="E396" s="73"/>
      <c r="F396" s="73"/>
      <c r="G396" s="73"/>
      <c r="H396" s="73"/>
      <c r="I396" s="73"/>
      <c r="J396" s="73"/>
    </row>
    <row r="397" spans="1:10" ht="184.95" customHeight="1">
      <c r="A397" s="73"/>
      <c r="B397" s="73"/>
      <c r="C397" s="73"/>
      <c r="D397" s="73"/>
      <c r="E397" s="73"/>
      <c r="F397" s="73"/>
      <c r="G397" s="73"/>
      <c r="H397" s="73"/>
      <c r="I397" s="73"/>
      <c r="J397" s="73"/>
    </row>
    <row r="398" spans="1:10" ht="184.95" customHeight="1">
      <c r="A398" s="73"/>
      <c r="B398" s="73"/>
      <c r="C398" s="73"/>
      <c r="D398" s="73"/>
      <c r="E398" s="73"/>
      <c r="F398" s="73"/>
      <c r="G398" s="73"/>
      <c r="H398" s="73"/>
      <c r="I398" s="73"/>
      <c r="J398" s="73"/>
    </row>
    <row r="399" spans="1:10" ht="184.95" customHeight="1">
      <c r="A399" s="73"/>
      <c r="B399" s="73"/>
      <c r="C399" s="73"/>
      <c r="D399" s="73"/>
      <c r="E399" s="73"/>
      <c r="F399" s="73"/>
      <c r="G399" s="73"/>
      <c r="H399" s="73"/>
      <c r="I399" s="73"/>
      <c r="J399" s="73"/>
    </row>
    <row r="400" spans="1:10" ht="184.95" customHeight="1">
      <c r="A400" s="73"/>
      <c r="B400" s="73"/>
      <c r="C400" s="73"/>
      <c r="D400" s="73"/>
      <c r="E400" s="73"/>
      <c r="F400" s="73"/>
      <c r="G400" s="73"/>
      <c r="H400" s="73"/>
      <c r="I400" s="73"/>
      <c r="J400" s="73"/>
    </row>
    <row r="401" spans="1:10" ht="184.95" customHeight="1">
      <c r="A401" s="73"/>
      <c r="B401" s="73"/>
      <c r="C401" s="73"/>
      <c r="D401" s="73"/>
      <c r="E401" s="73"/>
      <c r="F401" s="73"/>
      <c r="G401" s="73"/>
      <c r="H401" s="73"/>
      <c r="I401" s="73"/>
      <c r="J401" s="73"/>
    </row>
    <row r="402" spans="1:10" ht="184.95" customHeight="1">
      <c r="A402" s="73"/>
      <c r="B402" s="73"/>
      <c r="C402" s="73"/>
      <c r="D402" s="73"/>
      <c r="E402" s="73"/>
      <c r="F402" s="73"/>
      <c r="G402" s="73"/>
      <c r="H402" s="73"/>
      <c r="I402" s="73"/>
      <c r="J402" s="73"/>
    </row>
    <row r="403" spans="1:10" ht="184.95" customHeight="1">
      <c r="A403" s="73"/>
      <c r="B403" s="73"/>
      <c r="C403" s="73"/>
      <c r="D403" s="73"/>
      <c r="E403" s="73"/>
      <c r="F403" s="73"/>
      <c r="G403" s="73"/>
      <c r="H403" s="73"/>
      <c r="I403" s="73"/>
      <c r="J403" s="73"/>
    </row>
    <row r="404" spans="1:10" ht="184.95" customHeight="1">
      <c r="A404" s="73"/>
      <c r="B404" s="73"/>
      <c r="C404" s="73"/>
      <c r="D404" s="73"/>
      <c r="E404" s="73"/>
      <c r="F404" s="73"/>
      <c r="G404" s="73"/>
      <c r="H404" s="73"/>
      <c r="I404" s="73"/>
      <c r="J404" s="73"/>
    </row>
    <row r="405" spans="1:10" ht="184.95" customHeight="1">
      <c r="A405" s="73"/>
      <c r="B405" s="73"/>
      <c r="C405" s="73"/>
      <c r="D405" s="73"/>
      <c r="E405" s="73"/>
      <c r="F405" s="73"/>
      <c r="G405" s="73"/>
      <c r="H405" s="73"/>
      <c r="I405" s="73"/>
      <c r="J405" s="73"/>
    </row>
    <row r="406" spans="1:10" ht="184.95" customHeight="1">
      <c r="A406" s="73"/>
      <c r="B406" s="73"/>
      <c r="C406" s="73"/>
      <c r="D406" s="73"/>
      <c r="E406" s="73"/>
      <c r="F406" s="73"/>
      <c r="G406" s="73"/>
      <c r="H406" s="73"/>
      <c r="I406" s="73"/>
      <c r="J406" s="73"/>
    </row>
    <row r="407" spans="1:10" ht="184.95" customHeight="1">
      <c r="A407" s="73"/>
      <c r="B407" s="73"/>
      <c r="C407" s="73"/>
      <c r="D407" s="73"/>
      <c r="E407" s="73"/>
      <c r="F407" s="73"/>
      <c r="G407" s="73"/>
      <c r="H407" s="73"/>
      <c r="I407" s="73"/>
      <c r="J407" s="73"/>
    </row>
    <row r="408" spans="1:10" ht="184.95" customHeight="1">
      <c r="A408" s="73"/>
      <c r="B408" s="73"/>
      <c r="C408" s="73"/>
      <c r="D408" s="73"/>
      <c r="E408" s="73"/>
      <c r="F408" s="73"/>
      <c r="G408" s="73"/>
      <c r="H408" s="73"/>
      <c r="I408" s="73"/>
      <c r="J408" s="73"/>
    </row>
    <row r="409" spans="1:10" ht="184.95" customHeight="1">
      <c r="A409" s="73"/>
      <c r="B409" s="73"/>
      <c r="C409" s="73"/>
      <c r="D409" s="73"/>
      <c r="E409" s="73"/>
      <c r="F409" s="73"/>
      <c r="G409" s="73"/>
      <c r="H409" s="73"/>
      <c r="I409" s="73"/>
      <c r="J409" s="73"/>
    </row>
    <row r="410" spans="1:10" ht="184.95" customHeight="1">
      <c r="A410" s="73"/>
      <c r="B410" s="73"/>
      <c r="C410" s="73"/>
      <c r="D410" s="73"/>
      <c r="E410" s="73"/>
      <c r="F410" s="73"/>
      <c r="G410" s="73"/>
      <c r="H410" s="73"/>
      <c r="I410" s="73"/>
      <c r="J410" s="73"/>
    </row>
    <row r="411" spans="1:10" ht="184.95" customHeight="1">
      <c r="A411" s="73"/>
      <c r="B411" s="73"/>
      <c r="C411" s="73"/>
      <c r="D411" s="73"/>
      <c r="E411" s="73"/>
      <c r="F411" s="73"/>
      <c r="G411" s="73"/>
      <c r="H411" s="73"/>
      <c r="I411" s="73"/>
      <c r="J411" s="73"/>
    </row>
    <row r="412" spans="1:10" ht="184.95" customHeight="1">
      <c r="A412" s="73"/>
      <c r="B412" s="73"/>
      <c r="C412" s="73"/>
      <c r="D412" s="73"/>
      <c r="E412" s="73"/>
      <c r="F412" s="73"/>
      <c r="G412" s="73"/>
      <c r="H412" s="73"/>
      <c r="I412" s="73"/>
      <c r="J412" s="73"/>
    </row>
    <row r="413" spans="1:10" ht="184.95" customHeight="1">
      <c r="A413" s="73"/>
      <c r="B413" s="73"/>
      <c r="C413" s="73"/>
      <c r="D413" s="73"/>
      <c r="E413" s="73"/>
      <c r="F413" s="73"/>
      <c r="G413" s="73"/>
      <c r="H413" s="73"/>
      <c r="I413" s="73"/>
      <c r="J413" s="73"/>
    </row>
    <row r="414" spans="1:10" ht="184.95" customHeight="1">
      <c r="A414" s="73"/>
      <c r="B414" s="73"/>
      <c r="C414" s="73"/>
      <c r="D414" s="73"/>
      <c r="E414" s="73"/>
      <c r="F414" s="73"/>
      <c r="G414" s="73"/>
      <c r="H414" s="73"/>
      <c r="I414" s="73"/>
      <c r="J414" s="73"/>
    </row>
    <row r="415" spans="1:10" ht="184.95" customHeight="1">
      <c r="A415" s="73"/>
      <c r="B415" s="73"/>
      <c r="C415" s="73"/>
      <c r="D415" s="73"/>
      <c r="E415" s="73"/>
      <c r="F415" s="73"/>
      <c r="G415" s="73"/>
      <c r="H415" s="73"/>
      <c r="I415" s="73"/>
      <c r="J415" s="73"/>
    </row>
    <row r="416" spans="1:10" ht="184.95" customHeight="1">
      <c r="A416" s="73"/>
      <c r="B416" s="73"/>
      <c r="C416" s="73"/>
      <c r="D416" s="73"/>
      <c r="E416" s="73"/>
      <c r="F416" s="73"/>
      <c r="G416" s="73"/>
      <c r="H416" s="73"/>
      <c r="I416" s="73"/>
      <c r="J416" s="73"/>
    </row>
    <row r="417" spans="1:10" ht="184.95" customHeight="1">
      <c r="A417" s="73"/>
      <c r="B417" s="73"/>
      <c r="C417" s="73"/>
      <c r="D417" s="73"/>
      <c r="E417" s="73"/>
      <c r="F417" s="73"/>
      <c r="G417" s="73"/>
      <c r="H417" s="73"/>
      <c r="I417" s="73"/>
      <c r="J417" s="73"/>
    </row>
    <row r="418" spans="1:10" ht="184.95" customHeight="1">
      <c r="A418" s="73"/>
      <c r="B418" s="73"/>
      <c r="C418" s="73"/>
      <c r="D418" s="73"/>
      <c r="E418" s="73"/>
      <c r="F418" s="73"/>
      <c r="G418" s="73"/>
      <c r="H418" s="73"/>
      <c r="I418" s="73"/>
      <c r="J418" s="73"/>
    </row>
    <row r="419" spans="1:10" ht="184.95" customHeight="1">
      <c r="A419" s="73"/>
      <c r="B419" s="73"/>
      <c r="C419" s="73"/>
      <c r="D419" s="73"/>
      <c r="E419" s="73"/>
      <c r="F419" s="73"/>
      <c r="G419" s="73"/>
      <c r="H419" s="73"/>
      <c r="I419" s="73"/>
      <c r="J419" s="73"/>
    </row>
    <row r="420" spans="1:10" ht="184.95" customHeight="1">
      <c r="A420" s="73"/>
      <c r="B420" s="73"/>
      <c r="C420" s="73"/>
      <c r="D420" s="73"/>
      <c r="E420" s="73"/>
      <c r="F420" s="73"/>
      <c r="G420" s="73"/>
      <c r="H420" s="73"/>
      <c r="I420" s="73"/>
      <c r="J420" s="73"/>
    </row>
    <row r="421" spans="1:10" ht="184.95" customHeight="1">
      <c r="A421" s="73"/>
      <c r="B421" s="73"/>
      <c r="C421" s="73"/>
      <c r="D421" s="73"/>
      <c r="E421" s="73"/>
      <c r="F421" s="73"/>
      <c r="G421" s="73"/>
      <c r="H421" s="73"/>
      <c r="I421" s="73"/>
      <c r="J421" s="73"/>
    </row>
    <row r="422" spans="1:10" ht="184.95" customHeight="1">
      <c r="A422" s="73"/>
      <c r="B422" s="73"/>
      <c r="C422" s="73"/>
      <c r="D422" s="73"/>
      <c r="E422" s="73"/>
      <c r="F422" s="73"/>
      <c r="G422" s="73"/>
      <c r="H422" s="73"/>
      <c r="I422" s="73"/>
      <c r="J422" s="73"/>
    </row>
    <row r="423" spans="1:10" ht="184.95" customHeight="1">
      <c r="A423" s="73"/>
      <c r="B423" s="73"/>
      <c r="C423" s="73"/>
      <c r="D423" s="73"/>
      <c r="E423" s="73"/>
      <c r="F423" s="73"/>
      <c r="G423" s="73"/>
      <c r="H423" s="73"/>
      <c r="I423" s="73"/>
      <c r="J423" s="73"/>
    </row>
    <row r="424" spans="1:10" ht="184.95" customHeight="1">
      <c r="A424" s="73"/>
      <c r="B424" s="73"/>
      <c r="C424" s="73"/>
      <c r="D424" s="73"/>
      <c r="E424" s="73"/>
      <c r="F424" s="73"/>
      <c r="G424" s="73"/>
      <c r="H424" s="73"/>
      <c r="I424" s="73"/>
      <c r="J424" s="73"/>
    </row>
    <row r="425" spans="1:10" ht="184.95" customHeight="1">
      <c r="A425" s="73"/>
      <c r="B425" s="73"/>
      <c r="C425" s="73"/>
      <c r="D425" s="73"/>
      <c r="E425" s="73"/>
      <c r="F425" s="73"/>
      <c r="G425" s="73"/>
      <c r="H425" s="73"/>
      <c r="I425" s="73"/>
      <c r="J425" s="73"/>
    </row>
    <row r="426" spans="1:10" ht="184.95" customHeight="1">
      <c r="A426" s="73"/>
      <c r="B426" s="73"/>
      <c r="C426" s="73"/>
      <c r="D426" s="73"/>
      <c r="E426" s="73"/>
      <c r="F426" s="73"/>
      <c r="G426" s="73"/>
      <c r="H426" s="73"/>
      <c r="I426" s="73"/>
      <c r="J426" s="73"/>
    </row>
    <row r="427" spans="1:10" ht="184.95" customHeight="1">
      <c r="A427" s="73"/>
      <c r="B427" s="73"/>
      <c r="C427" s="73"/>
      <c r="D427" s="73"/>
      <c r="E427" s="73"/>
      <c r="F427" s="73"/>
      <c r="G427" s="73"/>
      <c r="H427" s="73"/>
      <c r="I427" s="73"/>
      <c r="J427" s="73"/>
    </row>
    <row r="428" spans="1:10" ht="184.95" customHeight="1">
      <c r="A428" s="73"/>
      <c r="B428" s="73"/>
      <c r="C428" s="73"/>
      <c r="D428" s="73"/>
      <c r="E428" s="73"/>
      <c r="F428" s="73"/>
      <c r="G428" s="73"/>
      <c r="H428" s="73"/>
      <c r="I428" s="73"/>
      <c r="J428" s="73"/>
    </row>
    <row r="429" spans="1:10" ht="184.95" customHeight="1">
      <c r="A429" s="73"/>
      <c r="B429" s="73"/>
      <c r="C429" s="73"/>
      <c r="D429" s="73"/>
      <c r="E429" s="73"/>
      <c r="F429" s="73"/>
      <c r="G429" s="73"/>
      <c r="H429" s="73"/>
      <c r="I429" s="73"/>
      <c r="J429" s="73"/>
    </row>
    <row r="430" spans="1:10" ht="184.95" customHeight="1">
      <c r="A430" s="73"/>
      <c r="B430" s="73"/>
      <c r="C430" s="73"/>
      <c r="D430" s="73"/>
      <c r="E430" s="73"/>
      <c r="F430" s="73"/>
      <c r="G430" s="73"/>
      <c r="H430" s="73"/>
      <c r="I430" s="73"/>
      <c r="J430" s="73"/>
    </row>
    <row r="431" spans="1:10" ht="184.95" customHeight="1">
      <c r="A431" s="73"/>
      <c r="B431" s="73"/>
      <c r="C431" s="73"/>
      <c r="D431" s="73"/>
      <c r="E431" s="73"/>
      <c r="F431" s="73"/>
      <c r="G431" s="73"/>
      <c r="H431" s="73"/>
      <c r="I431" s="73"/>
      <c r="J431" s="73"/>
    </row>
    <row r="432" spans="1:10" ht="184.95" customHeight="1">
      <c r="A432" s="73"/>
      <c r="B432" s="73"/>
      <c r="C432" s="73"/>
      <c r="D432" s="73"/>
      <c r="E432" s="73"/>
      <c r="F432" s="73"/>
      <c r="G432" s="73"/>
      <c r="H432" s="73"/>
      <c r="I432" s="73"/>
      <c r="J432" s="73"/>
    </row>
    <row r="433" spans="1:10" ht="184.95" customHeight="1">
      <c r="A433" s="73"/>
      <c r="B433" s="73"/>
      <c r="C433" s="73"/>
      <c r="D433" s="73"/>
      <c r="E433" s="73"/>
      <c r="F433" s="73"/>
      <c r="G433" s="73"/>
      <c r="H433" s="73"/>
      <c r="I433" s="73"/>
      <c r="J433" s="73"/>
    </row>
    <row r="434" spans="1:10" ht="184.95" customHeight="1">
      <c r="A434" s="73"/>
      <c r="B434" s="73"/>
      <c r="C434" s="73"/>
      <c r="D434" s="73"/>
      <c r="E434" s="73"/>
      <c r="F434" s="73"/>
      <c r="G434" s="73"/>
      <c r="H434" s="73"/>
      <c r="I434" s="73"/>
      <c r="J434" s="73"/>
    </row>
    <row r="435" spans="1:10" ht="184.95" customHeight="1">
      <c r="A435" s="73"/>
      <c r="B435" s="73"/>
      <c r="C435" s="73"/>
      <c r="D435" s="73"/>
      <c r="E435" s="73"/>
      <c r="F435" s="73"/>
      <c r="G435" s="73"/>
      <c r="H435" s="73"/>
      <c r="I435" s="73"/>
      <c r="J435" s="73"/>
    </row>
    <row r="436" spans="1:10" ht="184.95" customHeight="1">
      <c r="A436" s="73"/>
      <c r="B436" s="73"/>
      <c r="C436" s="73"/>
      <c r="D436" s="73"/>
      <c r="E436" s="73"/>
      <c r="F436" s="73"/>
      <c r="G436" s="73"/>
      <c r="H436" s="73"/>
      <c r="I436" s="73"/>
      <c r="J436" s="73"/>
    </row>
    <row r="437" spans="1:10" ht="184.95" customHeight="1">
      <c r="A437" s="73"/>
      <c r="B437" s="73"/>
      <c r="C437" s="73"/>
      <c r="D437" s="73"/>
      <c r="E437" s="73"/>
      <c r="F437" s="73"/>
      <c r="G437" s="73"/>
      <c r="H437" s="73"/>
      <c r="I437" s="73"/>
      <c r="J437" s="73"/>
    </row>
    <row r="438" spans="1:10" ht="184.95" customHeight="1">
      <c r="A438" s="73"/>
      <c r="B438" s="73"/>
      <c r="C438" s="73"/>
      <c r="D438" s="73"/>
      <c r="E438" s="73"/>
      <c r="F438" s="73"/>
      <c r="G438" s="73"/>
      <c r="H438" s="73"/>
      <c r="I438" s="73"/>
      <c r="J438" s="73"/>
    </row>
    <row r="439" spans="1:10" ht="184.95" customHeight="1">
      <c r="A439" s="73"/>
      <c r="B439" s="73"/>
      <c r="C439" s="73"/>
      <c r="D439" s="73"/>
      <c r="E439" s="73"/>
      <c r="F439" s="73"/>
      <c r="G439" s="73"/>
      <c r="H439" s="73"/>
      <c r="I439" s="73"/>
      <c r="J439" s="73"/>
    </row>
    <row r="440" spans="1:10" ht="184.95" customHeight="1">
      <c r="A440" s="73"/>
      <c r="B440" s="73"/>
      <c r="C440" s="73"/>
      <c r="D440" s="73"/>
      <c r="E440" s="73"/>
      <c r="F440" s="73"/>
      <c r="G440" s="73"/>
      <c r="H440" s="73"/>
      <c r="I440" s="73"/>
      <c r="J440" s="73"/>
    </row>
    <row r="441" spans="1:10" ht="184.95" customHeight="1">
      <c r="A441" s="73"/>
      <c r="B441" s="73"/>
      <c r="C441" s="73"/>
      <c r="D441" s="73"/>
      <c r="E441" s="73"/>
      <c r="F441" s="73"/>
      <c r="G441" s="73"/>
      <c r="H441" s="73"/>
      <c r="I441" s="73"/>
      <c r="J441" s="73"/>
    </row>
    <row r="442" spans="1:10" ht="184.95" customHeight="1">
      <c r="A442" s="73"/>
      <c r="B442" s="73"/>
      <c r="C442" s="73"/>
      <c r="D442" s="73"/>
      <c r="E442" s="73"/>
      <c r="F442" s="73"/>
      <c r="G442" s="73"/>
      <c r="H442" s="73"/>
      <c r="I442" s="73"/>
      <c r="J442" s="73"/>
    </row>
    <row r="443" spans="1:10" ht="184.95" customHeight="1">
      <c r="A443" s="73"/>
      <c r="B443" s="73"/>
      <c r="C443" s="73"/>
      <c r="D443" s="73"/>
      <c r="E443" s="73"/>
      <c r="F443" s="73"/>
      <c r="G443" s="73"/>
      <c r="H443" s="73"/>
      <c r="I443" s="73"/>
      <c r="J443" s="73"/>
    </row>
    <row r="444" spans="1:10" ht="184.95" customHeight="1">
      <c r="A444" s="73"/>
      <c r="B444" s="73"/>
      <c r="C444" s="73"/>
      <c r="D444" s="73"/>
      <c r="E444" s="73"/>
      <c r="F444" s="73"/>
      <c r="G444" s="73"/>
      <c r="H444" s="73"/>
      <c r="I444" s="73"/>
      <c r="J444" s="73"/>
    </row>
    <row r="445" spans="1:10" ht="184.95" customHeight="1">
      <c r="A445" s="73"/>
      <c r="B445" s="73"/>
      <c r="C445" s="73"/>
      <c r="D445" s="73"/>
      <c r="E445" s="73"/>
      <c r="F445" s="73"/>
      <c r="G445" s="73"/>
      <c r="H445" s="73"/>
      <c r="I445" s="73"/>
      <c r="J445" s="73"/>
    </row>
    <row r="446" spans="1:10" ht="184.95" customHeight="1">
      <c r="A446" s="73"/>
      <c r="B446" s="73"/>
      <c r="C446" s="73"/>
      <c r="D446" s="73"/>
      <c r="E446" s="73"/>
      <c r="F446" s="73"/>
      <c r="G446" s="73"/>
      <c r="H446" s="73"/>
      <c r="I446" s="73"/>
      <c r="J446" s="73"/>
    </row>
    <row r="447" spans="1:10" ht="184.95" customHeight="1">
      <c r="A447" s="73"/>
      <c r="B447" s="73"/>
      <c r="C447" s="73"/>
      <c r="D447" s="73"/>
      <c r="E447" s="73"/>
      <c r="F447" s="73"/>
      <c r="G447" s="73"/>
      <c r="H447" s="73"/>
      <c r="I447" s="73"/>
      <c r="J447" s="73"/>
    </row>
    <row r="448" spans="1:10" ht="184.95" customHeight="1">
      <c r="A448" s="73"/>
      <c r="B448" s="73"/>
      <c r="C448" s="73"/>
      <c r="D448" s="73"/>
      <c r="E448" s="73"/>
      <c r="F448" s="73"/>
      <c r="G448" s="73"/>
      <c r="H448" s="73"/>
      <c r="I448" s="73"/>
      <c r="J448" s="73"/>
    </row>
    <row r="449" spans="1:10" ht="184.95" customHeight="1">
      <c r="A449" s="73"/>
      <c r="B449" s="73"/>
      <c r="C449" s="73"/>
      <c r="D449" s="73"/>
      <c r="E449" s="73"/>
      <c r="F449" s="73"/>
      <c r="G449" s="73"/>
      <c r="H449" s="73"/>
      <c r="I449" s="73"/>
      <c r="J449" s="73"/>
    </row>
    <row r="450" spans="1:10" ht="184.95" customHeight="1">
      <c r="A450" s="73"/>
      <c r="B450" s="73"/>
      <c r="C450" s="73"/>
      <c r="D450" s="73"/>
      <c r="E450" s="73"/>
      <c r="F450" s="73"/>
      <c r="G450" s="73"/>
      <c r="H450" s="73"/>
      <c r="I450" s="73"/>
      <c r="J450" s="73"/>
    </row>
    <row r="451" spans="1:10" ht="184.95" customHeight="1">
      <c r="A451" s="73"/>
      <c r="B451" s="73"/>
      <c r="C451" s="73"/>
      <c r="D451" s="73"/>
      <c r="E451" s="73"/>
      <c r="F451" s="73"/>
      <c r="G451" s="73"/>
      <c r="H451" s="73"/>
      <c r="I451" s="73"/>
      <c r="J451" s="73"/>
    </row>
    <row r="452" spans="1:10" ht="184.95" customHeight="1">
      <c r="A452" s="73"/>
      <c r="B452" s="73"/>
      <c r="C452" s="73"/>
      <c r="D452" s="73"/>
      <c r="E452" s="73"/>
      <c r="F452" s="73"/>
      <c r="G452" s="73"/>
      <c r="H452" s="73"/>
      <c r="I452" s="73"/>
      <c r="J452" s="73"/>
    </row>
    <row r="453" spans="1:10" ht="184.95" customHeight="1">
      <c r="A453" s="73"/>
      <c r="B453" s="73"/>
      <c r="C453" s="73"/>
      <c r="D453" s="73"/>
      <c r="E453" s="73"/>
      <c r="F453" s="73"/>
      <c r="G453" s="73"/>
      <c r="H453" s="73"/>
      <c r="I453" s="73"/>
      <c r="J453" s="73"/>
    </row>
    <row r="454" spans="1:10" ht="184.95" customHeight="1">
      <c r="A454" s="73"/>
      <c r="B454" s="73"/>
      <c r="C454" s="73"/>
      <c r="D454" s="73"/>
      <c r="E454" s="73"/>
      <c r="F454" s="73"/>
      <c r="G454" s="73"/>
      <c r="H454" s="73"/>
      <c r="I454" s="73"/>
      <c r="J454" s="73"/>
    </row>
    <row r="455" spans="1:10" ht="184.95" customHeight="1">
      <c r="A455" s="73"/>
      <c r="B455" s="73"/>
      <c r="C455" s="73"/>
      <c r="D455" s="73"/>
      <c r="E455" s="73"/>
      <c r="F455" s="73"/>
      <c r="G455" s="73"/>
      <c r="H455" s="73"/>
      <c r="I455" s="73"/>
      <c r="J455" s="73"/>
    </row>
    <row r="456" spans="1:10" ht="184.95" customHeight="1">
      <c r="A456" s="73"/>
      <c r="B456" s="73"/>
      <c r="C456" s="73"/>
      <c r="D456" s="73"/>
      <c r="E456" s="73"/>
      <c r="F456" s="73"/>
      <c r="G456" s="73"/>
      <c r="H456" s="73"/>
      <c r="I456" s="73"/>
      <c r="J456" s="73"/>
    </row>
    <row r="457" spans="1:10" ht="184.95" customHeight="1">
      <c r="A457" s="73"/>
      <c r="B457" s="73"/>
      <c r="C457" s="73"/>
      <c r="D457" s="73"/>
      <c r="E457" s="73"/>
      <c r="F457" s="73"/>
      <c r="G457" s="73"/>
      <c r="H457" s="73"/>
      <c r="I457" s="73"/>
      <c r="J457" s="73"/>
    </row>
    <row r="458" spans="1:10" ht="184.95" customHeight="1">
      <c r="A458" s="73"/>
      <c r="B458" s="73"/>
      <c r="C458" s="73"/>
      <c r="D458" s="73"/>
      <c r="E458" s="73"/>
      <c r="F458" s="73"/>
      <c r="G458" s="73"/>
      <c r="H458" s="73"/>
      <c r="I458" s="73"/>
      <c r="J458" s="73"/>
    </row>
    <row r="459" spans="1:10" ht="184.95" customHeight="1">
      <c r="A459" s="73"/>
      <c r="B459" s="73"/>
      <c r="C459" s="73"/>
      <c r="D459" s="73"/>
      <c r="E459" s="73"/>
      <c r="F459" s="73"/>
      <c r="G459" s="73"/>
      <c r="H459" s="73"/>
      <c r="I459" s="73"/>
      <c r="J459" s="73"/>
    </row>
    <row r="460" spans="1:10" ht="184.95" customHeight="1">
      <c r="A460" s="73"/>
      <c r="B460" s="73"/>
      <c r="C460" s="73"/>
      <c r="D460" s="73"/>
      <c r="E460" s="73"/>
      <c r="F460" s="73"/>
      <c r="G460" s="73"/>
      <c r="H460" s="73"/>
      <c r="I460" s="73"/>
      <c r="J460" s="73"/>
    </row>
    <row r="461" spans="1:10" ht="184.95" customHeight="1">
      <c r="A461" s="73"/>
      <c r="B461" s="73"/>
      <c r="C461" s="73"/>
      <c r="D461" s="73"/>
      <c r="E461" s="73"/>
      <c r="F461" s="73"/>
      <c r="G461" s="73"/>
      <c r="H461" s="73"/>
      <c r="I461" s="73"/>
      <c r="J461" s="73"/>
    </row>
    <row r="462" spans="1:10" ht="184.95" customHeight="1">
      <c r="A462" s="73"/>
      <c r="B462" s="73"/>
      <c r="C462" s="73"/>
      <c r="D462" s="73"/>
      <c r="E462" s="73"/>
      <c r="F462" s="73"/>
      <c r="G462" s="73"/>
      <c r="H462" s="73"/>
      <c r="I462" s="73"/>
      <c r="J462" s="73"/>
    </row>
    <row r="463" spans="1:10" ht="184.95" customHeight="1">
      <c r="A463" s="73"/>
      <c r="B463" s="73"/>
      <c r="C463" s="73"/>
      <c r="D463" s="73"/>
      <c r="E463" s="73"/>
      <c r="F463" s="73"/>
      <c r="G463" s="73"/>
      <c r="H463" s="73"/>
      <c r="I463" s="73"/>
      <c r="J463" s="73"/>
    </row>
    <row r="464" spans="1:10" ht="184.95" customHeight="1">
      <c r="A464" s="73"/>
      <c r="B464" s="73"/>
      <c r="C464" s="73"/>
      <c r="D464" s="73"/>
      <c r="E464" s="73"/>
      <c r="F464" s="73"/>
      <c r="G464" s="73"/>
      <c r="H464" s="73"/>
      <c r="I464" s="73"/>
      <c r="J464" s="73"/>
    </row>
    <row r="465" spans="1:10" ht="184.95" customHeight="1">
      <c r="A465" s="73"/>
      <c r="B465" s="73"/>
      <c r="C465" s="73"/>
      <c r="D465" s="73"/>
      <c r="E465" s="73"/>
      <c r="F465" s="73"/>
      <c r="G465" s="73"/>
      <c r="H465" s="73"/>
      <c r="I465" s="73"/>
      <c r="J465" s="73"/>
    </row>
    <row r="466" spans="1:10" ht="184.95" customHeight="1">
      <c r="A466" s="73"/>
      <c r="B466" s="73"/>
      <c r="C466" s="73"/>
      <c r="D466" s="73"/>
      <c r="E466" s="73"/>
      <c r="F466" s="73"/>
      <c r="G466" s="73"/>
      <c r="H466" s="73"/>
      <c r="I466" s="73"/>
      <c r="J466" s="73"/>
    </row>
    <row r="467" spans="1:10" ht="184.95" customHeight="1">
      <c r="A467" s="73"/>
      <c r="B467" s="73"/>
      <c r="C467" s="73"/>
      <c r="D467" s="73"/>
      <c r="E467" s="73"/>
      <c r="F467" s="73"/>
      <c r="G467" s="73"/>
      <c r="H467" s="73"/>
      <c r="I467" s="73"/>
      <c r="J467" s="73"/>
    </row>
    <row r="468" spans="1:10" ht="184.95" customHeight="1">
      <c r="A468" s="73"/>
      <c r="B468" s="73"/>
      <c r="C468" s="73"/>
      <c r="D468" s="73"/>
      <c r="E468" s="73"/>
      <c r="F468" s="73"/>
      <c r="G468" s="73"/>
      <c r="H468" s="73"/>
      <c r="I468" s="73"/>
      <c r="J468" s="73"/>
    </row>
    <row r="469" spans="1:10" ht="184.95" customHeight="1">
      <c r="A469" s="73"/>
      <c r="B469" s="73"/>
      <c r="C469" s="73"/>
      <c r="D469" s="73"/>
      <c r="E469" s="73"/>
      <c r="F469" s="73"/>
      <c r="G469" s="73"/>
      <c r="H469" s="73"/>
      <c r="I469" s="73"/>
      <c r="J469" s="73"/>
    </row>
    <row r="470" spans="1:10" ht="184.95" customHeight="1">
      <c r="A470" s="73"/>
      <c r="B470" s="73"/>
      <c r="C470" s="73"/>
      <c r="D470" s="73"/>
      <c r="E470" s="73"/>
      <c r="F470" s="73"/>
      <c r="G470" s="73"/>
      <c r="H470" s="73"/>
      <c r="I470" s="73"/>
      <c r="J470" s="73"/>
    </row>
    <row r="471" spans="1:10" ht="184.95" customHeight="1">
      <c r="A471" s="73"/>
      <c r="B471" s="73"/>
      <c r="C471" s="73"/>
      <c r="D471" s="73"/>
      <c r="E471" s="73"/>
      <c r="F471" s="73"/>
      <c r="G471" s="73"/>
      <c r="H471" s="73"/>
      <c r="I471" s="73"/>
      <c r="J471" s="73"/>
    </row>
    <row r="472" spans="1:10" ht="184.95" customHeight="1">
      <c r="A472" s="73"/>
      <c r="B472" s="73"/>
      <c r="C472" s="73"/>
      <c r="D472" s="73"/>
      <c r="E472" s="73"/>
      <c r="F472" s="73"/>
      <c r="G472" s="73"/>
      <c r="H472" s="73"/>
      <c r="I472" s="73"/>
      <c r="J472" s="73"/>
    </row>
    <row r="473" spans="1:10" ht="184.95" customHeight="1">
      <c r="A473" s="73"/>
      <c r="B473" s="73"/>
      <c r="C473" s="73"/>
      <c r="D473" s="73"/>
      <c r="E473" s="73"/>
      <c r="F473" s="73"/>
      <c r="G473" s="73"/>
      <c r="H473" s="73"/>
      <c r="I473" s="73"/>
      <c r="J473" s="73"/>
    </row>
    <row r="474" spans="1:10" ht="184.95" customHeight="1">
      <c r="A474" s="73"/>
      <c r="B474" s="73"/>
      <c r="C474" s="73"/>
      <c r="D474" s="73"/>
      <c r="E474" s="73"/>
      <c r="F474" s="73"/>
      <c r="G474" s="73"/>
      <c r="H474" s="73"/>
      <c r="I474" s="73"/>
      <c r="J474" s="73"/>
    </row>
    <row r="475" spans="1:10" ht="184.95" customHeight="1">
      <c r="A475" s="73"/>
      <c r="B475" s="73"/>
      <c r="C475" s="73"/>
      <c r="D475" s="73"/>
      <c r="E475" s="73"/>
      <c r="F475" s="73"/>
      <c r="G475" s="73"/>
      <c r="H475" s="73"/>
      <c r="I475" s="73"/>
      <c r="J475" s="73"/>
    </row>
  </sheetData>
  <autoFilter ref="A2:J204"/>
  <mergeCells count="1">
    <mergeCell ref="A1:F1"/>
  </mergeCells>
  <phoneticPr fontId="51" type="noConversion"/>
  <conditionalFormatting sqref="F2">
    <cfRule type="cellIs" dxfId="72" priority="1" operator="equal">
      <formula>"Nok"</formula>
    </cfRule>
    <cfRule type="cellIs" dxfId="71" priority="2" operator="equal">
      <formula>"OK"</formula>
    </cfRule>
  </conditionalFormatting>
  <conditionalFormatting sqref="F476:F1048576">
    <cfRule type="cellIs" dxfId="70" priority="5" operator="equal">
      <formula>"Nok"</formula>
    </cfRule>
    <cfRule type="cellIs" dxfId="69" priority="6" operator="equal">
      <formula>"OK"</formula>
    </cfRule>
  </conditionalFormatting>
  <pageMargins left="0.70866141732283505" right="0.70866141732283505" top="0.74803149606299202" bottom="0.74803149606299202" header="0.31496062992126" footer="0.31496062992126"/>
  <pageSetup paperSize="9" orientation="landscape"/>
  <headerFooter>
    <oddHeader>&amp;L&amp;6 &amp;G</oddHeader>
    <oddFooter>&amp;C本文中的所有信息均为深圳市雄帝科技股份有限公司内部信息，不得向外传播。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3"/>
  <sheetViews>
    <sheetView zoomScale="85" zoomScaleNormal="85" workbookViewId="0">
      <selection activeCell="A2" sqref="A2:F23"/>
    </sheetView>
  </sheetViews>
  <sheetFormatPr defaultColWidth="9" defaultRowHeight="20.399999999999999"/>
  <cols>
    <col min="1" max="1" width="5.109375" style="3" customWidth="1"/>
    <col min="2" max="2" width="6.33203125" style="3" customWidth="1"/>
    <col min="3" max="3" width="6.6640625" style="3" customWidth="1"/>
    <col min="4" max="4" width="61" style="4" customWidth="1"/>
    <col min="5" max="5" width="42.33203125" style="4" customWidth="1"/>
    <col min="6" max="6" width="10.33203125" style="4" customWidth="1"/>
    <col min="7" max="7" width="9" style="4" customWidth="1"/>
    <col min="8" max="16384" width="9" style="4"/>
  </cols>
  <sheetData>
    <row r="1" spans="1:7" s="1" customFormat="1" ht="19.95" customHeight="1">
      <c r="A1" s="154" t="str">
        <f ca="1">MID(CELL("filename",A2),FIND("]",CELL("filename",A2))+1,255)</f>
        <v>设备外观图</v>
      </c>
      <c r="B1" s="155"/>
      <c r="C1" s="155"/>
      <c r="D1" s="155"/>
      <c r="E1" s="155"/>
    </row>
    <row r="2" spans="1:7" s="2" customFormat="1" ht="18" customHeight="1">
      <c r="A2" s="159"/>
      <c r="B2" s="116"/>
      <c r="C2" s="116"/>
      <c r="D2" s="116"/>
      <c r="E2" s="116"/>
      <c r="F2" s="117"/>
    </row>
    <row r="3" spans="1:7" ht="20.25" customHeight="1">
      <c r="A3" s="152"/>
      <c r="B3" s="160"/>
      <c r="C3" s="160"/>
      <c r="D3" s="161"/>
      <c r="E3" s="161"/>
      <c r="F3" s="121"/>
      <c r="G3" s="9"/>
    </row>
    <row r="4" spans="1:7" ht="20.25" customHeight="1">
      <c r="A4" s="152"/>
      <c r="B4" s="160"/>
      <c r="C4" s="160"/>
      <c r="D4" s="161"/>
      <c r="E4" s="161"/>
      <c r="F4" s="121"/>
    </row>
    <row r="5" spans="1:7" ht="20.25" customHeight="1">
      <c r="A5" s="152"/>
      <c r="B5" s="160"/>
      <c r="C5" s="160"/>
      <c r="D5" s="161"/>
      <c r="E5" s="161"/>
      <c r="F5" s="121"/>
    </row>
    <row r="6" spans="1:7" ht="20.25" customHeight="1">
      <c r="A6" s="152"/>
      <c r="B6" s="160"/>
      <c r="C6" s="160"/>
      <c r="D6" s="161"/>
      <c r="E6" s="161"/>
      <c r="F6" s="121"/>
    </row>
    <row r="7" spans="1:7" ht="20.25" customHeight="1">
      <c r="A7" s="152"/>
      <c r="B7" s="160"/>
      <c r="C7" s="160"/>
      <c r="D7" s="161"/>
      <c r="E7" s="161"/>
      <c r="F7" s="121"/>
    </row>
    <row r="8" spans="1:7" ht="20.25" customHeight="1">
      <c r="A8" s="152"/>
      <c r="B8" s="160"/>
      <c r="C8" s="160"/>
      <c r="D8" s="161"/>
      <c r="E8" s="161"/>
      <c r="F8" s="121"/>
    </row>
    <row r="9" spans="1:7" ht="20.25" customHeight="1">
      <c r="A9" s="152"/>
      <c r="B9" s="160"/>
      <c r="C9" s="160"/>
      <c r="D9" s="161"/>
      <c r="E9" s="161"/>
      <c r="F9" s="121"/>
    </row>
    <row r="10" spans="1:7" ht="20.25" customHeight="1">
      <c r="A10" s="152"/>
      <c r="B10" s="160"/>
      <c r="C10" s="160"/>
      <c r="D10" s="161"/>
      <c r="E10" s="161"/>
      <c r="F10" s="121"/>
    </row>
    <row r="11" spans="1:7" ht="20.25" customHeight="1">
      <c r="A11" s="152"/>
      <c r="B11" s="160"/>
      <c r="C11" s="160"/>
      <c r="D11" s="161"/>
      <c r="E11" s="161"/>
      <c r="F11" s="121"/>
    </row>
    <row r="12" spans="1:7" ht="20.25" customHeight="1">
      <c r="A12" s="152"/>
      <c r="B12" s="160"/>
      <c r="C12" s="160"/>
      <c r="D12" s="161"/>
      <c r="E12" s="161"/>
      <c r="F12" s="121"/>
    </row>
    <row r="13" spans="1:7" ht="20.25" customHeight="1">
      <c r="A13" s="152"/>
      <c r="B13" s="160"/>
      <c r="C13" s="160"/>
      <c r="D13" s="161"/>
      <c r="E13" s="161"/>
      <c r="F13" s="121"/>
    </row>
    <row r="14" spans="1:7" ht="20.25" customHeight="1">
      <c r="A14" s="152"/>
      <c r="B14" s="160"/>
      <c r="C14" s="160"/>
      <c r="D14" s="161"/>
      <c r="E14" s="161"/>
      <c r="F14" s="121"/>
    </row>
    <row r="15" spans="1:7" ht="20.25" customHeight="1">
      <c r="A15" s="152"/>
      <c r="B15" s="160"/>
      <c r="C15" s="160"/>
      <c r="D15" s="161"/>
      <c r="E15" s="161"/>
      <c r="F15" s="121"/>
    </row>
    <row r="16" spans="1:7" ht="20.25" customHeight="1">
      <c r="A16" s="152"/>
      <c r="B16" s="160"/>
      <c r="C16" s="160"/>
      <c r="D16" s="161"/>
      <c r="E16" s="161"/>
      <c r="F16" s="121"/>
    </row>
    <row r="17" spans="1:6" ht="20.25" customHeight="1">
      <c r="A17" s="152"/>
      <c r="B17" s="160"/>
      <c r="C17" s="160"/>
      <c r="D17" s="161"/>
      <c r="E17" s="161"/>
      <c r="F17" s="121"/>
    </row>
    <row r="18" spans="1:6" ht="20.25" customHeight="1">
      <c r="A18" s="152"/>
      <c r="B18" s="160"/>
      <c r="C18" s="160"/>
      <c r="D18" s="161"/>
      <c r="E18" s="161"/>
      <c r="F18" s="121"/>
    </row>
    <row r="19" spans="1:6" ht="20.25" customHeight="1">
      <c r="A19" s="152"/>
      <c r="B19" s="160"/>
      <c r="C19" s="160"/>
      <c r="D19" s="161"/>
      <c r="E19" s="161"/>
      <c r="F19" s="121"/>
    </row>
    <row r="20" spans="1:6" ht="20.25" customHeight="1">
      <c r="A20" s="152"/>
      <c r="B20" s="160"/>
      <c r="C20" s="160"/>
      <c r="D20" s="161"/>
      <c r="E20" s="161"/>
      <c r="F20" s="121"/>
    </row>
    <row r="21" spans="1:6" ht="20.25" customHeight="1">
      <c r="A21" s="152"/>
      <c r="B21" s="160"/>
      <c r="C21" s="160"/>
      <c r="D21" s="161"/>
      <c r="E21" s="161"/>
      <c r="F21" s="121"/>
    </row>
    <row r="22" spans="1:6" ht="20.25" customHeight="1">
      <c r="A22" s="152"/>
      <c r="B22" s="160"/>
      <c r="C22" s="160"/>
      <c r="D22" s="161"/>
      <c r="E22" s="161"/>
      <c r="F22" s="121"/>
    </row>
    <row r="23" spans="1:6" ht="6" customHeight="1">
      <c r="A23" s="153"/>
      <c r="B23" s="131"/>
      <c r="C23" s="131"/>
      <c r="D23" s="131"/>
      <c r="E23" s="131"/>
      <c r="F23" s="132"/>
    </row>
  </sheetData>
  <mergeCells count="2">
    <mergeCell ref="A1:E1"/>
    <mergeCell ref="A2:F23"/>
  </mergeCells>
  <phoneticPr fontId="51" type="noConversion"/>
  <pageMargins left="0.70866141732283505" right="0.70866141732283505" top="0.74803149606299202" bottom="0.74803149606299202" header="0.31496062992126" footer="0.31496062992126"/>
  <pageSetup paperSize="9" orientation="landscape"/>
  <headerFooter>
    <oddHeader>&amp;L&amp;6 &amp;G</oddHeader>
    <oddFooter>&amp;C本文中的所有信息均为深圳市雄帝科技股份有限公司内部信息，不得向外传播。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M57"/>
  <sheetViews>
    <sheetView workbookViewId="0">
      <selection activeCell="O5" sqref="O5"/>
    </sheetView>
  </sheetViews>
  <sheetFormatPr defaultColWidth="9" defaultRowHeight="14.4"/>
  <cols>
    <col min="1" max="1" width="14.77734375" customWidth="1"/>
    <col min="2" max="2" width="14.44140625" customWidth="1"/>
    <col min="3" max="3" width="6.77734375" customWidth="1"/>
    <col min="4" max="4" width="7.44140625" customWidth="1"/>
    <col min="6" max="6" width="7.33203125" customWidth="1"/>
    <col min="8" max="9" width="10.109375" customWidth="1"/>
    <col min="10" max="10" width="11.88671875" customWidth="1"/>
    <col min="11" max="11" width="11" customWidth="1"/>
  </cols>
  <sheetData>
    <row r="1" spans="1:13" ht="43.2" customHeight="1">
      <c r="A1" s="165" t="str">
        <f ca="1">MID(CELL("filename",A2),FIND("]",CELL("filename",A2))+1,255)</f>
        <v>跑机记录表（MTBF&amp;MTTR）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7"/>
    </row>
    <row r="2" spans="1:13" ht="15.45" customHeight="1">
      <c r="A2" s="41"/>
      <c r="B2" s="166" t="s">
        <v>109</v>
      </c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8"/>
    </row>
    <row r="3" spans="1:13" ht="43.95" customHeight="1">
      <c r="A3" s="42" t="s">
        <v>110</v>
      </c>
      <c r="B3" s="43" t="s">
        <v>111</v>
      </c>
      <c r="C3" s="169" t="s">
        <v>112</v>
      </c>
      <c r="D3" s="170"/>
      <c r="E3" s="43" t="s">
        <v>113</v>
      </c>
      <c r="F3" s="43" t="s">
        <v>114</v>
      </c>
      <c r="G3" s="43" t="s">
        <v>115</v>
      </c>
      <c r="H3" s="43" t="s">
        <v>116</v>
      </c>
      <c r="I3" s="63" t="s">
        <v>117</v>
      </c>
      <c r="J3" s="43" t="s">
        <v>118</v>
      </c>
      <c r="K3" s="63" t="s">
        <v>119</v>
      </c>
      <c r="L3" s="171" t="s">
        <v>120</v>
      </c>
      <c r="M3" s="172"/>
    </row>
    <row r="4" spans="1:13" ht="15.45" customHeight="1">
      <c r="A4" s="44">
        <f>I4/(I4+J4+K4)</f>
        <v>0.59938796070689271</v>
      </c>
      <c r="B4" s="45">
        <f>IFERROR(I4/SUM(H7:H16),I4)</f>
        <v>4.5335649338085204E-4</v>
      </c>
      <c r="C4" s="173">
        <f>IFERROR(J4/SUM(H7:H16),0)</f>
        <v>0</v>
      </c>
      <c r="D4" s="170"/>
      <c r="E4" s="46">
        <f>(((L4-SUM(K7:K16))/L4)*100)</f>
        <v>100</v>
      </c>
      <c r="F4" s="47">
        <f>L4/((I4+J4+K4)*24)</f>
        <v>3029.8394971909561</v>
      </c>
      <c r="G4" s="47">
        <f>(L4/(I4*24))</f>
        <v>5054.8888129446113</v>
      </c>
      <c r="H4" s="48">
        <f>B4/(B4+C4)</f>
        <v>1</v>
      </c>
      <c r="I4" s="45">
        <f>SUM(E7:E16)</f>
        <v>4.5335649338085204E-4</v>
      </c>
      <c r="J4" s="45">
        <f>SUM(L7:L16)</f>
        <v>0</v>
      </c>
      <c r="K4" s="45">
        <f>SUM(M7:M16)</f>
        <v>3.0300920479930937E-4</v>
      </c>
      <c r="L4" s="174">
        <f>SUM(F7:F16)</f>
        <v>55</v>
      </c>
      <c r="M4" s="175"/>
    </row>
    <row r="5" spans="1:13" ht="83.25" customHeight="1">
      <c r="A5" s="162" t="s">
        <v>121</v>
      </c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4"/>
    </row>
    <row r="6" spans="1:13" ht="27.45" customHeight="1">
      <c r="A6" s="49" t="s">
        <v>9</v>
      </c>
      <c r="B6" s="50" t="s">
        <v>122</v>
      </c>
      <c r="C6" s="51" t="s">
        <v>123</v>
      </c>
      <c r="D6" s="52" t="s">
        <v>124</v>
      </c>
      <c r="E6" s="53" t="s">
        <v>117</v>
      </c>
      <c r="F6" s="50" t="s">
        <v>125</v>
      </c>
      <c r="G6" s="51" t="s">
        <v>126</v>
      </c>
      <c r="H6" s="50" t="s">
        <v>127</v>
      </c>
      <c r="I6" s="64" t="s">
        <v>128</v>
      </c>
      <c r="J6" s="50" t="s">
        <v>129</v>
      </c>
      <c r="K6" s="51" t="s">
        <v>130</v>
      </c>
      <c r="L6" s="50" t="s">
        <v>118</v>
      </c>
      <c r="M6" s="65" t="s">
        <v>131</v>
      </c>
    </row>
    <row r="7" spans="1:13">
      <c r="A7" s="54">
        <v>44454.761617592601</v>
      </c>
      <c r="B7" s="55">
        <v>44454.761649884298</v>
      </c>
      <c r="C7" s="56">
        <v>0</v>
      </c>
      <c r="D7" s="57">
        <v>30</v>
      </c>
      <c r="E7" s="58">
        <f t="shared" ref="E7:E38" si="0">B7-A7</f>
        <v>3.2291696697939187E-5</v>
      </c>
      <c r="F7" s="59">
        <f t="shared" ref="F7:F38" si="1">D7-C7</f>
        <v>30</v>
      </c>
      <c r="G7" s="60">
        <f t="shared" ref="G7:G38" si="2">F7/E7/24</f>
        <v>38709.641419361324</v>
      </c>
      <c r="H7" s="61">
        <v>0</v>
      </c>
      <c r="I7" s="66"/>
      <c r="J7" s="61">
        <v>1</v>
      </c>
      <c r="K7" s="67">
        <v>0</v>
      </c>
      <c r="L7" s="58" t="str">
        <f t="shared" ref="L7:L38" si="3">IF(AND(H7=1,A8&gt;0,J7=0),A8-B7,"0")</f>
        <v>0</v>
      </c>
      <c r="M7" s="58">
        <f t="shared" ref="M7:M38" si="4">IF(AND(A8&gt;0,J7=1),A8-B7,0)</f>
        <v>3.0300920479930937E-4</v>
      </c>
    </row>
    <row r="8" spans="1:13">
      <c r="A8" s="54">
        <v>44454.761952893503</v>
      </c>
      <c r="B8" s="55">
        <v>44454.7623739583</v>
      </c>
      <c r="C8" s="62">
        <f t="shared" ref="C8:C39" si="5">IF(D8&gt;0,D7,0)</f>
        <v>30</v>
      </c>
      <c r="D8" s="57">
        <v>55</v>
      </c>
      <c r="E8" s="58">
        <f t="shared" si="0"/>
        <v>4.2106479668291286E-4</v>
      </c>
      <c r="F8" s="59">
        <f t="shared" si="1"/>
        <v>25</v>
      </c>
      <c r="G8" s="60">
        <f t="shared" si="2"/>
        <v>2473.886857492635</v>
      </c>
      <c r="H8" s="61">
        <v>0</v>
      </c>
      <c r="I8" s="66"/>
      <c r="J8" s="61">
        <v>1</v>
      </c>
      <c r="K8" s="67">
        <v>0</v>
      </c>
      <c r="L8" s="58" t="str">
        <f t="shared" si="3"/>
        <v>0</v>
      </c>
      <c r="M8" s="58">
        <f t="shared" si="4"/>
        <v>0</v>
      </c>
    </row>
    <row r="9" spans="1:13">
      <c r="A9" s="54"/>
      <c r="B9" s="55"/>
      <c r="C9" s="62">
        <f t="shared" si="5"/>
        <v>0</v>
      </c>
      <c r="D9" s="57"/>
      <c r="E9" s="58">
        <f t="shared" si="0"/>
        <v>0</v>
      </c>
      <c r="F9" s="59">
        <f t="shared" si="1"/>
        <v>0</v>
      </c>
      <c r="G9" s="60" t="e">
        <f t="shared" si="2"/>
        <v>#DIV/0!</v>
      </c>
      <c r="H9" s="61"/>
      <c r="I9" s="66"/>
      <c r="J9" s="61"/>
      <c r="K9" s="67"/>
      <c r="L9" s="58" t="str">
        <f t="shared" si="3"/>
        <v>0</v>
      </c>
      <c r="M9" s="58">
        <f t="shared" si="4"/>
        <v>0</v>
      </c>
    </row>
    <row r="10" spans="1:13">
      <c r="A10" s="54"/>
      <c r="B10" s="55"/>
      <c r="C10" s="62">
        <f t="shared" si="5"/>
        <v>0</v>
      </c>
      <c r="D10" s="57"/>
      <c r="E10" s="58">
        <f t="shared" si="0"/>
        <v>0</v>
      </c>
      <c r="F10" s="59">
        <f t="shared" si="1"/>
        <v>0</v>
      </c>
      <c r="G10" s="60" t="e">
        <f t="shared" si="2"/>
        <v>#DIV/0!</v>
      </c>
      <c r="H10" s="61"/>
      <c r="I10" s="66"/>
      <c r="J10" s="61"/>
      <c r="K10" s="67"/>
      <c r="L10" s="58" t="str">
        <f t="shared" si="3"/>
        <v>0</v>
      </c>
      <c r="M10" s="58">
        <f t="shared" si="4"/>
        <v>0</v>
      </c>
    </row>
    <row r="11" spans="1:13">
      <c r="A11" s="54"/>
      <c r="B11" s="55"/>
      <c r="C11" s="62">
        <f t="shared" si="5"/>
        <v>0</v>
      </c>
      <c r="D11" s="57"/>
      <c r="E11" s="58">
        <f t="shared" si="0"/>
        <v>0</v>
      </c>
      <c r="F11" s="59">
        <f t="shared" si="1"/>
        <v>0</v>
      </c>
      <c r="G11" s="60" t="e">
        <f t="shared" si="2"/>
        <v>#DIV/0!</v>
      </c>
      <c r="H11" s="61"/>
      <c r="I11" s="66"/>
      <c r="J11" s="61"/>
      <c r="K11" s="67"/>
      <c r="L11" s="58" t="str">
        <f t="shared" si="3"/>
        <v>0</v>
      </c>
      <c r="M11" s="58">
        <f t="shared" si="4"/>
        <v>0</v>
      </c>
    </row>
    <row r="12" spans="1:13">
      <c r="A12" s="54"/>
      <c r="B12" s="55"/>
      <c r="C12" s="62">
        <f t="shared" si="5"/>
        <v>0</v>
      </c>
      <c r="D12" s="57"/>
      <c r="E12" s="58">
        <f t="shared" si="0"/>
        <v>0</v>
      </c>
      <c r="F12" s="59">
        <f t="shared" si="1"/>
        <v>0</v>
      </c>
      <c r="G12" s="60" t="e">
        <f t="shared" si="2"/>
        <v>#DIV/0!</v>
      </c>
      <c r="H12" s="61"/>
      <c r="I12" s="66"/>
      <c r="J12" s="61"/>
      <c r="K12" s="67"/>
      <c r="L12" s="58" t="str">
        <f t="shared" si="3"/>
        <v>0</v>
      </c>
      <c r="M12" s="58">
        <f t="shared" si="4"/>
        <v>0</v>
      </c>
    </row>
    <row r="13" spans="1:13">
      <c r="A13" s="54"/>
      <c r="B13" s="55"/>
      <c r="C13" s="62">
        <f t="shared" si="5"/>
        <v>0</v>
      </c>
      <c r="D13" s="57"/>
      <c r="E13" s="58">
        <f t="shared" si="0"/>
        <v>0</v>
      </c>
      <c r="F13" s="59">
        <f t="shared" si="1"/>
        <v>0</v>
      </c>
      <c r="G13" s="60" t="e">
        <f t="shared" si="2"/>
        <v>#DIV/0!</v>
      </c>
      <c r="H13" s="61"/>
      <c r="I13" s="66"/>
      <c r="J13" s="61"/>
      <c r="K13" s="67"/>
      <c r="L13" s="58" t="str">
        <f t="shared" si="3"/>
        <v>0</v>
      </c>
      <c r="M13" s="58">
        <f t="shared" si="4"/>
        <v>0</v>
      </c>
    </row>
    <row r="14" spans="1:13">
      <c r="A14" s="54"/>
      <c r="B14" s="55"/>
      <c r="C14" s="62">
        <f t="shared" si="5"/>
        <v>0</v>
      </c>
      <c r="D14" s="57"/>
      <c r="E14" s="58">
        <f t="shared" si="0"/>
        <v>0</v>
      </c>
      <c r="F14" s="59">
        <f t="shared" si="1"/>
        <v>0</v>
      </c>
      <c r="G14" s="60" t="e">
        <f t="shared" si="2"/>
        <v>#DIV/0!</v>
      </c>
      <c r="H14" s="61"/>
      <c r="I14" s="66"/>
      <c r="J14" s="61"/>
      <c r="K14" s="67"/>
      <c r="L14" s="58" t="str">
        <f t="shared" si="3"/>
        <v>0</v>
      </c>
      <c r="M14" s="58">
        <f t="shared" si="4"/>
        <v>0</v>
      </c>
    </row>
    <row r="15" spans="1:13">
      <c r="A15" s="54"/>
      <c r="B15" s="55"/>
      <c r="C15" s="62">
        <f t="shared" si="5"/>
        <v>0</v>
      </c>
      <c r="D15" s="57"/>
      <c r="E15" s="58">
        <f t="shared" si="0"/>
        <v>0</v>
      </c>
      <c r="F15" s="59">
        <f t="shared" si="1"/>
        <v>0</v>
      </c>
      <c r="G15" s="60" t="e">
        <f t="shared" si="2"/>
        <v>#DIV/0!</v>
      </c>
      <c r="H15" s="61"/>
      <c r="I15" s="66"/>
      <c r="J15" s="61"/>
      <c r="K15" s="67"/>
      <c r="L15" s="58" t="str">
        <f t="shared" si="3"/>
        <v>0</v>
      </c>
      <c r="M15" s="58">
        <f t="shared" si="4"/>
        <v>0</v>
      </c>
    </row>
    <row r="16" spans="1:13">
      <c r="A16" s="54"/>
      <c r="B16" s="55"/>
      <c r="C16" s="62">
        <f t="shared" si="5"/>
        <v>0</v>
      </c>
      <c r="D16" s="57"/>
      <c r="E16" s="58">
        <f t="shared" si="0"/>
        <v>0</v>
      </c>
      <c r="F16" s="59">
        <f t="shared" si="1"/>
        <v>0</v>
      </c>
      <c r="G16" s="60" t="e">
        <f t="shared" si="2"/>
        <v>#DIV/0!</v>
      </c>
      <c r="H16" s="61"/>
      <c r="I16" s="66"/>
      <c r="J16" s="61"/>
      <c r="K16" s="67"/>
      <c r="L16" s="58" t="str">
        <f t="shared" si="3"/>
        <v>0</v>
      </c>
      <c r="M16" s="58">
        <f t="shared" si="4"/>
        <v>0</v>
      </c>
    </row>
    <row r="17" spans="1:13">
      <c r="A17" s="54"/>
      <c r="B17" s="55"/>
      <c r="C17" s="62">
        <f t="shared" si="5"/>
        <v>0</v>
      </c>
      <c r="D17" s="57"/>
      <c r="E17" s="58">
        <f t="shared" si="0"/>
        <v>0</v>
      </c>
      <c r="F17" s="59">
        <f t="shared" si="1"/>
        <v>0</v>
      </c>
      <c r="G17" s="60" t="e">
        <f t="shared" si="2"/>
        <v>#DIV/0!</v>
      </c>
      <c r="H17" s="61"/>
      <c r="I17" s="66"/>
      <c r="J17" s="61"/>
      <c r="K17" s="67"/>
      <c r="L17" s="58" t="str">
        <f t="shared" si="3"/>
        <v>0</v>
      </c>
      <c r="M17" s="58">
        <f t="shared" si="4"/>
        <v>0</v>
      </c>
    </row>
    <row r="18" spans="1:13">
      <c r="A18" s="54"/>
      <c r="B18" s="55"/>
      <c r="C18" s="62">
        <f t="shared" si="5"/>
        <v>0</v>
      </c>
      <c r="D18" s="57"/>
      <c r="E18" s="58">
        <f t="shared" si="0"/>
        <v>0</v>
      </c>
      <c r="F18" s="59">
        <f t="shared" si="1"/>
        <v>0</v>
      </c>
      <c r="G18" s="60" t="e">
        <f t="shared" si="2"/>
        <v>#DIV/0!</v>
      </c>
      <c r="H18" s="61"/>
      <c r="I18" s="66"/>
      <c r="J18" s="61"/>
      <c r="K18" s="67"/>
      <c r="L18" s="58" t="str">
        <f t="shared" si="3"/>
        <v>0</v>
      </c>
      <c r="M18" s="58">
        <f t="shared" si="4"/>
        <v>0</v>
      </c>
    </row>
    <row r="19" spans="1:13">
      <c r="A19" s="54"/>
      <c r="B19" s="55"/>
      <c r="C19" s="62">
        <f t="shared" si="5"/>
        <v>0</v>
      </c>
      <c r="D19" s="57"/>
      <c r="E19" s="58">
        <f t="shared" si="0"/>
        <v>0</v>
      </c>
      <c r="F19" s="59">
        <f t="shared" si="1"/>
        <v>0</v>
      </c>
      <c r="G19" s="60" t="e">
        <f t="shared" si="2"/>
        <v>#DIV/0!</v>
      </c>
      <c r="H19" s="61"/>
      <c r="I19" s="66"/>
      <c r="J19" s="61"/>
      <c r="K19" s="67"/>
      <c r="L19" s="58" t="str">
        <f t="shared" si="3"/>
        <v>0</v>
      </c>
      <c r="M19" s="58">
        <f t="shared" si="4"/>
        <v>0</v>
      </c>
    </row>
    <row r="20" spans="1:13">
      <c r="A20" s="54"/>
      <c r="B20" s="55"/>
      <c r="C20" s="62">
        <f t="shared" si="5"/>
        <v>0</v>
      </c>
      <c r="D20" s="57"/>
      <c r="E20" s="58">
        <f t="shared" si="0"/>
        <v>0</v>
      </c>
      <c r="F20" s="59">
        <f t="shared" si="1"/>
        <v>0</v>
      </c>
      <c r="G20" s="60" t="e">
        <f t="shared" si="2"/>
        <v>#DIV/0!</v>
      </c>
      <c r="H20" s="61"/>
      <c r="I20" s="66"/>
      <c r="J20" s="61"/>
      <c r="K20" s="67"/>
      <c r="L20" s="58" t="str">
        <f t="shared" si="3"/>
        <v>0</v>
      </c>
      <c r="M20" s="58">
        <f t="shared" si="4"/>
        <v>0</v>
      </c>
    </row>
    <row r="21" spans="1:13">
      <c r="A21" s="54"/>
      <c r="B21" s="55"/>
      <c r="C21" s="62">
        <f t="shared" si="5"/>
        <v>0</v>
      </c>
      <c r="D21" s="57"/>
      <c r="E21" s="58">
        <f t="shared" si="0"/>
        <v>0</v>
      </c>
      <c r="F21" s="59">
        <f t="shared" si="1"/>
        <v>0</v>
      </c>
      <c r="G21" s="60" t="e">
        <f t="shared" si="2"/>
        <v>#DIV/0!</v>
      </c>
      <c r="H21" s="61"/>
      <c r="I21" s="66"/>
      <c r="J21" s="61"/>
      <c r="K21" s="67"/>
      <c r="L21" s="58" t="str">
        <f t="shared" si="3"/>
        <v>0</v>
      </c>
      <c r="M21" s="58">
        <f t="shared" si="4"/>
        <v>0</v>
      </c>
    </row>
    <row r="22" spans="1:13">
      <c r="A22" s="54"/>
      <c r="B22" s="55"/>
      <c r="C22" s="62">
        <f t="shared" si="5"/>
        <v>0</v>
      </c>
      <c r="D22" s="57"/>
      <c r="E22" s="58">
        <f t="shared" si="0"/>
        <v>0</v>
      </c>
      <c r="F22" s="59">
        <f t="shared" si="1"/>
        <v>0</v>
      </c>
      <c r="G22" s="60" t="e">
        <f t="shared" si="2"/>
        <v>#DIV/0!</v>
      </c>
      <c r="H22" s="61"/>
      <c r="I22" s="66"/>
      <c r="J22" s="61"/>
      <c r="K22" s="67"/>
      <c r="L22" s="58" t="str">
        <f t="shared" si="3"/>
        <v>0</v>
      </c>
      <c r="M22" s="58">
        <f t="shared" si="4"/>
        <v>0</v>
      </c>
    </row>
    <row r="23" spans="1:13">
      <c r="A23" s="54"/>
      <c r="B23" s="55"/>
      <c r="C23" s="62">
        <f t="shared" si="5"/>
        <v>0</v>
      </c>
      <c r="D23" s="57"/>
      <c r="E23" s="58">
        <f t="shared" si="0"/>
        <v>0</v>
      </c>
      <c r="F23" s="59">
        <f t="shared" si="1"/>
        <v>0</v>
      </c>
      <c r="G23" s="60" t="e">
        <f t="shared" si="2"/>
        <v>#DIV/0!</v>
      </c>
      <c r="H23" s="61"/>
      <c r="I23" s="66"/>
      <c r="J23" s="61"/>
      <c r="K23" s="67"/>
      <c r="L23" s="58" t="str">
        <f t="shared" si="3"/>
        <v>0</v>
      </c>
      <c r="M23" s="58">
        <f t="shared" si="4"/>
        <v>0</v>
      </c>
    </row>
    <row r="24" spans="1:13">
      <c r="A24" s="54"/>
      <c r="B24" s="55"/>
      <c r="C24" s="62">
        <f t="shared" si="5"/>
        <v>0</v>
      </c>
      <c r="D24" s="57"/>
      <c r="E24" s="58">
        <f t="shared" si="0"/>
        <v>0</v>
      </c>
      <c r="F24" s="59">
        <f t="shared" si="1"/>
        <v>0</v>
      </c>
      <c r="G24" s="60" t="e">
        <f t="shared" si="2"/>
        <v>#DIV/0!</v>
      </c>
      <c r="H24" s="61"/>
      <c r="I24" s="66"/>
      <c r="J24" s="61"/>
      <c r="K24" s="67"/>
      <c r="L24" s="58" t="str">
        <f t="shared" si="3"/>
        <v>0</v>
      </c>
      <c r="M24" s="58">
        <f t="shared" si="4"/>
        <v>0</v>
      </c>
    </row>
    <row r="25" spans="1:13">
      <c r="A25" s="54"/>
      <c r="B25" s="55"/>
      <c r="C25" s="62">
        <f t="shared" si="5"/>
        <v>0</v>
      </c>
      <c r="D25" s="57"/>
      <c r="E25" s="58">
        <f t="shared" si="0"/>
        <v>0</v>
      </c>
      <c r="F25" s="59">
        <f t="shared" si="1"/>
        <v>0</v>
      </c>
      <c r="G25" s="60" t="e">
        <f t="shared" si="2"/>
        <v>#DIV/0!</v>
      </c>
      <c r="H25" s="61"/>
      <c r="I25" s="66"/>
      <c r="J25" s="61"/>
      <c r="K25" s="67"/>
      <c r="L25" s="58" t="str">
        <f t="shared" si="3"/>
        <v>0</v>
      </c>
      <c r="M25" s="58">
        <f t="shared" si="4"/>
        <v>0</v>
      </c>
    </row>
    <row r="26" spans="1:13">
      <c r="A26" s="54"/>
      <c r="B26" s="55"/>
      <c r="C26" s="62">
        <f t="shared" si="5"/>
        <v>0</v>
      </c>
      <c r="D26" s="57"/>
      <c r="E26" s="58">
        <f t="shared" si="0"/>
        <v>0</v>
      </c>
      <c r="F26" s="59">
        <f t="shared" si="1"/>
        <v>0</v>
      </c>
      <c r="G26" s="60" t="e">
        <f t="shared" si="2"/>
        <v>#DIV/0!</v>
      </c>
      <c r="H26" s="61"/>
      <c r="I26" s="66"/>
      <c r="J26" s="61"/>
      <c r="K26" s="67"/>
      <c r="L26" s="58" t="str">
        <f t="shared" si="3"/>
        <v>0</v>
      </c>
      <c r="M26" s="58">
        <f t="shared" si="4"/>
        <v>0</v>
      </c>
    </row>
    <row r="27" spans="1:13">
      <c r="A27" s="54"/>
      <c r="B27" s="55"/>
      <c r="C27" s="62">
        <f t="shared" si="5"/>
        <v>0</v>
      </c>
      <c r="D27" s="57"/>
      <c r="E27" s="58">
        <f t="shared" si="0"/>
        <v>0</v>
      </c>
      <c r="F27" s="59">
        <f t="shared" si="1"/>
        <v>0</v>
      </c>
      <c r="G27" s="60" t="e">
        <f t="shared" si="2"/>
        <v>#DIV/0!</v>
      </c>
      <c r="H27" s="61"/>
      <c r="I27" s="66"/>
      <c r="J27" s="61"/>
      <c r="K27" s="67"/>
      <c r="L27" s="58" t="str">
        <f t="shared" si="3"/>
        <v>0</v>
      </c>
      <c r="M27" s="58">
        <f t="shared" si="4"/>
        <v>0</v>
      </c>
    </row>
    <row r="28" spans="1:13">
      <c r="A28" s="54"/>
      <c r="B28" s="55"/>
      <c r="C28" s="62">
        <f t="shared" si="5"/>
        <v>0</v>
      </c>
      <c r="D28" s="57"/>
      <c r="E28" s="58">
        <f t="shared" si="0"/>
        <v>0</v>
      </c>
      <c r="F28" s="59">
        <f t="shared" si="1"/>
        <v>0</v>
      </c>
      <c r="G28" s="60" t="e">
        <f t="shared" si="2"/>
        <v>#DIV/0!</v>
      </c>
      <c r="H28" s="61"/>
      <c r="I28" s="66"/>
      <c r="J28" s="61"/>
      <c r="K28" s="67"/>
      <c r="L28" s="58" t="str">
        <f t="shared" si="3"/>
        <v>0</v>
      </c>
      <c r="M28" s="58">
        <f t="shared" si="4"/>
        <v>0</v>
      </c>
    </row>
    <row r="29" spans="1:13">
      <c r="A29" s="54"/>
      <c r="B29" s="55"/>
      <c r="C29" s="62">
        <f t="shared" si="5"/>
        <v>0</v>
      </c>
      <c r="D29" s="57"/>
      <c r="E29" s="58">
        <f t="shared" si="0"/>
        <v>0</v>
      </c>
      <c r="F29" s="59">
        <f t="shared" si="1"/>
        <v>0</v>
      </c>
      <c r="G29" s="60" t="e">
        <f t="shared" si="2"/>
        <v>#DIV/0!</v>
      </c>
      <c r="H29" s="61"/>
      <c r="I29" s="66"/>
      <c r="J29" s="61"/>
      <c r="K29" s="67"/>
      <c r="L29" s="58" t="str">
        <f t="shared" si="3"/>
        <v>0</v>
      </c>
      <c r="M29" s="58">
        <f t="shared" si="4"/>
        <v>0</v>
      </c>
    </row>
    <row r="30" spans="1:13">
      <c r="A30" s="54"/>
      <c r="B30" s="55"/>
      <c r="C30" s="62">
        <f t="shared" si="5"/>
        <v>0</v>
      </c>
      <c r="D30" s="57"/>
      <c r="E30" s="58">
        <f t="shared" si="0"/>
        <v>0</v>
      </c>
      <c r="F30" s="59">
        <f t="shared" si="1"/>
        <v>0</v>
      </c>
      <c r="G30" s="60" t="e">
        <f t="shared" si="2"/>
        <v>#DIV/0!</v>
      </c>
      <c r="H30" s="61"/>
      <c r="I30" s="66"/>
      <c r="J30" s="61"/>
      <c r="K30" s="67"/>
      <c r="L30" s="58" t="str">
        <f t="shared" si="3"/>
        <v>0</v>
      </c>
      <c r="M30" s="58">
        <f t="shared" si="4"/>
        <v>0</v>
      </c>
    </row>
    <row r="31" spans="1:13">
      <c r="A31" s="54"/>
      <c r="B31" s="55"/>
      <c r="C31" s="62">
        <f t="shared" si="5"/>
        <v>0</v>
      </c>
      <c r="D31" s="57"/>
      <c r="E31" s="58">
        <f t="shared" si="0"/>
        <v>0</v>
      </c>
      <c r="F31" s="59">
        <f t="shared" si="1"/>
        <v>0</v>
      </c>
      <c r="G31" s="60" t="e">
        <f t="shared" si="2"/>
        <v>#DIV/0!</v>
      </c>
      <c r="H31" s="61"/>
      <c r="I31" s="66"/>
      <c r="J31" s="61"/>
      <c r="K31" s="67"/>
      <c r="L31" s="58" t="str">
        <f t="shared" si="3"/>
        <v>0</v>
      </c>
      <c r="M31" s="58">
        <f t="shared" si="4"/>
        <v>0</v>
      </c>
    </row>
    <row r="32" spans="1:13">
      <c r="A32" s="54"/>
      <c r="B32" s="55"/>
      <c r="C32" s="62">
        <f t="shared" si="5"/>
        <v>0</v>
      </c>
      <c r="D32" s="57"/>
      <c r="E32" s="58">
        <f t="shared" si="0"/>
        <v>0</v>
      </c>
      <c r="F32" s="59">
        <f t="shared" si="1"/>
        <v>0</v>
      </c>
      <c r="G32" s="60" t="e">
        <f t="shared" si="2"/>
        <v>#DIV/0!</v>
      </c>
      <c r="H32" s="61"/>
      <c r="I32" s="66"/>
      <c r="J32" s="61"/>
      <c r="K32" s="67"/>
      <c r="L32" s="58" t="str">
        <f t="shared" si="3"/>
        <v>0</v>
      </c>
      <c r="M32" s="58">
        <f t="shared" si="4"/>
        <v>0</v>
      </c>
    </row>
    <row r="33" spans="1:13">
      <c r="A33" s="54"/>
      <c r="B33" s="55"/>
      <c r="C33" s="62">
        <f t="shared" si="5"/>
        <v>0</v>
      </c>
      <c r="D33" s="57"/>
      <c r="E33" s="58">
        <f t="shared" si="0"/>
        <v>0</v>
      </c>
      <c r="F33" s="59">
        <f t="shared" si="1"/>
        <v>0</v>
      </c>
      <c r="G33" s="60" t="e">
        <f t="shared" si="2"/>
        <v>#DIV/0!</v>
      </c>
      <c r="H33" s="61"/>
      <c r="I33" s="66"/>
      <c r="J33" s="61"/>
      <c r="K33" s="67"/>
      <c r="L33" s="58" t="str">
        <f t="shared" si="3"/>
        <v>0</v>
      </c>
      <c r="M33" s="58">
        <f t="shared" si="4"/>
        <v>0</v>
      </c>
    </row>
    <row r="34" spans="1:13">
      <c r="A34" s="54"/>
      <c r="B34" s="55"/>
      <c r="C34" s="62">
        <f t="shared" si="5"/>
        <v>0</v>
      </c>
      <c r="D34" s="57"/>
      <c r="E34" s="58">
        <f t="shared" si="0"/>
        <v>0</v>
      </c>
      <c r="F34" s="59">
        <f t="shared" si="1"/>
        <v>0</v>
      </c>
      <c r="G34" s="60" t="e">
        <f t="shared" si="2"/>
        <v>#DIV/0!</v>
      </c>
      <c r="H34" s="61"/>
      <c r="I34" s="66"/>
      <c r="J34" s="61"/>
      <c r="K34" s="67"/>
      <c r="L34" s="58" t="str">
        <f t="shared" si="3"/>
        <v>0</v>
      </c>
      <c r="M34" s="58">
        <f t="shared" si="4"/>
        <v>0</v>
      </c>
    </row>
    <row r="35" spans="1:13">
      <c r="A35" s="54"/>
      <c r="B35" s="55"/>
      <c r="C35" s="62">
        <f t="shared" si="5"/>
        <v>0</v>
      </c>
      <c r="D35" s="57"/>
      <c r="E35" s="58">
        <f t="shared" si="0"/>
        <v>0</v>
      </c>
      <c r="F35" s="59">
        <f t="shared" si="1"/>
        <v>0</v>
      </c>
      <c r="G35" s="60" t="e">
        <f t="shared" si="2"/>
        <v>#DIV/0!</v>
      </c>
      <c r="H35" s="61"/>
      <c r="I35" s="66"/>
      <c r="J35" s="61"/>
      <c r="K35" s="67"/>
      <c r="L35" s="58" t="str">
        <f t="shared" si="3"/>
        <v>0</v>
      </c>
      <c r="M35" s="58">
        <f t="shared" si="4"/>
        <v>0</v>
      </c>
    </row>
    <row r="36" spans="1:13">
      <c r="A36" s="54"/>
      <c r="B36" s="55"/>
      <c r="C36" s="62">
        <f t="shared" si="5"/>
        <v>0</v>
      </c>
      <c r="D36" s="57"/>
      <c r="E36" s="58">
        <f t="shared" si="0"/>
        <v>0</v>
      </c>
      <c r="F36" s="59">
        <f t="shared" si="1"/>
        <v>0</v>
      </c>
      <c r="G36" s="60" t="e">
        <f t="shared" si="2"/>
        <v>#DIV/0!</v>
      </c>
      <c r="H36" s="61"/>
      <c r="I36" s="66"/>
      <c r="J36" s="61"/>
      <c r="K36" s="67"/>
      <c r="L36" s="58" t="str">
        <f t="shared" si="3"/>
        <v>0</v>
      </c>
      <c r="M36" s="58">
        <f t="shared" si="4"/>
        <v>0</v>
      </c>
    </row>
    <row r="37" spans="1:13">
      <c r="A37" s="54"/>
      <c r="B37" s="55"/>
      <c r="C37" s="62">
        <f t="shared" si="5"/>
        <v>0</v>
      </c>
      <c r="D37" s="57"/>
      <c r="E37" s="58">
        <f t="shared" si="0"/>
        <v>0</v>
      </c>
      <c r="F37" s="59">
        <f t="shared" si="1"/>
        <v>0</v>
      </c>
      <c r="G37" s="60" t="e">
        <f t="shared" si="2"/>
        <v>#DIV/0!</v>
      </c>
      <c r="H37" s="61"/>
      <c r="I37" s="66"/>
      <c r="J37" s="61"/>
      <c r="K37" s="67"/>
      <c r="L37" s="58" t="str">
        <f t="shared" si="3"/>
        <v>0</v>
      </c>
      <c r="M37" s="58">
        <f t="shared" si="4"/>
        <v>0</v>
      </c>
    </row>
    <row r="38" spans="1:13">
      <c r="A38" s="54"/>
      <c r="B38" s="55"/>
      <c r="C38" s="62">
        <f t="shared" si="5"/>
        <v>0</v>
      </c>
      <c r="D38" s="57"/>
      <c r="E38" s="58">
        <f t="shared" si="0"/>
        <v>0</v>
      </c>
      <c r="F38" s="59">
        <f t="shared" si="1"/>
        <v>0</v>
      </c>
      <c r="G38" s="60" t="e">
        <f t="shared" si="2"/>
        <v>#DIV/0!</v>
      </c>
      <c r="H38" s="61"/>
      <c r="I38" s="66"/>
      <c r="J38" s="61"/>
      <c r="K38" s="67"/>
      <c r="L38" s="58" t="str">
        <f t="shared" si="3"/>
        <v>0</v>
      </c>
      <c r="M38" s="58">
        <f t="shared" si="4"/>
        <v>0</v>
      </c>
    </row>
    <row r="39" spans="1:13">
      <c r="A39" s="54"/>
      <c r="B39" s="55"/>
      <c r="C39" s="62">
        <f t="shared" si="5"/>
        <v>0</v>
      </c>
      <c r="D39" s="57"/>
      <c r="E39" s="58">
        <f t="shared" ref="E39:E57" si="6">B39-A39</f>
        <v>0</v>
      </c>
      <c r="F39" s="59">
        <f t="shared" ref="F39:F57" si="7">D39-C39</f>
        <v>0</v>
      </c>
      <c r="G39" s="60" t="e">
        <f t="shared" ref="G39:G57" si="8">F39/E39/24</f>
        <v>#DIV/0!</v>
      </c>
      <c r="H39" s="61"/>
      <c r="I39" s="66"/>
      <c r="J39" s="61"/>
      <c r="K39" s="67"/>
      <c r="L39" s="58" t="str">
        <f t="shared" ref="L39:L57" si="9">IF(AND(H39=1,A40&gt;0,J39=0),A40-B39,"0")</f>
        <v>0</v>
      </c>
      <c r="M39" s="58">
        <f t="shared" ref="M39:M57" si="10">IF(AND(A40&gt;0,J39=1),A40-B39,0)</f>
        <v>0</v>
      </c>
    </row>
    <row r="40" spans="1:13">
      <c r="A40" s="54"/>
      <c r="B40" s="55"/>
      <c r="C40" s="62">
        <f t="shared" ref="C40:C57" si="11">IF(D40&gt;0,D39,0)</f>
        <v>0</v>
      </c>
      <c r="D40" s="57"/>
      <c r="E40" s="58">
        <f t="shared" si="6"/>
        <v>0</v>
      </c>
      <c r="F40" s="59">
        <f t="shared" si="7"/>
        <v>0</v>
      </c>
      <c r="G40" s="60" t="e">
        <f t="shared" si="8"/>
        <v>#DIV/0!</v>
      </c>
      <c r="H40" s="61"/>
      <c r="I40" s="66"/>
      <c r="J40" s="61"/>
      <c r="K40" s="67"/>
      <c r="L40" s="58" t="str">
        <f t="shared" si="9"/>
        <v>0</v>
      </c>
      <c r="M40" s="58">
        <f t="shared" si="10"/>
        <v>0</v>
      </c>
    </row>
    <row r="41" spans="1:13">
      <c r="A41" s="54"/>
      <c r="B41" s="55"/>
      <c r="C41" s="62">
        <f t="shared" si="11"/>
        <v>0</v>
      </c>
      <c r="D41" s="57"/>
      <c r="E41" s="58">
        <f t="shared" si="6"/>
        <v>0</v>
      </c>
      <c r="F41" s="59">
        <f t="shared" si="7"/>
        <v>0</v>
      </c>
      <c r="G41" s="60" t="e">
        <f t="shared" si="8"/>
        <v>#DIV/0!</v>
      </c>
      <c r="H41" s="61"/>
      <c r="I41" s="66"/>
      <c r="J41" s="61"/>
      <c r="K41" s="67"/>
      <c r="L41" s="58" t="str">
        <f t="shared" si="9"/>
        <v>0</v>
      </c>
      <c r="M41" s="58">
        <f t="shared" si="10"/>
        <v>0</v>
      </c>
    </row>
    <row r="42" spans="1:13">
      <c r="A42" s="54"/>
      <c r="B42" s="55"/>
      <c r="C42" s="62">
        <f t="shared" si="11"/>
        <v>0</v>
      </c>
      <c r="D42" s="57"/>
      <c r="E42" s="58">
        <f t="shared" si="6"/>
        <v>0</v>
      </c>
      <c r="F42" s="59">
        <f t="shared" si="7"/>
        <v>0</v>
      </c>
      <c r="G42" s="60" t="e">
        <f t="shared" si="8"/>
        <v>#DIV/0!</v>
      </c>
      <c r="H42" s="61"/>
      <c r="I42" s="66"/>
      <c r="J42" s="61"/>
      <c r="K42" s="67"/>
      <c r="L42" s="58" t="str">
        <f t="shared" si="9"/>
        <v>0</v>
      </c>
      <c r="M42" s="58">
        <f t="shared" si="10"/>
        <v>0</v>
      </c>
    </row>
    <row r="43" spans="1:13">
      <c r="A43" s="54"/>
      <c r="B43" s="55"/>
      <c r="C43" s="62">
        <f t="shared" si="11"/>
        <v>0</v>
      </c>
      <c r="D43" s="57"/>
      <c r="E43" s="58">
        <f t="shared" si="6"/>
        <v>0</v>
      </c>
      <c r="F43" s="59">
        <f t="shared" si="7"/>
        <v>0</v>
      </c>
      <c r="G43" s="60" t="e">
        <f t="shared" si="8"/>
        <v>#DIV/0!</v>
      </c>
      <c r="H43" s="61"/>
      <c r="I43" s="66"/>
      <c r="J43" s="61"/>
      <c r="K43" s="67"/>
      <c r="L43" s="58" t="str">
        <f t="shared" si="9"/>
        <v>0</v>
      </c>
      <c r="M43" s="58">
        <f t="shared" si="10"/>
        <v>0</v>
      </c>
    </row>
    <row r="44" spans="1:13">
      <c r="A44" s="54"/>
      <c r="B44" s="55"/>
      <c r="C44" s="62">
        <f t="shared" si="11"/>
        <v>0</v>
      </c>
      <c r="D44" s="57"/>
      <c r="E44" s="58">
        <f t="shared" si="6"/>
        <v>0</v>
      </c>
      <c r="F44" s="59">
        <f t="shared" si="7"/>
        <v>0</v>
      </c>
      <c r="G44" s="60" t="e">
        <f t="shared" si="8"/>
        <v>#DIV/0!</v>
      </c>
      <c r="H44" s="61"/>
      <c r="I44" s="66"/>
      <c r="J44" s="61"/>
      <c r="K44" s="67"/>
      <c r="L44" s="58" t="str">
        <f t="shared" si="9"/>
        <v>0</v>
      </c>
      <c r="M44" s="58">
        <f t="shared" si="10"/>
        <v>0</v>
      </c>
    </row>
    <row r="45" spans="1:13">
      <c r="A45" s="54"/>
      <c r="B45" s="55"/>
      <c r="C45" s="62">
        <f t="shared" si="11"/>
        <v>0</v>
      </c>
      <c r="D45" s="57"/>
      <c r="E45" s="58">
        <f t="shared" si="6"/>
        <v>0</v>
      </c>
      <c r="F45" s="59">
        <f t="shared" si="7"/>
        <v>0</v>
      </c>
      <c r="G45" s="60" t="e">
        <f t="shared" si="8"/>
        <v>#DIV/0!</v>
      </c>
      <c r="H45" s="61"/>
      <c r="I45" s="66"/>
      <c r="J45" s="61"/>
      <c r="K45" s="67"/>
      <c r="L45" s="58" t="str">
        <f t="shared" si="9"/>
        <v>0</v>
      </c>
      <c r="M45" s="58">
        <f t="shared" si="10"/>
        <v>0</v>
      </c>
    </row>
    <row r="46" spans="1:13">
      <c r="A46" s="54"/>
      <c r="B46" s="55"/>
      <c r="C46" s="62">
        <f t="shared" si="11"/>
        <v>0</v>
      </c>
      <c r="D46" s="57"/>
      <c r="E46" s="58">
        <f t="shared" si="6"/>
        <v>0</v>
      </c>
      <c r="F46" s="59">
        <f t="shared" si="7"/>
        <v>0</v>
      </c>
      <c r="G46" s="60" t="e">
        <f t="shared" si="8"/>
        <v>#DIV/0!</v>
      </c>
      <c r="H46" s="61"/>
      <c r="I46" s="66"/>
      <c r="J46" s="61"/>
      <c r="K46" s="67"/>
      <c r="L46" s="58" t="str">
        <f t="shared" si="9"/>
        <v>0</v>
      </c>
      <c r="M46" s="58">
        <f t="shared" si="10"/>
        <v>0</v>
      </c>
    </row>
    <row r="47" spans="1:13">
      <c r="A47" s="54"/>
      <c r="B47" s="55"/>
      <c r="C47" s="62">
        <f t="shared" si="11"/>
        <v>0</v>
      </c>
      <c r="D47" s="57"/>
      <c r="E47" s="58">
        <f t="shared" si="6"/>
        <v>0</v>
      </c>
      <c r="F47" s="59">
        <f t="shared" si="7"/>
        <v>0</v>
      </c>
      <c r="G47" s="60" t="e">
        <f t="shared" si="8"/>
        <v>#DIV/0!</v>
      </c>
      <c r="H47" s="61"/>
      <c r="I47" s="66"/>
      <c r="J47" s="61"/>
      <c r="K47" s="67"/>
      <c r="L47" s="58" t="str">
        <f t="shared" si="9"/>
        <v>0</v>
      </c>
      <c r="M47" s="58">
        <f t="shared" si="10"/>
        <v>0</v>
      </c>
    </row>
    <row r="48" spans="1:13">
      <c r="A48" s="54"/>
      <c r="B48" s="55"/>
      <c r="C48" s="62">
        <f t="shared" si="11"/>
        <v>0</v>
      </c>
      <c r="D48" s="57"/>
      <c r="E48" s="58">
        <f t="shared" si="6"/>
        <v>0</v>
      </c>
      <c r="F48" s="59">
        <f t="shared" si="7"/>
        <v>0</v>
      </c>
      <c r="G48" s="60" t="e">
        <f t="shared" si="8"/>
        <v>#DIV/0!</v>
      </c>
      <c r="H48" s="61"/>
      <c r="I48" s="66"/>
      <c r="J48" s="61"/>
      <c r="K48" s="67"/>
      <c r="L48" s="58" t="str">
        <f t="shared" si="9"/>
        <v>0</v>
      </c>
      <c r="M48" s="58">
        <f t="shared" si="10"/>
        <v>0</v>
      </c>
    </row>
    <row r="49" spans="1:13">
      <c r="A49" s="54"/>
      <c r="B49" s="55"/>
      <c r="C49" s="62">
        <f t="shared" si="11"/>
        <v>0</v>
      </c>
      <c r="D49" s="57"/>
      <c r="E49" s="58">
        <f t="shared" si="6"/>
        <v>0</v>
      </c>
      <c r="F49" s="59">
        <f t="shared" si="7"/>
        <v>0</v>
      </c>
      <c r="G49" s="60" t="e">
        <f t="shared" si="8"/>
        <v>#DIV/0!</v>
      </c>
      <c r="H49" s="61"/>
      <c r="I49" s="66"/>
      <c r="J49" s="61"/>
      <c r="K49" s="67"/>
      <c r="L49" s="58" t="str">
        <f t="shared" si="9"/>
        <v>0</v>
      </c>
      <c r="M49" s="58">
        <f t="shared" si="10"/>
        <v>0</v>
      </c>
    </row>
    <row r="50" spans="1:13">
      <c r="A50" s="54"/>
      <c r="B50" s="55"/>
      <c r="C50" s="62">
        <f t="shared" si="11"/>
        <v>0</v>
      </c>
      <c r="D50" s="57"/>
      <c r="E50" s="58">
        <f t="shared" si="6"/>
        <v>0</v>
      </c>
      <c r="F50" s="59">
        <f t="shared" si="7"/>
        <v>0</v>
      </c>
      <c r="G50" s="60" t="e">
        <f t="shared" si="8"/>
        <v>#DIV/0!</v>
      </c>
      <c r="H50" s="61"/>
      <c r="I50" s="66"/>
      <c r="J50" s="61"/>
      <c r="K50" s="67"/>
      <c r="L50" s="58" t="str">
        <f t="shared" si="9"/>
        <v>0</v>
      </c>
      <c r="M50" s="58">
        <f t="shared" si="10"/>
        <v>0</v>
      </c>
    </row>
    <row r="51" spans="1:13">
      <c r="A51" s="54"/>
      <c r="B51" s="55"/>
      <c r="C51" s="62">
        <f t="shared" si="11"/>
        <v>0</v>
      </c>
      <c r="D51" s="57"/>
      <c r="E51" s="58">
        <f t="shared" si="6"/>
        <v>0</v>
      </c>
      <c r="F51" s="59">
        <f t="shared" si="7"/>
        <v>0</v>
      </c>
      <c r="G51" s="60" t="e">
        <f t="shared" si="8"/>
        <v>#DIV/0!</v>
      </c>
      <c r="H51" s="61"/>
      <c r="I51" s="66"/>
      <c r="J51" s="61"/>
      <c r="K51" s="67"/>
      <c r="L51" s="58" t="str">
        <f t="shared" si="9"/>
        <v>0</v>
      </c>
      <c r="M51" s="58">
        <f t="shared" si="10"/>
        <v>0</v>
      </c>
    </row>
    <row r="52" spans="1:13">
      <c r="A52" s="54"/>
      <c r="B52" s="55"/>
      <c r="C52" s="62">
        <f t="shared" si="11"/>
        <v>0</v>
      </c>
      <c r="D52" s="57"/>
      <c r="E52" s="58">
        <f t="shared" si="6"/>
        <v>0</v>
      </c>
      <c r="F52" s="59">
        <f t="shared" si="7"/>
        <v>0</v>
      </c>
      <c r="G52" s="60" t="e">
        <f t="shared" si="8"/>
        <v>#DIV/0!</v>
      </c>
      <c r="H52" s="61"/>
      <c r="I52" s="66"/>
      <c r="J52" s="61"/>
      <c r="K52" s="67"/>
      <c r="L52" s="58" t="str">
        <f t="shared" si="9"/>
        <v>0</v>
      </c>
      <c r="M52" s="58">
        <f t="shared" si="10"/>
        <v>0</v>
      </c>
    </row>
    <row r="53" spans="1:13">
      <c r="A53" s="54"/>
      <c r="B53" s="55"/>
      <c r="C53" s="62">
        <f t="shared" si="11"/>
        <v>0</v>
      </c>
      <c r="D53" s="57"/>
      <c r="E53" s="58">
        <f t="shared" si="6"/>
        <v>0</v>
      </c>
      <c r="F53" s="59">
        <f t="shared" si="7"/>
        <v>0</v>
      </c>
      <c r="G53" s="60" t="e">
        <f t="shared" si="8"/>
        <v>#DIV/0!</v>
      </c>
      <c r="H53" s="61"/>
      <c r="I53" s="66"/>
      <c r="J53" s="61"/>
      <c r="K53" s="67"/>
      <c r="L53" s="58" t="str">
        <f t="shared" si="9"/>
        <v>0</v>
      </c>
      <c r="M53" s="58">
        <f t="shared" si="10"/>
        <v>0</v>
      </c>
    </row>
    <row r="54" spans="1:13">
      <c r="A54" s="54"/>
      <c r="B54" s="55"/>
      <c r="C54" s="62">
        <f t="shared" si="11"/>
        <v>0</v>
      </c>
      <c r="D54" s="57"/>
      <c r="E54" s="58">
        <f t="shared" si="6"/>
        <v>0</v>
      </c>
      <c r="F54" s="59">
        <f t="shared" si="7"/>
        <v>0</v>
      </c>
      <c r="G54" s="60" t="e">
        <f t="shared" si="8"/>
        <v>#DIV/0!</v>
      </c>
      <c r="H54" s="61"/>
      <c r="I54" s="66"/>
      <c r="J54" s="61"/>
      <c r="K54" s="67"/>
      <c r="L54" s="58" t="str">
        <f t="shared" si="9"/>
        <v>0</v>
      </c>
      <c r="M54" s="58">
        <f t="shared" si="10"/>
        <v>0</v>
      </c>
    </row>
    <row r="55" spans="1:13">
      <c r="A55" s="54"/>
      <c r="B55" s="55"/>
      <c r="C55" s="62">
        <f t="shared" si="11"/>
        <v>0</v>
      </c>
      <c r="D55" s="57"/>
      <c r="E55" s="58">
        <f t="shared" si="6"/>
        <v>0</v>
      </c>
      <c r="F55" s="59">
        <f t="shared" si="7"/>
        <v>0</v>
      </c>
      <c r="G55" s="60" t="e">
        <f t="shared" si="8"/>
        <v>#DIV/0!</v>
      </c>
      <c r="H55" s="61"/>
      <c r="I55" s="66"/>
      <c r="J55" s="61"/>
      <c r="K55" s="67"/>
      <c r="L55" s="58" t="str">
        <f t="shared" si="9"/>
        <v>0</v>
      </c>
      <c r="M55" s="58">
        <f t="shared" si="10"/>
        <v>0</v>
      </c>
    </row>
    <row r="56" spans="1:13">
      <c r="A56" s="54"/>
      <c r="B56" s="55"/>
      <c r="C56" s="62">
        <f t="shared" si="11"/>
        <v>0</v>
      </c>
      <c r="D56" s="57"/>
      <c r="E56" s="58">
        <f t="shared" si="6"/>
        <v>0</v>
      </c>
      <c r="F56" s="59">
        <f t="shared" si="7"/>
        <v>0</v>
      </c>
      <c r="G56" s="60" t="e">
        <f t="shared" si="8"/>
        <v>#DIV/0!</v>
      </c>
      <c r="H56" s="61"/>
      <c r="I56" s="66"/>
      <c r="J56" s="61"/>
      <c r="K56" s="67"/>
      <c r="L56" s="58" t="str">
        <f t="shared" si="9"/>
        <v>0</v>
      </c>
      <c r="M56" s="58">
        <f t="shared" si="10"/>
        <v>0</v>
      </c>
    </row>
    <row r="57" spans="1:13">
      <c r="A57" s="54"/>
      <c r="B57" s="55"/>
      <c r="C57" s="62">
        <f t="shared" si="11"/>
        <v>0</v>
      </c>
      <c r="D57" s="57"/>
      <c r="E57" s="58">
        <f t="shared" si="6"/>
        <v>0</v>
      </c>
      <c r="F57" s="59">
        <f t="shared" si="7"/>
        <v>0</v>
      </c>
      <c r="G57" s="60" t="e">
        <f t="shared" si="8"/>
        <v>#DIV/0!</v>
      </c>
      <c r="H57" s="61"/>
      <c r="I57" s="66"/>
      <c r="J57" s="61"/>
      <c r="K57" s="67"/>
      <c r="L57" s="58" t="str">
        <f t="shared" si="9"/>
        <v>0</v>
      </c>
      <c r="M57" s="58">
        <f t="shared" si="10"/>
        <v>0</v>
      </c>
    </row>
  </sheetData>
  <sheetProtection algorithmName="SHA-512" hashValue="2kTpajG9VSQxCftmhgaJsOTD7ilErBOLOFaDAex2FgkNwEPn8apQAGpAvWOAuN4TkUHxLV/GXUlVmI1ZIdh29w==" saltValue="oqkTWVNEaqVNcnksyyaZSg==" spinCount="100000" sheet="1" objects="1" scenarios="1"/>
  <mergeCells count="7">
    <mergeCell ref="A5:M5"/>
    <mergeCell ref="A1:M1"/>
    <mergeCell ref="B2:M2"/>
    <mergeCell ref="C3:D3"/>
    <mergeCell ref="L3:M3"/>
    <mergeCell ref="C4:D4"/>
    <mergeCell ref="L4:M4"/>
  </mergeCells>
  <phoneticPr fontId="51" type="noConversion"/>
  <conditionalFormatting sqref="E4">
    <cfRule type="cellIs" dxfId="68" priority="7" stopIfTrue="1" operator="lessThan">
      <formula>99.8</formula>
    </cfRule>
  </conditionalFormatting>
  <conditionalFormatting sqref="F4">
    <cfRule type="expression" dxfId="67" priority="5" stopIfTrue="1">
      <formula>"&gt;=0.8*$L$5"</formula>
    </cfRule>
    <cfRule type="expression" dxfId="66" priority="6" stopIfTrue="1">
      <formula>"&lt;0.8*$L$5"</formula>
    </cfRule>
  </conditionalFormatting>
  <conditionalFormatting sqref="H4">
    <cfRule type="cellIs" dxfId="65" priority="2" stopIfTrue="1" operator="greaterThanOrEqual">
      <formula>0.98</formula>
    </cfRule>
    <cfRule type="cellIs" dxfId="64" priority="3" stopIfTrue="1" operator="greaterThanOrEqual">
      <formula>0.9</formula>
    </cfRule>
    <cfRule type="cellIs" dxfId="63" priority="4" stopIfTrue="1" operator="lessThan">
      <formula>0.95</formula>
    </cfRule>
  </conditionalFormatting>
  <conditionalFormatting sqref="A1:M57">
    <cfRule type="expression" dxfId="62" priority="1">
      <formula>"""=$C3&lt;&gt;"""""""</formula>
    </cfRule>
  </conditionalFormatting>
  <pageMargins left="0.7" right="0.7" top="0.75" bottom="0.75" header="0.3" footer="0.3"/>
  <pageSetup paperSize="9" orientation="landscape"/>
  <headerFooter>
    <oddHeader>&amp;L&amp;G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Pict="0" macro="[0]!Sheet10.WriteTime">
                <anchor moveWithCells="1" sizeWithCells="1">
                  <from>
                    <xdr:col>0</xdr:col>
                    <xdr:colOff>114300</xdr:colOff>
                    <xdr:row>0</xdr:row>
                    <xdr:rowOff>68580</xdr:rowOff>
                  </from>
                  <to>
                    <xdr:col>1</xdr:col>
                    <xdr:colOff>822960</xdr:colOff>
                    <xdr:row>0</xdr:row>
                    <xdr:rowOff>525780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7"/>
  <sheetViews>
    <sheetView workbookViewId="0">
      <selection sqref="A1:D1"/>
    </sheetView>
  </sheetViews>
  <sheetFormatPr defaultColWidth="9" defaultRowHeight="14.4"/>
  <cols>
    <col min="1" max="1" width="10.21875" style="31" customWidth="1"/>
    <col min="2" max="2" width="49" customWidth="1"/>
    <col min="3" max="3" width="50.77734375" customWidth="1"/>
    <col min="4" max="4" width="21.88671875" customWidth="1"/>
  </cols>
  <sheetData>
    <row r="1" spans="1:13" s="1" customFormat="1" ht="19.95" customHeight="1">
      <c r="A1" s="156" t="str">
        <f ca="1">MID(CELL("filename",A2),FIND("]",CELL("filename",A2))+1,255)</f>
        <v>打印版面介绍</v>
      </c>
      <c r="B1" s="131"/>
      <c r="C1" s="131"/>
      <c r="D1" s="131"/>
      <c r="E1" s="32"/>
      <c r="F1" s="32"/>
      <c r="G1" s="32"/>
      <c r="H1" s="32"/>
      <c r="I1" s="32"/>
      <c r="J1" s="32"/>
      <c r="K1" s="32"/>
      <c r="L1" s="32"/>
      <c r="M1" s="32"/>
    </row>
    <row r="2" spans="1:13" s="2" customFormat="1" ht="16.5" customHeight="1">
      <c r="A2" s="5" t="s">
        <v>132</v>
      </c>
      <c r="B2" s="5" t="s">
        <v>133</v>
      </c>
      <c r="C2" s="5" t="s">
        <v>134</v>
      </c>
      <c r="D2" s="5" t="s">
        <v>135</v>
      </c>
      <c r="E2" s="33"/>
      <c r="F2" s="33"/>
      <c r="G2" s="33"/>
      <c r="H2" s="33"/>
      <c r="I2" s="33"/>
      <c r="J2" s="33"/>
      <c r="K2" s="33"/>
      <c r="L2" s="33"/>
      <c r="M2" s="33"/>
    </row>
    <row r="3" spans="1:13" ht="191.7" customHeight="1">
      <c r="A3" s="34" t="s">
        <v>136</v>
      </c>
      <c r="B3" s="35"/>
      <c r="C3" s="35"/>
      <c r="D3" s="36" t="s">
        <v>137</v>
      </c>
    </row>
    <row r="4" spans="1:13" ht="178.2" customHeight="1">
      <c r="A4" s="37" t="s">
        <v>138</v>
      </c>
      <c r="B4" s="38"/>
      <c r="C4" s="38"/>
      <c r="D4" s="39" t="s">
        <v>137</v>
      </c>
    </row>
    <row r="5" spans="1:13" ht="207.6" customHeight="1">
      <c r="A5" s="37" t="s">
        <v>139</v>
      </c>
      <c r="B5" s="38"/>
      <c r="C5" s="38"/>
      <c r="D5" s="39" t="s">
        <v>140</v>
      </c>
    </row>
    <row r="6" spans="1:13" ht="202.2" customHeight="1">
      <c r="A6" s="37" t="s">
        <v>141</v>
      </c>
      <c r="B6" s="38"/>
      <c r="C6" s="38"/>
      <c r="D6" s="40" t="s">
        <v>142</v>
      </c>
    </row>
    <row r="7" spans="1:13" ht="55.2" customHeight="1">
      <c r="A7" s="37"/>
      <c r="B7" s="38"/>
      <c r="C7" s="38"/>
      <c r="D7" s="38"/>
    </row>
  </sheetData>
  <mergeCells count="1">
    <mergeCell ref="A1:D1"/>
  </mergeCells>
  <phoneticPr fontId="51" type="noConversion"/>
  <conditionalFormatting sqref="F2">
    <cfRule type="cellIs" dxfId="61" priority="1" operator="equal">
      <formula>"Nok"</formula>
    </cfRule>
    <cfRule type="cellIs" dxfId="60" priority="2" operator="equal">
      <formula>"OK"</formula>
    </cfRule>
  </conditionalFormatting>
  <pageMargins left="0.70866141732283505" right="0.70866141732283505" top="0.74803149606299202" bottom="0.74803149606299202" header="0.31496062992126" footer="0.31496062992126"/>
  <pageSetup paperSize="9" orientation="landscape"/>
  <headerFooter>
    <oddHeader>&amp;L&amp;6 &amp;G</oddHeader>
    <oddFooter>&amp;C本文中的所有信息均为深圳市雄帝科技股份有限公司内部信息，不得向外传播。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6"/>
  <sheetViews>
    <sheetView showGridLines="0" workbookViewId="0">
      <selection activeCell="I4" sqref="I4:O28"/>
    </sheetView>
  </sheetViews>
  <sheetFormatPr defaultColWidth="9" defaultRowHeight="13.2"/>
  <cols>
    <col min="1" max="1" width="8.6640625" style="11" customWidth="1"/>
    <col min="2" max="4" width="7.44140625" style="12" customWidth="1"/>
    <col min="5" max="5" width="7.44140625" style="13" customWidth="1"/>
    <col min="6" max="7" width="6.109375" style="12" customWidth="1"/>
    <col min="8" max="10" width="7.44140625" style="12" customWidth="1"/>
    <col min="11" max="256" width="9" style="12" customWidth="1"/>
    <col min="257" max="257" width="8.6640625" style="12" customWidth="1"/>
    <col min="258" max="263" width="6.109375" style="12" customWidth="1"/>
    <col min="264" max="264" width="2" style="12" customWidth="1"/>
    <col min="265" max="266" width="7.44140625" style="12" customWidth="1"/>
    <col min="267" max="512" width="9" style="12" customWidth="1"/>
    <col min="513" max="513" width="8.6640625" style="12" customWidth="1"/>
    <col min="514" max="519" width="6.109375" style="12" customWidth="1"/>
    <col min="520" max="520" width="2" style="12" customWidth="1"/>
    <col min="521" max="522" width="7.44140625" style="12" customWidth="1"/>
    <col min="523" max="768" width="9" style="12" customWidth="1"/>
    <col min="769" max="769" width="8.6640625" style="12" customWidth="1"/>
    <col min="770" max="775" width="6.109375" style="12" customWidth="1"/>
    <col min="776" max="776" width="2" style="12" customWidth="1"/>
    <col min="777" max="778" width="7.44140625" style="12" customWidth="1"/>
    <col min="779" max="1024" width="9" style="12" customWidth="1"/>
    <col min="1025" max="1025" width="8.6640625" style="12" customWidth="1"/>
    <col min="1026" max="1031" width="6.109375" style="12" customWidth="1"/>
    <col min="1032" max="1032" width="2" style="12" customWidth="1"/>
    <col min="1033" max="1034" width="7.44140625" style="12" customWidth="1"/>
    <col min="1035" max="1280" width="9" style="12" customWidth="1"/>
    <col min="1281" max="1281" width="8.6640625" style="12" customWidth="1"/>
    <col min="1282" max="1287" width="6.109375" style="12" customWidth="1"/>
    <col min="1288" max="1288" width="2" style="12" customWidth="1"/>
    <col min="1289" max="1290" width="7.44140625" style="12" customWidth="1"/>
    <col min="1291" max="1536" width="9" style="12" customWidth="1"/>
    <col min="1537" max="1537" width="8.6640625" style="12" customWidth="1"/>
    <col min="1538" max="1543" width="6.109375" style="12" customWidth="1"/>
    <col min="1544" max="1544" width="2" style="12" customWidth="1"/>
    <col min="1545" max="1546" width="7.44140625" style="12" customWidth="1"/>
    <col min="1547" max="1792" width="9" style="12" customWidth="1"/>
    <col min="1793" max="1793" width="8.6640625" style="12" customWidth="1"/>
    <col min="1794" max="1799" width="6.109375" style="12" customWidth="1"/>
    <col min="1800" max="1800" width="2" style="12" customWidth="1"/>
    <col min="1801" max="1802" width="7.44140625" style="12" customWidth="1"/>
    <col min="1803" max="2048" width="9" style="12" customWidth="1"/>
    <col min="2049" max="2049" width="8.6640625" style="12" customWidth="1"/>
    <col min="2050" max="2055" width="6.109375" style="12" customWidth="1"/>
    <col min="2056" max="2056" width="2" style="12" customWidth="1"/>
    <col min="2057" max="2058" width="7.44140625" style="12" customWidth="1"/>
    <col min="2059" max="2304" width="9" style="12" customWidth="1"/>
    <col min="2305" max="2305" width="8.6640625" style="12" customWidth="1"/>
    <col min="2306" max="2311" width="6.109375" style="12" customWidth="1"/>
    <col min="2312" max="2312" width="2" style="12" customWidth="1"/>
    <col min="2313" max="2314" width="7.44140625" style="12" customWidth="1"/>
    <col min="2315" max="2560" width="9" style="12" customWidth="1"/>
    <col min="2561" max="2561" width="8.6640625" style="12" customWidth="1"/>
    <col min="2562" max="2567" width="6.109375" style="12" customWidth="1"/>
    <col min="2568" max="2568" width="2" style="12" customWidth="1"/>
    <col min="2569" max="2570" width="7.44140625" style="12" customWidth="1"/>
    <col min="2571" max="2816" width="9" style="12" customWidth="1"/>
    <col min="2817" max="2817" width="8.6640625" style="12" customWidth="1"/>
    <col min="2818" max="2823" width="6.109375" style="12" customWidth="1"/>
    <col min="2824" max="2824" width="2" style="12" customWidth="1"/>
    <col min="2825" max="2826" width="7.44140625" style="12" customWidth="1"/>
    <col min="2827" max="3072" width="9" style="12" customWidth="1"/>
    <col min="3073" max="3073" width="8.6640625" style="12" customWidth="1"/>
    <col min="3074" max="3079" width="6.109375" style="12" customWidth="1"/>
    <col min="3080" max="3080" width="2" style="12" customWidth="1"/>
    <col min="3081" max="3082" width="7.44140625" style="12" customWidth="1"/>
    <col min="3083" max="3328" width="9" style="12" customWidth="1"/>
    <col min="3329" max="3329" width="8.6640625" style="12" customWidth="1"/>
    <col min="3330" max="3335" width="6.109375" style="12" customWidth="1"/>
    <col min="3336" max="3336" width="2" style="12" customWidth="1"/>
    <col min="3337" max="3338" width="7.44140625" style="12" customWidth="1"/>
    <col min="3339" max="3584" width="9" style="12" customWidth="1"/>
    <col min="3585" max="3585" width="8.6640625" style="12" customWidth="1"/>
    <col min="3586" max="3591" width="6.109375" style="12" customWidth="1"/>
    <col min="3592" max="3592" width="2" style="12" customWidth="1"/>
    <col min="3593" max="3594" width="7.44140625" style="12" customWidth="1"/>
    <col min="3595" max="3840" width="9" style="12" customWidth="1"/>
    <col min="3841" max="3841" width="8.6640625" style="12" customWidth="1"/>
    <col min="3842" max="3847" width="6.109375" style="12" customWidth="1"/>
    <col min="3848" max="3848" width="2" style="12" customWidth="1"/>
    <col min="3849" max="3850" width="7.44140625" style="12" customWidth="1"/>
    <col min="3851" max="4096" width="9" style="12" customWidth="1"/>
    <col min="4097" max="4097" width="8.6640625" style="12" customWidth="1"/>
    <col min="4098" max="4103" width="6.109375" style="12" customWidth="1"/>
    <col min="4104" max="4104" width="2" style="12" customWidth="1"/>
    <col min="4105" max="4106" width="7.44140625" style="12" customWidth="1"/>
    <col min="4107" max="4352" width="9" style="12" customWidth="1"/>
    <col min="4353" max="4353" width="8.6640625" style="12" customWidth="1"/>
    <col min="4354" max="4359" width="6.109375" style="12" customWidth="1"/>
    <col min="4360" max="4360" width="2" style="12" customWidth="1"/>
    <col min="4361" max="4362" width="7.44140625" style="12" customWidth="1"/>
    <col min="4363" max="4608" width="9" style="12" customWidth="1"/>
    <col min="4609" max="4609" width="8.6640625" style="12" customWidth="1"/>
    <col min="4610" max="4615" width="6.109375" style="12" customWidth="1"/>
    <col min="4616" max="4616" width="2" style="12" customWidth="1"/>
    <col min="4617" max="4618" width="7.44140625" style="12" customWidth="1"/>
    <col min="4619" max="4864" width="9" style="12" customWidth="1"/>
    <col min="4865" max="4865" width="8.6640625" style="12" customWidth="1"/>
    <col min="4866" max="4871" width="6.109375" style="12" customWidth="1"/>
    <col min="4872" max="4872" width="2" style="12" customWidth="1"/>
    <col min="4873" max="4874" width="7.44140625" style="12" customWidth="1"/>
    <col min="4875" max="5120" width="9" style="12" customWidth="1"/>
    <col min="5121" max="5121" width="8.6640625" style="12" customWidth="1"/>
    <col min="5122" max="5127" width="6.109375" style="12" customWidth="1"/>
    <col min="5128" max="5128" width="2" style="12" customWidth="1"/>
    <col min="5129" max="5130" width="7.44140625" style="12" customWidth="1"/>
    <col min="5131" max="5376" width="9" style="12" customWidth="1"/>
    <col min="5377" max="5377" width="8.6640625" style="12" customWidth="1"/>
    <col min="5378" max="5383" width="6.109375" style="12" customWidth="1"/>
    <col min="5384" max="5384" width="2" style="12" customWidth="1"/>
    <col min="5385" max="5386" width="7.44140625" style="12" customWidth="1"/>
    <col min="5387" max="5632" width="9" style="12" customWidth="1"/>
    <col min="5633" max="5633" width="8.6640625" style="12" customWidth="1"/>
    <col min="5634" max="5639" width="6.109375" style="12" customWidth="1"/>
    <col min="5640" max="5640" width="2" style="12" customWidth="1"/>
    <col min="5641" max="5642" width="7.44140625" style="12" customWidth="1"/>
    <col min="5643" max="5888" width="9" style="12" customWidth="1"/>
    <col min="5889" max="5889" width="8.6640625" style="12" customWidth="1"/>
    <col min="5890" max="5895" width="6.109375" style="12" customWidth="1"/>
    <col min="5896" max="5896" width="2" style="12" customWidth="1"/>
    <col min="5897" max="5898" width="7.44140625" style="12" customWidth="1"/>
    <col min="5899" max="6144" width="9" style="12" customWidth="1"/>
    <col min="6145" max="6145" width="8.6640625" style="12" customWidth="1"/>
    <col min="6146" max="6151" width="6.109375" style="12" customWidth="1"/>
    <col min="6152" max="6152" width="2" style="12" customWidth="1"/>
    <col min="6153" max="6154" width="7.44140625" style="12" customWidth="1"/>
    <col min="6155" max="6400" width="9" style="12" customWidth="1"/>
    <col min="6401" max="6401" width="8.6640625" style="12" customWidth="1"/>
    <col min="6402" max="6407" width="6.109375" style="12" customWidth="1"/>
    <col min="6408" max="6408" width="2" style="12" customWidth="1"/>
    <col min="6409" max="6410" width="7.44140625" style="12" customWidth="1"/>
    <col min="6411" max="6656" width="9" style="12" customWidth="1"/>
    <col min="6657" max="6657" width="8.6640625" style="12" customWidth="1"/>
    <col min="6658" max="6663" width="6.109375" style="12" customWidth="1"/>
    <col min="6664" max="6664" width="2" style="12" customWidth="1"/>
    <col min="6665" max="6666" width="7.44140625" style="12" customWidth="1"/>
    <col min="6667" max="6912" width="9" style="12" customWidth="1"/>
    <col min="6913" max="6913" width="8.6640625" style="12" customWidth="1"/>
    <col min="6914" max="6919" width="6.109375" style="12" customWidth="1"/>
    <col min="6920" max="6920" width="2" style="12" customWidth="1"/>
    <col min="6921" max="6922" width="7.44140625" style="12" customWidth="1"/>
    <col min="6923" max="7168" width="9" style="12" customWidth="1"/>
    <col min="7169" max="7169" width="8.6640625" style="12" customWidth="1"/>
    <col min="7170" max="7175" width="6.109375" style="12" customWidth="1"/>
    <col min="7176" max="7176" width="2" style="12" customWidth="1"/>
    <col min="7177" max="7178" width="7.44140625" style="12" customWidth="1"/>
    <col min="7179" max="7424" width="9" style="12" customWidth="1"/>
    <col min="7425" max="7425" width="8.6640625" style="12" customWidth="1"/>
    <col min="7426" max="7431" width="6.109375" style="12" customWidth="1"/>
    <col min="7432" max="7432" width="2" style="12" customWidth="1"/>
    <col min="7433" max="7434" width="7.44140625" style="12" customWidth="1"/>
    <col min="7435" max="7680" width="9" style="12" customWidth="1"/>
    <col min="7681" max="7681" width="8.6640625" style="12" customWidth="1"/>
    <col min="7682" max="7687" width="6.109375" style="12" customWidth="1"/>
    <col min="7688" max="7688" width="2" style="12" customWidth="1"/>
    <col min="7689" max="7690" width="7.44140625" style="12" customWidth="1"/>
    <col min="7691" max="7936" width="9" style="12" customWidth="1"/>
    <col min="7937" max="7937" width="8.6640625" style="12" customWidth="1"/>
    <col min="7938" max="7943" width="6.109375" style="12" customWidth="1"/>
    <col min="7944" max="7944" width="2" style="12" customWidth="1"/>
    <col min="7945" max="7946" width="7.44140625" style="12" customWidth="1"/>
    <col min="7947" max="8192" width="9" style="12" customWidth="1"/>
    <col min="8193" max="8193" width="8.6640625" style="12" customWidth="1"/>
    <col min="8194" max="8199" width="6.109375" style="12" customWidth="1"/>
    <col min="8200" max="8200" width="2" style="12" customWidth="1"/>
    <col min="8201" max="8202" width="7.44140625" style="12" customWidth="1"/>
    <col min="8203" max="8448" width="9" style="12" customWidth="1"/>
    <col min="8449" max="8449" width="8.6640625" style="12" customWidth="1"/>
    <col min="8450" max="8455" width="6.109375" style="12" customWidth="1"/>
    <col min="8456" max="8456" width="2" style="12" customWidth="1"/>
    <col min="8457" max="8458" width="7.44140625" style="12" customWidth="1"/>
    <col min="8459" max="8704" width="9" style="12" customWidth="1"/>
    <col min="8705" max="8705" width="8.6640625" style="12" customWidth="1"/>
    <col min="8706" max="8711" width="6.109375" style="12" customWidth="1"/>
    <col min="8712" max="8712" width="2" style="12" customWidth="1"/>
    <col min="8713" max="8714" width="7.44140625" style="12" customWidth="1"/>
    <col min="8715" max="8960" width="9" style="12" customWidth="1"/>
    <col min="8961" max="8961" width="8.6640625" style="12" customWidth="1"/>
    <col min="8962" max="8967" width="6.109375" style="12" customWidth="1"/>
    <col min="8968" max="8968" width="2" style="12" customWidth="1"/>
    <col min="8969" max="8970" width="7.44140625" style="12" customWidth="1"/>
    <col min="8971" max="9216" width="9" style="12" customWidth="1"/>
    <col min="9217" max="9217" width="8.6640625" style="12" customWidth="1"/>
    <col min="9218" max="9223" width="6.109375" style="12" customWidth="1"/>
    <col min="9224" max="9224" width="2" style="12" customWidth="1"/>
    <col min="9225" max="9226" width="7.44140625" style="12" customWidth="1"/>
    <col min="9227" max="9472" width="9" style="12" customWidth="1"/>
    <col min="9473" max="9473" width="8.6640625" style="12" customWidth="1"/>
    <col min="9474" max="9479" width="6.109375" style="12" customWidth="1"/>
    <col min="9480" max="9480" width="2" style="12" customWidth="1"/>
    <col min="9481" max="9482" width="7.44140625" style="12" customWidth="1"/>
    <col min="9483" max="9728" width="9" style="12" customWidth="1"/>
    <col min="9729" max="9729" width="8.6640625" style="12" customWidth="1"/>
    <col min="9730" max="9735" width="6.109375" style="12" customWidth="1"/>
    <col min="9736" max="9736" width="2" style="12" customWidth="1"/>
    <col min="9737" max="9738" width="7.44140625" style="12" customWidth="1"/>
    <col min="9739" max="9984" width="9" style="12" customWidth="1"/>
    <col min="9985" max="9985" width="8.6640625" style="12" customWidth="1"/>
    <col min="9986" max="9991" width="6.109375" style="12" customWidth="1"/>
    <col min="9992" max="9992" width="2" style="12" customWidth="1"/>
    <col min="9993" max="9994" width="7.44140625" style="12" customWidth="1"/>
    <col min="9995" max="10240" width="9" style="12" customWidth="1"/>
    <col min="10241" max="10241" width="8.6640625" style="12" customWidth="1"/>
    <col min="10242" max="10247" width="6.109375" style="12" customWidth="1"/>
    <col min="10248" max="10248" width="2" style="12" customWidth="1"/>
    <col min="10249" max="10250" width="7.44140625" style="12" customWidth="1"/>
    <col min="10251" max="10496" width="9" style="12" customWidth="1"/>
    <col min="10497" max="10497" width="8.6640625" style="12" customWidth="1"/>
    <col min="10498" max="10503" width="6.109375" style="12" customWidth="1"/>
    <col min="10504" max="10504" width="2" style="12" customWidth="1"/>
    <col min="10505" max="10506" width="7.44140625" style="12" customWidth="1"/>
    <col min="10507" max="10752" width="9" style="12" customWidth="1"/>
    <col min="10753" max="10753" width="8.6640625" style="12" customWidth="1"/>
    <col min="10754" max="10759" width="6.109375" style="12" customWidth="1"/>
    <col min="10760" max="10760" width="2" style="12" customWidth="1"/>
    <col min="10761" max="10762" width="7.44140625" style="12" customWidth="1"/>
    <col min="10763" max="11008" width="9" style="12" customWidth="1"/>
    <col min="11009" max="11009" width="8.6640625" style="12" customWidth="1"/>
    <col min="11010" max="11015" width="6.109375" style="12" customWidth="1"/>
    <col min="11016" max="11016" width="2" style="12" customWidth="1"/>
    <col min="11017" max="11018" width="7.44140625" style="12" customWidth="1"/>
    <col min="11019" max="11264" width="9" style="12" customWidth="1"/>
    <col min="11265" max="11265" width="8.6640625" style="12" customWidth="1"/>
    <col min="11266" max="11271" width="6.109375" style="12" customWidth="1"/>
    <col min="11272" max="11272" width="2" style="12" customWidth="1"/>
    <col min="11273" max="11274" width="7.44140625" style="12" customWidth="1"/>
    <col min="11275" max="11520" width="9" style="12" customWidth="1"/>
    <col min="11521" max="11521" width="8.6640625" style="12" customWidth="1"/>
    <col min="11522" max="11527" width="6.109375" style="12" customWidth="1"/>
    <col min="11528" max="11528" width="2" style="12" customWidth="1"/>
    <col min="11529" max="11530" width="7.44140625" style="12" customWidth="1"/>
    <col min="11531" max="11776" width="9" style="12" customWidth="1"/>
    <col min="11777" max="11777" width="8.6640625" style="12" customWidth="1"/>
    <col min="11778" max="11783" width="6.109375" style="12" customWidth="1"/>
    <col min="11784" max="11784" width="2" style="12" customWidth="1"/>
    <col min="11785" max="11786" width="7.44140625" style="12" customWidth="1"/>
    <col min="11787" max="12032" width="9" style="12" customWidth="1"/>
    <col min="12033" max="12033" width="8.6640625" style="12" customWidth="1"/>
    <col min="12034" max="12039" width="6.109375" style="12" customWidth="1"/>
    <col min="12040" max="12040" width="2" style="12" customWidth="1"/>
    <col min="12041" max="12042" width="7.44140625" style="12" customWidth="1"/>
    <col min="12043" max="12288" width="9" style="12" customWidth="1"/>
    <col min="12289" max="12289" width="8.6640625" style="12" customWidth="1"/>
    <col min="12290" max="12295" width="6.109375" style="12" customWidth="1"/>
    <col min="12296" max="12296" width="2" style="12" customWidth="1"/>
    <col min="12297" max="12298" width="7.44140625" style="12" customWidth="1"/>
    <col min="12299" max="12544" width="9" style="12" customWidth="1"/>
    <col min="12545" max="12545" width="8.6640625" style="12" customWidth="1"/>
    <col min="12546" max="12551" width="6.109375" style="12" customWidth="1"/>
    <col min="12552" max="12552" width="2" style="12" customWidth="1"/>
    <col min="12553" max="12554" width="7.44140625" style="12" customWidth="1"/>
    <col min="12555" max="12800" width="9" style="12" customWidth="1"/>
    <col min="12801" max="12801" width="8.6640625" style="12" customWidth="1"/>
    <col min="12802" max="12807" width="6.109375" style="12" customWidth="1"/>
    <col min="12808" max="12808" width="2" style="12" customWidth="1"/>
    <col min="12809" max="12810" width="7.44140625" style="12" customWidth="1"/>
    <col min="12811" max="13056" width="9" style="12" customWidth="1"/>
    <col min="13057" max="13057" width="8.6640625" style="12" customWidth="1"/>
    <col min="13058" max="13063" width="6.109375" style="12" customWidth="1"/>
    <col min="13064" max="13064" width="2" style="12" customWidth="1"/>
    <col min="13065" max="13066" width="7.44140625" style="12" customWidth="1"/>
    <col min="13067" max="13312" width="9" style="12" customWidth="1"/>
    <col min="13313" max="13313" width="8.6640625" style="12" customWidth="1"/>
    <col min="13314" max="13319" width="6.109375" style="12" customWidth="1"/>
    <col min="13320" max="13320" width="2" style="12" customWidth="1"/>
    <col min="13321" max="13322" width="7.44140625" style="12" customWidth="1"/>
    <col min="13323" max="13568" width="9" style="12" customWidth="1"/>
    <col min="13569" max="13569" width="8.6640625" style="12" customWidth="1"/>
    <col min="13570" max="13575" width="6.109375" style="12" customWidth="1"/>
    <col min="13576" max="13576" width="2" style="12" customWidth="1"/>
    <col min="13577" max="13578" width="7.44140625" style="12" customWidth="1"/>
    <col min="13579" max="13824" width="9" style="12" customWidth="1"/>
    <col min="13825" max="13825" width="8.6640625" style="12" customWidth="1"/>
    <col min="13826" max="13831" width="6.109375" style="12" customWidth="1"/>
    <col min="13832" max="13832" width="2" style="12" customWidth="1"/>
    <col min="13833" max="13834" width="7.44140625" style="12" customWidth="1"/>
    <col min="13835" max="14080" width="9" style="12" customWidth="1"/>
    <col min="14081" max="14081" width="8.6640625" style="12" customWidth="1"/>
    <col min="14082" max="14087" width="6.109375" style="12" customWidth="1"/>
    <col min="14088" max="14088" width="2" style="12" customWidth="1"/>
    <col min="14089" max="14090" width="7.44140625" style="12" customWidth="1"/>
    <col min="14091" max="14336" width="9" style="12" customWidth="1"/>
    <col min="14337" max="14337" width="8.6640625" style="12" customWidth="1"/>
    <col min="14338" max="14343" width="6.109375" style="12" customWidth="1"/>
    <col min="14344" max="14344" width="2" style="12" customWidth="1"/>
    <col min="14345" max="14346" width="7.44140625" style="12" customWidth="1"/>
    <col min="14347" max="14592" width="9" style="12" customWidth="1"/>
    <col min="14593" max="14593" width="8.6640625" style="12" customWidth="1"/>
    <col min="14594" max="14599" width="6.109375" style="12" customWidth="1"/>
    <col min="14600" max="14600" width="2" style="12" customWidth="1"/>
    <col min="14601" max="14602" width="7.44140625" style="12" customWidth="1"/>
    <col min="14603" max="14848" width="9" style="12" customWidth="1"/>
    <col min="14849" max="14849" width="8.6640625" style="12" customWidth="1"/>
    <col min="14850" max="14855" width="6.109375" style="12" customWidth="1"/>
    <col min="14856" max="14856" width="2" style="12" customWidth="1"/>
    <col min="14857" max="14858" width="7.44140625" style="12" customWidth="1"/>
    <col min="14859" max="15104" width="9" style="12" customWidth="1"/>
    <col min="15105" max="15105" width="8.6640625" style="12" customWidth="1"/>
    <col min="15106" max="15111" width="6.109375" style="12" customWidth="1"/>
    <col min="15112" max="15112" width="2" style="12" customWidth="1"/>
    <col min="15113" max="15114" width="7.44140625" style="12" customWidth="1"/>
    <col min="15115" max="15360" width="9" style="12" customWidth="1"/>
    <col min="15361" max="15361" width="8.6640625" style="12" customWidth="1"/>
    <col min="15362" max="15367" width="6.109375" style="12" customWidth="1"/>
    <col min="15368" max="15368" width="2" style="12" customWidth="1"/>
    <col min="15369" max="15370" width="7.44140625" style="12" customWidth="1"/>
    <col min="15371" max="15616" width="9" style="12" customWidth="1"/>
    <col min="15617" max="15617" width="8.6640625" style="12" customWidth="1"/>
    <col min="15618" max="15623" width="6.109375" style="12" customWidth="1"/>
    <col min="15624" max="15624" width="2" style="12" customWidth="1"/>
    <col min="15625" max="15626" width="7.44140625" style="12" customWidth="1"/>
    <col min="15627" max="15872" width="9" style="12" customWidth="1"/>
    <col min="15873" max="15873" width="8.6640625" style="12" customWidth="1"/>
    <col min="15874" max="15879" width="6.109375" style="12" customWidth="1"/>
    <col min="15880" max="15880" width="2" style="12" customWidth="1"/>
    <col min="15881" max="15882" width="7.44140625" style="12" customWidth="1"/>
    <col min="15883" max="16128" width="9" style="12" customWidth="1"/>
    <col min="16129" max="16129" width="8.6640625" style="12" customWidth="1"/>
    <col min="16130" max="16135" width="6.109375" style="12" customWidth="1"/>
    <col min="16136" max="16136" width="2" style="12" customWidth="1"/>
    <col min="16137" max="16138" width="7.44140625" style="12" customWidth="1"/>
    <col min="16139" max="16384" width="9" style="12" customWidth="1"/>
  </cols>
  <sheetData>
    <row r="1" spans="1:15" ht="18" customHeight="1">
      <c r="A1" s="178" t="str">
        <f ca="1">MID(CELL("filename",A2),FIND("]",CELL("filename",A2))+1,255)</f>
        <v>CPK测量记录-C36716（贴标）</v>
      </c>
      <c r="B1" s="131"/>
      <c r="C1" s="131"/>
      <c r="D1" s="131"/>
      <c r="E1" s="131"/>
      <c r="F1" s="131"/>
      <c r="G1" s="131"/>
    </row>
    <row r="2" spans="1:15" ht="13.5" customHeight="1">
      <c r="A2" s="14"/>
      <c r="B2" s="15" t="s">
        <v>143</v>
      </c>
      <c r="C2" s="15" t="s">
        <v>144</v>
      </c>
      <c r="D2" s="15" t="s">
        <v>145</v>
      </c>
      <c r="E2" s="15" t="s">
        <v>146</v>
      </c>
      <c r="F2" s="15"/>
      <c r="G2" s="15"/>
    </row>
    <row r="3" spans="1:15" ht="19.95" customHeight="1">
      <c r="A3" s="16" t="s">
        <v>147</v>
      </c>
      <c r="B3" s="17">
        <v>21</v>
      </c>
      <c r="C3" s="17">
        <v>13</v>
      </c>
      <c r="D3" s="17">
        <v>71.5</v>
      </c>
      <c r="E3" s="17">
        <v>38.200000000000003</v>
      </c>
      <c r="F3" s="17"/>
      <c r="G3" s="17"/>
      <c r="H3" s="18"/>
      <c r="I3" s="179" t="s">
        <v>148</v>
      </c>
      <c r="J3" s="107"/>
      <c r="K3" s="107"/>
      <c r="L3" s="107"/>
      <c r="M3" s="107"/>
      <c r="N3" s="107"/>
      <c r="O3" s="108"/>
    </row>
    <row r="4" spans="1:15" ht="20.7" customHeight="1">
      <c r="A4" s="16" t="s">
        <v>149</v>
      </c>
      <c r="B4" s="19">
        <v>20</v>
      </c>
      <c r="C4" s="19">
        <v>12</v>
      </c>
      <c r="D4" s="19">
        <v>70.5</v>
      </c>
      <c r="E4" s="17">
        <v>37.200000000000003</v>
      </c>
      <c r="F4" s="17"/>
      <c r="G4" s="19"/>
      <c r="H4" s="18"/>
      <c r="I4" s="181"/>
      <c r="J4" s="116"/>
      <c r="K4" s="116"/>
      <c r="L4" s="116"/>
      <c r="M4" s="116"/>
      <c r="N4" s="116"/>
      <c r="O4" s="117"/>
    </row>
    <row r="5" spans="1:15" ht="13.5" customHeight="1">
      <c r="A5" s="20" t="s">
        <v>150</v>
      </c>
      <c r="B5" s="19">
        <f>(B3-B4)/2</f>
        <v>0.5</v>
      </c>
      <c r="C5" s="19">
        <f>(C3-C4)/2</f>
        <v>0.5</v>
      </c>
      <c r="D5" s="19">
        <f>(D3-D4)/2</f>
        <v>0.5</v>
      </c>
      <c r="E5" s="19">
        <f>(E3-E4)/2</f>
        <v>0.5</v>
      </c>
      <c r="F5" s="19"/>
      <c r="G5" s="19"/>
      <c r="H5" s="18"/>
      <c r="I5" s="152"/>
      <c r="J5" s="177"/>
      <c r="K5" s="177"/>
      <c r="L5" s="177"/>
      <c r="M5" s="177"/>
      <c r="N5" s="177"/>
      <c r="O5" s="121"/>
    </row>
    <row r="6" spans="1:15">
      <c r="A6" s="21" t="s">
        <v>151</v>
      </c>
      <c r="B6" s="22">
        <f>IF(ISBLANK(B$4),"*",IF(ISBLANK(B$3),"*",IF(B$9&lt;&gt;0,(B$3-B$4)/(6*B$9),"No Stdev")))</f>
        <v>2.5980293755769335</v>
      </c>
      <c r="C6" s="22">
        <f>IF(ISBLANK(C$4),"*",IF(ISBLANK(C$3),"*",IF(C$9&lt;&gt;0,(C$3-C$4)/(6*C$9),"No Stdev")))</f>
        <v>1.4079873617396805</v>
      </c>
      <c r="D6" s="22">
        <f>IF(ISBLANK(D$4),"*",IF(ISBLANK(D$3),"*",IF(D$9&lt;&gt;0,(D$3-D$4)/(6*D$9),"No Stdev")))</f>
        <v>1.8254924753439015</v>
      </c>
      <c r="E6" s="22">
        <f>IF(ISBLANK(E$4),"*",IF(ISBLANK(E$3),"*",IF(E$9&lt;&gt;0,(E$3-E$4)/(6*E$9),"No Stdev")))</f>
        <v>1.4515789376969275</v>
      </c>
      <c r="F6" s="22"/>
      <c r="G6" s="22"/>
      <c r="H6" s="18"/>
      <c r="I6" s="152"/>
      <c r="J6" s="177"/>
      <c r="K6" s="177"/>
      <c r="L6" s="177"/>
      <c r="M6" s="177"/>
      <c r="N6" s="177"/>
      <c r="O6" s="121"/>
    </row>
    <row r="7" spans="1:15">
      <c r="A7" s="21" t="s">
        <v>152</v>
      </c>
      <c r="B7" s="23">
        <f>IF(B$9&lt;&gt;0,(B3-B10)/(3*B9),"No Stdev")</f>
        <v>3.3147390793194211</v>
      </c>
      <c r="C7" s="23">
        <f>IF(C$9&lt;&gt;0,(C3-C10)/(3*C9),"No Stdev")</f>
        <v>1.3790766879119547</v>
      </c>
      <c r="D7" s="23">
        <f>IF(D$9&lt;&gt;0,(D3-D10)/(3*D9),"No Stdev")</f>
        <v>1.2928137710385084</v>
      </c>
      <c r="E7" s="23">
        <f>IF(E$9&lt;&gt;0,(E3-E10)/(3*E9),"No Stdev")</f>
        <v>0.80388441569657232</v>
      </c>
      <c r="F7" s="23"/>
      <c r="G7" s="23"/>
      <c r="H7" s="18"/>
      <c r="I7" s="152"/>
      <c r="J7" s="177"/>
      <c r="K7" s="177"/>
      <c r="L7" s="177"/>
      <c r="M7" s="177"/>
      <c r="N7" s="177"/>
      <c r="O7" s="121"/>
    </row>
    <row r="8" spans="1:15">
      <c r="A8" s="21" t="s">
        <v>153</v>
      </c>
      <c r="B8" s="23">
        <f>IF(B$9&lt;&gt;0,(B10-B4)/(3*B9),"No Stdev")</f>
        <v>1.8813196718344463</v>
      </c>
      <c r="C8" s="23">
        <f>IF(C$9&lt;&gt;0,(C10-C4)/(3*C9),"No Stdev")</f>
        <v>1.4368980355674064</v>
      </c>
      <c r="D8" s="23">
        <f>IF(D$9&lt;&gt;0,(D10-D4)/(3*D9),"No Stdev")</f>
        <v>2.3581711796492946</v>
      </c>
      <c r="E8" s="23">
        <f>IF(E$9&lt;&gt;0,(E10-E4)/(3*E9),"No Stdev")</f>
        <v>2.0992734596972826</v>
      </c>
      <c r="F8" s="23"/>
      <c r="G8" s="23"/>
      <c r="H8" s="18"/>
      <c r="I8" s="152"/>
      <c r="J8" s="177"/>
      <c r="K8" s="177"/>
      <c r="L8" s="177"/>
      <c r="M8" s="177"/>
      <c r="N8" s="177"/>
      <c r="O8" s="121"/>
    </row>
    <row r="9" spans="1:15">
      <c r="A9" s="21" t="s">
        <v>154</v>
      </c>
      <c r="B9" s="23">
        <f>STDEV(B17:B46)</f>
        <v>6.4151186369729052E-2</v>
      </c>
      <c r="C9" s="23">
        <f>STDEV(C17:C46)</f>
        <v>0.11837227463514781</v>
      </c>
      <c r="D9" s="23">
        <f>STDEV(D17:D46)</f>
        <v>9.1299563771287853E-2</v>
      </c>
      <c r="E9" s="23">
        <f>STDEV(E17:E46)</f>
        <v>0.11481750136930184</v>
      </c>
      <c r="F9" s="23"/>
      <c r="G9" s="23"/>
      <c r="H9" s="18"/>
      <c r="I9" s="152"/>
      <c r="J9" s="177"/>
      <c r="K9" s="177"/>
      <c r="L9" s="177"/>
      <c r="M9" s="177"/>
      <c r="N9" s="177"/>
      <c r="O9" s="121"/>
    </row>
    <row r="10" spans="1:15">
      <c r="A10" s="21" t="s">
        <v>155</v>
      </c>
      <c r="B10" s="24">
        <f>AVERAGE(B17:B46)</f>
        <v>20.362066666666667</v>
      </c>
      <c r="C10" s="24">
        <f>AVERAGE(C17:C46)</f>
        <v>12.510266666666668</v>
      </c>
      <c r="D10" s="24">
        <f>AVERAGE(D17:D46)</f>
        <v>71.145900000000012</v>
      </c>
      <c r="E10" s="24">
        <f>AVERAGE(E17:E46)</f>
        <v>37.923099999999998</v>
      </c>
      <c r="F10" s="24"/>
      <c r="G10" s="24"/>
      <c r="H10" s="18"/>
      <c r="I10" s="152"/>
      <c r="J10" s="177"/>
      <c r="K10" s="177"/>
      <c r="L10" s="177"/>
      <c r="M10" s="177"/>
      <c r="N10" s="177"/>
      <c r="O10" s="121"/>
    </row>
    <row r="11" spans="1:15">
      <c r="A11" s="21" t="s">
        <v>156</v>
      </c>
      <c r="B11" s="23">
        <f>MEDIAN(B17:B46)</f>
        <v>20.363</v>
      </c>
      <c r="C11" s="23">
        <f>MEDIAN(C17:C46)</f>
        <v>12.492000000000001</v>
      </c>
      <c r="D11" s="23">
        <f>MEDIAN(D17:D46)</f>
        <v>71.159000000000006</v>
      </c>
      <c r="E11" s="23">
        <f>MEDIAN(E17:E46)</f>
        <v>37.944000000000003</v>
      </c>
      <c r="F11" s="23"/>
      <c r="G11" s="23"/>
      <c r="H11" s="18"/>
      <c r="I11" s="152"/>
      <c r="J11" s="177"/>
      <c r="K11" s="177"/>
      <c r="L11" s="177"/>
      <c r="M11" s="177"/>
      <c r="N11" s="177"/>
      <c r="O11" s="121"/>
    </row>
    <row r="12" spans="1:15">
      <c r="A12" s="21" t="s">
        <v>157</v>
      </c>
      <c r="B12" s="23">
        <f>MIN(B17:B46)</f>
        <v>20.254999999999999</v>
      </c>
      <c r="C12" s="23">
        <f>MIN(C17:C46)</f>
        <v>12.269</v>
      </c>
      <c r="D12" s="23">
        <f>MIN(D17:D46)</f>
        <v>70.998999999999995</v>
      </c>
      <c r="E12" s="23">
        <f>MIN(E17:E46)</f>
        <v>37.564</v>
      </c>
      <c r="F12" s="23"/>
      <c r="G12" s="23"/>
      <c r="H12" s="18"/>
      <c r="I12" s="152"/>
      <c r="J12" s="177"/>
      <c r="K12" s="177"/>
      <c r="L12" s="177"/>
      <c r="M12" s="177"/>
      <c r="N12" s="177"/>
      <c r="O12" s="121"/>
    </row>
    <row r="13" spans="1:15">
      <c r="A13" s="21" t="s">
        <v>158</v>
      </c>
      <c r="B13" s="23">
        <f>MAX(B17:B46)</f>
        <v>20.488</v>
      </c>
      <c r="C13" s="23">
        <f>MAX(C17:C46)</f>
        <v>12.808999999999999</v>
      </c>
      <c r="D13" s="23">
        <f>MAX(D17:D46)</f>
        <v>71.334999999999994</v>
      </c>
      <c r="E13" s="23">
        <f>MAX(E17:E46)</f>
        <v>38.055</v>
      </c>
      <c r="F13" s="23"/>
      <c r="G13" s="23"/>
      <c r="H13" s="18"/>
      <c r="I13" s="152"/>
      <c r="J13" s="177"/>
      <c r="K13" s="177"/>
      <c r="L13" s="177"/>
      <c r="M13" s="177"/>
      <c r="N13" s="177"/>
      <c r="O13" s="121"/>
    </row>
    <row r="14" spans="1:15">
      <c r="A14" s="21" t="s">
        <v>159</v>
      </c>
      <c r="B14" s="25">
        <f>B13-B12</f>
        <v>0.23300000000000054</v>
      </c>
      <c r="C14" s="25">
        <f>C13-C12</f>
        <v>0.53999999999999915</v>
      </c>
      <c r="D14" s="25">
        <f>D13-D12</f>
        <v>0.33599999999999852</v>
      </c>
      <c r="E14" s="25">
        <f>E13-E12</f>
        <v>0.49099999999999966</v>
      </c>
      <c r="F14" s="25"/>
      <c r="G14" s="25"/>
      <c r="H14" s="18"/>
      <c r="I14" s="152"/>
      <c r="J14" s="177"/>
      <c r="K14" s="177"/>
      <c r="L14" s="177"/>
      <c r="M14" s="177"/>
      <c r="N14" s="177"/>
      <c r="O14" s="121"/>
    </row>
    <row r="15" spans="1:15">
      <c r="A15" s="26"/>
      <c r="E15" s="12"/>
      <c r="I15" s="152"/>
      <c r="J15" s="177"/>
      <c r="K15" s="177"/>
      <c r="L15" s="177"/>
      <c r="M15" s="177"/>
      <c r="N15" s="177"/>
      <c r="O15" s="121"/>
    </row>
    <row r="16" spans="1:15" ht="13.5" customHeight="1">
      <c r="A16" s="27"/>
      <c r="B16" s="180" t="s">
        <v>160</v>
      </c>
      <c r="C16" s="107"/>
      <c r="D16" s="107"/>
      <c r="E16" s="107"/>
      <c r="F16" s="107"/>
      <c r="G16" s="108"/>
      <c r="I16" s="152"/>
      <c r="J16" s="177"/>
      <c r="K16" s="177"/>
      <c r="L16" s="177"/>
      <c r="M16" s="177"/>
      <c r="N16" s="177"/>
      <c r="O16" s="121"/>
    </row>
    <row r="17" spans="1:21" ht="13.5" customHeight="1">
      <c r="A17" s="28">
        <v>1</v>
      </c>
      <c r="B17" s="29">
        <v>20.478999999999999</v>
      </c>
      <c r="C17" s="29">
        <v>12.359</v>
      </c>
      <c r="D17" s="29">
        <v>71.334999999999994</v>
      </c>
      <c r="E17" s="29">
        <v>37.914000000000001</v>
      </c>
      <c r="F17" s="29"/>
      <c r="G17" s="29"/>
      <c r="I17" s="152"/>
      <c r="J17" s="177"/>
      <c r="K17" s="177"/>
      <c r="L17" s="177"/>
      <c r="M17" s="177"/>
      <c r="N17" s="177"/>
      <c r="O17" s="121"/>
    </row>
    <row r="18" spans="1:21" ht="13.5" customHeight="1">
      <c r="A18" s="28">
        <v>2</v>
      </c>
      <c r="B18" s="29">
        <v>20.446000000000002</v>
      </c>
      <c r="C18" s="29">
        <v>12.785</v>
      </c>
      <c r="D18" s="29">
        <v>71.231999999999999</v>
      </c>
      <c r="E18" s="29">
        <v>38.024000000000001</v>
      </c>
      <c r="F18" s="29"/>
      <c r="G18" s="29"/>
      <c r="I18" s="152"/>
      <c r="J18" s="177"/>
      <c r="K18" s="177"/>
      <c r="L18" s="177"/>
      <c r="M18" s="177"/>
      <c r="N18" s="177"/>
      <c r="O18" s="121"/>
    </row>
    <row r="19" spans="1:21" ht="13.5" customHeight="1">
      <c r="A19" s="28">
        <v>3</v>
      </c>
      <c r="B19" s="29">
        <v>20.384</v>
      </c>
      <c r="C19" s="29">
        <v>12.561</v>
      </c>
      <c r="D19" s="29">
        <v>71.131</v>
      </c>
      <c r="E19" s="29">
        <v>38.01</v>
      </c>
      <c r="F19" s="29"/>
      <c r="G19" s="29"/>
      <c r="I19" s="152"/>
      <c r="J19" s="177"/>
      <c r="K19" s="177"/>
      <c r="L19" s="177"/>
      <c r="M19" s="177"/>
      <c r="N19" s="177"/>
      <c r="O19" s="121"/>
    </row>
    <row r="20" spans="1:21" ht="13.5" customHeight="1">
      <c r="A20" s="28">
        <v>4</v>
      </c>
      <c r="B20" s="29">
        <v>20.488</v>
      </c>
      <c r="C20" s="29">
        <v>12.446999999999999</v>
      </c>
      <c r="D20" s="29">
        <v>71.25</v>
      </c>
      <c r="E20" s="29">
        <v>37.9</v>
      </c>
      <c r="F20" s="29"/>
      <c r="G20" s="29"/>
      <c r="I20" s="152"/>
      <c r="J20" s="177"/>
      <c r="K20" s="177"/>
      <c r="L20" s="177"/>
      <c r="M20" s="177"/>
      <c r="N20" s="177"/>
      <c r="O20" s="121"/>
    </row>
    <row r="21" spans="1:21" ht="13.5" customHeight="1">
      <c r="A21" s="28">
        <v>5</v>
      </c>
      <c r="B21" s="29">
        <v>20.350999999999999</v>
      </c>
      <c r="C21" s="29">
        <v>12.523</v>
      </c>
      <c r="D21" s="29">
        <v>71.134</v>
      </c>
      <c r="E21" s="29">
        <v>37.963000000000001</v>
      </c>
      <c r="F21" s="29"/>
      <c r="G21" s="29"/>
      <c r="I21" s="152"/>
      <c r="J21" s="177"/>
      <c r="K21" s="177"/>
      <c r="L21" s="177"/>
      <c r="M21" s="177"/>
      <c r="N21" s="177"/>
      <c r="O21" s="121"/>
    </row>
    <row r="22" spans="1:21" ht="13.5" customHeight="1">
      <c r="A22" s="28">
        <v>6</v>
      </c>
      <c r="B22" s="29">
        <v>20.431999999999999</v>
      </c>
      <c r="C22" s="29">
        <v>12.500999999999999</v>
      </c>
      <c r="D22" s="29">
        <v>71.168000000000006</v>
      </c>
      <c r="E22" s="29">
        <v>37.945</v>
      </c>
      <c r="F22" s="29"/>
      <c r="G22" s="29"/>
      <c r="I22" s="152"/>
      <c r="J22" s="177"/>
      <c r="K22" s="177"/>
      <c r="L22" s="177"/>
      <c r="M22" s="177"/>
      <c r="N22" s="177"/>
      <c r="O22" s="121"/>
    </row>
    <row r="23" spans="1:21" ht="13.5" customHeight="1">
      <c r="A23" s="28">
        <v>7</v>
      </c>
      <c r="B23" s="29">
        <v>20.355</v>
      </c>
      <c r="C23" s="29">
        <v>12.446</v>
      </c>
      <c r="D23" s="29">
        <v>71.224000000000004</v>
      </c>
      <c r="E23" s="29">
        <v>37.935000000000002</v>
      </c>
      <c r="F23" s="29"/>
      <c r="G23" s="29"/>
      <c r="I23" s="152"/>
      <c r="J23" s="177"/>
      <c r="K23" s="177"/>
      <c r="L23" s="177"/>
      <c r="M23" s="177"/>
      <c r="N23" s="177"/>
      <c r="O23" s="121"/>
    </row>
    <row r="24" spans="1:21" ht="13.5" customHeight="1">
      <c r="A24" s="28">
        <v>8</v>
      </c>
      <c r="B24" s="29">
        <v>20.283999999999999</v>
      </c>
      <c r="C24" s="29">
        <v>12.443</v>
      </c>
      <c r="D24" s="29">
        <v>71.040999999999997</v>
      </c>
      <c r="E24" s="29">
        <v>38.055</v>
      </c>
      <c r="F24" s="29"/>
      <c r="G24" s="29"/>
      <c r="I24" s="152"/>
      <c r="J24" s="177"/>
      <c r="K24" s="177"/>
      <c r="L24" s="177"/>
      <c r="M24" s="177"/>
      <c r="N24" s="177"/>
      <c r="O24" s="121"/>
      <c r="P24" s="30"/>
      <c r="Q24" s="30"/>
    </row>
    <row r="25" spans="1:21" ht="13.5" customHeight="1">
      <c r="A25" s="28">
        <v>9</v>
      </c>
      <c r="B25" s="29">
        <v>20.373000000000001</v>
      </c>
      <c r="C25" s="29">
        <v>12.621</v>
      </c>
      <c r="D25" s="29">
        <v>71.122</v>
      </c>
      <c r="E25" s="29">
        <v>38.024999999999999</v>
      </c>
      <c r="F25" s="29"/>
      <c r="G25" s="29"/>
      <c r="I25" s="152"/>
      <c r="J25" s="177"/>
      <c r="K25" s="177"/>
      <c r="L25" s="177"/>
      <c r="M25" s="177"/>
      <c r="N25" s="177"/>
      <c r="O25" s="121"/>
    </row>
    <row r="26" spans="1:21" ht="13.5" customHeight="1">
      <c r="A26" s="28">
        <v>10</v>
      </c>
      <c r="B26" s="29">
        <v>20.350999999999999</v>
      </c>
      <c r="C26" s="29">
        <v>12.569000000000001</v>
      </c>
      <c r="D26" s="29">
        <v>71.061000000000007</v>
      </c>
      <c r="E26" s="29">
        <v>38.027000000000001</v>
      </c>
      <c r="F26" s="29"/>
      <c r="G26" s="29"/>
      <c r="I26" s="152"/>
      <c r="J26" s="177"/>
      <c r="K26" s="177"/>
      <c r="L26" s="177"/>
      <c r="M26" s="177"/>
      <c r="N26" s="177"/>
      <c r="O26" s="121"/>
    </row>
    <row r="27" spans="1:21" ht="13.5" customHeight="1">
      <c r="A27" s="28">
        <v>11</v>
      </c>
      <c r="B27" s="29">
        <v>20.263999999999999</v>
      </c>
      <c r="C27" s="29">
        <v>12.269</v>
      </c>
      <c r="D27" s="29">
        <v>71.010999999999996</v>
      </c>
      <c r="E27" s="29">
        <v>37.92</v>
      </c>
      <c r="F27" s="29"/>
      <c r="G27" s="29"/>
      <c r="I27" s="152"/>
      <c r="J27" s="177"/>
      <c r="K27" s="177"/>
      <c r="L27" s="177"/>
      <c r="M27" s="177"/>
      <c r="N27" s="177"/>
      <c r="O27" s="121"/>
    </row>
    <row r="28" spans="1:21" ht="13.5" customHeight="1">
      <c r="A28" s="28">
        <v>12</v>
      </c>
      <c r="B28" s="29">
        <v>20.431000000000001</v>
      </c>
      <c r="C28" s="29">
        <v>12.462</v>
      </c>
      <c r="D28" s="29">
        <v>71.253</v>
      </c>
      <c r="E28" s="29">
        <v>37.978000000000002</v>
      </c>
      <c r="F28" s="29"/>
      <c r="G28" s="29"/>
      <c r="I28" s="153"/>
      <c r="J28" s="131"/>
      <c r="K28" s="131"/>
      <c r="L28" s="131"/>
      <c r="M28" s="131"/>
      <c r="N28" s="131"/>
      <c r="O28" s="132"/>
    </row>
    <row r="29" spans="1:21" ht="19.95" customHeight="1">
      <c r="A29" s="28">
        <v>13</v>
      </c>
      <c r="B29" s="29">
        <v>20.314</v>
      </c>
      <c r="C29" s="29">
        <v>12.423</v>
      </c>
      <c r="D29" s="29">
        <v>70.998999999999995</v>
      </c>
      <c r="E29" s="29">
        <v>37.866999999999997</v>
      </c>
      <c r="F29" s="29"/>
      <c r="G29" s="29"/>
      <c r="I29" s="179" t="s">
        <v>161</v>
      </c>
      <c r="J29" s="107"/>
      <c r="K29" s="107"/>
      <c r="L29" s="107"/>
      <c r="M29" s="107"/>
      <c r="N29" s="107"/>
      <c r="O29" s="108"/>
      <c r="P29" s="11"/>
      <c r="Q29" s="11"/>
      <c r="R29" s="11"/>
      <c r="S29" s="11"/>
      <c r="T29" s="11"/>
      <c r="U29" s="11"/>
    </row>
    <row r="30" spans="1:21" ht="13.5" customHeight="1">
      <c r="A30" s="28">
        <v>14</v>
      </c>
      <c r="B30" s="29">
        <v>20.292999999999999</v>
      </c>
      <c r="C30" s="29">
        <v>12.505000000000001</v>
      </c>
      <c r="D30" s="29">
        <v>71.027000000000001</v>
      </c>
      <c r="E30" s="29">
        <v>37.966999999999999</v>
      </c>
      <c r="F30" s="29"/>
      <c r="G30" s="29"/>
      <c r="I30" s="176"/>
      <c r="J30" s="116"/>
      <c r="K30" s="116"/>
      <c r="L30" s="116"/>
      <c r="M30" s="116"/>
      <c r="N30" s="116"/>
      <c r="O30" s="117"/>
    </row>
    <row r="31" spans="1:21" ht="13.5" customHeight="1">
      <c r="A31" s="28">
        <v>15</v>
      </c>
      <c r="B31" s="29">
        <v>20.452000000000002</v>
      </c>
      <c r="C31" s="29">
        <v>12.443</v>
      </c>
      <c r="D31" s="29">
        <v>71.286000000000001</v>
      </c>
      <c r="E31" s="29">
        <v>37.911000000000001</v>
      </c>
      <c r="F31" s="29"/>
      <c r="G31" s="29"/>
      <c r="I31" s="152"/>
      <c r="J31" s="177"/>
      <c r="K31" s="177"/>
      <c r="L31" s="177"/>
      <c r="M31" s="177"/>
      <c r="N31" s="177"/>
      <c r="O31" s="121"/>
    </row>
    <row r="32" spans="1:21" ht="13.5" customHeight="1">
      <c r="A32" s="28">
        <v>16</v>
      </c>
      <c r="B32" s="29">
        <v>20.356999999999999</v>
      </c>
      <c r="C32" s="29">
        <v>12.401</v>
      </c>
      <c r="D32" s="29">
        <v>71.185000000000002</v>
      </c>
      <c r="E32" s="29">
        <v>37.926000000000002</v>
      </c>
      <c r="F32" s="29"/>
      <c r="G32" s="29"/>
      <c r="I32" s="152"/>
      <c r="J32" s="177"/>
      <c r="K32" s="177"/>
      <c r="L32" s="177"/>
      <c r="M32" s="177"/>
      <c r="N32" s="177"/>
      <c r="O32" s="121"/>
    </row>
    <row r="33" spans="1:15" ht="13.5" customHeight="1">
      <c r="A33" s="28">
        <v>17</v>
      </c>
      <c r="B33" s="29">
        <v>20.352</v>
      </c>
      <c r="C33" s="29">
        <v>12.48</v>
      </c>
      <c r="D33" s="29">
        <v>71.174000000000007</v>
      </c>
      <c r="E33" s="29">
        <v>38.012999999999998</v>
      </c>
      <c r="F33" s="29"/>
      <c r="G33" s="29"/>
      <c r="I33" s="152"/>
      <c r="J33" s="177"/>
      <c r="K33" s="177"/>
      <c r="L33" s="177"/>
      <c r="M33" s="177"/>
      <c r="N33" s="177"/>
      <c r="O33" s="121"/>
    </row>
    <row r="34" spans="1:15" ht="13.5" customHeight="1">
      <c r="A34" s="28">
        <v>18</v>
      </c>
      <c r="B34" s="29">
        <v>20.376999999999999</v>
      </c>
      <c r="C34" s="29">
        <v>12.673999999999999</v>
      </c>
      <c r="D34" s="29">
        <v>71.230999999999995</v>
      </c>
      <c r="E34" s="29">
        <v>37.808</v>
      </c>
      <c r="F34" s="29"/>
      <c r="G34" s="29"/>
      <c r="I34" s="153"/>
      <c r="J34" s="131"/>
      <c r="K34" s="131"/>
      <c r="L34" s="131"/>
      <c r="M34" s="131"/>
      <c r="N34" s="131"/>
      <c r="O34" s="132"/>
    </row>
    <row r="35" spans="1:15" ht="13.5" customHeight="1">
      <c r="A35" s="28">
        <v>19</v>
      </c>
      <c r="B35" s="29">
        <v>20.376999999999999</v>
      </c>
      <c r="C35" s="29">
        <v>12.673999999999999</v>
      </c>
      <c r="D35" s="29">
        <v>71.097999999999999</v>
      </c>
      <c r="E35" s="29">
        <v>38.003</v>
      </c>
      <c r="F35" s="29"/>
      <c r="G35" s="29"/>
      <c r="J35" s="11"/>
      <c r="K35" s="11"/>
    </row>
    <row r="36" spans="1:15" ht="13.5" customHeight="1">
      <c r="A36" s="28">
        <v>20</v>
      </c>
      <c r="B36" s="29">
        <v>20.382999999999999</v>
      </c>
      <c r="C36" s="29">
        <v>12.509</v>
      </c>
      <c r="D36" s="29">
        <v>71.198999999999998</v>
      </c>
      <c r="E36" s="29">
        <v>37.914999999999999</v>
      </c>
      <c r="F36" s="29"/>
      <c r="G36" s="29"/>
      <c r="J36" s="11"/>
      <c r="K36" s="11"/>
    </row>
    <row r="37" spans="1:15" ht="13.5" customHeight="1">
      <c r="A37" s="28">
        <v>21</v>
      </c>
      <c r="B37" s="29">
        <v>20.43</v>
      </c>
      <c r="C37" s="29">
        <v>12.507</v>
      </c>
      <c r="D37" s="29">
        <v>71.236999999999995</v>
      </c>
      <c r="E37" s="29">
        <v>37.564</v>
      </c>
      <c r="F37" s="29"/>
      <c r="G37" s="29"/>
      <c r="J37" s="11"/>
      <c r="K37" s="11"/>
    </row>
    <row r="38" spans="1:15" ht="13.5" customHeight="1">
      <c r="A38" s="28">
        <v>22</v>
      </c>
      <c r="B38" s="29">
        <v>20.373000000000001</v>
      </c>
      <c r="C38" s="29">
        <v>12.456</v>
      </c>
      <c r="D38" s="29">
        <v>71.131</v>
      </c>
      <c r="E38" s="29">
        <v>37.805</v>
      </c>
      <c r="F38" s="29"/>
      <c r="G38" s="29"/>
      <c r="J38" s="11"/>
      <c r="K38" s="11"/>
    </row>
    <row r="39" spans="1:15" ht="13.5" customHeight="1">
      <c r="A39" s="28">
        <v>23</v>
      </c>
      <c r="B39" s="29">
        <v>20.367999999999999</v>
      </c>
      <c r="C39" s="29">
        <v>12.43</v>
      </c>
      <c r="D39" s="29">
        <v>71.183000000000007</v>
      </c>
      <c r="E39" s="29">
        <v>37.704999999999998</v>
      </c>
      <c r="F39" s="29"/>
      <c r="G39" s="29"/>
      <c r="J39" s="11"/>
      <c r="K39" s="11"/>
    </row>
    <row r="40" spans="1:15" ht="13.5" customHeight="1">
      <c r="A40" s="28">
        <v>24</v>
      </c>
      <c r="B40" s="29">
        <v>20.268000000000001</v>
      </c>
      <c r="C40" s="29">
        <v>12.808999999999999</v>
      </c>
      <c r="D40" s="29">
        <v>71.034000000000006</v>
      </c>
      <c r="E40" s="29">
        <v>38.01</v>
      </c>
      <c r="F40" s="29"/>
      <c r="G40" s="29"/>
      <c r="J40" s="11"/>
      <c r="K40" s="11"/>
    </row>
    <row r="41" spans="1:15" ht="13.5" customHeight="1">
      <c r="A41" s="28">
        <v>25</v>
      </c>
      <c r="B41" s="29">
        <v>20.297999999999998</v>
      </c>
      <c r="C41" s="29">
        <v>12.503</v>
      </c>
      <c r="D41" s="29">
        <v>71.185000000000002</v>
      </c>
      <c r="E41" s="29">
        <v>37.942999999999998</v>
      </c>
      <c r="F41" s="29"/>
      <c r="G41" s="29"/>
      <c r="J41" s="11"/>
      <c r="K41" s="11"/>
    </row>
    <row r="42" spans="1:15" ht="13.5" customHeight="1">
      <c r="A42" s="28">
        <v>26</v>
      </c>
      <c r="B42" s="29">
        <v>20.358000000000001</v>
      </c>
      <c r="C42" s="29">
        <v>12.420999999999999</v>
      </c>
      <c r="D42" s="29">
        <v>71.150000000000006</v>
      </c>
      <c r="E42" s="29">
        <v>37.701000000000001</v>
      </c>
      <c r="F42" s="29"/>
      <c r="G42" s="29"/>
      <c r="J42" s="11"/>
      <c r="K42" s="11"/>
    </row>
    <row r="43" spans="1:15" ht="13.5" customHeight="1">
      <c r="A43" s="28">
        <v>27</v>
      </c>
      <c r="B43" s="29">
        <v>20.254999999999999</v>
      </c>
      <c r="C43" s="29">
        <v>12.573</v>
      </c>
      <c r="D43" s="29">
        <v>71.016000000000005</v>
      </c>
      <c r="E43" s="29">
        <v>37.822000000000003</v>
      </c>
      <c r="F43" s="29"/>
      <c r="G43" s="29"/>
      <c r="J43" s="11"/>
      <c r="K43" s="11"/>
    </row>
    <row r="44" spans="1:15" ht="13.5" customHeight="1">
      <c r="A44" s="28">
        <v>28</v>
      </c>
      <c r="B44" s="29">
        <v>20.28</v>
      </c>
      <c r="C44" s="29">
        <v>12.401</v>
      </c>
      <c r="D44" s="29">
        <v>71.043999999999997</v>
      </c>
      <c r="E44" s="29">
        <v>38.031999999999996</v>
      </c>
      <c r="F44" s="29"/>
      <c r="G44" s="29"/>
      <c r="J44" s="11"/>
      <c r="K44" s="11"/>
    </row>
    <row r="45" spans="1:15" ht="13.5" customHeight="1">
      <c r="A45" s="28">
        <v>29</v>
      </c>
      <c r="B45" s="29">
        <v>20.388000000000002</v>
      </c>
      <c r="C45" s="29">
        <v>12.63</v>
      </c>
      <c r="D45" s="29">
        <v>71.049000000000007</v>
      </c>
      <c r="E45" s="29">
        <v>38.051000000000002</v>
      </c>
      <c r="F45" s="29"/>
      <c r="G45" s="29"/>
      <c r="K45" s="11"/>
    </row>
    <row r="46" spans="1:15" ht="13.5" customHeight="1">
      <c r="A46" s="28">
        <v>30</v>
      </c>
      <c r="B46" s="29">
        <v>20.300999999999998</v>
      </c>
      <c r="C46" s="29">
        <v>12.483000000000001</v>
      </c>
      <c r="D46" s="29">
        <v>71.186999999999998</v>
      </c>
      <c r="E46" s="29">
        <v>37.954000000000001</v>
      </c>
      <c r="F46" s="29"/>
      <c r="G46" s="29"/>
      <c r="K46" s="11"/>
    </row>
  </sheetData>
  <mergeCells count="6">
    <mergeCell ref="I30:O34"/>
    <mergeCell ref="A1:G1"/>
    <mergeCell ref="I3:O3"/>
    <mergeCell ref="B16:G16"/>
    <mergeCell ref="I29:O29"/>
    <mergeCell ref="I4:O28"/>
  </mergeCells>
  <phoneticPr fontId="51" type="noConversion"/>
  <conditionalFormatting sqref="B14:G14">
    <cfRule type="cellIs" dxfId="59" priority="13" stopIfTrue="1" operator="notBetween">
      <formula>0</formula>
      <formula>$B$3-$B$4</formula>
    </cfRule>
    <cfRule type="cellIs" dxfId="58" priority="14" stopIfTrue="1" operator="between">
      <formula>0</formula>
      <formula>$B$3-$B$4</formula>
    </cfRule>
  </conditionalFormatting>
  <conditionalFormatting sqref="B6:B8">
    <cfRule type="cellIs" dxfId="57" priority="19" stopIfTrue="1" operator="greaterThanOrEqual">
      <formula>1.33</formula>
    </cfRule>
    <cfRule type="cellIs" dxfId="56" priority="20" stopIfTrue="1" operator="lessThan">
      <formula>1.33</formula>
    </cfRule>
  </conditionalFormatting>
  <conditionalFormatting sqref="E17:E46">
    <cfRule type="cellIs" dxfId="55" priority="9" stopIfTrue="1" operator="notBetween">
      <formula>E$3</formula>
      <formula>E$4</formula>
    </cfRule>
    <cfRule type="cellIs" dxfId="54" priority="10" stopIfTrue="1" operator="between">
      <formula>E$3</formula>
      <formula>E$4</formula>
    </cfRule>
  </conditionalFormatting>
  <conditionalFormatting sqref="F17:F46">
    <cfRule type="cellIs" dxfId="53" priority="11" stopIfTrue="1" operator="notBetween">
      <formula>F$3</formula>
      <formula>F$4</formula>
    </cfRule>
    <cfRule type="cellIs" dxfId="52" priority="12" stopIfTrue="1" operator="between">
      <formula>F$3</formula>
      <formula>F$4</formula>
    </cfRule>
  </conditionalFormatting>
  <conditionalFormatting sqref="G6:G8">
    <cfRule type="cellIs" dxfId="51" priority="3" stopIfTrue="1" operator="greaterThanOrEqual">
      <formula>1.33</formula>
    </cfRule>
    <cfRule type="cellIs" dxfId="50" priority="4" stopIfTrue="1" operator="lessThan">
      <formula>1.33</formula>
    </cfRule>
  </conditionalFormatting>
  <conditionalFormatting sqref="G10:G13">
    <cfRule type="cellIs" dxfId="49" priority="1" stopIfTrue="1" operator="notBetween">
      <formula>G$3</formula>
      <formula>G$4</formula>
    </cfRule>
    <cfRule type="cellIs" dxfId="48" priority="2" stopIfTrue="1" operator="between">
      <formula>G$3</formula>
      <formula>G$4</formula>
    </cfRule>
  </conditionalFormatting>
  <conditionalFormatting sqref="G17:G46">
    <cfRule type="cellIs" dxfId="47" priority="5" stopIfTrue="1" operator="notBetween">
      <formula>G$3</formula>
      <formula>G$4</formula>
    </cfRule>
    <cfRule type="cellIs" dxfId="46" priority="6" stopIfTrue="1" operator="between">
      <formula>G$3</formula>
      <formula>G$4</formula>
    </cfRule>
  </conditionalFormatting>
  <conditionalFormatting sqref="C6:F8">
    <cfRule type="cellIs" dxfId="45" priority="17" stopIfTrue="1" operator="greaterThanOrEqual">
      <formula>1.33</formula>
    </cfRule>
    <cfRule type="cellIs" dxfId="44" priority="18" stopIfTrue="1" operator="lessThan">
      <formula>1.33</formula>
    </cfRule>
  </conditionalFormatting>
  <conditionalFormatting sqref="B10:F13">
    <cfRule type="cellIs" dxfId="43" priority="15" stopIfTrue="1" operator="notBetween">
      <formula>B$3</formula>
      <formula>B$4</formula>
    </cfRule>
    <cfRule type="cellIs" dxfId="42" priority="16" stopIfTrue="1" operator="between">
      <formula>B$3</formula>
      <formula>B$4</formula>
    </cfRule>
  </conditionalFormatting>
  <conditionalFormatting sqref="B17:D46">
    <cfRule type="cellIs" dxfId="41" priority="7" stopIfTrue="1" operator="notBetween">
      <formula>B$3</formula>
      <formula>B$4</formula>
    </cfRule>
    <cfRule type="cellIs" dxfId="40" priority="8" stopIfTrue="1" operator="between">
      <formula>B$3</formula>
      <formula>B$4</formula>
    </cfRule>
  </conditionalFormatting>
  <pageMargins left="0.70866141732283505" right="0.70866141732283505" top="0.74803149606299202" bottom="0.74803149606299202" header="0.31496062992126" footer="0.31496062992126"/>
  <pageSetup paperSize="9" orientation="landscape"/>
  <headerFooter>
    <oddHeader>&amp;L&amp;G</oddHead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46"/>
  <sheetViews>
    <sheetView showGridLines="0" workbookViewId="0">
      <selection activeCell="P4" sqref="P4"/>
    </sheetView>
  </sheetViews>
  <sheetFormatPr defaultColWidth="9" defaultRowHeight="13.2"/>
  <cols>
    <col min="1" max="1" width="8.6640625" style="11" customWidth="1"/>
    <col min="2" max="4" width="7.44140625" style="12" customWidth="1"/>
    <col min="5" max="5" width="7.44140625" style="13" customWidth="1"/>
    <col min="6" max="7" width="6.109375" style="12" customWidth="1"/>
    <col min="8" max="10" width="7.44140625" style="12" customWidth="1"/>
    <col min="11" max="256" width="8.88671875" style="12" customWidth="1"/>
    <col min="257" max="257" width="8.6640625" style="12" customWidth="1"/>
    <col min="258" max="263" width="6.109375" style="12" customWidth="1"/>
    <col min="264" max="264" width="2" style="12" customWidth="1"/>
    <col min="265" max="266" width="7.44140625" style="12" customWidth="1"/>
    <col min="267" max="512" width="8.88671875" style="12" customWidth="1"/>
    <col min="513" max="513" width="8.6640625" style="12" customWidth="1"/>
    <col min="514" max="519" width="6.109375" style="12" customWidth="1"/>
    <col min="520" max="520" width="2" style="12" customWidth="1"/>
    <col min="521" max="522" width="7.44140625" style="12" customWidth="1"/>
    <col min="523" max="768" width="8.88671875" style="12" customWidth="1"/>
    <col min="769" max="769" width="8.6640625" style="12" customWidth="1"/>
    <col min="770" max="775" width="6.109375" style="12" customWidth="1"/>
    <col min="776" max="776" width="2" style="12" customWidth="1"/>
    <col min="777" max="778" width="7.44140625" style="12" customWidth="1"/>
    <col min="779" max="1024" width="8.88671875" style="12" customWidth="1"/>
    <col min="1025" max="1025" width="8.6640625" style="12" customWidth="1"/>
    <col min="1026" max="1031" width="6.109375" style="12" customWidth="1"/>
    <col min="1032" max="1032" width="2" style="12" customWidth="1"/>
    <col min="1033" max="1034" width="7.44140625" style="12" customWidth="1"/>
    <col min="1035" max="1280" width="8.88671875" style="12" customWidth="1"/>
    <col min="1281" max="1281" width="8.6640625" style="12" customWidth="1"/>
    <col min="1282" max="1287" width="6.109375" style="12" customWidth="1"/>
    <col min="1288" max="1288" width="2" style="12" customWidth="1"/>
    <col min="1289" max="1290" width="7.44140625" style="12" customWidth="1"/>
    <col min="1291" max="1536" width="8.88671875" style="12" customWidth="1"/>
    <col min="1537" max="1537" width="8.6640625" style="12" customWidth="1"/>
    <col min="1538" max="1543" width="6.109375" style="12" customWidth="1"/>
    <col min="1544" max="1544" width="2" style="12" customWidth="1"/>
    <col min="1545" max="1546" width="7.44140625" style="12" customWidth="1"/>
    <col min="1547" max="1792" width="8.88671875" style="12" customWidth="1"/>
    <col min="1793" max="1793" width="8.6640625" style="12" customWidth="1"/>
    <col min="1794" max="1799" width="6.109375" style="12" customWidth="1"/>
    <col min="1800" max="1800" width="2" style="12" customWidth="1"/>
    <col min="1801" max="1802" width="7.44140625" style="12" customWidth="1"/>
    <col min="1803" max="2048" width="8.88671875" style="12" customWidth="1"/>
    <col min="2049" max="2049" width="8.6640625" style="12" customWidth="1"/>
    <col min="2050" max="2055" width="6.109375" style="12" customWidth="1"/>
    <col min="2056" max="2056" width="2" style="12" customWidth="1"/>
    <col min="2057" max="2058" width="7.44140625" style="12" customWidth="1"/>
    <col min="2059" max="2304" width="8.88671875" style="12" customWidth="1"/>
    <col min="2305" max="2305" width="8.6640625" style="12" customWidth="1"/>
    <col min="2306" max="2311" width="6.109375" style="12" customWidth="1"/>
    <col min="2312" max="2312" width="2" style="12" customWidth="1"/>
    <col min="2313" max="2314" width="7.44140625" style="12" customWidth="1"/>
    <col min="2315" max="2560" width="8.88671875" style="12" customWidth="1"/>
    <col min="2561" max="2561" width="8.6640625" style="12" customWidth="1"/>
    <col min="2562" max="2567" width="6.109375" style="12" customWidth="1"/>
    <col min="2568" max="2568" width="2" style="12" customWidth="1"/>
    <col min="2569" max="2570" width="7.44140625" style="12" customWidth="1"/>
    <col min="2571" max="2816" width="8.88671875" style="12" customWidth="1"/>
    <col min="2817" max="2817" width="8.6640625" style="12" customWidth="1"/>
    <col min="2818" max="2823" width="6.109375" style="12" customWidth="1"/>
    <col min="2824" max="2824" width="2" style="12" customWidth="1"/>
    <col min="2825" max="2826" width="7.44140625" style="12" customWidth="1"/>
    <col min="2827" max="3072" width="8.88671875" style="12" customWidth="1"/>
    <col min="3073" max="3073" width="8.6640625" style="12" customWidth="1"/>
    <col min="3074" max="3079" width="6.109375" style="12" customWidth="1"/>
    <col min="3080" max="3080" width="2" style="12" customWidth="1"/>
    <col min="3081" max="3082" width="7.44140625" style="12" customWidth="1"/>
    <col min="3083" max="3328" width="8.88671875" style="12" customWidth="1"/>
    <col min="3329" max="3329" width="8.6640625" style="12" customWidth="1"/>
    <col min="3330" max="3335" width="6.109375" style="12" customWidth="1"/>
    <col min="3336" max="3336" width="2" style="12" customWidth="1"/>
    <col min="3337" max="3338" width="7.44140625" style="12" customWidth="1"/>
    <col min="3339" max="3584" width="8.88671875" style="12" customWidth="1"/>
    <col min="3585" max="3585" width="8.6640625" style="12" customWidth="1"/>
    <col min="3586" max="3591" width="6.109375" style="12" customWidth="1"/>
    <col min="3592" max="3592" width="2" style="12" customWidth="1"/>
    <col min="3593" max="3594" width="7.44140625" style="12" customWidth="1"/>
    <col min="3595" max="3840" width="8.88671875" style="12" customWidth="1"/>
    <col min="3841" max="3841" width="8.6640625" style="12" customWidth="1"/>
    <col min="3842" max="3847" width="6.109375" style="12" customWidth="1"/>
    <col min="3848" max="3848" width="2" style="12" customWidth="1"/>
    <col min="3849" max="3850" width="7.44140625" style="12" customWidth="1"/>
    <col min="3851" max="4096" width="8.88671875" style="12" customWidth="1"/>
    <col min="4097" max="4097" width="8.6640625" style="12" customWidth="1"/>
    <col min="4098" max="4103" width="6.109375" style="12" customWidth="1"/>
    <col min="4104" max="4104" width="2" style="12" customWidth="1"/>
    <col min="4105" max="4106" width="7.44140625" style="12" customWidth="1"/>
    <col min="4107" max="4352" width="8.88671875" style="12" customWidth="1"/>
    <col min="4353" max="4353" width="8.6640625" style="12" customWidth="1"/>
    <col min="4354" max="4359" width="6.109375" style="12" customWidth="1"/>
    <col min="4360" max="4360" width="2" style="12" customWidth="1"/>
    <col min="4361" max="4362" width="7.44140625" style="12" customWidth="1"/>
    <col min="4363" max="4608" width="8.88671875" style="12" customWidth="1"/>
    <col min="4609" max="4609" width="8.6640625" style="12" customWidth="1"/>
    <col min="4610" max="4615" width="6.109375" style="12" customWidth="1"/>
    <col min="4616" max="4616" width="2" style="12" customWidth="1"/>
    <col min="4617" max="4618" width="7.44140625" style="12" customWidth="1"/>
    <col min="4619" max="4864" width="8.88671875" style="12" customWidth="1"/>
    <col min="4865" max="4865" width="8.6640625" style="12" customWidth="1"/>
    <col min="4866" max="4871" width="6.109375" style="12" customWidth="1"/>
    <col min="4872" max="4872" width="2" style="12" customWidth="1"/>
    <col min="4873" max="4874" width="7.44140625" style="12" customWidth="1"/>
    <col min="4875" max="5120" width="8.88671875" style="12" customWidth="1"/>
    <col min="5121" max="5121" width="8.6640625" style="12" customWidth="1"/>
    <col min="5122" max="5127" width="6.109375" style="12" customWidth="1"/>
    <col min="5128" max="5128" width="2" style="12" customWidth="1"/>
    <col min="5129" max="5130" width="7.44140625" style="12" customWidth="1"/>
    <col min="5131" max="5376" width="8.88671875" style="12" customWidth="1"/>
    <col min="5377" max="5377" width="8.6640625" style="12" customWidth="1"/>
    <col min="5378" max="5383" width="6.109375" style="12" customWidth="1"/>
    <col min="5384" max="5384" width="2" style="12" customWidth="1"/>
    <col min="5385" max="5386" width="7.44140625" style="12" customWidth="1"/>
    <col min="5387" max="5632" width="8.88671875" style="12" customWidth="1"/>
    <col min="5633" max="5633" width="8.6640625" style="12" customWidth="1"/>
    <col min="5634" max="5639" width="6.109375" style="12" customWidth="1"/>
    <col min="5640" max="5640" width="2" style="12" customWidth="1"/>
    <col min="5641" max="5642" width="7.44140625" style="12" customWidth="1"/>
    <col min="5643" max="5888" width="8.88671875" style="12" customWidth="1"/>
    <col min="5889" max="5889" width="8.6640625" style="12" customWidth="1"/>
    <col min="5890" max="5895" width="6.109375" style="12" customWidth="1"/>
    <col min="5896" max="5896" width="2" style="12" customWidth="1"/>
    <col min="5897" max="5898" width="7.44140625" style="12" customWidth="1"/>
    <col min="5899" max="6144" width="8.88671875" style="12" customWidth="1"/>
    <col min="6145" max="6145" width="8.6640625" style="12" customWidth="1"/>
    <col min="6146" max="6151" width="6.109375" style="12" customWidth="1"/>
    <col min="6152" max="6152" width="2" style="12" customWidth="1"/>
    <col min="6153" max="6154" width="7.44140625" style="12" customWidth="1"/>
    <col min="6155" max="6400" width="8.88671875" style="12" customWidth="1"/>
    <col min="6401" max="6401" width="8.6640625" style="12" customWidth="1"/>
    <col min="6402" max="6407" width="6.109375" style="12" customWidth="1"/>
    <col min="6408" max="6408" width="2" style="12" customWidth="1"/>
    <col min="6409" max="6410" width="7.44140625" style="12" customWidth="1"/>
    <col min="6411" max="6656" width="8.88671875" style="12" customWidth="1"/>
    <col min="6657" max="6657" width="8.6640625" style="12" customWidth="1"/>
    <col min="6658" max="6663" width="6.109375" style="12" customWidth="1"/>
    <col min="6664" max="6664" width="2" style="12" customWidth="1"/>
    <col min="6665" max="6666" width="7.44140625" style="12" customWidth="1"/>
    <col min="6667" max="6912" width="8.88671875" style="12" customWidth="1"/>
    <col min="6913" max="6913" width="8.6640625" style="12" customWidth="1"/>
    <col min="6914" max="6919" width="6.109375" style="12" customWidth="1"/>
    <col min="6920" max="6920" width="2" style="12" customWidth="1"/>
    <col min="6921" max="6922" width="7.44140625" style="12" customWidth="1"/>
    <col min="6923" max="7168" width="8.88671875" style="12" customWidth="1"/>
    <col min="7169" max="7169" width="8.6640625" style="12" customWidth="1"/>
    <col min="7170" max="7175" width="6.109375" style="12" customWidth="1"/>
    <col min="7176" max="7176" width="2" style="12" customWidth="1"/>
    <col min="7177" max="7178" width="7.44140625" style="12" customWidth="1"/>
    <col min="7179" max="7424" width="8.88671875" style="12" customWidth="1"/>
    <col min="7425" max="7425" width="8.6640625" style="12" customWidth="1"/>
    <col min="7426" max="7431" width="6.109375" style="12" customWidth="1"/>
    <col min="7432" max="7432" width="2" style="12" customWidth="1"/>
    <col min="7433" max="7434" width="7.44140625" style="12" customWidth="1"/>
    <col min="7435" max="7680" width="8.88671875" style="12" customWidth="1"/>
    <col min="7681" max="7681" width="8.6640625" style="12" customWidth="1"/>
    <col min="7682" max="7687" width="6.109375" style="12" customWidth="1"/>
    <col min="7688" max="7688" width="2" style="12" customWidth="1"/>
    <col min="7689" max="7690" width="7.44140625" style="12" customWidth="1"/>
    <col min="7691" max="7936" width="8.88671875" style="12" customWidth="1"/>
    <col min="7937" max="7937" width="8.6640625" style="12" customWidth="1"/>
    <col min="7938" max="7943" width="6.109375" style="12" customWidth="1"/>
    <col min="7944" max="7944" width="2" style="12" customWidth="1"/>
    <col min="7945" max="7946" width="7.44140625" style="12" customWidth="1"/>
    <col min="7947" max="8192" width="8.88671875" style="12" customWidth="1"/>
    <col min="8193" max="8193" width="8.6640625" style="12" customWidth="1"/>
    <col min="8194" max="8199" width="6.109375" style="12" customWidth="1"/>
    <col min="8200" max="8200" width="2" style="12" customWidth="1"/>
    <col min="8201" max="8202" width="7.44140625" style="12" customWidth="1"/>
    <col min="8203" max="8448" width="8.88671875" style="12" customWidth="1"/>
    <col min="8449" max="8449" width="8.6640625" style="12" customWidth="1"/>
    <col min="8450" max="8455" width="6.109375" style="12" customWidth="1"/>
    <col min="8456" max="8456" width="2" style="12" customWidth="1"/>
    <col min="8457" max="8458" width="7.44140625" style="12" customWidth="1"/>
    <col min="8459" max="8704" width="8.88671875" style="12" customWidth="1"/>
    <col min="8705" max="8705" width="8.6640625" style="12" customWidth="1"/>
    <col min="8706" max="8711" width="6.109375" style="12" customWidth="1"/>
    <col min="8712" max="8712" width="2" style="12" customWidth="1"/>
    <col min="8713" max="8714" width="7.44140625" style="12" customWidth="1"/>
    <col min="8715" max="8960" width="8.88671875" style="12" customWidth="1"/>
    <col min="8961" max="8961" width="8.6640625" style="12" customWidth="1"/>
    <col min="8962" max="8967" width="6.109375" style="12" customWidth="1"/>
    <col min="8968" max="8968" width="2" style="12" customWidth="1"/>
    <col min="8969" max="8970" width="7.44140625" style="12" customWidth="1"/>
    <col min="8971" max="9216" width="8.88671875" style="12" customWidth="1"/>
    <col min="9217" max="9217" width="8.6640625" style="12" customWidth="1"/>
    <col min="9218" max="9223" width="6.109375" style="12" customWidth="1"/>
    <col min="9224" max="9224" width="2" style="12" customWidth="1"/>
    <col min="9225" max="9226" width="7.44140625" style="12" customWidth="1"/>
    <col min="9227" max="9472" width="8.88671875" style="12" customWidth="1"/>
    <col min="9473" max="9473" width="8.6640625" style="12" customWidth="1"/>
    <col min="9474" max="9479" width="6.109375" style="12" customWidth="1"/>
    <col min="9480" max="9480" width="2" style="12" customWidth="1"/>
    <col min="9481" max="9482" width="7.44140625" style="12" customWidth="1"/>
    <col min="9483" max="9728" width="8.88671875" style="12" customWidth="1"/>
    <col min="9729" max="9729" width="8.6640625" style="12" customWidth="1"/>
    <col min="9730" max="9735" width="6.109375" style="12" customWidth="1"/>
    <col min="9736" max="9736" width="2" style="12" customWidth="1"/>
    <col min="9737" max="9738" width="7.44140625" style="12" customWidth="1"/>
    <col min="9739" max="9984" width="8.88671875" style="12" customWidth="1"/>
    <col min="9985" max="9985" width="8.6640625" style="12" customWidth="1"/>
    <col min="9986" max="9991" width="6.109375" style="12" customWidth="1"/>
    <col min="9992" max="9992" width="2" style="12" customWidth="1"/>
    <col min="9993" max="9994" width="7.44140625" style="12" customWidth="1"/>
    <col min="9995" max="10240" width="8.88671875" style="12" customWidth="1"/>
    <col min="10241" max="10241" width="8.6640625" style="12" customWidth="1"/>
    <col min="10242" max="10247" width="6.109375" style="12" customWidth="1"/>
    <col min="10248" max="10248" width="2" style="12" customWidth="1"/>
    <col min="10249" max="10250" width="7.44140625" style="12" customWidth="1"/>
    <col min="10251" max="10496" width="8.88671875" style="12" customWidth="1"/>
    <col min="10497" max="10497" width="8.6640625" style="12" customWidth="1"/>
    <col min="10498" max="10503" width="6.109375" style="12" customWidth="1"/>
    <col min="10504" max="10504" width="2" style="12" customWidth="1"/>
    <col min="10505" max="10506" width="7.44140625" style="12" customWidth="1"/>
    <col min="10507" max="10752" width="8.88671875" style="12" customWidth="1"/>
    <col min="10753" max="10753" width="8.6640625" style="12" customWidth="1"/>
    <col min="10754" max="10759" width="6.109375" style="12" customWidth="1"/>
    <col min="10760" max="10760" width="2" style="12" customWidth="1"/>
    <col min="10761" max="10762" width="7.44140625" style="12" customWidth="1"/>
    <col min="10763" max="11008" width="8.88671875" style="12" customWidth="1"/>
    <col min="11009" max="11009" width="8.6640625" style="12" customWidth="1"/>
    <col min="11010" max="11015" width="6.109375" style="12" customWidth="1"/>
    <col min="11016" max="11016" width="2" style="12" customWidth="1"/>
    <col min="11017" max="11018" width="7.44140625" style="12" customWidth="1"/>
    <col min="11019" max="11264" width="8.88671875" style="12" customWidth="1"/>
    <col min="11265" max="11265" width="8.6640625" style="12" customWidth="1"/>
    <col min="11266" max="11271" width="6.109375" style="12" customWidth="1"/>
    <col min="11272" max="11272" width="2" style="12" customWidth="1"/>
    <col min="11273" max="11274" width="7.44140625" style="12" customWidth="1"/>
    <col min="11275" max="11520" width="8.88671875" style="12" customWidth="1"/>
    <col min="11521" max="11521" width="8.6640625" style="12" customWidth="1"/>
    <col min="11522" max="11527" width="6.109375" style="12" customWidth="1"/>
    <col min="11528" max="11528" width="2" style="12" customWidth="1"/>
    <col min="11529" max="11530" width="7.44140625" style="12" customWidth="1"/>
    <col min="11531" max="11776" width="8.88671875" style="12" customWidth="1"/>
    <col min="11777" max="11777" width="8.6640625" style="12" customWidth="1"/>
    <col min="11778" max="11783" width="6.109375" style="12" customWidth="1"/>
    <col min="11784" max="11784" width="2" style="12" customWidth="1"/>
    <col min="11785" max="11786" width="7.44140625" style="12" customWidth="1"/>
    <col min="11787" max="12032" width="8.88671875" style="12" customWidth="1"/>
    <col min="12033" max="12033" width="8.6640625" style="12" customWidth="1"/>
    <col min="12034" max="12039" width="6.109375" style="12" customWidth="1"/>
    <col min="12040" max="12040" width="2" style="12" customWidth="1"/>
    <col min="12041" max="12042" width="7.44140625" style="12" customWidth="1"/>
    <col min="12043" max="12288" width="8.88671875" style="12" customWidth="1"/>
    <col min="12289" max="12289" width="8.6640625" style="12" customWidth="1"/>
    <col min="12290" max="12295" width="6.109375" style="12" customWidth="1"/>
    <col min="12296" max="12296" width="2" style="12" customWidth="1"/>
    <col min="12297" max="12298" width="7.44140625" style="12" customWidth="1"/>
    <col min="12299" max="12544" width="8.88671875" style="12" customWidth="1"/>
    <col min="12545" max="12545" width="8.6640625" style="12" customWidth="1"/>
    <col min="12546" max="12551" width="6.109375" style="12" customWidth="1"/>
    <col min="12552" max="12552" width="2" style="12" customWidth="1"/>
    <col min="12553" max="12554" width="7.44140625" style="12" customWidth="1"/>
    <col min="12555" max="12800" width="8.88671875" style="12" customWidth="1"/>
    <col min="12801" max="12801" width="8.6640625" style="12" customWidth="1"/>
    <col min="12802" max="12807" width="6.109375" style="12" customWidth="1"/>
    <col min="12808" max="12808" width="2" style="12" customWidth="1"/>
    <col min="12809" max="12810" width="7.44140625" style="12" customWidth="1"/>
    <col min="12811" max="13056" width="8.88671875" style="12" customWidth="1"/>
    <col min="13057" max="13057" width="8.6640625" style="12" customWidth="1"/>
    <col min="13058" max="13063" width="6.109375" style="12" customWidth="1"/>
    <col min="13064" max="13064" width="2" style="12" customWidth="1"/>
    <col min="13065" max="13066" width="7.44140625" style="12" customWidth="1"/>
    <col min="13067" max="13312" width="8.88671875" style="12" customWidth="1"/>
    <col min="13313" max="13313" width="8.6640625" style="12" customWidth="1"/>
    <col min="13314" max="13319" width="6.109375" style="12" customWidth="1"/>
    <col min="13320" max="13320" width="2" style="12" customWidth="1"/>
    <col min="13321" max="13322" width="7.44140625" style="12" customWidth="1"/>
    <col min="13323" max="13568" width="8.88671875" style="12" customWidth="1"/>
    <col min="13569" max="13569" width="8.6640625" style="12" customWidth="1"/>
    <col min="13570" max="13575" width="6.109375" style="12" customWidth="1"/>
    <col min="13576" max="13576" width="2" style="12" customWidth="1"/>
    <col min="13577" max="13578" width="7.44140625" style="12" customWidth="1"/>
    <col min="13579" max="13824" width="8.88671875" style="12" customWidth="1"/>
    <col min="13825" max="13825" width="8.6640625" style="12" customWidth="1"/>
    <col min="13826" max="13831" width="6.109375" style="12" customWidth="1"/>
    <col min="13832" max="13832" width="2" style="12" customWidth="1"/>
    <col min="13833" max="13834" width="7.44140625" style="12" customWidth="1"/>
    <col min="13835" max="14080" width="8.88671875" style="12" customWidth="1"/>
    <col min="14081" max="14081" width="8.6640625" style="12" customWidth="1"/>
    <col min="14082" max="14087" width="6.109375" style="12" customWidth="1"/>
    <col min="14088" max="14088" width="2" style="12" customWidth="1"/>
    <col min="14089" max="14090" width="7.44140625" style="12" customWidth="1"/>
    <col min="14091" max="14336" width="8.88671875" style="12" customWidth="1"/>
    <col min="14337" max="14337" width="8.6640625" style="12" customWidth="1"/>
    <col min="14338" max="14343" width="6.109375" style="12" customWidth="1"/>
    <col min="14344" max="14344" width="2" style="12" customWidth="1"/>
    <col min="14345" max="14346" width="7.44140625" style="12" customWidth="1"/>
    <col min="14347" max="14592" width="8.88671875" style="12" customWidth="1"/>
    <col min="14593" max="14593" width="8.6640625" style="12" customWidth="1"/>
    <col min="14594" max="14599" width="6.109375" style="12" customWidth="1"/>
    <col min="14600" max="14600" width="2" style="12" customWidth="1"/>
    <col min="14601" max="14602" width="7.44140625" style="12" customWidth="1"/>
    <col min="14603" max="14848" width="8.88671875" style="12" customWidth="1"/>
    <col min="14849" max="14849" width="8.6640625" style="12" customWidth="1"/>
    <col min="14850" max="14855" width="6.109375" style="12" customWidth="1"/>
    <col min="14856" max="14856" width="2" style="12" customWidth="1"/>
    <col min="14857" max="14858" width="7.44140625" style="12" customWidth="1"/>
    <col min="14859" max="15104" width="8.88671875" style="12" customWidth="1"/>
    <col min="15105" max="15105" width="8.6640625" style="12" customWidth="1"/>
    <col min="15106" max="15111" width="6.109375" style="12" customWidth="1"/>
    <col min="15112" max="15112" width="2" style="12" customWidth="1"/>
    <col min="15113" max="15114" width="7.44140625" style="12" customWidth="1"/>
    <col min="15115" max="15360" width="8.88671875" style="12" customWidth="1"/>
    <col min="15361" max="15361" width="8.6640625" style="12" customWidth="1"/>
    <col min="15362" max="15367" width="6.109375" style="12" customWidth="1"/>
    <col min="15368" max="15368" width="2" style="12" customWidth="1"/>
    <col min="15369" max="15370" width="7.44140625" style="12" customWidth="1"/>
    <col min="15371" max="15616" width="8.88671875" style="12" customWidth="1"/>
    <col min="15617" max="15617" width="8.6640625" style="12" customWidth="1"/>
    <col min="15618" max="15623" width="6.109375" style="12" customWidth="1"/>
    <col min="15624" max="15624" width="2" style="12" customWidth="1"/>
    <col min="15625" max="15626" width="7.44140625" style="12" customWidth="1"/>
    <col min="15627" max="15872" width="8.88671875" style="12" customWidth="1"/>
    <col min="15873" max="15873" width="8.6640625" style="12" customWidth="1"/>
    <col min="15874" max="15879" width="6.109375" style="12" customWidth="1"/>
    <col min="15880" max="15880" width="2" style="12" customWidth="1"/>
    <col min="15881" max="15882" width="7.44140625" style="12" customWidth="1"/>
    <col min="15883" max="16128" width="8.88671875" style="12" customWidth="1"/>
    <col min="16129" max="16129" width="8.6640625" style="12" customWidth="1"/>
    <col min="16130" max="16135" width="6.109375" style="12" customWidth="1"/>
    <col min="16136" max="16136" width="2" style="12" customWidth="1"/>
    <col min="16137" max="16138" width="7.44140625" style="12" customWidth="1"/>
    <col min="16139" max="16384" width="8.88671875" style="12" customWidth="1"/>
  </cols>
  <sheetData>
    <row r="1" spans="1:15" ht="18" customHeight="1">
      <c r="A1" s="178" t="str">
        <f ca="1">MID(CELL("filename",A2),FIND("]",CELL("filename",A2))+1,255)</f>
        <v>CPK测量记录-C36717 (白卡)</v>
      </c>
      <c r="B1" s="131"/>
      <c r="C1" s="131"/>
      <c r="D1" s="131"/>
      <c r="E1" s="131"/>
      <c r="F1" s="131"/>
      <c r="G1" s="131"/>
    </row>
    <row r="2" spans="1:15" ht="13.5" customHeight="1">
      <c r="A2" s="14"/>
      <c r="B2" s="15" t="s">
        <v>143</v>
      </c>
      <c r="C2" s="15" t="s">
        <v>144</v>
      </c>
      <c r="D2" s="15" t="s">
        <v>145</v>
      </c>
      <c r="E2" s="15" t="s">
        <v>146</v>
      </c>
      <c r="F2" s="15"/>
      <c r="G2" s="15"/>
    </row>
    <row r="3" spans="1:15" ht="19.95" customHeight="1">
      <c r="A3" s="16" t="s">
        <v>147</v>
      </c>
      <c r="B3" s="17">
        <v>15.25</v>
      </c>
      <c r="C3" s="17">
        <v>15.25</v>
      </c>
      <c r="D3" s="17">
        <v>15.25</v>
      </c>
      <c r="E3" s="17">
        <v>15.25</v>
      </c>
      <c r="F3" s="17"/>
      <c r="G3" s="17"/>
      <c r="H3" s="18"/>
      <c r="I3" s="179" t="s">
        <v>148</v>
      </c>
      <c r="J3" s="107"/>
      <c r="K3" s="107"/>
      <c r="L3" s="107"/>
      <c r="M3" s="107"/>
      <c r="N3" s="107"/>
      <c r="O3" s="108"/>
    </row>
    <row r="4" spans="1:15" ht="20.7" customHeight="1">
      <c r="A4" s="16" t="s">
        <v>149</v>
      </c>
      <c r="B4" s="19">
        <v>14.75</v>
      </c>
      <c r="C4" s="19">
        <v>14.75</v>
      </c>
      <c r="D4" s="19">
        <v>14.75</v>
      </c>
      <c r="E4" s="17">
        <v>14.75</v>
      </c>
      <c r="F4" s="17"/>
      <c r="G4" s="19"/>
      <c r="H4" s="18"/>
      <c r="I4" s="181"/>
      <c r="J4" s="116"/>
      <c r="K4" s="116"/>
      <c r="L4" s="116"/>
      <c r="M4" s="116"/>
      <c r="N4" s="116"/>
      <c r="O4" s="117"/>
    </row>
    <row r="5" spans="1:15" ht="13.5" customHeight="1">
      <c r="A5" s="20" t="s">
        <v>150</v>
      </c>
      <c r="B5" s="19">
        <f>(B3-B4)/2</f>
        <v>0.25</v>
      </c>
      <c r="C5" s="19">
        <f>(C3-C4)/2</f>
        <v>0.25</v>
      </c>
      <c r="D5" s="19">
        <f>(D3-D4)/2</f>
        <v>0.25</v>
      </c>
      <c r="E5" s="19">
        <f>(E3-E4)/2</f>
        <v>0.25</v>
      </c>
      <c r="F5" s="19"/>
      <c r="G5" s="19"/>
      <c r="H5" s="18"/>
      <c r="I5" s="152"/>
      <c r="J5" s="177"/>
      <c r="K5" s="177"/>
      <c r="L5" s="177"/>
      <c r="M5" s="177"/>
      <c r="N5" s="177"/>
      <c r="O5" s="121"/>
    </row>
    <row r="6" spans="1:15">
      <c r="A6" s="21" t="s">
        <v>151</v>
      </c>
      <c r="B6" s="22">
        <f>IF(ISBLANK(B$4),"*",IF(ISBLANK(B$3),"*",IF(B$9&lt;&gt;0,(B$3-B$4)/(6*B$9),"No Stdev")))</f>
        <v>2.3856510830558064</v>
      </c>
      <c r="C6" s="22">
        <f>IF(ISBLANK(C$4),"*",IF(ISBLANK(C$3),"*",IF(C$9&lt;&gt;0,(C$3-C$4)/(6*C$9),"No Stdev")))</f>
        <v>1.3074066845362016</v>
      </c>
      <c r="D6" s="22">
        <f>IF(ISBLANK(D$4),"*",IF(ISBLANK(D$3),"*",IF(D$9&lt;&gt;0,(D$3-D$4)/(6*D$9),"No Stdev")))</f>
        <v>1.2821121495969297</v>
      </c>
      <c r="E6" s="22">
        <f>IF(ISBLANK(E$4),"*",IF(ISBLANK(E$3),"*",IF(E$9&lt;&gt;0,(E$3-E$4)/(6*E$9),"No Stdev")))</f>
        <v>0.97526419660205821</v>
      </c>
      <c r="F6" s="22"/>
      <c r="G6" s="22"/>
      <c r="H6" s="18"/>
      <c r="I6" s="152"/>
      <c r="J6" s="177"/>
      <c r="K6" s="177"/>
      <c r="L6" s="177"/>
      <c r="M6" s="177"/>
      <c r="N6" s="177"/>
      <c r="O6" s="121"/>
    </row>
    <row r="7" spans="1:15">
      <c r="A7" s="21" t="s">
        <v>152</v>
      </c>
      <c r="B7" s="23">
        <f>IF(B$9&lt;&gt;0,(B3-B10)/(3*B9),"No Stdev")</f>
        <v>0.46186204967962952</v>
      </c>
      <c r="C7" s="23">
        <f>IF(C$9&lt;&gt;0,(C3-C10)/(3*C9),"No Stdev")</f>
        <v>0.68856752052239567</v>
      </c>
      <c r="D7" s="23">
        <f>IF(D$9&lt;&gt;0,(D3-D10)/(3*D9),"No Stdev")</f>
        <v>1.7397407128597324</v>
      </c>
      <c r="E7" s="23">
        <f>IF(E$9&lt;&gt;0,(E3-E10)/(3*E9),"No Stdev")</f>
        <v>0.94860697522827753</v>
      </c>
      <c r="F7" s="23"/>
      <c r="G7" s="23"/>
      <c r="H7" s="18"/>
      <c r="I7" s="152"/>
      <c r="J7" s="177"/>
      <c r="K7" s="177"/>
      <c r="L7" s="177"/>
      <c r="M7" s="177"/>
      <c r="N7" s="177"/>
      <c r="O7" s="121"/>
    </row>
    <row r="8" spans="1:15">
      <c r="A8" s="21" t="s">
        <v>153</v>
      </c>
      <c r="B8" s="23">
        <f>IF(B$9&lt;&gt;0,(B10-B4)/(3*B9),"No Stdev")</f>
        <v>4.3094401164319827</v>
      </c>
      <c r="C8" s="23">
        <f>IF(C$9&lt;&gt;0,(C10-C4)/(3*C9),"No Stdev")</f>
        <v>1.9262458485500076</v>
      </c>
      <c r="D8" s="23">
        <f>IF(D$9&lt;&gt;0,(D10-D4)/(3*D9),"No Stdev")</f>
        <v>0.82448358633412677</v>
      </c>
      <c r="E8" s="23">
        <f>IF(E$9&lt;&gt;0,(E10-E4)/(3*E9),"No Stdev")</f>
        <v>1.0019214179758387</v>
      </c>
      <c r="F8" s="23"/>
      <c r="G8" s="23"/>
      <c r="H8" s="18"/>
      <c r="I8" s="152"/>
      <c r="J8" s="177"/>
      <c r="K8" s="177"/>
      <c r="L8" s="177"/>
      <c r="M8" s="177"/>
      <c r="N8" s="177"/>
      <c r="O8" s="121"/>
    </row>
    <row r="9" spans="1:15">
      <c r="A9" s="21" t="s">
        <v>154</v>
      </c>
      <c r="B9" s="23">
        <f>STDEV(B17:B46)</f>
        <v>3.4931065118957279E-2</v>
      </c>
      <c r="C9" s="23">
        <f>STDEV(C17:C46)</f>
        <v>6.3739412012334615E-2</v>
      </c>
      <c r="D9" s="23">
        <f>STDEV(D17:D46)</f>
        <v>6.4996914161941033E-2</v>
      </c>
      <c r="E9" s="23">
        <f>STDEV(E17:E46)</f>
        <v>8.5446931840292145E-2</v>
      </c>
      <c r="F9" s="23"/>
      <c r="G9" s="23"/>
      <c r="H9" s="18"/>
      <c r="I9" s="152"/>
      <c r="J9" s="177"/>
      <c r="K9" s="177"/>
      <c r="L9" s="177"/>
      <c r="M9" s="177"/>
      <c r="N9" s="177"/>
      <c r="O9" s="121"/>
    </row>
    <row r="10" spans="1:15">
      <c r="A10" s="21" t="s">
        <v>155</v>
      </c>
      <c r="B10" s="24">
        <f>AVERAGE(B17:B46)</f>
        <v>15.201599999999997</v>
      </c>
      <c r="C10" s="24">
        <f>AVERAGE(C17:C46)</f>
        <v>15.118333333333334</v>
      </c>
      <c r="D10" s="24">
        <f>AVERAGE(D17:D46)</f>
        <v>14.910766666666666</v>
      </c>
      <c r="E10" s="24">
        <f>AVERAGE(E17:E46)</f>
        <v>15.006833333333331</v>
      </c>
      <c r="F10" s="24"/>
      <c r="G10" s="24"/>
      <c r="H10" s="18"/>
      <c r="I10" s="152"/>
      <c r="J10" s="177"/>
      <c r="K10" s="177"/>
      <c r="L10" s="177"/>
      <c r="M10" s="177"/>
      <c r="N10" s="177"/>
      <c r="O10" s="121"/>
    </row>
    <row r="11" spans="1:15">
      <c r="A11" s="21" t="s">
        <v>156</v>
      </c>
      <c r="B11" s="23">
        <f>MEDIAN(B17:B46)</f>
        <v>15.198</v>
      </c>
      <c r="C11" s="23">
        <f>MEDIAN(C17:C46)</f>
        <v>15.118</v>
      </c>
      <c r="D11" s="23">
        <f>MEDIAN(D17:D46)</f>
        <v>14.894</v>
      </c>
      <c r="E11" s="23">
        <f>MEDIAN(E17:E46)</f>
        <v>15.0265</v>
      </c>
      <c r="F11" s="23"/>
      <c r="G11" s="23"/>
      <c r="H11" s="18"/>
      <c r="I11" s="152"/>
      <c r="J11" s="177"/>
      <c r="K11" s="177"/>
      <c r="L11" s="177"/>
      <c r="M11" s="177"/>
      <c r="N11" s="177"/>
      <c r="O11" s="121"/>
    </row>
    <row r="12" spans="1:15">
      <c r="A12" s="21" t="s">
        <v>157</v>
      </c>
      <c r="B12" s="23">
        <f>MIN(B17:B46)</f>
        <v>15.122999999999999</v>
      </c>
      <c r="C12" s="23">
        <f>MIN(C17:C46)</f>
        <v>15.005000000000001</v>
      </c>
      <c r="D12" s="23">
        <f>MIN(D17:D46)</f>
        <v>14.81</v>
      </c>
      <c r="E12" s="23">
        <f>MIN(E17:E46)</f>
        <v>14.818</v>
      </c>
      <c r="F12" s="23"/>
      <c r="G12" s="23"/>
      <c r="H12" s="18"/>
      <c r="I12" s="152"/>
      <c r="J12" s="177"/>
      <c r="K12" s="177"/>
      <c r="L12" s="177"/>
      <c r="M12" s="177"/>
      <c r="N12" s="177"/>
      <c r="O12" s="121"/>
    </row>
    <row r="13" spans="1:15">
      <c r="A13" s="21" t="s">
        <v>158</v>
      </c>
      <c r="B13" s="23">
        <f>MAX(B17:B46)</f>
        <v>15.259</v>
      </c>
      <c r="C13" s="23">
        <f>MAX(C17:C46)</f>
        <v>15.321</v>
      </c>
      <c r="D13" s="23">
        <f>MAX(D17:D46)</f>
        <v>15.047000000000001</v>
      </c>
      <c r="E13" s="23">
        <f>MAX(E17:E46)</f>
        <v>15.164999999999999</v>
      </c>
      <c r="F13" s="23"/>
      <c r="G13" s="23"/>
      <c r="H13" s="18"/>
      <c r="I13" s="152"/>
      <c r="J13" s="177"/>
      <c r="K13" s="177"/>
      <c r="L13" s="177"/>
      <c r="M13" s="177"/>
      <c r="N13" s="177"/>
      <c r="O13" s="121"/>
    </row>
    <row r="14" spans="1:15">
      <c r="A14" s="21" t="s">
        <v>159</v>
      </c>
      <c r="B14" s="25">
        <f>B13-B12</f>
        <v>0.13600000000000101</v>
      </c>
      <c r="C14" s="25">
        <f>C13-C12</f>
        <v>0.31599999999999895</v>
      </c>
      <c r="D14" s="25">
        <f>D13-D12</f>
        <v>0.2370000000000001</v>
      </c>
      <c r="E14" s="25">
        <f>E13-E12</f>
        <v>0.34699999999999953</v>
      </c>
      <c r="F14" s="25"/>
      <c r="G14" s="25"/>
      <c r="H14" s="18"/>
      <c r="I14" s="152"/>
      <c r="J14" s="177"/>
      <c r="K14" s="177"/>
      <c r="L14" s="177"/>
      <c r="M14" s="177"/>
      <c r="N14" s="177"/>
      <c r="O14" s="121"/>
    </row>
    <row r="15" spans="1:15">
      <c r="A15" s="26"/>
      <c r="E15" s="12"/>
      <c r="I15" s="152"/>
      <c r="J15" s="177"/>
      <c r="K15" s="177"/>
      <c r="L15" s="177"/>
      <c r="M15" s="177"/>
      <c r="N15" s="177"/>
      <c r="O15" s="121"/>
    </row>
    <row r="16" spans="1:15" ht="13.5" customHeight="1">
      <c r="A16" s="27"/>
      <c r="B16" s="180" t="s">
        <v>160</v>
      </c>
      <c r="C16" s="107"/>
      <c r="D16" s="107"/>
      <c r="E16" s="107"/>
      <c r="F16" s="107"/>
      <c r="G16" s="108"/>
      <c r="I16" s="152"/>
      <c r="J16" s="177"/>
      <c r="K16" s="177"/>
      <c r="L16" s="177"/>
      <c r="M16" s="177"/>
      <c r="N16" s="177"/>
      <c r="O16" s="121"/>
    </row>
    <row r="17" spans="1:21" ht="13.5" customHeight="1">
      <c r="A17" s="28">
        <v>1</v>
      </c>
      <c r="B17" s="29">
        <v>15.189</v>
      </c>
      <c r="C17" s="29">
        <v>15.005000000000001</v>
      </c>
      <c r="D17" s="29">
        <v>14.967000000000001</v>
      </c>
      <c r="E17" s="29">
        <v>15.085000000000001</v>
      </c>
      <c r="F17" s="29"/>
      <c r="G17" s="29"/>
      <c r="I17" s="152"/>
      <c r="J17" s="177"/>
      <c r="K17" s="177"/>
      <c r="L17" s="177"/>
      <c r="M17" s="177"/>
      <c r="N17" s="177"/>
      <c r="O17" s="121"/>
    </row>
    <row r="18" spans="1:21" ht="13.5" customHeight="1">
      <c r="A18" s="28">
        <v>2</v>
      </c>
      <c r="B18" s="29">
        <v>15.189</v>
      </c>
      <c r="C18" s="29">
        <v>15.086</v>
      </c>
      <c r="D18" s="29">
        <v>15.005000000000001</v>
      </c>
      <c r="E18" s="29">
        <v>15.087</v>
      </c>
      <c r="F18" s="29"/>
      <c r="G18" s="29"/>
      <c r="I18" s="152"/>
      <c r="J18" s="177"/>
      <c r="K18" s="177"/>
      <c r="L18" s="177"/>
      <c r="M18" s="177"/>
      <c r="N18" s="177"/>
      <c r="O18" s="121"/>
    </row>
    <row r="19" spans="1:21" ht="13.5" customHeight="1">
      <c r="A19" s="28">
        <v>3</v>
      </c>
      <c r="B19" s="29">
        <v>15.237</v>
      </c>
      <c r="C19" s="29">
        <v>15.137</v>
      </c>
      <c r="D19" s="29">
        <v>15.012</v>
      </c>
      <c r="E19" s="29">
        <v>15.038</v>
      </c>
      <c r="F19" s="29"/>
      <c r="G19" s="29"/>
      <c r="I19" s="152"/>
      <c r="J19" s="177"/>
      <c r="K19" s="177"/>
      <c r="L19" s="177"/>
      <c r="M19" s="177"/>
      <c r="N19" s="177"/>
      <c r="O19" s="121"/>
    </row>
    <row r="20" spans="1:21" ht="13.5" customHeight="1">
      <c r="A20" s="28">
        <v>4</v>
      </c>
      <c r="B20" s="29">
        <v>15.189</v>
      </c>
      <c r="C20" s="29">
        <v>15.086</v>
      </c>
      <c r="D20" s="29">
        <v>15.007</v>
      </c>
      <c r="E20" s="29">
        <v>15.004</v>
      </c>
      <c r="F20" s="29"/>
      <c r="G20" s="29"/>
      <c r="I20" s="152"/>
      <c r="J20" s="177"/>
      <c r="K20" s="177"/>
      <c r="L20" s="177"/>
      <c r="M20" s="177"/>
      <c r="N20" s="177"/>
      <c r="O20" s="121"/>
    </row>
    <row r="21" spans="1:21" ht="13.5" customHeight="1">
      <c r="A21" s="28">
        <v>5</v>
      </c>
      <c r="B21" s="29">
        <v>15.226000000000001</v>
      </c>
      <c r="C21" s="29">
        <v>15.154</v>
      </c>
      <c r="D21" s="29">
        <v>15.018000000000001</v>
      </c>
      <c r="E21" s="29">
        <v>15.154999999999999</v>
      </c>
      <c r="F21" s="29"/>
      <c r="G21" s="29"/>
      <c r="I21" s="152"/>
      <c r="J21" s="177"/>
      <c r="K21" s="177"/>
      <c r="L21" s="177"/>
      <c r="M21" s="177"/>
      <c r="N21" s="177"/>
      <c r="O21" s="121"/>
    </row>
    <row r="22" spans="1:21" ht="13.5" customHeight="1">
      <c r="A22" s="28">
        <v>6</v>
      </c>
      <c r="B22" s="29">
        <v>15.201000000000001</v>
      </c>
      <c r="C22" s="29">
        <v>15.154999999999999</v>
      </c>
      <c r="D22" s="29">
        <v>14.983000000000001</v>
      </c>
      <c r="E22" s="29">
        <v>14.968999999999999</v>
      </c>
      <c r="F22" s="29"/>
      <c r="G22" s="29"/>
      <c r="I22" s="152"/>
      <c r="J22" s="177"/>
      <c r="K22" s="177"/>
      <c r="L22" s="177"/>
      <c r="M22" s="177"/>
      <c r="N22" s="177"/>
      <c r="O22" s="121"/>
    </row>
    <row r="23" spans="1:21" ht="13.5" customHeight="1">
      <c r="A23" s="28">
        <v>7</v>
      </c>
      <c r="B23" s="29">
        <v>15.228999999999999</v>
      </c>
      <c r="C23" s="29">
        <v>15.212</v>
      </c>
      <c r="D23" s="29">
        <v>15.047000000000001</v>
      </c>
      <c r="E23" s="29">
        <v>14.941000000000001</v>
      </c>
      <c r="F23" s="29"/>
      <c r="G23" s="29"/>
      <c r="I23" s="152"/>
      <c r="J23" s="177"/>
      <c r="K23" s="177"/>
      <c r="L23" s="177"/>
      <c r="M23" s="177"/>
      <c r="N23" s="177"/>
      <c r="O23" s="121"/>
    </row>
    <row r="24" spans="1:21" ht="13.5" customHeight="1">
      <c r="A24" s="28">
        <v>8</v>
      </c>
      <c r="B24" s="29">
        <v>15.148</v>
      </c>
      <c r="C24" s="29">
        <v>15.137</v>
      </c>
      <c r="D24" s="29">
        <v>14.887</v>
      </c>
      <c r="E24" s="29">
        <v>14.874000000000001</v>
      </c>
      <c r="F24" s="29"/>
      <c r="G24" s="29"/>
      <c r="I24" s="152"/>
      <c r="J24" s="177"/>
      <c r="K24" s="177"/>
      <c r="L24" s="177"/>
      <c r="M24" s="177"/>
      <c r="N24" s="177"/>
      <c r="O24" s="121"/>
      <c r="P24" s="30"/>
      <c r="Q24" s="30"/>
    </row>
    <row r="25" spans="1:21" ht="13.5" customHeight="1">
      <c r="A25" s="28">
        <v>9</v>
      </c>
      <c r="B25" s="29">
        <v>15.157999999999999</v>
      </c>
      <c r="C25" s="29">
        <v>15.069000000000001</v>
      </c>
      <c r="D25" s="29">
        <v>14.872999999999999</v>
      </c>
      <c r="E25" s="29">
        <v>15.164999999999999</v>
      </c>
      <c r="F25" s="29"/>
      <c r="G25" s="29"/>
      <c r="I25" s="152"/>
      <c r="J25" s="177"/>
      <c r="K25" s="177"/>
      <c r="L25" s="177"/>
      <c r="M25" s="177"/>
      <c r="N25" s="177"/>
      <c r="O25" s="121"/>
    </row>
    <row r="26" spans="1:21" ht="13.5" customHeight="1">
      <c r="A26" s="28">
        <v>10</v>
      </c>
      <c r="B26" s="29">
        <v>15.122999999999999</v>
      </c>
      <c r="C26" s="29">
        <v>15.045999999999999</v>
      </c>
      <c r="D26" s="29">
        <v>14.928000000000001</v>
      </c>
      <c r="E26" s="29">
        <v>15.048</v>
      </c>
      <c r="F26" s="29"/>
      <c r="G26" s="29"/>
      <c r="I26" s="152"/>
      <c r="J26" s="177"/>
      <c r="K26" s="177"/>
      <c r="L26" s="177"/>
      <c r="M26" s="177"/>
      <c r="N26" s="177"/>
      <c r="O26" s="121"/>
    </row>
    <row r="27" spans="1:21" ht="13.5" customHeight="1">
      <c r="A27" s="28">
        <v>11</v>
      </c>
      <c r="B27" s="29">
        <v>15.18</v>
      </c>
      <c r="C27" s="29">
        <v>15.086</v>
      </c>
      <c r="D27" s="29">
        <v>14.871</v>
      </c>
      <c r="E27" s="29">
        <v>15.086</v>
      </c>
      <c r="F27" s="29"/>
      <c r="G27" s="29"/>
      <c r="I27" s="152"/>
      <c r="J27" s="177"/>
      <c r="K27" s="177"/>
      <c r="L27" s="177"/>
      <c r="M27" s="177"/>
      <c r="N27" s="177"/>
      <c r="O27" s="121"/>
    </row>
    <row r="28" spans="1:21" ht="13.5" customHeight="1">
      <c r="A28" s="28">
        <v>12</v>
      </c>
      <c r="B28" s="29">
        <v>15.196999999999999</v>
      </c>
      <c r="C28" s="29">
        <v>15.177</v>
      </c>
      <c r="D28" s="29">
        <v>14.916</v>
      </c>
      <c r="E28" s="29">
        <v>15.028</v>
      </c>
      <c r="F28" s="29"/>
      <c r="G28" s="29"/>
      <c r="I28" s="153"/>
      <c r="J28" s="131"/>
      <c r="K28" s="131"/>
      <c r="L28" s="131"/>
      <c r="M28" s="131"/>
      <c r="N28" s="131"/>
      <c r="O28" s="132"/>
    </row>
    <row r="29" spans="1:21" ht="19.95" customHeight="1">
      <c r="A29" s="28">
        <v>13</v>
      </c>
      <c r="B29" s="29">
        <v>15.206</v>
      </c>
      <c r="C29" s="29">
        <v>15.118</v>
      </c>
      <c r="D29" s="29">
        <v>14.987</v>
      </c>
      <c r="E29" s="29">
        <v>15.045</v>
      </c>
      <c r="F29" s="29"/>
      <c r="G29" s="29"/>
      <c r="I29" s="179" t="s">
        <v>161</v>
      </c>
      <c r="J29" s="107"/>
      <c r="K29" s="107"/>
      <c r="L29" s="107"/>
      <c r="M29" s="107"/>
      <c r="N29" s="107"/>
      <c r="O29" s="108"/>
      <c r="P29" s="11"/>
      <c r="Q29" s="11"/>
      <c r="R29" s="11"/>
      <c r="S29" s="11"/>
      <c r="T29" s="11"/>
      <c r="U29" s="11"/>
    </row>
    <row r="30" spans="1:21" ht="13.5" customHeight="1">
      <c r="A30" s="28">
        <v>14</v>
      </c>
      <c r="B30" s="29">
        <v>15.244</v>
      </c>
      <c r="C30" s="29">
        <v>15.097</v>
      </c>
      <c r="D30" s="29">
        <v>14.926</v>
      </c>
      <c r="E30" s="29">
        <v>14.967000000000001</v>
      </c>
      <c r="F30" s="29"/>
      <c r="G30" s="29"/>
      <c r="I30" s="176" t="s">
        <v>162</v>
      </c>
      <c r="J30" s="116"/>
      <c r="K30" s="116"/>
      <c r="L30" s="116"/>
      <c r="M30" s="116"/>
      <c r="N30" s="116"/>
      <c r="O30" s="117"/>
    </row>
    <row r="31" spans="1:21" ht="13.5" customHeight="1">
      <c r="A31" s="28">
        <v>15</v>
      </c>
      <c r="B31" s="29">
        <v>15.231999999999999</v>
      </c>
      <c r="C31" s="29">
        <v>15.125</v>
      </c>
      <c r="D31" s="29">
        <v>14.846</v>
      </c>
      <c r="E31" s="29">
        <v>14.914</v>
      </c>
      <c r="F31" s="29"/>
      <c r="G31" s="29"/>
      <c r="I31" s="152"/>
      <c r="J31" s="177"/>
      <c r="K31" s="177"/>
      <c r="L31" s="177"/>
      <c r="M31" s="177"/>
      <c r="N31" s="177"/>
      <c r="O31" s="121"/>
    </row>
    <row r="32" spans="1:21" ht="13.5" customHeight="1">
      <c r="A32" s="28">
        <v>16</v>
      </c>
      <c r="B32" s="29">
        <v>15.238</v>
      </c>
      <c r="C32" s="29">
        <v>15.041</v>
      </c>
      <c r="D32" s="29">
        <v>14.83</v>
      </c>
      <c r="E32" s="29">
        <v>15.042</v>
      </c>
      <c r="F32" s="29"/>
      <c r="G32" s="29"/>
      <c r="I32" s="152"/>
      <c r="J32" s="177"/>
      <c r="K32" s="177"/>
      <c r="L32" s="177"/>
      <c r="M32" s="177"/>
      <c r="N32" s="177"/>
      <c r="O32" s="121"/>
    </row>
    <row r="33" spans="1:15" ht="13.5" customHeight="1">
      <c r="A33" s="28">
        <v>17</v>
      </c>
      <c r="B33" s="29">
        <v>15.196</v>
      </c>
      <c r="C33" s="29">
        <v>15.17</v>
      </c>
      <c r="D33" s="29">
        <v>14.856</v>
      </c>
      <c r="E33" s="29">
        <v>14.951000000000001</v>
      </c>
      <c r="F33" s="29"/>
      <c r="G33" s="29"/>
      <c r="I33" s="152"/>
      <c r="J33" s="177"/>
      <c r="K33" s="177"/>
      <c r="L33" s="177"/>
      <c r="M33" s="177"/>
      <c r="N33" s="177"/>
      <c r="O33" s="121"/>
    </row>
    <row r="34" spans="1:15" ht="13.5" customHeight="1">
      <c r="A34" s="28">
        <v>18</v>
      </c>
      <c r="B34" s="29">
        <v>15.223000000000001</v>
      </c>
      <c r="C34" s="29">
        <v>15.137</v>
      </c>
      <c r="D34" s="29">
        <v>14.897</v>
      </c>
      <c r="E34" s="29">
        <v>14.952</v>
      </c>
      <c r="F34" s="29"/>
      <c r="G34" s="29"/>
      <c r="I34" s="153"/>
      <c r="J34" s="131"/>
      <c r="K34" s="131"/>
      <c r="L34" s="131"/>
      <c r="M34" s="131"/>
      <c r="N34" s="131"/>
      <c r="O34" s="132"/>
    </row>
    <row r="35" spans="1:15" ht="13.5" customHeight="1">
      <c r="A35" s="28">
        <v>19</v>
      </c>
      <c r="B35" s="29">
        <v>15.25</v>
      </c>
      <c r="C35" s="29">
        <v>15.166</v>
      </c>
      <c r="D35" s="29">
        <v>14.901999999999999</v>
      </c>
      <c r="E35" s="29">
        <v>14.888999999999999</v>
      </c>
      <c r="F35" s="29"/>
      <c r="G35" s="29"/>
      <c r="J35" s="11"/>
      <c r="K35" s="11"/>
    </row>
    <row r="36" spans="1:15" ht="13.5" customHeight="1">
      <c r="A36" s="28">
        <v>20</v>
      </c>
      <c r="B36" s="29">
        <v>15.198</v>
      </c>
      <c r="C36" s="29">
        <v>15.122999999999999</v>
      </c>
      <c r="D36" s="29">
        <v>14.875999999999999</v>
      </c>
      <c r="E36" s="29">
        <v>14.878</v>
      </c>
      <c r="F36" s="29"/>
      <c r="G36" s="29"/>
      <c r="J36" s="11"/>
      <c r="K36" s="11"/>
    </row>
    <row r="37" spans="1:15" ht="13.5" customHeight="1">
      <c r="A37" s="28">
        <v>21</v>
      </c>
      <c r="B37" s="29">
        <v>15.177</v>
      </c>
      <c r="C37" s="29">
        <v>15.1</v>
      </c>
      <c r="D37" s="29">
        <v>14.81</v>
      </c>
      <c r="E37" s="29">
        <v>15.1</v>
      </c>
      <c r="F37" s="29"/>
      <c r="G37" s="29"/>
      <c r="J37" s="11"/>
      <c r="K37" s="11"/>
    </row>
    <row r="38" spans="1:15" ht="13.5" customHeight="1">
      <c r="A38" s="28">
        <v>22</v>
      </c>
      <c r="B38" s="29">
        <v>15.259</v>
      </c>
      <c r="C38" s="29">
        <v>15.05</v>
      </c>
      <c r="D38" s="29">
        <v>14.891</v>
      </c>
      <c r="E38" s="29">
        <v>15.05</v>
      </c>
      <c r="F38" s="29"/>
      <c r="G38" s="29"/>
      <c r="J38" s="11"/>
      <c r="K38" s="11"/>
    </row>
    <row r="39" spans="1:15" ht="13.5" customHeight="1">
      <c r="A39" s="28">
        <v>23</v>
      </c>
      <c r="B39" s="29">
        <v>15.175000000000001</v>
      </c>
      <c r="C39" s="29">
        <v>15.202</v>
      </c>
      <c r="D39" s="29">
        <v>14.871</v>
      </c>
      <c r="E39" s="29">
        <v>15.025</v>
      </c>
      <c r="F39" s="29"/>
      <c r="G39" s="29"/>
      <c r="J39" s="11"/>
      <c r="K39" s="11"/>
    </row>
    <row r="40" spans="1:15" ht="13.5" customHeight="1">
      <c r="A40" s="28">
        <v>24</v>
      </c>
      <c r="B40" s="29">
        <v>15.212</v>
      </c>
      <c r="C40" s="29">
        <v>15.039</v>
      </c>
      <c r="D40" s="29">
        <v>14.86</v>
      </c>
      <c r="E40" s="29">
        <v>15.045999999999999</v>
      </c>
      <c r="F40" s="29"/>
      <c r="G40" s="29"/>
      <c r="J40" s="11"/>
      <c r="K40" s="11"/>
    </row>
    <row r="41" spans="1:15" ht="13.5" customHeight="1">
      <c r="A41" s="28">
        <v>25</v>
      </c>
      <c r="B41" s="29">
        <v>15.151999999999999</v>
      </c>
      <c r="C41" s="29">
        <v>15.321</v>
      </c>
      <c r="D41" s="29">
        <v>14.832000000000001</v>
      </c>
      <c r="E41" s="29">
        <v>15.023999999999999</v>
      </c>
      <c r="F41" s="29"/>
      <c r="G41" s="29"/>
      <c r="J41" s="11"/>
      <c r="K41" s="11"/>
    </row>
    <row r="42" spans="1:15" ht="13.5" customHeight="1">
      <c r="A42" s="28">
        <v>26</v>
      </c>
      <c r="B42" s="29">
        <v>15.256</v>
      </c>
      <c r="C42" s="29">
        <v>15.036</v>
      </c>
      <c r="D42" s="29">
        <v>14.849</v>
      </c>
      <c r="E42" s="29">
        <v>15.034000000000001</v>
      </c>
      <c r="F42" s="29"/>
      <c r="G42" s="29"/>
      <c r="J42" s="11"/>
      <c r="K42" s="11"/>
    </row>
    <row r="43" spans="1:15" ht="13.5" customHeight="1">
      <c r="A43" s="28">
        <v>27</v>
      </c>
      <c r="B43" s="29">
        <v>15.198</v>
      </c>
      <c r="C43" s="29">
        <v>15.138999999999999</v>
      </c>
      <c r="D43" s="29">
        <v>14.846</v>
      </c>
      <c r="E43" s="29">
        <v>15.102</v>
      </c>
      <c r="F43" s="29"/>
      <c r="G43" s="29"/>
      <c r="J43" s="11"/>
      <c r="K43" s="11"/>
    </row>
    <row r="44" spans="1:15" ht="13.5" customHeight="1">
      <c r="A44" s="28">
        <v>28</v>
      </c>
      <c r="B44" s="29">
        <v>15.146000000000001</v>
      </c>
      <c r="C44" s="29">
        <v>15.102</v>
      </c>
      <c r="D44" s="29">
        <v>14.942</v>
      </c>
      <c r="E44" s="29">
        <v>14.818</v>
      </c>
      <c r="F44" s="29"/>
      <c r="G44" s="29"/>
      <c r="J44" s="11"/>
      <c r="K44" s="11"/>
    </row>
    <row r="45" spans="1:15" ht="13.5" customHeight="1">
      <c r="A45" s="28">
        <v>29</v>
      </c>
      <c r="B45" s="29">
        <v>15.193</v>
      </c>
      <c r="C45" s="29">
        <v>15.118</v>
      </c>
      <c r="D45" s="29">
        <v>14.901</v>
      </c>
      <c r="E45" s="29">
        <v>14.9</v>
      </c>
      <c r="F45" s="29"/>
      <c r="G45" s="29"/>
      <c r="K45" s="11"/>
    </row>
    <row r="46" spans="1:15" ht="13.5" customHeight="1">
      <c r="A46" s="28">
        <v>30</v>
      </c>
      <c r="B46" s="29">
        <v>15.227</v>
      </c>
      <c r="C46" s="29">
        <v>15.116</v>
      </c>
      <c r="D46" s="29">
        <v>14.887</v>
      </c>
      <c r="E46" s="29">
        <v>14.988</v>
      </c>
      <c r="F46" s="29"/>
      <c r="G46" s="29"/>
      <c r="K46" s="11"/>
    </row>
  </sheetData>
  <mergeCells count="6">
    <mergeCell ref="I30:O34"/>
    <mergeCell ref="A1:G1"/>
    <mergeCell ref="I3:O3"/>
    <mergeCell ref="B16:G16"/>
    <mergeCell ref="I29:O29"/>
    <mergeCell ref="I4:O28"/>
  </mergeCells>
  <phoneticPr fontId="51" type="noConversion"/>
  <conditionalFormatting sqref="B14:G14">
    <cfRule type="cellIs" dxfId="39" priority="13" stopIfTrue="1" operator="notBetween">
      <formula>0</formula>
      <formula>$B$3-$B$4</formula>
    </cfRule>
    <cfRule type="cellIs" dxfId="38" priority="14" stopIfTrue="1" operator="between">
      <formula>0</formula>
      <formula>$B$3-$B$4</formula>
    </cfRule>
  </conditionalFormatting>
  <conditionalFormatting sqref="B6:B8">
    <cfRule type="cellIs" dxfId="37" priority="19" stopIfTrue="1" operator="greaterThanOrEqual">
      <formula>1.33</formula>
    </cfRule>
    <cfRule type="cellIs" dxfId="36" priority="20" stopIfTrue="1" operator="lessThan">
      <formula>1.33</formula>
    </cfRule>
  </conditionalFormatting>
  <conditionalFormatting sqref="E17:E46">
    <cfRule type="cellIs" dxfId="35" priority="9" stopIfTrue="1" operator="notBetween">
      <formula>E$3</formula>
      <formula>E$4</formula>
    </cfRule>
    <cfRule type="cellIs" dxfId="34" priority="10" stopIfTrue="1" operator="between">
      <formula>E$3</formula>
      <formula>E$4</formula>
    </cfRule>
  </conditionalFormatting>
  <conditionalFormatting sqref="F17:F46">
    <cfRule type="cellIs" dxfId="33" priority="11" stopIfTrue="1" operator="notBetween">
      <formula>F$3</formula>
      <formula>F$4</formula>
    </cfRule>
    <cfRule type="cellIs" dxfId="32" priority="12" stopIfTrue="1" operator="between">
      <formula>F$3</formula>
      <formula>F$4</formula>
    </cfRule>
  </conditionalFormatting>
  <conditionalFormatting sqref="G6:G8">
    <cfRule type="cellIs" dxfId="31" priority="3" stopIfTrue="1" operator="greaterThanOrEqual">
      <formula>1.33</formula>
    </cfRule>
    <cfRule type="cellIs" dxfId="30" priority="4" stopIfTrue="1" operator="lessThan">
      <formula>1.33</formula>
    </cfRule>
  </conditionalFormatting>
  <conditionalFormatting sqref="G10:G13">
    <cfRule type="cellIs" dxfId="29" priority="1" stopIfTrue="1" operator="notBetween">
      <formula>G$3</formula>
      <formula>G$4</formula>
    </cfRule>
    <cfRule type="cellIs" dxfId="28" priority="2" stopIfTrue="1" operator="between">
      <formula>G$3</formula>
      <formula>G$4</formula>
    </cfRule>
  </conditionalFormatting>
  <conditionalFormatting sqref="G17:G46">
    <cfRule type="cellIs" dxfId="27" priority="5" stopIfTrue="1" operator="notBetween">
      <formula>G$3</formula>
      <formula>G$4</formula>
    </cfRule>
    <cfRule type="cellIs" dxfId="26" priority="6" stopIfTrue="1" operator="between">
      <formula>G$3</formula>
      <formula>G$4</formula>
    </cfRule>
  </conditionalFormatting>
  <conditionalFormatting sqref="C6:F8">
    <cfRule type="cellIs" dxfId="25" priority="17" stopIfTrue="1" operator="greaterThanOrEqual">
      <formula>1.33</formula>
    </cfRule>
    <cfRule type="cellIs" dxfId="24" priority="18" stopIfTrue="1" operator="lessThan">
      <formula>1.33</formula>
    </cfRule>
  </conditionalFormatting>
  <conditionalFormatting sqref="B10:F13">
    <cfRule type="cellIs" dxfId="23" priority="15" stopIfTrue="1" operator="notBetween">
      <formula>B$3</formula>
      <formula>B$4</formula>
    </cfRule>
    <cfRule type="cellIs" dxfId="22" priority="16" stopIfTrue="1" operator="between">
      <formula>B$3</formula>
      <formula>B$4</formula>
    </cfRule>
  </conditionalFormatting>
  <conditionalFormatting sqref="B17:D46">
    <cfRule type="cellIs" dxfId="21" priority="7" stopIfTrue="1" operator="notBetween">
      <formula>B$3</formula>
      <formula>B$4</formula>
    </cfRule>
    <cfRule type="cellIs" dxfId="20" priority="8" stopIfTrue="1" operator="between">
      <formula>B$3</formula>
      <formula>B$4</formula>
    </cfRule>
  </conditionalFormatting>
  <pageMargins left="0.70866141732283505" right="0.70866141732283505" top="0.74803149606299202" bottom="0.74803149606299202" header="0.31496062992126" footer="0.31496062992126"/>
  <pageSetup paperSize="9" orientation="landscape"/>
  <headerFooter>
    <oddHeader>&amp;L&amp;G</oddHead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46"/>
  <sheetViews>
    <sheetView showGridLines="0" workbookViewId="0">
      <selection activeCell="I29" sqref="I29:O29"/>
    </sheetView>
  </sheetViews>
  <sheetFormatPr defaultColWidth="9" defaultRowHeight="13.2"/>
  <cols>
    <col min="1" max="1" width="8.6640625" style="11" customWidth="1"/>
    <col min="2" max="4" width="7.44140625" style="12" customWidth="1"/>
    <col min="5" max="5" width="7.44140625" style="13" customWidth="1"/>
    <col min="6" max="7" width="6.109375" style="12" customWidth="1"/>
    <col min="8" max="10" width="7.44140625" style="12" customWidth="1"/>
    <col min="11" max="256" width="8.88671875" style="12" customWidth="1"/>
    <col min="257" max="257" width="8.6640625" style="12" customWidth="1"/>
    <col min="258" max="263" width="6.109375" style="12" customWidth="1"/>
    <col min="264" max="264" width="2" style="12" customWidth="1"/>
    <col min="265" max="266" width="7.44140625" style="12" customWidth="1"/>
    <col min="267" max="512" width="8.88671875" style="12" customWidth="1"/>
    <col min="513" max="513" width="8.6640625" style="12" customWidth="1"/>
    <col min="514" max="519" width="6.109375" style="12" customWidth="1"/>
    <col min="520" max="520" width="2" style="12" customWidth="1"/>
    <col min="521" max="522" width="7.44140625" style="12" customWidth="1"/>
    <col min="523" max="768" width="8.88671875" style="12" customWidth="1"/>
    <col min="769" max="769" width="8.6640625" style="12" customWidth="1"/>
    <col min="770" max="775" width="6.109375" style="12" customWidth="1"/>
    <col min="776" max="776" width="2" style="12" customWidth="1"/>
    <col min="777" max="778" width="7.44140625" style="12" customWidth="1"/>
    <col min="779" max="1024" width="8.88671875" style="12" customWidth="1"/>
    <col min="1025" max="1025" width="8.6640625" style="12" customWidth="1"/>
    <col min="1026" max="1031" width="6.109375" style="12" customWidth="1"/>
    <col min="1032" max="1032" width="2" style="12" customWidth="1"/>
    <col min="1033" max="1034" width="7.44140625" style="12" customWidth="1"/>
    <col min="1035" max="1280" width="8.88671875" style="12" customWidth="1"/>
    <col min="1281" max="1281" width="8.6640625" style="12" customWidth="1"/>
    <col min="1282" max="1287" width="6.109375" style="12" customWidth="1"/>
    <col min="1288" max="1288" width="2" style="12" customWidth="1"/>
    <col min="1289" max="1290" width="7.44140625" style="12" customWidth="1"/>
    <col min="1291" max="1536" width="8.88671875" style="12" customWidth="1"/>
    <col min="1537" max="1537" width="8.6640625" style="12" customWidth="1"/>
    <col min="1538" max="1543" width="6.109375" style="12" customWidth="1"/>
    <col min="1544" max="1544" width="2" style="12" customWidth="1"/>
    <col min="1545" max="1546" width="7.44140625" style="12" customWidth="1"/>
    <col min="1547" max="1792" width="8.88671875" style="12" customWidth="1"/>
    <col min="1793" max="1793" width="8.6640625" style="12" customWidth="1"/>
    <col min="1794" max="1799" width="6.109375" style="12" customWidth="1"/>
    <col min="1800" max="1800" width="2" style="12" customWidth="1"/>
    <col min="1801" max="1802" width="7.44140625" style="12" customWidth="1"/>
    <col min="1803" max="2048" width="8.88671875" style="12" customWidth="1"/>
    <col min="2049" max="2049" width="8.6640625" style="12" customWidth="1"/>
    <col min="2050" max="2055" width="6.109375" style="12" customWidth="1"/>
    <col min="2056" max="2056" width="2" style="12" customWidth="1"/>
    <col min="2057" max="2058" width="7.44140625" style="12" customWidth="1"/>
    <col min="2059" max="2304" width="8.88671875" style="12" customWidth="1"/>
    <col min="2305" max="2305" width="8.6640625" style="12" customWidth="1"/>
    <col min="2306" max="2311" width="6.109375" style="12" customWidth="1"/>
    <col min="2312" max="2312" width="2" style="12" customWidth="1"/>
    <col min="2313" max="2314" width="7.44140625" style="12" customWidth="1"/>
    <col min="2315" max="2560" width="8.88671875" style="12" customWidth="1"/>
    <col min="2561" max="2561" width="8.6640625" style="12" customWidth="1"/>
    <col min="2562" max="2567" width="6.109375" style="12" customWidth="1"/>
    <col min="2568" max="2568" width="2" style="12" customWidth="1"/>
    <col min="2569" max="2570" width="7.44140625" style="12" customWidth="1"/>
    <col min="2571" max="2816" width="8.88671875" style="12" customWidth="1"/>
    <col min="2817" max="2817" width="8.6640625" style="12" customWidth="1"/>
    <col min="2818" max="2823" width="6.109375" style="12" customWidth="1"/>
    <col min="2824" max="2824" width="2" style="12" customWidth="1"/>
    <col min="2825" max="2826" width="7.44140625" style="12" customWidth="1"/>
    <col min="2827" max="3072" width="8.88671875" style="12" customWidth="1"/>
    <col min="3073" max="3073" width="8.6640625" style="12" customWidth="1"/>
    <col min="3074" max="3079" width="6.109375" style="12" customWidth="1"/>
    <col min="3080" max="3080" width="2" style="12" customWidth="1"/>
    <col min="3081" max="3082" width="7.44140625" style="12" customWidth="1"/>
    <col min="3083" max="3328" width="8.88671875" style="12" customWidth="1"/>
    <col min="3329" max="3329" width="8.6640625" style="12" customWidth="1"/>
    <col min="3330" max="3335" width="6.109375" style="12" customWidth="1"/>
    <col min="3336" max="3336" width="2" style="12" customWidth="1"/>
    <col min="3337" max="3338" width="7.44140625" style="12" customWidth="1"/>
    <col min="3339" max="3584" width="8.88671875" style="12" customWidth="1"/>
    <col min="3585" max="3585" width="8.6640625" style="12" customWidth="1"/>
    <col min="3586" max="3591" width="6.109375" style="12" customWidth="1"/>
    <col min="3592" max="3592" width="2" style="12" customWidth="1"/>
    <col min="3593" max="3594" width="7.44140625" style="12" customWidth="1"/>
    <col min="3595" max="3840" width="8.88671875" style="12" customWidth="1"/>
    <col min="3841" max="3841" width="8.6640625" style="12" customWidth="1"/>
    <col min="3842" max="3847" width="6.109375" style="12" customWidth="1"/>
    <col min="3848" max="3848" width="2" style="12" customWidth="1"/>
    <col min="3849" max="3850" width="7.44140625" style="12" customWidth="1"/>
    <col min="3851" max="4096" width="8.88671875" style="12" customWidth="1"/>
    <col min="4097" max="4097" width="8.6640625" style="12" customWidth="1"/>
    <col min="4098" max="4103" width="6.109375" style="12" customWidth="1"/>
    <col min="4104" max="4104" width="2" style="12" customWidth="1"/>
    <col min="4105" max="4106" width="7.44140625" style="12" customWidth="1"/>
    <col min="4107" max="4352" width="8.88671875" style="12" customWidth="1"/>
    <col min="4353" max="4353" width="8.6640625" style="12" customWidth="1"/>
    <col min="4354" max="4359" width="6.109375" style="12" customWidth="1"/>
    <col min="4360" max="4360" width="2" style="12" customWidth="1"/>
    <col min="4361" max="4362" width="7.44140625" style="12" customWidth="1"/>
    <col min="4363" max="4608" width="8.88671875" style="12" customWidth="1"/>
    <col min="4609" max="4609" width="8.6640625" style="12" customWidth="1"/>
    <col min="4610" max="4615" width="6.109375" style="12" customWidth="1"/>
    <col min="4616" max="4616" width="2" style="12" customWidth="1"/>
    <col min="4617" max="4618" width="7.44140625" style="12" customWidth="1"/>
    <col min="4619" max="4864" width="8.88671875" style="12" customWidth="1"/>
    <col min="4865" max="4865" width="8.6640625" style="12" customWidth="1"/>
    <col min="4866" max="4871" width="6.109375" style="12" customWidth="1"/>
    <col min="4872" max="4872" width="2" style="12" customWidth="1"/>
    <col min="4873" max="4874" width="7.44140625" style="12" customWidth="1"/>
    <col min="4875" max="5120" width="8.88671875" style="12" customWidth="1"/>
    <col min="5121" max="5121" width="8.6640625" style="12" customWidth="1"/>
    <col min="5122" max="5127" width="6.109375" style="12" customWidth="1"/>
    <col min="5128" max="5128" width="2" style="12" customWidth="1"/>
    <col min="5129" max="5130" width="7.44140625" style="12" customWidth="1"/>
    <col min="5131" max="5376" width="8.88671875" style="12" customWidth="1"/>
    <col min="5377" max="5377" width="8.6640625" style="12" customWidth="1"/>
    <col min="5378" max="5383" width="6.109375" style="12" customWidth="1"/>
    <col min="5384" max="5384" width="2" style="12" customWidth="1"/>
    <col min="5385" max="5386" width="7.44140625" style="12" customWidth="1"/>
    <col min="5387" max="5632" width="8.88671875" style="12" customWidth="1"/>
    <col min="5633" max="5633" width="8.6640625" style="12" customWidth="1"/>
    <col min="5634" max="5639" width="6.109375" style="12" customWidth="1"/>
    <col min="5640" max="5640" width="2" style="12" customWidth="1"/>
    <col min="5641" max="5642" width="7.44140625" style="12" customWidth="1"/>
    <col min="5643" max="5888" width="8.88671875" style="12" customWidth="1"/>
    <col min="5889" max="5889" width="8.6640625" style="12" customWidth="1"/>
    <col min="5890" max="5895" width="6.109375" style="12" customWidth="1"/>
    <col min="5896" max="5896" width="2" style="12" customWidth="1"/>
    <col min="5897" max="5898" width="7.44140625" style="12" customWidth="1"/>
    <col min="5899" max="6144" width="8.88671875" style="12" customWidth="1"/>
    <col min="6145" max="6145" width="8.6640625" style="12" customWidth="1"/>
    <col min="6146" max="6151" width="6.109375" style="12" customWidth="1"/>
    <col min="6152" max="6152" width="2" style="12" customWidth="1"/>
    <col min="6153" max="6154" width="7.44140625" style="12" customWidth="1"/>
    <col min="6155" max="6400" width="8.88671875" style="12" customWidth="1"/>
    <col min="6401" max="6401" width="8.6640625" style="12" customWidth="1"/>
    <col min="6402" max="6407" width="6.109375" style="12" customWidth="1"/>
    <col min="6408" max="6408" width="2" style="12" customWidth="1"/>
    <col min="6409" max="6410" width="7.44140625" style="12" customWidth="1"/>
    <col min="6411" max="6656" width="8.88671875" style="12" customWidth="1"/>
    <col min="6657" max="6657" width="8.6640625" style="12" customWidth="1"/>
    <col min="6658" max="6663" width="6.109375" style="12" customWidth="1"/>
    <col min="6664" max="6664" width="2" style="12" customWidth="1"/>
    <col min="6665" max="6666" width="7.44140625" style="12" customWidth="1"/>
    <col min="6667" max="6912" width="8.88671875" style="12" customWidth="1"/>
    <col min="6913" max="6913" width="8.6640625" style="12" customWidth="1"/>
    <col min="6914" max="6919" width="6.109375" style="12" customWidth="1"/>
    <col min="6920" max="6920" width="2" style="12" customWidth="1"/>
    <col min="6921" max="6922" width="7.44140625" style="12" customWidth="1"/>
    <col min="6923" max="7168" width="8.88671875" style="12" customWidth="1"/>
    <col min="7169" max="7169" width="8.6640625" style="12" customWidth="1"/>
    <col min="7170" max="7175" width="6.109375" style="12" customWidth="1"/>
    <col min="7176" max="7176" width="2" style="12" customWidth="1"/>
    <col min="7177" max="7178" width="7.44140625" style="12" customWidth="1"/>
    <col min="7179" max="7424" width="8.88671875" style="12" customWidth="1"/>
    <col min="7425" max="7425" width="8.6640625" style="12" customWidth="1"/>
    <col min="7426" max="7431" width="6.109375" style="12" customWidth="1"/>
    <col min="7432" max="7432" width="2" style="12" customWidth="1"/>
    <col min="7433" max="7434" width="7.44140625" style="12" customWidth="1"/>
    <col min="7435" max="7680" width="8.88671875" style="12" customWidth="1"/>
    <col min="7681" max="7681" width="8.6640625" style="12" customWidth="1"/>
    <col min="7682" max="7687" width="6.109375" style="12" customWidth="1"/>
    <col min="7688" max="7688" width="2" style="12" customWidth="1"/>
    <col min="7689" max="7690" width="7.44140625" style="12" customWidth="1"/>
    <col min="7691" max="7936" width="8.88671875" style="12" customWidth="1"/>
    <col min="7937" max="7937" width="8.6640625" style="12" customWidth="1"/>
    <col min="7938" max="7943" width="6.109375" style="12" customWidth="1"/>
    <col min="7944" max="7944" width="2" style="12" customWidth="1"/>
    <col min="7945" max="7946" width="7.44140625" style="12" customWidth="1"/>
    <col min="7947" max="8192" width="8.88671875" style="12" customWidth="1"/>
    <col min="8193" max="8193" width="8.6640625" style="12" customWidth="1"/>
    <col min="8194" max="8199" width="6.109375" style="12" customWidth="1"/>
    <col min="8200" max="8200" width="2" style="12" customWidth="1"/>
    <col min="8201" max="8202" width="7.44140625" style="12" customWidth="1"/>
    <col min="8203" max="8448" width="8.88671875" style="12" customWidth="1"/>
    <col min="8449" max="8449" width="8.6640625" style="12" customWidth="1"/>
    <col min="8450" max="8455" width="6.109375" style="12" customWidth="1"/>
    <col min="8456" max="8456" width="2" style="12" customWidth="1"/>
    <col min="8457" max="8458" width="7.44140625" style="12" customWidth="1"/>
    <col min="8459" max="8704" width="8.88671875" style="12" customWidth="1"/>
    <col min="8705" max="8705" width="8.6640625" style="12" customWidth="1"/>
    <col min="8706" max="8711" width="6.109375" style="12" customWidth="1"/>
    <col min="8712" max="8712" width="2" style="12" customWidth="1"/>
    <col min="8713" max="8714" width="7.44140625" style="12" customWidth="1"/>
    <col min="8715" max="8960" width="8.88671875" style="12" customWidth="1"/>
    <col min="8961" max="8961" width="8.6640625" style="12" customWidth="1"/>
    <col min="8962" max="8967" width="6.109375" style="12" customWidth="1"/>
    <col min="8968" max="8968" width="2" style="12" customWidth="1"/>
    <col min="8969" max="8970" width="7.44140625" style="12" customWidth="1"/>
    <col min="8971" max="9216" width="8.88671875" style="12" customWidth="1"/>
    <col min="9217" max="9217" width="8.6640625" style="12" customWidth="1"/>
    <col min="9218" max="9223" width="6.109375" style="12" customWidth="1"/>
    <col min="9224" max="9224" width="2" style="12" customWidth="1"/>
    <col min="9225" max="9226" width="7.44140625" style="12" customWidth="1"/>
    <col min="9227" max="9472" width="8.88671875" style="12" customWidth="1"/>
    <col min="9473" max="9473" width="8.6640625" style="12" customWidth="1"/>
    <col min="9474" max="9479" width="6.109375" style="12" customWidth="1"/>
    <col min="9480" max="9480" width="2" style="12" customWidth="1"/>
    <col min="9481" max="9482" width="7.44140625" style="12" customWidth="1"/>
    <col min="9483" max="9728" width="8.88671875" style="12" customWidth="1"/>
    <col min="9729" max="9729" width="8.6640625" style="12" customWidth="1"/>
    <col min="9730" max="9735" width="6.109375" style="12" customWidth="1"/>
    <col min="9736" max="9736" width="2" style="12" customWidth="1"/>
    <col min="9737" max="9738" width="7.44140625" style="12" customWidth="1"/>
    <col min="9739" max="9984" width="8.88671875" style="12" customWidth="1"/>
    <col min="9985" max="9985" width="8.6640625" style="12" customWidth="1"/>
    <col min="9986" max="9991" width="6.109375" style="12" customWidth="1"/>
    <col min="9992" max="9992" width="2" style="12" customWidth="1"/>
    <col min="9993" max="9994" width="7.44140625" style="12" customWidth="1"/>
    <col min="9995" max="10240" width="8.88671875" style="12" customWidth="1"/>
    <col min="10241" max="10241" width="8.6640625" style="12" customWidth="1"/>
    <col min="10242" max="10247" width="6.109375" style="12" customWidth="1"/>
    <col min="10248" max="10248" width="2" style="12" customWidth="1"/>
    <col min="10249" max="10250" width="7.44140625" style="12" customWidth="1"/>
    <col min="10251" max="10496" width="8.88671875" style="12" customWidth="1"/>
    <col min="10497" max="10497" width="8.6640625" style="12" customWidth="1"/>
    <col min="10498" max="10503" width="6.109375" style="12" customWidth="1"/>
    <col min="10504" max="10504" width="2" style="12" customWidth="1"/>
    <col min="10505" max="10506" width="7.44140625" style="12" customWidth="1"/>
    <col min="10507" max="10752" width="8.88671875" style="12" customWidth="1"/>
    <col min="10753" max="10753" width="8.6640625" style="12" customWidth="1"/>
    <col min="10754" max="10759" width="6.109375" style="12" customWidth="1"/>
    <col min="10760" max="10760" width="2" style="12" customWidth="1"/>
    <col min="10761" max="10762" width="7.44140625" style="12" customWidth="1"/>
    <col min="10763" max="11008" width="8.88671875" style="12" customWidth="1"/>
    <col min="11009" max="11009" width="8.6640625" style="12" customWidth="1"/>
    <col min="11010" max="11015" width="6.109375" style="12" customWidth="1"/>
    <col min="11016" max="11016" width="2" style="12" customWidth="1"/>
    <col min="11017" max="11018" width="7.44140625" style="12" customWidth="1"/>
    <col min="11019" max="11264" width="8.88671875" style="12" customWidth="1"/>
    <col min="11265" max="11265" width="8.6640625" style="12" customWidth="1"/>
    <col min="11266" max="11271" width="6.109375" style="12" customWidth="1"/>
    <col min="11272" max="11272" width="2" style="12" customWidth="1"/>
    <col min="11273" max="11274" width="7.44140625" style="12" customWidth="1"/>
    <col min="11275" max="11520" width="8.88671875" style="12" customWidth="1"/>
    <col min="11521" max="11521" width="8.6640625" style="12" customWidth="1"/>
    <col min="11522" max="11527" width="6.109375" style="12" customWidth="1"/>
    <col min="11528" max="11528" width="2" style="12" customWidth="1"/>
    <col min="11529" max="11530" width="7.44140625" style="12" customWidth="1"/>
    <col min="11531" max="11776" width="8.88671875" style="12" customWidth="1"/>
    <col min="11777" max="11777" width="8.6640625" style="12" customWidth="1"/>
    <col min="11778" max="11783" width="6.109375" style="12" customWidth="1"/>
    <col min="11784" max="11784" width="2" style="12" customWidth="1"/>
    <col min="11785" max="11786" width="7.44140625" style="12" customWidth="1"/>
    <col min="11787" max="12032" width="8.88671875" style="12" customWidth="1"/>
    <col min="12033" max="12033" width="8.6640625" style="12" customWidth="1"/>
    <col min="12034" max="12039" width="6.109375" style="12" customWidth="1"/>
    <col min="12040" max="12040" width="2" style="12" customWidth="1"/>
    <col min="12041" max="12042" width="7.44140625" style="12" customWidth="1"/>
    <col min="12043" max="12288" width="8.88671875" style="12" customWidth="1"/>
    <col min="12289" max="12289" width="8.6640625" style="12" customWidth="1"/>
    <col min="12290" max="12295" width="6.109375" style="12" customWidth="1"/>
    <col min="12296" max="12296" width="2" style="12" customWidth="1"/>
    <col min="12297" max="12298" width="7.44140625" style="12" customWidth="1"/>
    <col min="12299" max="12544" width="8.88671875" style="12" customWidth="1"/>
    <col min="12545" max="12545" width="8.6640625" style="12" customWidth="1"/>
    <col min="12546" max="12551" width="6.109375" style="12" customWidth="1"/>
    <col min="12552" max="12552" width="2" style="12" customWidth="1"/>
    <col min="12553" max="12554" width="7.44140625" style="12" customWidth="1"/>
    <col min="12555" max="12800" width="8.88671875" style="12" customWidth="1"/>
    <col min="12801" max="12801" width="8.6640625" style="12" customWidth="1"/>
    <col min="12802" max="12807" width="6.109375" style="12" customWidth="1"/>
    <col min="12808" max="12808" width="2" style="12" customWidth="1"/>
    <col min="12809" max="12810" width="7.44140625" style="12" customWidth="1"/>
    <col min="12811" max="13056" width="8.88671875" style="12" customWidth="1"/>
    <col min="13057" max="13057" width="8.6640625" style="12" customWidth="1"/>
    <col min="13058" max="13063" width="6.109375" style="12" customWidth="1"/>
    <col min="13064" max="13064" width="2" style="12" customWidth="1"/>
    <col min="13065" max="13066" width="7.44140625" style="12" customWidth="1"/>
    <col min="13067" max="13312" width="8.88671875" style="12" customWidth="1"/>
    <col min="13313" max="13313" width="8.6640625" style="12" customWidth="1"/>
    <col min="13314" max="13319" width="6.109375" style="12" customWidth="1"/>
    <col min="13320" max="13320" width="2" style="12" customWidth="1"/>
    <col min="13321" max="13322" width="7.44140625" style="12" customWidth="1"/>
    <col min="13323" max="13568" width="8.88671875" style="12" customWidth="1"/>
    <col min="13569" max="13569" width="8.6640625" style="12" customWidth="1"/>
    <col min="13570" max="13575" width="6.109375" style="12" customWidth="1"/>
    <col min="13576" max="13576" width="2" style="12" customWidth="1"/>
    <col min="13577" max="13578" width="7.44140625" style="12" customWidth="1"/>
    <col min="13579" max="13824" width="8.88671875" style="12" customWidth="1"/>
    <col min="13825" max="13825" width="8.6640625" style="12" customWidth="1"/>
    <col min="13826" max="13831" width="6.109375" style="12" customWidth="1"/>
    <col min="13832" max="13832" width="2" style="12" customWidth="1"/>
    <col min="13833" max="13834" width="7.44140625" style="12" customWidth="1"/>
    <col min="13835" max="14080" width="8.88671875" style="12" customWidth="1"/>
    <col min="14081" max="14081" width="8.6640625" style="12" customWidth="1"/>
    <col min="14082" max="14087" width="6.109375" style="12" customWidth="1"/>
    <col min="14088" max="14088" width="2" style="12" customWidth="1"/>
    <col min="14089" max="14090" width="7.44140625" style="12" customWidth="1"/>
    <col min="14091" max="14336" width="8.88671875" style="12" customWidth="1"/>
    <col min="14337" max="14337" width="8.6640625" style="12" customWidth="1"/>
    <col min="14338" max="14343" width="6.109375" style="12" customWidth="1"/>
    <col min="14344" max="14344" width="2" style="12" customWidth="1"/>
    <col min="14345" max="14346" width="7.44140625" style="12" customWidth="1"/>
    <col min="14347" max="14592" width="8.88671875" style="12" customWidth="1"/>
    <col min="14593" max="14593" width="8.6640625" style="12" customWidth="1"/>
    <col min="14594" max="14599" width="6.109375" style="12" customWidth="1"/>
    <col min="14600" max="14600" width="2" style="12" customWidth="1"/>
    <col min="14601" max="14602" width="7.44140625" style="12" customWidth="1"/>
    <col min="14603" max="14848" width="8.88671875" style="12" customWidth="1"/>
    <col min="14849" max="14849" width="8.6640625" style="12" customWidth="1"/>
    <col min="14850" max="14855" width="6.109375" style="12" customWidth="1"/>
    <col min="14856" max="14856" width="2" style="12" customWidth="1"/>
    <col min="14857" max="14858" width="7.44140625" style="12" customWidth="1"/>
    <col min="14859" max="15104" width="8.88671875" style="12" customWidth="1"/>
    <col min="15105" max="15105" width="8.6640625" style="12" customWidth="1"/>
    <col min="15106" max="15111" width="6.109375" style="12" customWidth="1"/>
    <col min="15112" max="15112" width="2" style="12" customWidth="1"/>
    <col min="15113" max="15114" width="7.44140625" style="12" customWidth="1"/>
    <col min="15115" max="15360" width="8.88671875" style="12" customWidth="1"/>
    <col min="15361" max="15361" width="8.6640625" style="12" customWidth="1"/>
    <col min="15362" max="15367" width="6.109375" style="12" customWidth="1"/>
    <col min="15368" max="15368" width="2" style="12" customWidth="1"/>
    <col min="15369" max="15370" width="7.44140625" style="12" customWidth="1"/>
    <col min="15371" max="15616" width="8.88671875" style="12" customWidth="1"/>
    <col min="15617" max="15617" width="8.6640625" style="12" customWidth="1"/>
    <col min="15618" max="15623" width="6.109375" style="12" customWidth="1"/>
    <col min="15624" max="15624" width="2" style="12" customWidth="1"/>
    <col min="15625" max="15626" width="7.44140625" style="12" customWidth="1"/>
    <col min="15627" max="15872" width="8.88671875" style="12" customWidth="1"/>
    <col min="15873" max="15873" width="8.6640625" style="12" customWidth="1"/>
    <col min="15874" max="15879" width="6.109375" style="12" customWidth="1"/>
    <col min="15880" max="15880" width="2" style="12" customWidth="1"/>
    <col min="15881" max="15882" width="7.44140625" style="12" customWidth="1"/>
    <col min="15883" max="16128" width="8.88671875" style="12" customWidth="1"/>
    <col min="16129" max="16129" width="8.6640625" style="12" customWidth="1"/>
    <col min="16130" max="16135" width="6.109375" style="12" customWidth="1"/>
    <col min="16136" max="16136" width="2" style="12" customWidth="1"/>
    <col min="16137" max="16138" width="7.44140625" style="12" customWidth="1"/>
    <col min="16139" max="16384" width="8.88671875" style="12" customWidth="1"/>
  </cols>
  <sheetData>
    <row r="1" spans="1:15" ht="18" customHeight="1">
      <c r="A1" s="178" t="str">
        <f ca="1">MID(CELL("filename",A2),FIND("]",CELL("filename",A2))+1,255)</f>
        <v xml:space="preserve">CPK测量记录-C36717 (黑卡) </v>
      </c>
      <c r="B1" s="131"/>
      <c r="C1" s="131"/>
      <c r="D1" s="131"/>
      <c r="E1" s="131"/>
      <c r="F1" s="131"/>
      <c r="G1" s="131"/>
    </row>
    <row r="2" spans="1:15" ht="13.5" customHeight="1">
      <c r="A2" s="14"/>
      <c r="B2" s="15" t="s">
        <v>143</v>
      </c>
      <c r="C2" s="15" t="s">
        <v>144</v>
      </c>
      <c r="D2" s="15" t="s">
        <v>145</v>
      </c>
      <c r="E2" s="15" t="s">
        <v>146</v>
      </c>
      <c r="F2" s="15"/>
      <c r="G2" s="15"/>
    </row>
    <row r="3" spans="1:15" ht="19.95" customHeight="1">
      <c r="A3" s="16" t="s">
        <v>147</v>
      </c>
      <c r="B3" s="17">
        <v>15.25</v>
      </c>
      <c r="C3" s="17">
        <v>15.25</v>
      </c>
      <c r="D3" s="17">
        <v>15.25</v>
      </c>
      <c r="E3" s="17">
        <v>15.25</v>
      </c>
      <c r="F3" s="17"/>
      <c r="G3" s="17"/>
      <c r="H3" s="18"/>
      <c r="I3" s="179" t="s">
        <v>148</v>
      </c>
      <c r="J3" s="107"/>
      <c r="K3" s="107"/>
      <c r="L3" s="107"/>
      <c r="M3" s="107"/>
      <c r="N3" s="107"/>
      <c r="O3" s="108"/>
    </row>
    <row r="4" spans="1:15" ht="20.7" customHeight="1">
      <c r="A4" s="16" t="s">
        <v>149</v>
      </c>
      <c r="B4" s="19">
        <v>14.75</v>
      </c>
      <c r="C4" s="19">
        <v>14.75</v>
      </c>
      <c r="D4" s="19">
        <v>14.75</v>
      </c>
      <c r="E4" s="17">
        <v>14.75</v>
      </c>
      <c r="F4" s="17"/>
      <c r="G4" s="19"/>
      <c r="H4" s="18"/>
      <c r="I4" s="181"/>
      <c r="J4" s="116"/>
      <c r="K4" s="116"/>
      <c r="L4" s="116"/>
      <c r="M4" s="116"/>
      <c r="N4" s="116"/>
      <c r="O4" s="117"/>
    </row>
    <row r="5" spans="1:15" ht="13.5" customHeight="1">
      <c r="A5" s="20" t="s">
        <v>150</v>
      </c>
      <c r="B5" s="19">
        <f>(B3-B4)/2</f>
        <v>0.25</v>
      </c>
      <c r="C5" s="19">
        <f>(C3-C4)/2</f>
        <v>0.25</v>
      </c>
      <c r="D5" s="19">
        <f>(D3-D4)/2</f>
        <v>0.25</v>
      </c>
      <c r="E5" s="19">
        <f>(E3-E4)/2</f>
        <v>0.25</v>
      </c>
      <c r="F5" s="19"/>
      <c r="G5" s="19"/>
      <c r="H5" s="18"/>
      <c r="I5" s="152"/>
      <c r="J5" s="177"/>
      <c r="K5" s="177"/>
      <c r="L5" s="177"/>
      <c r="M5" s="177"/>
      <c r="N5" s="177"/>
      <c r="O5" s="121"/>
    </row>
    <row r="6" spans="1:15">
      <c r="A6" s="21" t="s">
        <v>151</v>
      </c>
      <c r="B6" s="22">
        <f>IF(ISBLANK(B$4),"*",IF(ISBLANK(B$3),"*",IF(B$9&lt;&gt;0,(B$3-B$4)/(6*B$9),"No Stdev")))</f>
        <v>1.9476399017959765</v>
      </c>
      <c r="C6" s="22">
        <f>IF(ISBLANK(C$4),"*",IF(ISBLANK(C$3),"*",IF(C$9&lt;&gt;0,(C$3-C$4)/(6*C$9),"No Stdev")))</f>
        <v>1.2624695346758865</v>
      </c>
      <c r="D6" s="22">
        <f>IF(ISBLANK(D$4),"*",IF(ISBLANK(D$3),"*",IF(D$9&lt;&gt;0,(D$3-D$4)/(6*D$9),"No Stdev")))</f>
        <v>1.6044804092240155</v>
      </c>
      <c r="E6" s="22">
        <f>IF(ISBLANK(E$4),"*",IF(ISBLANK(E$3),"*",IF(E$9&lt;&gt;0,(E$3-E$4)/(6*E$9),"No Stdev")))</f>
        <v>0.56996967579727331</v>
      </c>
      <c r="F6" s="22"/>
      <c r="G6" s="22"/>
      <c r="H6" s="18"/>
      <c r="I6" s="152"/>
      <c r="J6" s="177"/>
      <c r="K6" s="177"/>
      <c r="L6" s="177"/>
      <c r="M6" s="177"/>
      <c r="N6" s="177"/>
      <c r="O6" s="121"/>
    </row>
    <row r="7" spans="1:15">
      <c r="A7" s="21" t="s">
        <v>152</v>
      </c>
      <c r="B7" s="23">
        <f>IF(B$9&lt;&gt;0,(B3-B10)/(3*B9),"No Stdev")</f>
        <v>1.1426154090536105</v>
      </c>
      <c r="C7" s="23">
        <f>IF(C$9&lt;&gt;0,(C3-C10)/(3*C9),"No Stdev")</f>
        <v>1.2192089119543521</v>
      </c>
      <c r="D7" s="23">
        <f>IF(D$9&lt;&gt;0,(D3-D10)/(3*D9),"No Stdev")</f>
        <v>1.0512555641235761</v>
      </c>
      <c r="E7" s="23">
        <f>IF(E$9&lt;&gt;0,(E3-E10)/(3*E9),"No Stdev")</f>
        <v>0.66846043577504743</v>
      </c>
      <c r="F7" s="23"/>
      <c r="G7" s="23"/>
      <c r="H7" s="18"/>
      <c r="I7" s="152"/>
      <c r="J7" s="177"/>
      <c r="K7" s="177"/>
      <c r="L7" s="177"/>
      <c r="M7" s="177"/>
      <c r="N7" s="177"/>
      <c r="O7" s="121"/>
    </row>
    <row r="8" spans="1:15">
      <c r="A8" s="21" t="s">
        <v>153</v>
      </c>
      <c r="B8" s="23">
        <f>IF(B$9&lt;&gt;0,(B10-B4)/(3*B9),"No Stdev")</f>
        <v>2.7526643945383422</v>
      </c>
      <c r="C8" s="23">
        <f>IF(C$9&lt;&gt;0,(C10-C4)/(3*C9),"No Stdev")</f>
        <v>1.3057301573974207</v>
      </c>
      <c r="D8" s="23">
        <f>IF(D$9&lt;&gt;0,(D10-D4)/(3*D9),"No Stdev")</f>
        <v>2.1577052543244548</v>
      </c>
      <c r="E8" s="23">
        <f>IF(E$9&lt;&gt;0,(E10-E4)/(3*E9),"No Stdev")</f>
        <v>0.47147891581949913</v>
      </c>
      <c r="F8" s="23"/>
      <c r="G8" s="23"/>
      <c r="H8" s="18"/>
      <c r="I8" s="152"/>
      <c r="J8" s="177"/>
      <c r="K8" s="177"/>
      <c r="L8" s="177"/>
      <c r="M8" s="177"/>
      <c r="N8" s="177"/>
      <c r="O8" s="121"/>
    </row>
    <row r="9" spans="1:15">
      <c r="A9" s="21" t="s">
        <v>154</v>
      </c>
      <c r="B9" s="23">
        <f>STDEV(B17:B46)</f>
        <v>4.2786827922599656E-2</v>
      </c>
      <c r="C9" s="23">
        <f>STDEV(C17:C46)</f>
        <v>6.6008193500469284E-2</v>
      </c>
      <c r="D9" s="23">
        <f>STDEV(D17:D46)</f>
        <v>5.1937893946387502E-2</v>
      </c>
      <c r="E9" s="23">
        <f>STDEV(E17:E46)</f>
        <v>0.14620660865293703</v>
      </c>
      <c r="F9" s="23"/>
      <c r="G9" s="23"/>
      <c r="H9" s="18"/>
      <c r="I9" s="152"/>
      <c r="J9" s="177"/>
      <c r="K9" s="177"/>
      <c r="L9" s="177"/>
      <c r="M9" s="177"/>
      <c r="N9" s="177"/>
      <c r="O9" s="121"/>
    </row>
    <row r="10" spans="1:15">
      <c r="A10" s="21" t="s">
        <v>155</v>
      </c>
      <c r="B10" s="24">
        <f>AVERAGE(B17:B46)</f>
        <v>15.103333333333337</v>
      </c>
      <c r="C10" s="24">
        <f>AVERAGE(C17:C46)</f>
        <v>15.008566666666662</v>
      </c>
      <c r="D10" s="24">
        <f>AVERAGE(D17:D46)</f>
        <v>15.0862</v>
      </c>
      <c r="E10" s="24">
        <f>AVERAGE(E17:E46)</f>
        <v>14.956799999999998</v>
      </c>
      <c r="F10" s="24"/>
      <c r="G10" s="24"/>
      <c r="H10" s="18"/>
      <c r="I10" s="152"/>
      <c r="J10" s="177"/>
      <c r="K10" s="177"/>
      <c r="L10" s="177"/>
      <c r="M10" s="177"/>
      <c r="N10" s="177"/>
      <c r="O10" s="121"/>
    </row>
    <row r="11" spans="1:15">
      <c r="A11" s="21" t="s">
        <v>156</v>
      </c>
      <c r="B11" s="23">
        <f>MEDIAN(B17:B46)</f>
        <v>15.097999999999999</v>
      </c>
      <c r="C11" s="23">
        <f>MEDIAN(C17:C46)</f>
        <v>15.02</v>
      </c>
      <c r="D11" s="23">
        <f>MEDIAN(D17:D46)</f>
        <v>15.088000000000001</v>
      </c>
      <c r="E11" s="23">
        <f>MEDIAN(E17:E46)</f>
        <v>14.951000000000001</v>
      </c>
      <c r="F11" s="23"/>
      <c r="G11" s="23"/>
      <c r="H11" s="18"/>
      <c r="I11" s="152"/>
      <c r="J11" s="177"/>
      <c r="K11" s="177"/>
      <c r="L11" s="177"/>
      <c r="M11" s="177"/>
      <c r="N11" s="177"/>
      <c r="O11" s="121"/>
    </row>
    <row r="12" spans="1:15">
      <c r="A12" s="21" t="s">
        <v>157</v>
      </c>
      <c r="B12" s="23">
        <f>MIN(B17:B46)</f>
        <v>14.987</v>
      </c>
      <c r="C12" s="23">
        <f>MIN(C17:C46)</f>
        <v>14.765000000000001</v>
      </c>
      <c r="D12" s="23">
        <f>MIN(D17:D46)</f>
        <v>15.01</v>
      </c>
      <c r="E12" s="23">
        <f>MIN(E17:E46)</f>
        <v>14.753</v>
      </c>
      <c r="F12" s="23"/>
      <c r="G12" s="23"/>
      <c r="H12" s="18"/>
      <c r="I12" s="152"/>
      <c r="J12" s="177"/>
      <c r="K12" s="177"/>
      <c r="L12" s="177"/>
      <c r="M12" s="177"/>
      <c r="N12" s="177"/>
      <c r="O12" s="121"/>
    </row>
    <row r="13" spans="1:15">
      <c r="A13" s="21" t="s">
        <v>158</v>
      </c>
      <c r="B13" s="23">
        <f>MAX(B17:B46)</f>
        <v>15.172000000000001</v>
      </c>
      <c r="C13" s="23">
        <f>MAX(C17:C46)</f>
        <v>15.12</v>
      </c>
      <c r="D13" s="23">
        <f>MAX(D17:D46)</f>
        <v>15.263999999999999</v>
      </c>
      <c r="E13" s="23">
        <f>MAX(E17:E46)</f>
        <v>15.53</v>
      </c>
      <c r="F13" s="23"/>
      <c r="G13" s="23"/>
      <c r="H13" s="18"/>
      <c r="I13" s="152"/>
      <c r="J13" s="177"/>
      <c r="K13" s="177"/>
      <c r="L13" s="177"/>
      <c r="M13" s="177"/>
      <c r="N13" s="177"/>
      <c r="O13" s="121"/>
    </row>
    <row r="14" spans="1:15">
      <c r="A14" s="21" t="s">
        <v>159</v>
      </c>
      <c r="B14" s="25">
        <f>B13-B12</f>
        <v>0.1850000000000005</v>
      </c>
      <c r="C14" s="25">
        <f>C13-C12</f>
        <v>0.35499999999999865</v>
      </c>
      <c r="D14" s="25">
        <f>D13-D12</f>
        <v>0.25399999999999956</v>
      </c>
      <c r="E14" s="25">
        <f>E13-E12</f>
        <v>0.77699999999999925</v>
      </c>
      <c r="F14" s="25"/>
      <c r="G14" s="25"/>
      <c r="H14" s="18"/>
      <c r="I14" s="152"/>
      <c r="J14" s="177"/>
      <c r="K14" s="177"/>
      <c r="L14" s="177"/>
      <c r="M14" s="177"/>
      <c r="N14" s="177"/>
      <c r="O14" s="121"/>
    </row>
    <row r="15" spans="1:15">
      <c r="A15" s="26"/>
      <c r="E15" s="12"/>
      <c r="I15" s="152"/>
      <c r="J15" s="177"/>
      <c r="K15" s="177"/>
      <c r="L15" s="177"/>
      <c r="M15" s="177"/>
      <c r="N15" s="177"/>
      <c r="O15" s="121"/>
    </row>
    <row r="16" spans="1:15" ht="13.5" customHeight="1">
      <c r="A16" s="27"/>
      <c r="B16" s="180" t="s">
        <v>160</v>
      </c>
      <c r="C16" s="107"/>
      <c r="D16" s="107"/>
      <c r="E16" s="107"/>
      <c r="F16" s="107"/>
      <c r="G16" s="108"/>
      <c r="I16" s="152"/>
      <c r="J16" s="177"/>
      <c r="K16" s="177"/>
      <c r="L16" s="177"/>
      <c r="M16" s="177"/>
      <c r="N16" s="177"/>
      <c r="O16" s="121"/>
    </row>
    <row r="17" spans="1:21" ht="13.5" customHeight="1">
      <c r="A17" s="28">
        <v>1</v>
      </c>
      <c r="B17" s="29">
        <v>15.089</v>
      </c>
      <c r="C17" s="29">
        <v>15.032</v>
      </c>
      <c r="D17" s="29">
        <v>15.047000000000001</v>
      </c>
      <c r="E17" s="29">
        <v>14.85</v>
      </c>
      <c r="F17" s="29"/>
      <c r="G17" s="29"/>
      <c r="I17" s="152"/>
      <c r="J17" s="177"/>
      <c r="K17" s="177"/>
      <c r="L17" s="177"/>
      <c r="M17" s="177"/>
      <c r="N17" s="177"/>
      <c r="O17" s="121"/>
    </row>
    <row r="18" spans="1:21" ht="13.5" customHeight="1">
      <c r="A18" s="28">
        <v>2</v>
      </c>
      <c r="B18" s="29">
        <v>15.172000000000001</v>
      </c>
      <c r="C18" s="29">
        <v>15.032999999999999</v>
      </c>
      <c r="D18" s="29">
        <v>15.164999999999999</v>
      </c>
      <c r="E18" s="29">
        <v>14.891</v>
      </c>
      <c r="F18" s="29"/>
      <c r="G18" s="29"/>
      <c r="I18" s="152"/>
      <c r="J18" s="177"/>
      <c r="K18" s="177"/>
      <c r="L18" s="177"/>
      <c r="M18" s="177"/>
      <c r="N18" s="177"/>
      <c r="O18" s="121"/>
    </row>
    <row r="19" spans="1:21" ht="13.5" customHeight="1">
      <c r="A19" s="28">
        <v>3</v>
      </c>
      <c r="B19" s="29">
        <v>15.167</v>
      </c>
      <c r="C19" s="29">
        <v>15.038</v>
      </c>
      <c r="D19" s="29">
        <v>15.119</v>
      </c>
      <c r="E19" s="29">
        <v>14.849</v>
      </c>
      <c r="F19" s="29"/>
      <c r="G19" s="29"/>
      <c r="I19" s="152"/>
      <c r="J19" s="177"/>
      <c r="K19" s="177"/>
      <c r="L19" s="177"/>
      <c r="M19" s="177"/>
      <c r="N19" s="177"/>
      <c r="O19" s="121"/>
    </row>
    <row r="20" spans="1:21" ht="13.5" customHeight="1">
      <c r="A20" s="28">
        <v>4</v>
      </c>
      <c r="B20" s="29">
        <v>15.087</v>
      </c>
      <c r="C20" s="29">
        <v>15.12</v>
      </c>
      <c r="D20" s="29">
        <v>15.016</v>
      </c>
      <c r="E20" s="29">
        <v>15.53</v>
      </c>
      <c r="F20" s="29"/>
      <c r="G20" s="29"/>
      <c r="I20" s="152"/>
      <c r="J20" s="177"/>
      <c r="K20" s="177"/>
      <c r="L20" s="177"/>
      <c r="M20" s="177"/>
      <c r="N20" s="177"/>
      <c r="O20" s="121"/>
    </row>
    <row r="21" spans="1:21" ht="13.5" customHeight="1">
      <c r="A21" s="28">
        <v>5</v>
      </c>
      <c r="B21" s="29">
        <v>14.987</v>
      </c>
      <c r="C21" s="29">
        <v>14.978999999999999</v>
      </c>
      <c r="D21" s="29">
        <v>15.054</v>
      </c>
      <c r="E21" s="29">
        <v>14.98</v>
      </c>
      <c r="F21" s="29"/>
      <c r="G21" s="29"/>
      <c r="I21" s="152"/>
      <c r="J21" s="177"/>
      <c r="K21" s="177"/>
      <c r="L21" s="177"/>
      <c r="M21" s="177"/>
      <c r="N21" s="177"/>
      <c r="O21" s="121"/>
    </row>
    <row r="22" spans="1:21" ht="13.5" customHeight="1">
      <c r="A22" s="28">
        <v>6</v>
      </c>
      <c r="B22" s="29">
        <v>15.121</v>
      </c>
      <c r="C22" s="29">
        <v>15.052</v>
      </c>
      <c r="D22" s="29">
        <v>15.122</v>
      </c>
      <c r="E22" s="29">
        <v>14.967000000000001</v>
      </c>
      <c r="F22" s="29"/>
      <c r="G22" s="29"/>
      <c r="I22" s="152"/>
      <c r="J22" s="177"/>
      <c r="K22" s="177"/>
      <c r="L22" s="177"/>
      <c r="M22" s="177"/>
      <c r="N22" s="177"/>
      <c r="O22" s="121"/>
    </row>
    <row r="23" spans="1:21" ht="13.5" customHeight="1">
      <c r="A23" s="28">
        <v>7</v>
      </c>
      <c r="B23" s="29">
        <v>15.108000000000001</v>
      </c>
      <c r="C23" s="29">
        <v>14.992000000000001</v>
      </c>
      <c r="D23" s="29">
        <v>15.129</v>
      </c>
      <c r="E23" s="29">
        <v>14.878</v>
      </c>
      <c r="F23" s="29"/>
      <c r="G23" s="29"/>
      <c r="I23" s="152"/>
      <c r="J23" s="177"/>
      <c r="K23" s="177"/>
      <c r="L23" s="177"/>
      <c r="M23" s="177"/>
      <c r="N23" s="177"/>
      <c r="O23" s="121"/>
    </row>
    <row r="24" spans="1:21" ht="13.5" customHeight="1">
      <c r="A24" s="28">
        <v>8</v>
      </c>
      <c r="B24" s="29">
        <v>15.041</v>
      </c>
      <c r="C24" s="29">
        <v>15.054</v>
      </c>
      <c r="D24" s="29">
        <v>15.263999999999999</v>
      </c>
      <c r="E24" s="29">
        <v>14.756</v>
      </c>
      <c r="F24" s="29"/>
      <c r="G24" s="29"/>
      <c r="I24" s="152"/>
      <c r="J24" s="177"/>
      <c r="K24" s="177"/>
      <c r="L24" s="177"/>
      <c r="M24" s="177"/>
      <c r="N24" s="177"/>
      <c r="O24" s="121"/>
      <c r="P24" s="30"/>
      <c r="Q24" s="30"/>
    </row>
    <row r="25" spans="1:21" ht="13.5" customHeight="1">
      <c r="A25" s="28">
        <v>9</v>
      </c>
      <c r="B25" s="29">
        <v>15.089</v>
      </c>
      <c r="C25" s="29">
        <v>15.006</v>
      </c>
      <c r="D25" s="29">
        <v>15.041</v>
      </c>
      <c r="E25" s="29">
        <v>15.007</v>
      </c>
      <c r="F25" s="29"/>
      <c r="G25" s="29"/>
      <c r="I25" s="152"/>
      <c r="J25" s="177"/>
      <c r="K25" s="177"/>
      <c r="L25" s="177"/>
      <c r="M25" s="177"/>
      <c r="N25" s="177"/>
      <c r="O25" s="121"/>
    </row>
    <row r="26" spans="1:21" ht="13.5" customHeight="1">
      <c r="A26" s="28">
        <v>10</v>
      </c>
      <c r="B26" s="29">
        <v>15.148999999999999</v>
      </c>
      <c r="C26" s="29">
        <v>15.055999999999999</v>
      </c>
      <c r="D26" s="29">
        <v>15.023</v>
      </c>
      <c r="E26" s="29">
        <v>14.804</v>
      </c>
      <c r="F26" s="29"/>
      <c r="G26" s="29"/>
      <c r="I26" s="152"/>
      <c r="J26" s="177"/>
      <c r="K26" s="177"/>
      <c r="L26" s="177"/>
      <c r="M26" s="177"/>
      <c r="N26" s="177"/>
      <c r="O26" s="121"/>
    </row>
    <row r="27" spans="1:21" ht="13.5" customHeight="1">
      <c r="A27" s="28">
        <v>11</v>
      </c>
      <c r="B27" s="29">
        <v>15.141999999999999</v>
      </c>
      <c r="C27" s="29">
        <v>14.856999999999999</v>
      </c>
      <c r="D27" s="29">
        <v>15.083</v>
      </c>
      <c r="E27" s="29">
        <v>15.007</v>
      </c>
      <c r="F27" s="29"/>
      <c r="G27" s="29"/>
      <c r="I27" s="152"/>
      <c r="J27" s="177"/>
      <c r="K27" s="177"/>
      <c r="L27" s="177"/>
      <c r="M27" s="177"/>
      <c r="N27" s="177"/>
      <c r="O27" s="121"/>
    </row>
    <row r="28" spans="1:21" ht="13.5" customHeight="1">
      <c r="A28" s="28">
        <v>12</v>
      </c>
      <c r="B28" s="29">
        <v>15.045999999999999</v>
      </c>
      <c r="C28" s="29">
        <v>15.07</v>
      </c>
      <c r="D28" s="29">
        <v>15.1</v>
      </c>
      <c r="E28" s="29">
        <v>14.944000000000001</v>
      </c>
      <c r="F28" s="29"/>
      <c r="G28" s="29"/>
      <c r="I28" s="153"/>
      <c r="J28" s="131"/>
      <c r="K28" s="131"/>
      <c r="L28" s="131"/>
      <c r="M28" s="131"/>
      <c r="N28" s="131"/>
      <c r="O28" s="132"/>
    </row>
    <row r="29" spans="1:21" ht="19.95" customHeight="1">
      <c r="A29" s="28">
        <v>13</v>
      </c>
      <c r="B29" s="29">
        <v>15.144</v>
      </c>
      <c r="C29" s="29">
        <v>15.025</v>
      </c>
      <c r="D29" s="29">
        <v>15.096</v>
      </c>
      <c r="E29" s="29">
        <v>14.95</v>
      </c>
      <c r="F29" s="29"/>
      <c r="G29" s="29"/>
      <c r="I29" s="179" t="s">
        <v>161</v>
      </c>
      <c r="J29" s="107"/>
      <c r="K29" s="107"/>
      <c r="L29" s="107"/>
      <c r="M29" s="107"/>
      <c r="N29" s="107"/>
      <c r="O29" s="108"/>
      <c r="P29" s="11"/>
      <c r="Q29" s="11"/>
      <c r="R29" s="11"/>
      <c r="S29" s="11"/>
      <c r="T29" s="11"/>
      <c r="U29" s="11"/>
    </row>
    <row r="30" spans="1:21" ht="13.5" customHeight="1">
      <c r="A30" s="28">
        <v>14</v>
      </c>
      <c r="B30" s="29">
        <v>15.172000000000001</v>
      </c>
      <c r="C30" s="29">
        <v>15.045</v>
      </c>
      <c r="D30" s="29">
        <v>15.071999999999999</v>
      </c>
      <c r="E30" s="29">
        <v>14.798999999999999</v>
      </c>
      <c r="F30" s="29"/>
      <c r="G30" s="29"/>
      <c r="I30" s="176" t="s">
        <v>162</v>
      </c>
      <c r="J30" s="116"/>
      <c r="K30" s="116"/>
      <c r="L30" s="116"/>
      <c r="M30" s="116"/>
      <c r="N30" s="116"/>
      <c r="O30" s="117"/>
    </row>
    <row r="31" spans="1:21" ht="13.5" customHeight="1">
      <c r="A31" s="28">
        <v>15</v>
      </c>
      <c r="B31" s="29">
        <v>15.116</v>
      </c>
      <c r="C31" s="29">
        <v>14.765000000000001</v>
      </c>
      <c r="D31" s="29">
        <v>15.01</v>
      </c>
      <c r="E31" s="29">
        <v>15.208</v>
      </c>
      <c r="F31" s="29"/>
      <c r="G31" s="29"/>
      <c r="I31" s="152"/>
      <c r="J31" s="177"/>
      <c r="K31" s="177"/>
      <c r="L31" s="177"/>
      <c r="M31" s="177"/>
      <c r="N31" s="177"/>
      <c r="O31" s="121"/>
    </row>
    <row r="32" spans="1:21" ht="13.5" customHeight="1">
      <c r="A32" s="28">
        <v>16</v>
      </c>
      <c r="B32" s="29">
        <v>15.141999999999999</v>
      </c>
      <c r="C32" s="29">
        <v>14.952</v>
      </c>
      <c r="D32" s="29">
        <v>15.065</v>
      </c>
      <c r="E32" s="29">
        <v>15.003</v>
      </c>
      <c r="F32" s="29"/>
      <c r="G32" s="29"/>
      <c r="I32" s="152"/>
      <c r="J32" s="177"/>
      <c r="K32" s="177"/>
      <c r="L32" s="177"/>
      <c r="M32" s="177"/>
      <c r="N32" s="177"/>
      <c r="O32" s="121"/>
    </row>
    <row r="33" spans="1:15" ht="13.5" customHeight="1">
      <c r="A33" s="28">
        <v>17</v>
      </c>
      <c r="B33" s="29">
        <v>15.1</v>
      </c>
      <c r="C33" s="29">
        <v>15.004</v>
      </c>
      <c r="D33" s="29">
        <v>15.061999999999999</v>
      </c>
      <c r="E33" s="29">
        <v>14.976000000000001</v>
      </c>
      <c r="F33" s="29"/>
      <c r="G33" s="29"/>
      <c r="I33" s="152"/>
      <c r="J33" s="177"/>
      <c r="K33" s="177"/>
      <c r="L33" s="177"/>
      <c r="M33" s="177"/>
      <c r="N33" s="177"/>
      <c r="O33" s="121"/>
    </row>
    <row r="34" spans="1:15" ht="13.5" customHeight="1">
      <c r="A34" s="28">
        <v>18</v>
      </c>
      <c r="B34" s="29">
        <v>15.105</v>
      </c>
      <c r="C34" s="29">
        <v>15.044</v>
      </c>
      <c r="D34" s="29">
        <v>15.131</v>
      </c>
      <c r="E34" s="29">
        <v>14.989000000000001</v>
      </c>
      <c r="F34" s="29"/>
      <c r="G34" s="29"/>
      <c r="I34" s="153"/>
      <c r="J34" s="131"/>
      <c r="K34" s="131"/>
      <c r="L34" s="131"/>
      <c r="M34" s="131"/>
      <c r="N34" s="131"/>
      <c r="O34" s="132"/>
    </row>
    <row r="35" spans="1:15" ht="13.5" customHeight="1">
      <c r="A35" s="28">
        <v>19</v>
      </c>
      <c r="B35" s="29">
        <v>15.164999999999999</v>
      </c>
      <c r="C35" s="29">
        <v>14.965</v>
      </c>
      <c r="D35" s="29">
        <v>15.057</v>
      </c>
      <c r="E35" s="29">
        <v>14.952</v>
      </c>
      <c r="F35" s="29"/>
      <c r="G35" s="29"/>
      <c r="J35" s="11"/>
      <c r="K35" s="11"/>
    </row>
    <row r="36" spans="1:15" ht="13.5" customHeight="1">
      <c r="A36" s="28">
        <v>20</v>
      </c>
      <c r="B36" s="29">
        <v>15.112</v>
      </c>
      <c r="C36" s="29">
        <v>15.042</v>
      </c>
      <c r="D36" s="29">
        <v>15.097</v>
      </c>
      <c r="E36" s="29">
        <v>14.942</v>
      </c>
      <c r="F36" s="29"/>
      <c r="G36" s="29"/>
      <c r="J36" s="11"/>
      <c r="K36" s="11"/>
    </row>
    <row r="37" spans="1:15" ht="13.5" customHeight="1">
      <c r="A37" s="28">
        <v>21</v>
      </c>
      <c r="B37" s="29">
        <v>15.096</v>
      </c>
      <c r="C37" s="29">
        <v>14.996</v>
      </c>
      <c r="D37" s="29">
        <v>15.117000000000001</v>
      </c>
      <c r="E37" s="29">
        <v>14.925000000000001</v>
      </c>
      <c r="F37" s="29"/>
      <c r="G37" s="29"/>
      <c r="J37" s="11"/>
      <c r="K37" s="11"/>
    </row>
    <row r="38" spans="1:15" ht="13.5" customHeight="1">
      <c r="A38" s="28">
        <v>22</v>
      </c>
      <c r="B38" s="29">
        <v>15.05</v>
      </c>
      <c r="C38" s="29">
        <v>14.986000000000001</v>
      </c>
      <c r="D38" s="29">
        <v>15.109</v>
      </c>
      <c r="E38" s="29">
        <v>14.858000000000001</v>
      </c>
      <c r="F38" s="29"/>
      <c r="G38" s="29"/>
      <c r="J38" s="11"/>
      <c r="K38" s="11"/>
    </row>
    <row r="39" spans="1:15" ht="13.5" customHeight="1">
      <c r="A39" s="28">
        <v>23</v>
      </c>
      <c r="B39" s="29">
        <v>15.074999999999999</v>
      </c>
      <c r="C39" s="29">
        <v>15.06</v>
      </c>
      <c r="D39" s="29">
        <v>15.106999999999999</v>
      </c>
      <c r="E39" s="29">
        <v>14.753</v>
      </c>
      <c r="F39" s="29"/>
      <c r="G39" s="29"/>
      <c r="J39" s="11"/>
      <c r="K39" s="11"/>
    </row>
    <row r="40" spans="1:15" ht="13.5" customHeight="1">
      <c r="A40" s="28">
        <v>24</v>
      </c>
      <c r="B40" s="29">
        <v>15.069000000000001</v>
      </c>
      <c r="C40" s="29">
        <v>15.066000000000001</v>
      </c>
      <c r="D40" s="29">
        <v>15.134</v>
      </c>
      <c r="E40" s="29">
        <v>14.843</v>
      </c>
      <c r="F40" s="29"/>
      <c r="G40" s="29"/>
      <c r="J40" s="11"/>
      <c r="K40" s="11"/>
    </row>
    <row r="41" spans="1:15" ht="13.5" customHeight="1">
      <c r="A41" s="28">
        <v>25</v>
      </c>
      <c r="B41" s="29">
        <v>15.079000000000001</v>
      </c>
      <c r="C41" s="29">
        <v>15.015000000000001</v>
      </c>
      <c r="D41" s="29">
        <v>15.031000000000001</v>
      </c>
      <c r="E41" s="29">
        <v>15.022</v>
      </c>
      <c r="F41" s="29"/>
      <c r="G41" s="29"/>
      <c r="J41" s="11"/>
      <c r="K41" s="11"/>
    </row>
    <row r="42" spans="1:15" ht="13.5" customHeight="1">
      <c r="A42" s="28">
        <v>26</v>
      </c>
      <c r="B42" s="29">
        <v>15.096</v>
      </c>
      <c r="C42" s="29">
        <v>14.983000000000001</v>
      </c>
      <c r="D42" s="29">
        <v>15.096</v>
      </c>
      <c r="E42" s="29">
        <v>14.983000000000001</v>
      </c>
      <c r="F42" s="29"/>
      <c r="G42" s="29"/>
      <c r="J42" s="11"/>
      <c r="K42" s="11"/>
    </row>
    <row r="43" spans="1:15" ht="13.5" customHeight="1">
      <c r="A43" s="28">
        <v>27</v>
      </c>
      <c r="B43" s="29">
        <v>15.093</v>
      </c>
      <c r="C43" s="29">
        <v>14.984</v>
      </c>
      <c r="D43" s="29">
        <v>15.093</v>
      </c>
      <c r="E43" s="29">
        <v>14.984</v>
      </c>
      <c r="F43" s="29"/>
      <c r="G43" s="29"/>
      <c r="J43" s="11"/>
      <c r="K43" s="11"/>
    </row>
    <row r="44" spans="1:15" ht="13.5" customHeight="1">
      <c r="A44" s="28">
        <v>28</v>
      </c>
      <c r="B44" s="29">
        <v>15.093</v>
      </c>
      <c r="C44" s="29">
        <v>14.984</v>
      </c>
      <c r="D44" s="29">
        <v>15.04</v>
      </c>
      <c r="E44" s="29">
        <v>15.09</v>
      </c>
      <c r="F44" s="29"/>
      <c r="G44" s="29"/>
      <c r="J44" s="11"/>
      <c r="K44" s="11"/>
    </row>
    <row r="45" spans="1:15" ht="13.5" customHeight="1">
      <c r="A45" s="28">
        <v>29</v>
      </c>
      <c r="B45" s="29">
        <v>15.122999999999999</v>
      </c>
      <c r="C45" s="29">
        <v>15.038</v>
      </c>
      <c r="D45" s="29">
        <v>15.035</v>
      </c>
      <c r="E45" s="29">
        <v>15.039</v>
      </c>
      <c r="F45" s="29"/>
      <c r="G45" s="29"/>
      <c r="K45" s="11"/>
    </row>
    <row r="46" spans="1:15" ht="13.5" customHeight="1">
      <c r="A46" s="28">
        <v>30</v>
      </c>
      <c r="B46" s="29">
        <v>15.071999999999999</v>
      </c>
      <c r="C46" s="29">
        <v>15.013999999999999</v>
      </c>
      <c r="D46" s="29">
        <v>15.071</v>
      </c>
      <c r="E46" s="29">
        <v>14.925000000000001</v>
      </c>
      <c r="F46" s="29"/>
      <c r="G46" s="29"/>
      <c r="K46" s="11"/>
    </row>
  </sheetData>
  <mergeCells count="6">
    <mergeCell ref="I30:O34"/>
    <mergeCell ref="A1:G1"/>
    <mergeCell ref="I3:O3"/>
    <mergeCell ref="B16:G16"/>
    <mergeCell ref="I29:O29"/>
    <mergeCell ref="I4:O28"/>
  </mergeCells>
  <phoneticPr fontId="51" type="noConversion"/>
  <conditionalFormatting sqref="B14:G14">
    <cfRule type="cellIs" dxfId="19" priority="13" stopIfTrue="1" operator="notBetween">
      <formula>0</formula>
      <formula>$B$3-$B$4</formula>
    </cfRule>
    <cfRule type="cellIs" dxfId="18" priority="14" stopIfTrue="1" operator="between">
      <formula>0</formula>
      <formula>$B$3-$B$4</formula>
    </cfRule>
  </conditionalFormatting>
  <conditionalFormatting sqref="B6:B8">
    <cfRule type="cellIs" dxfId="17" priority="19" stopIfTrue="1" operator="greaterThanOrEqual">
      <formula>1.33</formula>
    </cfRule>
    <cfRule type="cellIs" dxfId="16" priority="20" stopIfTrue="1" operator="lessThan">
      <formula>1.33</formula>
    </cfRule>
  </conditionalFormatting>
  <conditionalFormatting sqref="E17:E46">
    <cfRule type="cellIs" dxfId="15" priority="9" stopIfTrue="1" operator="notBetween">
      <formula>E$3</formula>
      <formula>E$4</formula>
    </cfRule>
    <cfRule type="cellIs" dxfId="14" priority="10" stopIfTrue="1" operator="between">
      <formula>E$3</formula>
      <formula>E$4</formula>
    </cfRule>
  </conditionalFormatting>
  <conditionalFormatting sqref="F17:F46">
    <cfRule type="cellIs" dxfId="13" priority="11" stopIfTrue="1" operator="notBetween">
      <formula>F$3</formula>
      <formula>F$4</formula>
    </cfRule>
    <cfRule type="cellIs" dxfId="12" priority="12" stopIfTrue="1" operator="between">
      <formula>F$3</formula>
      <formula>F$4</formula>
    </cfRule>
  </conditionalFormatting>
  <conditionalFormatting sqref="G6:G8">
    <cfRule type="cellIs" dxfId="11" priority="3" stopIfTrue="1" operator="greaterThanOrEqual">
      <formula>1.33</formula>
    </cfRule>
    <cfRule type="cellIs" dxfId="10" priority="4" stopIfTrue="1" operator="lessThan">
      <formula>1.33</formula>
    </cfRule>
  </conditionalFormatting>
  <conditionalFormatting sqref="G10:G13">
    <cfRule type="cellIs" dxfId="9" priority="1" stopIfTrue="1" operator="notBetween">
      <formula>G$3</formula>
      <formula>G$4</formula>
    </cfRule>
    <cfRule type="cellIs" dxfId="8" priority="2" stopIfTrue="1" operator="between">
      <formula>G$3</formula>
      <formula>G$4</formula>
    </cfRule>
  </conditionalFormatting>
  <conditionalFormatting sqref="G17:G46">
    <cfRule type="cellIs" dxfId="7" priority="5" stopIfTrue="1" operator="notBetween">
      <formula>G$3</formula>
      <formula>G$4</formula>
    </cfRule>
    <cfRule type="cellIs" dxfId="6" priority="6" stopIfTrue="1" operator="between">
      <formula>G$3</formula>
      <formula>G$4</formula>
    </cfRule>
  </conditionalFormatting>
  <conditionalFormatting sqref="C6:F8">
    <cfRule type="cellIs" dxfId="5" priority="17" stopIfTrue="1" operator="greaterThanOrEqual">
      <formula>1.33</formula>
    </cfRule>
    <cfRule type="cellIs" dxfId="4" priority="18" stopIfTrue="1" operator="lessThan">
      <formula>1.33</formula>
    </cfRule>
  </conditionalFormatting>
  <conditionalFormatting sqref="B10:F13">
    <cfRule type="cellIs" dxfId="3" priority="15" stopIfTrue="1" operator="notBetween">
      <formula>B$3</formula>
      <formula>B$4</formula>
    </cfRule>
    <cfRule type="cellIs" dxfId="2" priority="16" stopIfTrue="1" operator="between">
      <formula>B$3</formula>
      <formula>B$4</formula>
    </cfRule>
  </conditionalFormatting>
  <conditionalFormatting sqref="B17:D46">
    <cfRule type="cellIs" dxfId="1" priority="7" stopIfTrue="1" operator="notBetween">
      <formula>B$3</formula>
      <formula>B$4</formula>
    </cfRule>
    <cfRule type="cellIs" dxfId="0" priority="8" stopIfTrue="1" operator="between">
      <formula>B$3</formula>
      <formula>B$4</formula>
    </cfRule>
  </conditionalFormatting>
  <pageMargins left="0.70866141732283505" right="0.70866141732283505" top="0.74803149606299202" bottom="0.74803149606299202" header="0.31496062992126" footer="0.31496062992126"/>
  <pageSetup paperSize="9" orientation="landscape"/>
  <headerFooter>
    <oddHeader>&amp;L&amp;G</oddHead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0"/>
  <sheetViews>
    <sheetView workbookViewId="0">
      <selection activeCell="D5" sqref="D5"/>
    </sheetView>
  </sheetViews>
  <sheetFormatPr defaultColWidth="9" defaultRowHeight="20.399999999999999"/>
  <cols>
    <col min="1" max="1" width="5.109375" style="3" customWidth="1"/>
    <col min="2" max="2" width="6.33203125" style="3" customWidth="1"/>
    <col min="3" max="3" width="6.6640625" style="3" customWidth="1"/>
    <col min="4" max="4" width="61" style="4" customWidth="1"/>
    <col min="5" max="5" width="49.33203125" style="4" customWidth="1"/>
    <col min="6" max="6" width="9" style="4" customWidth="1"/>
    <col min="7" max="16384" width="9" style="4"/>
  </cols>
  <sheetData>
    <row r="1" spans="1:10" s="1" customFormat="1" ht="19.95" customHeight="1">
      <c r="A1" s="156" t="str">
        <f ca="1">MID(CELL("filename",A2),FIND("]",CELL("filename",A2))+1,255)</f>
        <v>附件</v>
      </c>
      <c r="B1" s="131"/>
      <c r="C1" s="131"/>
      <c r="D1" s="131"/>
      <c r="E1" s="131"/>
    </row>
    <row r="2" spans="1:10" s="2" customFormat="1" ht="33" customHeight="1">
      <c r="A2" s="5" t="s">
        <v>93</v>
      </c>
      <c r="B2" s="5" t="s">
        <v>101</v>
      </c>
      <c r="C2" s="5" t="s">
        <v>163</v>
      </c>
      <c r="D2" s="5" t="s">
        <v>164</v>
      </c>
      <c r="E2" s="5" t="s">
        <v>165</v>
      </c>
    </row>
    <row r="3" spans="1:10" ht="49.95" customHeight="1">
      <c r="A3" s="6">
        <v>1</v>
      </c>
      <c r="B3" s="6"/>
      <c r="C3" s="6"/>
      <c r="D3" s="7"/>
      <c r="E3" s="8"/>
      <c r="F3" s="9"/>
      <c r="G3" s="9"/>
      <c r="H3" s="9"/>
      <c r="I3" s="9"/>
      <c r="J3" s="9"/>
    </row>
    <row r="4" spans="1:10" ht="49.95" customHeight="1">
      <c r="A4" s="6"/>
      <c r="B4" s="6"/>
      <c r="C4" s="6"/>
      <c r="D4" s="10"/>
      <c r="E4" s="10"/>
    </row>
    <row r="5" spans="1:10" ht="49.95" customHeight="1">
      <c r="A5" s="6"/>
      <c r="B5" s="6"/>
      <c r="C5" s="6"/>
      <c r="D5" s="10"/>
      <c r="E5" s="10"/>
    </row>
    <row r="6" spans="1:10" ht="49.95" customHeight="1">
      <c r="A6" s="6"/>
      <c r="B6" s="6"/>
      <c r="C6" s="6"/>
      <c r="D6" s="10"/>
      <c r="E6" s="10"/>
    </row>
    <row r="7" spans="1:10" ht="49.95" customHeight="1">
      <c r="A7" s="6"/>
      <c r="B7" s="6"/>
      <c r="C7" s="6"/>
      <c r="D7" s="10"/>
      <c r="E7" s="10"/>
    </row>
    <row r="8" spans="1:10" ht="49.95" customHeight="1">
      <c r="A8" s="6"/>
      <c r="B8" s="6"/>
      <c r="C8" s="6"/>
      <c r="D8" s="10"/>
      <c r="E8" s="10"/>
    </row>
    <row r="9" spans="1:10" ht="49.95" customHeight="1">
      <c r="A9" s="6"/>
      <c r="B9" s="6"/>
      <c r="C9" s="6"/>
      <c r="D9" s="10"/>
      <c r="E9" s="10"/>
    </row>
    <row r="10" spans="1:10" ht="49.95" customHeight="1">
      <c r="A10" s="6"/>
      <c r="B10" s="6"/>
      <c r="C10" s="6"/>
      <c r="D10" s="10"/>
      <c r="E10" s="10"/>
    </row>
  </sheetData>
  <mergeCells count="1">
    <mergeCell ref="A1:E1"/>
  </mergeCells>
  <phoneticPr fontId="51" type="noConversion"/>
  <pageMargins left="0.70866141732283505" right="0.70866141732283505" top="0.74803149606299202" bottom="0.74803149606299202" header="0.31496062992126" footer="0.31496062992126"/>
  <pageSetup paperSize="9" orientation="landscape" r:id="rId1"/>
  <headerFooter>
    <oddHeader>&amp;L&amp;6 &amp;G</oddHeader>
    <oddFooter>&amp;C本文中的所有信息均为深圳市雄帝科技股份有限公司内部信息，不得向外传播。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2" master="" otherUserPermission="visible"/>
  <rangeList sheetStid="3" master="" otherUserPermission="visible"/>
  <rangeList sheetStid="4" master="" otherUserPermission="visible"/>
  <rangeList sheetStid="5" master="" otherUserPermission="visible"/>
  <rangeList sheetStid="6" master="" otherUserPermission="visible"/>
  <rangeList sheetStid="7" master="" otherUserPermission="visible"/>
  <rangeList sheetStid="8" master="" otherUserPermission="visible"/>
  <rangeList sheetStid="9" master="" otherUserPermission="visible"/>
  <rangeList sheetStid="10" master="" otherUserPermission="visible"/>
  <rangeList sheetStid="11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9</vt:i4>
      </vt:variant>
    </vt:vector>
  </HeadingPairs>
  <TitlesOfParts>
    <vt:vector size="20" baseType="lpstr">
      <vt:lpstr>验收测试结果</vt:lpstr>
      <vt:lpstr>遗留缺陷列表</vt:lpstr>
      <vt:lpstr>产品需求列表</vt:lpstr>
      <vt:lpstr>验收测试用例</vt:lpstr>
      <vt:lpstr>设备外观图</vt:lpstr>
      <vt:lpstr>跑机记录表（MTBF&amp;MTTR）</vt:lpstr>
      <vt:lpstr>打印版面介绍</vt:lpstr>
      <vt:lpstr>CPK测量记录-C36716（贴标）</vt:lpstr>
      <vt:lpstr>CPK测量记录-C36717 (白卡)</vt:lpstr>
      <vt:lpstr>CPK测量记录-C36717 (黑卡) </vt:lpstr>
      <vt:lpstr>附件</vt:lpstr>
      <vt:lpstr>'CPK测量记录-C36716（贴标）'!Print_Titles</vt:lpstr>
      <vt:lpstr>'CPK测量记录-C36717 (白卡)'!Print_Titles</vt:lpstr>
      <vt:lpstr>'CPK测量记录-C36717 (黑卡) '!Print_Titles</vt:lpstr>
      <vt:lpstr>产品需求列表!Print_Titles</vt:lpstr>
      <vt:lpstr>打印版面介绍!Print_Titles</vt:lpstr>
      <vt:lpstr>附件!Print_Titles</vt:lpstr>
      <vt:lpstr>设备外观图!Print_Titles</vt:lpstr>
      <vt:lpstr>验收测试用例!Print_Titles</vt:lpstr>
      <vt:lpstr>遗留缺陷列表!Print_Titles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徐芬</dc:creator>
  <cp:lastModifiedBy>邱国祥</cp:lastModifiedBy>
  <cp:lastPrinted>2022-03-30T00:48:00Z</cp:lastPrinted>
  <dcterms:created xsi:type="dcterms:W3CDTF">2006-09-16T00:00:00Z</dcterms:created>
  <dcterms:modified xsi:type="dcterms:W3CDTF">2025-09-02T10:37:53Z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2052-12.1.0.22529</vt:lpwstr>
  </property>
  <property fmtid="{D5CDD505-2E9C-101B-9397-08002B2CF9AE}" pid="3" name="ICV">
    <vt:lpwstr>5C8D26CBB12549B5B0F450B0713766CC</vt:lpwstr>
  </property>
</Properties>
</file>