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uivi Commercial" sheetId="1" r:id="rId1"/>
    <sheet name="Remboursement Trajet" sheetId="2" r:id="rId2"/>
    <sheet name="Frais Transport" sheetId="3" r:id="rId3"/>
  </sheets>
  <calcPr calcId="144525"/>
</workbook>
</file>

<file path=xl/comments1.xml><?xml version="1.0" encoding="utf-8"?>
<comments xmlns="http://schemas.openxmlformats.org/spreadsheetml/2006/main">
  <authors>
    <author>Julian</author>
  </authors>
  <commentList>
    <comment ref="A11" authorId="0">
      <text>
        <r>
          <rPr>
            <sz val="9"/>
            <rFont val="Tahoma"/>
            <charset val="134"/>
          </rPr>
          <t>10€ par pièces en charges variables</t>
        </r>
      </text>
    </comment>
  </commentList>
</comments>
</file>

<file path=xl/comments2.xml><?xml version="1.0" encoding="utf-8"?>
<comments xmlns="http://schemas.openxmlformats.org/spreadsheetml/2006/main">
  <authors>
    <author>Julian</author>
  </authors>
  <commentList>
    <comment ref="C11" authorId="0">
      <text>
        <r>
          <rPr>
            <b/>
            <sz val="9"/>
            <rFont val="Tahoma"/>
            <charset val="134"/>
          </rPr>
          <t>Julian:</t>
        </r>
        <r>
          <rPr>
            <sz val="9"/>
            <rFont val="Tahoma"/>
            <charset val="134"/>
          </rPr>
          <t xml:space="preserve">
Affichez "oui" ou "non"</t>
        </r>
      </text>
    </comment>
  </commentList>
</comments>
</file>

<file path=xl/sharedStrings.xml><?xml version="1.0" encoding="utf-8"?>
<sst xmlns="http://schemas.openxmlformats.org/spreadsheetml/2006/main" count="64" uniqueCount="55">
  <si>
    <t>Prix de vente d'une pièce</t>
  </si>
  <si>
    <t>Qté de pièces produites pour</t>
  </si>
  <si>
    <t>Janvier</t>
  </si>
  <si>
    <t>Février</t>
  </si>
  <si>
    <t>Mars</t>
  </si>
  <si>
    <t>Avril</t>
  </si>
  <si>
    <t>Mai</t>
  </si>
  <si>
    <t>Juin</t>
  </si>
  <si>
    <t>TOTAUX</t>
  </si>
  <si>
    <t>Répartition
par
fournisseur</t>
  </si>
  <si>
    <t>CITROEN</t>
  </si>
  <si>
    <t>PEUGEOT</t>
  </si>
  <si>
    <t>RENAULT</t>
  </si>
  <si>
    <t>TOTAL Nbre de PIECES VENDUES</t>
  </si>
  <si>
    <t>CHARGES fixes</t>
  </si>
  <si>
    <t>CHARGES variables</t>
  </si>
  <si>
    <t xml:space="preserve">Chiffre d'affaires </t>
  </si>
  <si>
    <t>Marge absolue</t>
  </si>
  <si>
    <t>Marge relative</t>
  </si>
  <si>
    <t>Répartition mensuelle du nombre de pièces vendues</t>
  </si>
  <si>
    <t>TOTAL cumulé des PIECES</t>
  </si>
  <si>
    <t>Prénom</t>
  </si>
  <si>
    <t>Distance
Dom-Travail</t>
  </si>
  <si>
    <t>Distance
Dom-Centre</t>
  </si>
  <si>
    <t>Dom-Centre</t>
  </si>
  <si>
    <t>dom-travail</t>
  </si>
  <si>
    <t>Somme
Rembourse</t>
  </si>
  <si>
    <t>Nicolas</t>
  </si>
  <si>
    <t>Maxime</t>
  </si>
  <si>
    <t>Marie</t>
  </si>
  <si>
    <t>Sébastien</t>
  </si>
  <si>
    <t>Dominique</t>
  </si>
  <si>
    <t>Jean-Michel</t>
  </si>
  <si>
    <t>Anne</t>
  </si>
  <si>
    <t>Montant de
la commande</t>
  </si>
  <si>
    <t>Montant du
transport</t>
  </si>
  <si>
    <r>
      <rPr>
        <b/>
        <sz val="11"/>
        <color rgb="FF002060"/>
        <rFont val="Calibri"/>
        <charset val="134"/>
        <scheme val="minor"/>
      </rPr>
      <t xml:space="preserve">Le montant du transport est de </t>
    </r>
    <r>
      <rPr>
        <b/>
        <sz val="11"/>
        <color rgb="FFFF0000"/>
        <rFont val="Calibri"/>
        <charset val="134"/>
        <scheme val="minor"/>
      </rPr>
      <t xml:space="preserve">3% </t>
    </r>
    <r>
      <rPr>
        <b/>
        <sz val="11"/>
        <color rgb="FF002060"/>
        <rFont val="Calibri"/>
        <charset val="134"/>
        <scheme val="minor"/>
      </rPr>
      <t>du montant de la commande</t>
    </r>
  </si>
  <si>
    <r>
      <rPr>
        <b/>
        <sz val="11"/>
        <color rgb="FF002060"/>
        <rFont val="Calibri"/>
        <charset val="134"/>
        <scheme val="minor"/>
      </rPr>
      <t xml:space="preserve">Le montant du transport sera toujours au moins de </t>
    </r>
    <r>
      <rPr>
        <b/>
        <sz val="11"/>
        <color rgb="FFFF0000"/>
        <rFont val="Calibri"/>
        <charset val="134"/>
        <scheme val="minor"/>
      </rPr>
      <t>30€</t>
    </r>
  </si>
  <si>
    <t>Commercial</t>
  </si>
  <si>
    <t>CA réalisé</t>
  </si>
  <si>
    <t>Le meilleur ?</t>
  </si>
  <si>
    <t>Prime versée</t>
  </si>
  <si>
    <t>Jo</t>
  </si>
  <si>
    <t>non</t>
  </si>
  <si>
    <t>William</t>
  </si>
  <si>
    <t>oui</t>
  </si>
  <si>
    <t xml:space="preserve"> </t>
  </si>
  <si>
    <t>Jack</t>
  </si>
  <si>
    <t>Averell</t>
  </si>
  <si>
    <t>Une prime est attribuée à une seule personne, celui qui a le meilleur CA.</t>
  </si>
  <si>
    <r>
      <rPr>
        <b/>
        <sz val="11"/>
        <color rgb="FF002060"/>
        <rFont val="Calibri"/>
        <charset val="134"/>
        <scheme val="minor"/>
      </rPr>
      <t>La prime attribuée est alors de</t>
    </r>
    <r>
      <rPr>
        <b/>
        <sz val="11"/>
        <color rgb="FFFF0000"/>
        <rFont val="Calibri"/>
        <charset val="134"/>
        <scheme val="minor"/>
      </rPr>
      <t xml:space="preserve"> 20%</t>
    </r>
    <r>
      <rPr>
        <b/>
        <sz val="11"/>
        <color rgb="FF002060"/>
        <rFont val="Calibri"/>
        <charset val="134"/>
        <scheme val="minor"/>
      </rPr>
      <t xml:space="preserve"> de la somme totale de tous les CA.</t>
    </r>
  </si>
  <si>
    <t>CA Réalisé</t>
  </si>
  <si>
    <t>Une prime est attribuée à tous ceux qui font mieux que la moyenne de l'équipe en terme de CA.</t>
  </si>
  <si>
    <r>
      <rPr>
        <b/>
        <sz val="11"/>
        <color rgb="FF002060"/>
        <rFont val="Calibri"/>
        <charset val="134"/>
        <scheme val="minor"/>
      </rPr>
      <t>La prime attribuée est alors de</t>
    </r>
    <r>
      <rPr>
        <b/>
        <sz val="11"/>
        <color rgb="FFFF0000"/>
        <rFont val="Calibri"/>
        <charset val="134"/>
        <scheme val="minor"/>
      </rPr>
      <t xml:space="preserve"> 10%</t>
    </r>
    <r>
      <rPr>
        <b/>
        <sz val="11"/>
        <color rgb="FF002060"/>
        <rFont val="Calibri"/>
        <charset val="134"/>
        <scheme val="minor"/>
      </rPr>
      <t xml:space="preserve"> de la part de CA qui dépasse la moyenne des CA.</t>
    </r>
  </si>
  <si>
    <t>moyenne CA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</si>
</sst>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.00\ &quot;€&quot;_-;\-* #,##0.00\ &quot;€&quot;_-;_-* &quot;-&quot;??\ &quot;€&quot;_-;_-@_-"/>
    <numFmt numFmtId="177" formatCode="_-&quot;€&quot;* #,##0_-;\-&quot;€&quot;* #,##0_-;_-&quot;€&quot;* \-_-;_-@_-"/>
    <numFmt numFmtId="178" formatCode="#,##0\ &quot;€&quot;;[Red]\-#,##0\ &quot;€&quot;"/>
    <numFmt numFmtId="43" formatCode="_-* #,##0.00_-;\-* #,##0.00_-;_-* &quot;-&quot;??_-;_-@_-"/>
    <numFmt numFmtId="179" formatCode="0.000%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8" fontId="0" fillId="3" borderId="1" xfId="0" applyNumberFormat="1" applyFill="1" applyBorder="1"/>
    <xf numFmtId="178" fontId="0" fillId="0" borderId="1" xfId="0" applyNumberFormat="1" applyBorder="1"/>
    <xf numFmtId="178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176" fontId="0" fillId="4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0" fillId="2" borderId="1" xfId="0" applyFill="1" applyBorder="1"/>
    <xf numFmtId="176" fontId="0" fillId="0" borderId="1" xfId="7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4" fillId="2" borderId="2" xfId="0" applyFont="1" applyFill="1" applyBorder="1"/>
    <xf numFmtId="0" fontId="5" fillId="2" borderId="1" xfId="0" applyFont="1" applyFill="1" applyBorder="1"/>
    <xf numFmtId="0" fontId="5" fillId="0" borderId="0" xfId="0" applyFont="1"/>
    <xf numFmtId="0" fontId="4" fillId="0" borderId="0" xfId="0" applyFont="1"/>
    <xf numFmtId="0" fontId="6" fillId="0" borderId="0" xfId="0" applyFont="1" applyFill="1"/>
    <xf numFmtId="0" fontId="4" fillId="7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/>
    <xf numFmtId="0" fontId="4" fillId="0" borderId="1" xfId="0" applyFont="1" applyBorder="1"/>
    <xf numFmtId="0" fontId="4" fillId="0" borderId="0" xfId="0" applyFont="1" applyBorder="1"/>
    <xf numFmtId="2" fontId="5" fillId="0" borderId="1" xfId="0" applyNumberFormat="1" applyFont="1" applyBorder="1"/>
    <xf numFmtId="2" fontId="5" fillId="0" borderId="0" xfId="0" applyNumberFormat="1" applyFont="1" applyBorder="1"/>
    <xf numFmtId="179" fontId="5" fillId="0" borderId="1" xfId="0" applyNumberFormat="1" applyFont="1" applyBorder="1"/>
    <xf numFmtId="10" fontId="5" fillId="0" borderId="1" xfId="0" applyNumberFormat="1" applyFont="1" applyBorder="1"/>
    <xf numFmtId="10" fontId="5" fillId="0" borderId="0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0" fontId="5" fillId="0" borderId="3" xfId="0" applyNumberFormat="1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0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I18" sqref="I18"/>
    </sheetView>
  </sheetViews>
  <sheetFormatPr defaultColWidth="11.4285714285714" defaultRowHeight="15"/>
  <cols>
    <col min="1" max="1" width="29.5714285714286" customWidth="1"/>
    <col min="2" max="7" width="15.2857142857143"/>
    <col min="9" max="9" width="17.2857142857143"/>
    <col min="10" max="10" width="12.2857142857143"/>
  </cols>
  <sheetData>
    <row r="1" ht="21" spans="1:10">
      <c r="A1" s="23" t="s">
        <v>0</v>
      </c>
      <c r="B1" s="24">
        <v>45</v>
      </c>
      <c r="C1" s="25"/>
      <c r="D1" s="25"/>
      <c r="E1" s="25"/>
      <c r="F1" s="25"/>
      <c r="G1" s="25"/>
      <c r="H1" s="25"/>
      <c r="I1" s="25"/>
      <c r="J1" s="25"/>
    </row>
    <row r="2" ht="21" spans="1:10">
      <c r="A2" s="26"/>
      <c r="B2" s="25"/>
      <c r="C2" s="25"/>
      <c r="D2" s="25"/>
      <c r="E2" s="25"/>
      <c r="F2" s="25"/>
      <c r="G2" s="25"/>
      <c r="H2" s="27"/>
      <c r="I2" s="25"/>
      <c r="J2" s="25"/>
    </row>
    <row r="3" ht="105" spans="1:10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9"/>
      <c r="I3" s="45" t="s">
        <v>8</v>
      </c>
      <c r="J3" s="46" t="s">
        <v>9</v>
      </c>
    </row>
    <row r="4" ht="21" spans="1:10">
      <c r="A4" s="30" t="s">
        <v>10</v>
      </c>
      <c r="B4" s="31">
        <v>85</v>
      </c>
      <c r="C4" s="31">
        <v>125</v>
      </c>
      <c r="D4" s="31">
        <v>165</v>
      </c>
      <c r="E4" s="31">
        <v>205</v>
      </c>
      <c r="F4" s="31">
        <v>245</v>
      </c>
      <c r="G4" s="31">
        <v>285</v>
      </c>
      <c r="H4" s="32"/>
      <c r="I4" s="34">
        <f>SUM(B4:G4)</f>
        <v>1110</v>
      </c>
      <c r="J4" s="47">
        <v>0.3524</v>
      </c>
    </row>
    <row r="5" ht="21" spans="1:10">
      <c r="A5" s="30" t="s">
        <v>11</v>
      </c>
      <c r="B5" s="31">
        <v>125</v>
      </c>
      <c r="C5" s="31">
        <v>125</v>
      </c>
      <c r="D5" s="31">
        <v>125</v>
      </c>
      <c r="E5" s="31">
        <v>125</v>
      </c>
      <c r="F5" s="31">
        <v>125</v>
      </c>
      <c r="G5" s="31">
        <v>125</v>
      </c>
      <c r="H5" s="33"/>
      <c r="I5" s="34">
        <f>SUM(B5:G5)</f>
        <v>750</v>
      </c>
      <c r="J5" s="47">
        <v>0.2381</v>
      </c>
    </row>
    <row r="6" ht="21" spans="1:10">
      <c r="A6" s="30" t="s">
        <v>12</v>
      </c>
      <c r="B6" s="31">
        <v>240</v>
      </c>
      <c r="C6" s="31">
        <v>230</v>
      </c>
      <c r="D6" s="31">
        <v>220</v>
      </c>
      <c r="E6" s="31">
        <v>210</v>
      </c>
      <c r="F6" s="31">
        <v>200</v>
      </c>
      <c r="G6" s="31">
        <v>190</v>
      </c>
      <c r="H6" s="33"/>
      <c r="I6" s="34">
        <f t="shared" ref="I5:I6" si="0">SUM(B6:G6)</f>
        <v>1290</v>
      </c>
      <c r="J6" s="47">
        <v>0.4095</v>
      </c>
    </row>
    <row r="7" ht="21" spans="1:10">
      <c r="A7" s="26"/>
      <c r="B7" s="25"/>
      <c r="C7" s="25"/>
      <c r="D7" s="25"/>
      <c r="E7" s="25"/>
      <c r="F7" s="25"/>
      <c r="G7" s="25"/>
      <c r="H7" s="33"/>
      <c r="I7" s="48"/>
      <c r="J7" s="49"/>
    </row>
    <row r="8" ht="21" spans="1:10">
      <c r="A8" s="30" t="s">
        <v>13</v>
      </c>
      <c r="B8" s="34">
        <f>SUM(B4:B6)</f>
        <v>450</v>
      </c>
      <c r="C8" s="34">
        <f t="shared" ref="C8:I8" si="1">SUM(C4:C6)</f>
        <v>480</v>
      </c>
      <c r="D8" s="34">
        <f t="shared" si="1"/>
        <v>510</v>
      </c>
      <c r="E8" s="34">
        <f t="shared" si="1"/>
        <v>540</v>
      </c>
      <c r="F8" s="34">
        <f t="shared" si="1"/>
        <v>570</v>
      </c>
      <c r="G8" s="34">
        <f t="shared" si="1"/>
        <v>600</v>
      </c>
      <c r="H8" s="35"/>
      <c r="I8" s="34">
        <f t="shared" si="1"/>
        <v>3150</v>
      </c>
      <c r="J8" s="25"/>
    </row>
    <row r="9" ht="21" spans="1:10">
      <c r="A9" s="26"/>
      <c r="B9" s="25"/>
      <c r="C9" s="25"/>
      <c r="D9" s="25"/>
      <c r="E9" s="25"/>
      <c r="F9" s="25"/>
      <c r="G9" s="25"/>
      <c r="H9" s="33"/>
      <c r="I9" s="50"/>
      <c r="J9" s="25"/>
    </row>
    <row r="10" ht="21" spans="1:10">
      <c r="A10" s="30" t="s">
        <v>14</v>
      </c>
      <c r="B10" s="31">
        <v>500</v>
      </c>
      <c r="C10" s="31">
        <v>500</v>
      </c>
      <c r="D10" s="31">
        <v>500</v>
      </c>
      <c r="E10" s="31">
        <v>500</v>
      </c>
      <c r="F10" s="31">
        <v>500</v>
      </c>
      <c r="G10" s="31">
        <v>500</v>
      </c>
      <c r="H10" s="32"/>
      <c r="I10" s="43">
        <f>SUM(B10:G10)</f>
        <v>3000</v>
      </c>
      <c r="J10" s="25"/>
    </row>
    <row r="11" ht="21" spans="1:10">
      <c r="A11" s="30" t="s">
        <v>15</v>
      </c>
      <c r="B11" s="31">
        <f>B8*10</f>
        <v>4500</v>
      </c>
      <c r="C11" s="31">
        <f>C8*10</f>
        <v>4800</v>
      </c>
      <c r="D11" s="31">
        <f>D8*10</f>
        <v>5100</v>
      </c>
      <c r="E11" s="31">
        <f>E8*10</f>
        <v>5400</v>
      </c>
      <c r="F11" s="31">
        <f>F8*10</f>
        <v>5700</v>
      </c>
      <c r="G11" s="31">
        <f>G8*10</f>
        <v>6000</v>
      </c>
      <c r="H11" s="32"/>
      <c r="I11" s="43">
        <f>SUM(B11:G11)</f>
        <v>31500</v>
      </c>
      <c r="J11" s="25"/>
    </row>
    <row r="12" ht="21" spans="1:10">
      <c r="A12" s="26"/>
      <c r="B12" s="25"/>
      <c r="C12" s="25"/>
      <c r="D12" s="25"/>
      <c r="E12" s="25"/>
      <c r="F12" s="25"/>
      <c r="G12" s="25"/>
      <c r="H12" s="33"/>
      <c r="I12" s="51"/>
      <c r="J12" s="49"/>
    </row>
    <row r="13" ht="21" spans="1:10">
      <c r="A13" s="30" t="s">
        <v>16</v>
      </c>
      <c r="B13" s="31">
        <f>B8*$B1</f>
        <v>20250</v>
      </c>
      <c r="C13" s="31">
        <f t="shared" ref="C13:I13" si="2">C8*$B1</f>
        <v>21600</v>
      </c>
      <c r="D13" s="31">
        <f t="shared" si="2"/>
        <v>22950</v>
      </c>
      <c r="E13" s="31">
        <f t="shared" si="2"/>
        <v>24300</v>
      </c>
      <c r="F13" s="31">
        <f t="shared" si="2"/>
        <v>25650</v>
      </c>
      <c r="G13" s="31">
        <f t="shared" si="2"/>
        <v>27000</v>
      </c>
      <c r="H13" s="32"/>
      <c r="I13" s="31">
        <f t="shared" si="2"/>
        <v>141750</v>
      </c>
      <c r="J13" s="25"/>
    </row>
    <row r="14" ht="21" spans="1:10">
      <c r="A14" s="30" t="s">
        <v>17</v>
      </c>
      <c r="B14" s="36">
        <f>B13-B10-B11</f>
        <v>15250</v>
      </c>
      <c r="C14" s="36">
        <f t="shared" ref="C14:I14" si="3">C13-C10-C11</f>
        <v>16300</v>
      </c>
      <c r="D14" s="36">
        <f t="shared" si="3"/>
        <v>17350</v>
      </c>
      <c r="E14" s="36">
        <f t="shared" si="3"/>
        <v>18400</v>
      </c>
      <c r="F14" s="36">
        <f t="shared" si="3"/>
        <v>19450</v>
      </c>
      <c r="G14" s="36">
        <f t="shared" si="3"/>
        <v>20500</v>
      </c>
      <c r="H14" s="37"/>
      <c r="I14" s="36">
        <f t="shared" si="3"/>
        <v>107250</v>
      </c>
      <c r="J14" s="25"/>
    </row>
    <row r="15" ht="21" spans="1:10">
      <c r="A15" s="30" t="s">
        <v>18</v>
      </c>
      <c r="B15" s="38">
        <f>B14/B13</f>
        <v>0.753086419753086</v>
      </c>
      <c r="C15" s="39">
        <f t="shared" ref="C15:I15" si="4">C14/C13</f>
        <v>0.75462962962963</v>
      </c>
      <c r="D15" s="39">
        <f t="shared" si="4"/>
        <v>0.75599128540305</v>
      </c>
      <c r="E15" s="39">
        <f t="shared" si="4"/>
        <v>0.757201646090535</v>
      </c>
      <c r="F15" s="39">
        <f t="shared" si="4"/>
        <v>0.758284600389864</v>
      </c>
      <c r="G15" s="39">
        <f t="shared" si="4"/>
        <v>0.759259259259259</v>
      </c>
      <c r="H15" s="40"/>
      <c r="I15" s="39">
        <f t="shared" si="4"/>
        <v>0.756613756613757</v>
      </c>
      <c r="J15" s="25"/>
    </row>
    <row r="16" ht="21" spans="1:10">
      <c r="A16" s="26"/>
      <c r="B16" s="25"/>
      <c r="C16" s="25"/>
      <c r="D16" s="25"/>
      <c r="E16" s="25"/>
      <c r="F16" s="25"/>
      <c r="G16" s="25"/>
      <c r="H16" s="33"/>
      <c r="I16" s="25"/>
      <c r="J16" s="25"/>
    </row>
    <row r="17" ht="63" spans="1:10">
      <c r="A17" s="41" t="s">
        <v>19</v>
      </c>
      <c r="B17" s="42">
        <f>B8/$I8</f>
        <v>0.142857142857143</v>
      </c>
      <c r="C17" s="42">
        <f t="shared" ref="C17:G17" si="5">C8/$I8</f>
        <v>0.152380952380952</v>
      </c>
      <c r="D17" s="42">
        <f t="shared" si="5"/>
        <v>0.161904761904762</v>
      </c>
      <c r="E17" s="42">
        <f t="shared" si="5"/>
        <v>0.171428571428571</v>
      </c>
      <c r="F17" s="42">
        <f t="shared" si="5"/>
        <v>0.180952380952381</v>
      </c>
      <c r="G17" s="42">
        <f t="shared" si="5"/>
        <v>0.19047619047619</v>
      </c>
      <c r="H17" s="33"/>
      <c r="I17" s="25"/>
      <c r="J17" s="25"/>
    </row>
    <row r="18" ht="21" spans="1:10">
      <c r="A18" s="26"/>
      <c r="B18" s="25"/>
      <c r="C18" s="25"/>
      <c r="D18" s="25"/>
      <c r="E18" s="25"/>
      <c r="F18" s="25"/>
      <c r="G18" s="25"/>
      <c r="H18" s="33"/>
      <c r="I18" s="25"/>
      <c r="J18" s="25"/>
    </row>
    <row r="19" ht="21" spans="1:10">
      <c r="A19" s="30" t="s">
        <v>20</v>
      </c>
      <c r="B19" s="43">
        <f>B8</f>
        <v>450</v>
      </c>
      <c r="C19" s="43">
        <f>C8+B19</f>
        <v>930</v>
      </c>
      <c r="D19" s="43">
        <f>D8+C19</f>
        <v>1440</v>
      </c>
      <c r="E19" s="43">
        <f>E8+D19</f>
        <v>1980</v>
      </c>
      <c r="F19" s="43">
        <f>F8+E19</f>
        <v>2550</v>
      </c>
      <c r="G19" s="43">
        <f>G8+F19</f>
        <v>3150</v>
      </c>
      <c r="H19" s="32"/>
      <c r="I19" s="25"/>
      <c r="J19" s="25"/>
    </row>
    <row r="20" spans="8:8">
      <c r="H20" s="44"/>
    </row>
    <row r="21" spans="8:8">
      <c r="H21" s="44"/>
    </row>
    <row r="22" spans="8:8">
      <c r="H22" s="4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2" sqref="F2"/>
    </sheetView>
  </sheetViews>
  <sheetFormatPr defaultColWidth="11.4285714285714" defaultRowHeight="15" outlineLevelRow="7" outlineLevelCol="5"/>
  <cols>
    <col min="2" max="2" width="14" customWidth="1"/>
    <col min="3" max="3" width="14.2857142857143" customWidth="1"/>
  </cols>
  <sheetData>
    <row r="1" ht="30" spans="1:6">
      <c r="A1" s="15" t="s">
        <v>21</v>
      </c>
      <c r="B1" s="16" t="s">
        <v>22</v>
      </c>
      <c r="C1" s="17" t="s">
        <v>23</v>
      </c>
      <c r="D1" s="18" t="s">
        <v>24</v>
      </c>
      <c r="E1" s="19" t="s">
        <v>25</v>
      </c>
      <c r="F1" s="20" t="s">
        <v>26</v>
      </c>
    </row>
    <row r="2" ht="14.25" customHeight="1" spans="1:6">
      <c r="A2" s="21" t="s">
        <v>27</v>
      </c>
      <c r="B2" s="10">
        <v>8</v>
      </c>
      <c r="C2" s="10">
        <v>50</v>
      </c>
      <c r="D2" s="10">
        <f>C2*0.6</f>
        <v>30</v>
      </c>
      <c r="E2" s="10">
        <f>B2*0.6</f>
        <v>4.8</v>
      </c>
      <c r="F2" s="22"/>
    </row>
    <row r="3" spans="1:6">
      <c r="A3" s="21" t="s">
        <v>28</v>
      </c>
      <c r="B3" s="10">
        <v>8</v>
      </c>
      <c r="C3" s="10">
        <v>40</v>
      </c>
      <c r="D3" s="10">
        <f t="shared" ref="D3:D8" si="0">C3*0.6</f>
        <v>24</v>
      </c>
      <c r="E3" s="10">
        <f t="shared" ref="E3:E8" si="1">B3*0.6</f>
        <v>4.8</v>
      </c>
      <c r="F3" s="22"/>
    </row>
    <row r="4" spans="1:6">
      <c r="A4" s="21" t="s">
        <v>29</v>
      </c>
      <c r="B4" s="10">
        <v>13</v>
      </c>
      <c r="C4" s="10">
        <v>30</v>
      </c>
      <c r="D4" s="10">
        <f t="shared" si="0"/>
        <v>18</v>
      </c>
      <c r="E4" s="10">
        <f t="shared" si="1"/>
        <v>7.8</v>
      </c>
      <c r="F4" s="22"/>
    </row>
    <row r="5" spans="1:6">
      <c r="A5" s="21" t="s">
        <v>30</v>
      </c>
      <c r="B5" s="10">
        <v>11</v>
      </c>
      <c r="C5" s="10">
        <v>25</v>
      </c>
      <c r="D5" s="10">
        <f t="shared" si="0"/>
        <v>15</v>
      </c>
      <c r="E5" s="10">
        <f t="shared" si="1"/>
        <v>6.6</v>
      </c>
      <c r="F5" s="22"/>
    </row>
    <row r="6" spans="1:6">
      <c r="A6" s="21" t="s">
        <v>31</v>
      </c>
      <c r="B6" s="10">
        <v>11</v>
      </c>
      <c r="C6" s="10">
        <v>25</v>
      </c>
      <c r="D6" s="10">
        <f t="shared" si="0"/>
        <v>15</v>
      </c>
      <c r="E6" s="10">
        <f t="shared" si="1"/>
        <v>6.6</v>
      </c>
      <c r="F6" s="22"/>
    </row>
    <row r="7" spans="1:6">
      <c r="A7" s="21" t="s">
        <v>32</v>
      </c>
      <c r="B7" s="10">
        <v>16</v>
      </c>
      <c r="C7" s="10">
        <v>19.5</v>
      </c>
      <c r="D7" s="10">
        <f t="shared" si="0"/>
        <v>11.7</v>
      </c>
      <c r="E7" s="10">
        <f t="shared" si="1"/>
        <v>9.6</v>
      </c>
      <c r="F7" s="22"/>
    </row>
    <row r="8" spans="1:6">
      <c r="A8" s="21" t="s">
        <v>33</v>
      </c>
      <c r="B8" s="10">
        <v>81</v>
      </c>
      <c r="C8" s="10">
        <v>91</v>
      </c>
      <c r="D8" s="10">
        <f t="shared" si="0"/>
        <v>54.6</v>
      </c>
      <c r="E8" s="10">
        <f t="shared" si="1"/>
        <v>48.6</v>
      </c>
      <c r="F8" s="2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25" sqref="E25"/>
    </sheetView>
  </sheetViews>
  <sheetFormatPr defaultColWidth="11.4285714285714" defaultRowHeight="15" outlineLevelCol="4"/>
  <cols>
    <col min="1" max="1" width="14.8571428571429" customWidth="1"/>
    <col min="2" max="2" width="11.8571428571429" customWidth="1"/>
    <col min="3" max="4" width="12.7142857142857" customWidth="1"/>
  </cols>
  <sheetData>
    <row r="1" ht="30" spans="1:2">
      <c r="A1" s="1" t="s">
        <v>34</v>
      </c>
      <c r="B1" s="1" t="s">
        <v>35</v>
      </c>
    </row>
    <row r="2" spans="1:2">
      <c r="A2" s="2">
        <v>2500</v>
      </c>
      <c r="B2" s="3">
        <f>A2*3/100</f>
        <v>75</v>
      </c>
    </row>
    <row r="3" spans="1:3">
      <c r="A3" s="2">
        <v>900</v>
      </c>
      <c r="B3" s="3">
        <f t="shared" ref="B3:B6" si="0">A3*3/100</f>
        <v>27</v>
      </c>
      <c r="C3" s="4">
        <v>30</v>
      </c>
    </row>
    <row r="4" spans="1:3">
      <c r="A4" s="2">
        <v>600</v>
      </c>
      <c r="B4" s="3">
        <f t="shared" si="0"/>
        <v>18</v>
      </c>
      <c r="C4" s="4">
        <v>30</v>
      </c>
    </row>
    <row r="5" spans="1:2">
      <c r="A5" s="2">
        <v>1000</v>
      </c>
      <c r="B5" s="3">
        <f t="shared" si="0"/>
        <v>30</v>
      </c>
    </row>
    <row r="6" spans="1:2">
      <c r="A6" s="2">
        <v>1500</v>
      </c>
      <c r="B6" s="3">
        <f t="shared" si="0"/>
        <v>45</v>
      </c>
    </row>
    <row r="8" spans="1:1">
      <c r="A8" s="5" t="s">
        <v>36</v>
      </c>
    </row>
    <row r="9" spans="1:1">
      <c r="A9" s="5" t="s">
        <v>37</v>
      </c>
    </row>
    <row r="11" spans="1:4">
      <c r="A11" s="6" t="s">
        <v>38</v>
      </c>
      <c r="B11" s="6" t="s">
        <v>39</v>
      </c>
      <c r="C11" s="6" t="s">
        <v>40</v>
      </c>
      <c r="D11" s="6" t="s">
        <v>41</v>
      </c>
    </row>
    <row r="12" spans="1:4">
      <c r="A12" s="7" t="s">
        <v>42</v>
      </c>
      <c r="B12" s="8">
        <v>15000</v>
      </c>
      <c r="C12" s="9" t="s">
        <v>43</v>
      </c>
      <c r="D12" s="10"/>
    </row>
    <row r="13" spans="1:5">
      <c r="A13" s="7" t="s">
        <v>44</v>
      </c>
      <c r="B13" s="8">
        <v>40000</v>
      </c>
      <c r="C13" s="9" t="s">
        <v>45</v>
      </c>
      <c r="D13" s="11">
        <f>SUM(B12:B15)*20/100</f>
        <v>17700</v>
      </c>
      <c r="E13" s="12" t="s">
        <v>46</v>
      </c>
    </row>
    <row r="14" spans="1:4">
      <c r="A14" s="7" t="s">
        <v>47</v>
      </c>
      <c r="B14" s="8">
        <v>25000</v>
      </c>
      <c r="C14" s="9" t="s">
        <v>43</v>
      </c>
      <c r="D14" s="10"/>
    </row>
    <row r="15" spans="1:4">
      <c r="A15" s="7" t="s">
        <v>48</v>
      </c>
      <c r="B15" s="8">
        <v>8500</v>
      </c>
      <c r="C15" s="9" t="s">
        <v>43</v>
      </c>
      <c r="D15" s="10"/>
    </row>
    <row r="17" spans="1:1">
      <c r="A17" s="5" t="s">
        <v>49</v>
      </c>
    </row>
    <row r="18" spans="1:1">
      <c r="A18" s="5" t="s">
        <v>50</v>
      </c>
    </row>
    <row r="20" spans="1:3">
      <c r="A20" s="13" t="s">
        <v>38</v>
      </c>
      <c r="B20" s="13" t="s">
        <v>51</v>
      </c>
      <c r="C20" s="13" t="s">
        <v>41</v>
      </c>
    </row>
    <row r="21" spans="1:3">
      <c r="A21" s="7" t="s">
        <v>42</v>
      </c>
      <c r="B21" s="8">
        <v>15000</v>
      </c>
      <c r="C21" s="14">
        <f>(B21-B29)*10/100</f>
        <v>-712.5</v>
      </c>
    </row>
    <row r="22" spans="1:3">
      <c r="A22" s="7" t="s">
        <v>44</v>
      </c>
      <c r="B22" s="8">
        <v>40000</v>
      </c>
      <c r="C22" s="14">
        <f>(B22-B29)*10/100</f>
        <v>1787.5</v>
      </c>
    </row>
    <row r="23" spans="1:3">
      <c r="A23" s="7" t="s">
        <v>47</v>
      </c>
      <c r="B23" s="8">
        <v>25000</v>
      </c>
      <c r="C23" s="14">
        <f>(B23-B29)*10/100</f>
        <v>287.5</v>
      </c>
    </row>
    <row r="24" spans="1:3">
      <c r="A24" s="7" t="s">
        <v>48</v>
      </c>
      <c r="B24" s="8">
        <v>8500</v>
      </c>
      <c r="C24" s="14"/>
    </row>
    <row r="26" spans="1:1">
      <c r="A26" s="5" t="s">
        <v>52</v>
      </c>
    </row>
    <row r="27" spans="1:1">
      <c r="A27" s="5" t="s">
        <v>53</v>
      </c>
    </row>
    <row r="29" spans="1:2">
      <c r="A29" t="s">
        <v>54</v>
      </c>
      <c r="B29" s="12">
        <f>SUM(B21:B24)/4</f>
        <v>22125</v>
      </c>
    </row>
    <row r="30" spans="2:2">
      <c r="B30" s="12" t="s">
        <v>46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725B47E-6F0C-400D-88BF-172D68EB7034}">
  <ds:schemaRefs/>
</ds:datastoreItem>
</file>

<file path=customXml/itemProps2.xml><?xml version="1.0" encoding="utf-8"?>
<ds:datastoreItem xmlns:ds="http://schemas.openxmlformats.org/officeDocument/2006/customXml" ds:itemID="{E1A7ED19-28D2-4478-982E-B2B7C6A6B047}">
  <ds:schemaRefs/>
</ds:datastoreItem>
</file>

<file path=customXml/itemProps3.xml><?xml version="1.0" encoding="utf-8"?>
<ds:datastoreItem xmlns:ds="http://schemas.openxmlformats.org/officeDocument/2006/customXml" ds:itemID="{2A9DD86A-C44C-4F77-9EA4-373E3FF14A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Suivi Commercial</vt:lpstr>
      <vt:lpstr>Remboursement Trajet</vt:lpstr>
      <vt:lpstr>Frais 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QuLusche</cp:lastModifiedBy>
  <dcterms:created xsi:type="dcterms:W3CDTF">2016-03-20T14:05:00Z</dcterms:created>
  <dcterms:modified xsi:type="dcterms:W3CDTF">2022-09-29T15:21:49Z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0x0101007093CA0EA799A1449D03A03B8D2379A2</vt:lpwstr>
  </property>
  <property fmtid="{D5CDD505-2E9C-101B-9397-08002B2CF9AE}" pid="3" name="ICV">
    <vt:lpwstr>66D3A2F7D71E4025968F37C165C10518</vt:lpwstr>
  </property>
  <property fmtid="{D5CDD505-2E9C-101B-9397-08002B2CF9AE}" pid="4" name="KSOProductBuildVer">
    <vt:lpwstr>1036-11.2.0.11341</vt:lpwstr>
  </property>
</Properties>
</file>