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q\OneDrive - University at Buffalo\Hè 2025\Dự án\Mod xe điện\"/>
    </mc:Choice>
  </mc:AlternateContent>
  <xr:revisionPtr revIDLastSave="0" documentId="13_ncr:1_{A524EE5C-5E49-4D6C-BE6F-F1E824A1CC95}" xr6:coauthVersionLast="47" xr6:coauthVersionMax="47" xr10:uidLastSave="{00000000-0000-0000-0000-000000000000}"/>
  <bookViews>
    <workbookView xWindow="-108" yWindow="-108" windowWidth="23256" windowHeight="12456" xr2:uid="{A9D39D31-B76C-4A5D-8682-21BC2C970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H5" i="1" l="1"/>
  <c r="FX5" i="1"/>
  <c r="JL5" i="1"/>
  <c r="GF5" i="1"/>
  <c r="FT5" i="1"/>
  <c r="IB5" i="1"/>
  <c r="BZ5" i="1"/>
  <c r="FD5" i="1"/>
  <c r="FH5" i="1"/>
  <c r="FJ5" i="1"/>
  <c r="EJ5" i="1"/>
  <c r="FS5" i="1"/>
  <c r="J19" i="1"/>
  <c r="BX5" i="1"/>
  <c r="EP5" i="1"/>
  <c r="EL5" i="1"/>
  <c r="EN5" i="1"/>
  <c r="DZ5" i="1"/>
  <c r="EB5" i="1"/>
  <c r="ED5" i="1"/>
  <c r="EF5" i="1"/>
  <c r="EH5" i="1"/>
  <c r="DN5" i="1"/>
  <c r="DP5" i="1"/>
  <c r="DR5" i="1"/>
  <c r="DT5" i="1"/>
  <c r="DV5" i="1"/>
  <c r="DX5" i="1"/>
  <c r="DB5" i="1"/>
  <c r="DD5" i="1"/>
  <c r="DF5" i="1"/>
  <c r="DH5" i="1"/>
  <c r="DJ5" i="1"/>
  <c r="DL5" i="1"/>
  <c r="CV5" i="1"/>
  <c r="CX5" i="1"/>
  <c r="CZ5" i="1"/>
  <c r="CR5" i="1"/>
  <c r="CT5" i="1"/>
  <c r="CF5" i="1"/>
  <c r="CH5" i="1"/>
  <c r="CJ5" i="1"/>
  <c r="CL5" i="1"/>
  <c r="CN5" i="1"/>
  <c r="CP5" i="1"/>
  <c r="CD5" i="1"/>
  <c r="J26" i="1"/>
  <c r="J27" i="1"/>
  <c r="AN5" i="1"/>
  <c r="AP5" i="1"/>
  <c r="AR5" i="1"/>
  <c r="AT5" i="1"/>
  <c r="Z5" i="1"/>
  <c r="AB5" i="1"/>
  <c r="AD5" i="1"/>
  <c r="AF5" i="1"/>
  <c r="AH5" i="1"/>
  <c r="AJ5" i="1"/>
  <c r="AL5" i="1"/>
  <c r="R5" i="1"/>
  <c r="T5" i="1"/>
  <c r="V5" i="1"/>
  <c r="X5" i="1"/>
  <c r="L5" i="1"/>
  <c r="N5" i="1"/>
  <c r="P5" i="1"/>
  <c r="J5" i="1"/>
  <c r="H5" i="1"/>
  <c r="J20" i="1"/>
  <c r="J21" i="1"/>
  <c r="J22" i="1"/>
  <c r="J23" i="1"/>
  <c r="J24" i="1"/>
  <c r="J25" i="1"/>
  <c r="J14" i="1"/>
  <c r="J15" i="1"/>
  <c r="J16" i="1"/>
  <c r="J17" i="1"/>
  <c r="J18" i="1"/>
  <c r="J13" i="1"/>
</calcChain>
</file>

<file path=xl/sharedStrings.xml><?xml version="1.0" encoding="utf-8"?>
<sst xmlns="http://schemas.openxmlformats.org/spreadsheetml/2006/main" count="161" uniqueCount="121">
  <si>
    <t>HEX</t>
  </si>
  <si>
    <t>TO</t>
  </si>
  <si>
    <t>DEC</t>
  </si>
  <si>
    <t>4a</t>
  </si>
  <si>
    <t>df</t>
  </si>
  <si>
    <t>9c</t>
  </si>
  <si>
    <t>9b</t>
  </si>
  <si>
    <t>5a</t>
  </si>
  <si>
    <t>0f</t>
  </si>
  <si>
    <t>PIC 1</t>
  </si>
  <si>
    <t>eb</t>
  </si>
  <si>
    <t>aa</t>
  </si>
  <si>
    <t>Byte position</t>
  </si>
  <si>
    <t>ff</t>
  </si>
  <si>
    <t>0d</t>
  </si>
  <si>
    <t>9d</t>
  </si>
  <si>
    <t>9e</t>
  </si>
  <si>
    <t>a2</t>
  </si>
  <si>
    <t>fb</t>
  </si>
  <si>
    <t>ed</t>
  </si>
  <si>
    <t>e2</t>
  </si>
  <si>
    <t>8e</t>
  </si>
  <si>
    <t>de</t>
  </si>
  <si>
    <t>ca</t>
  </si>
  <si>
    <t>1e</t>
  </si>
  <si>
    <t>ac</t>
  </si>
  <si>
    <t>0e</t>
  </si>
  <si>
    <t>ab</t>
  </si>
  <si>
    <t>3f</t>
  </si>
  <si>
    <t>0b</t>
  </si>
  <si>
    <t>ba</t>
  </si>
  <si>
    <t>f8</t>
  </si>
  <si>
    <t>c7</t>
  </si>
  <si>
    <t>0a</t>
  </si>
  <si>
    <t>a0</t>
  </si>
  <si>
    <t>fe</t>
  </si>
  <si>
    <t>7f</t>
  </si>
  <si>
    <t>dc</t>
  </si>
  <si>
    <t>3b</t>
  </si>
  <si>
    <t>4b</t>
  </si>
  <si>
    <t>Điện áp (voltage)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</si>
  <si>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</si>
  <si>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</si>
  <si>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</si>
  <si>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</si>
  <si>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</si>
  <si>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</si>
  <si>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</si>
  <si>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</si>
  <si>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</si>
  <si>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</si>
  <si>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</si>
  <si>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</si>
  <si>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</si>
  <si>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</si>
  <si>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</si>
  <si>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</si>
  <si>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</si>
  <si>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</si>
  <si>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</si>
  <si>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</si>
  <si>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</si>
  <si>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</si>
  <si>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</si>
  <si>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</si>
  <si>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</si>
  <si>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</si>
  <si>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</si>
  <si>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</si>
  <si>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</si>
  <si>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</si>
  <si>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</si>
  <si>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</si>
  <si>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Res 1</t>
  </si>
  <si>
    <t>Res 2</t>
  </si>
  <si>
    <t>Res 3</t>
  </si>
  <si>
    <t>Res 4</t>
  </si>
  <si>
    <t>Res 5</t>
  </si>
  <si>
    <t>Res 6</t>
  </si>
  <si>
    <t>Res 7</t>
  </si>
  <si>
    <t>Res 8</t>
  </si>
  <si>
    <t>Res 9</t>
  </si>
  <si>
    <t>Res 10</t>
  </si>
  <si>
    <t>Res 11</t>
  </si>
  <si>
    <t>Res 12</t>
  </si>
  <si>
    <t>Res 13</t>
  </si>
  <si>
    <t>Res 14</t>
  </si>
  <si>
    <t>Res 15</t>
  </si>
  <si>
    <t>Res 16</t>
  </si>
  <si>
    <t>Res 17</t>
  </si>
  <si>
    <t>Res 18</t>
  </si>
  <si>
    <t>Res 19</t>
  </si>
  <si>
    <t>Res 20</t>
  </si>
  <si>
    <t>Res 21</t>
  </si>
  <si>
    <t>Res 22</t>
  </si>
  <si>
    <t>Res 23</t>
  </si>
  <si>
    <t>Res 24</t>
  </si>
  <si>
    <t>Res 25</t>
  </si>
  <si>
    <t>Res 26</t>
  </si>
  <si>
    <t>Res 27</t>
  </si>
  <si>
    <t>Res 28</t>
  </si>
  <si>
    <t>Res 29</t>
  </si>
  <si>
    <t>Res 30</t>
  </si>
  <si>
    <t>Res 31</t>
  </si>
  <si>
    <t>Res 32</t>
  </si>
  <si>
    <t>MOS TEMP (C deg)</t>
  </si>
  <si>
    <t>BATT TEMP 2</t>
  </si>
  <si>
    <t>BATT TEMP 1</t>
  </si>
  <si>
    <t>Batt cap (mAh)</t>
  </si>
  <si>
    <t>Cell Vol Ave</t>
  </si>
  <si>
    <t>02fb</t>
  </si>
  <si>
    <t>Ampe</t>
  </si>
  <si>
    <t>SoC %</t>
  </si>
  <si>
    <t>Cell. Volt. Diff.</t>
  </si>
  <si>
    <t>Remain Cap</t>
  </si>
  <si>
    <t>Cycle Cap</t>
  </si>
  <si>
    <t>Time Enter Sleep</t>
  </si>
  <si>
    <t>Ending Frame</t>
  </si>
  <si>
    <t>Detail log count</t>
  </si>
  <si>
    <t>Initializing bytes?</t>
  </si>
  <si>
    <t>Note: currently reading on pair of bytes, greater value could use up to 4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</si>
</sst>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2C49-78F7-41E4-895F-A0A945D5B08C}">
  <dimension ref="A1:KW27"/>
  <sheetViews>
    <sheetView tabSelected="1" topLeftCell="JM1" zoomScale="132" workbookViewId="0">
      <selection activeCell="JK10" sqref="JK10"/>
    </sheetView>
  </sheetViews>
  <sheetFormatPr defaultRowHeight="14.4" x14ac:dyDescent="0.3"/>
  <cols>
    <col min="1" max="1" width="16.6640625" customWidth="1"/>
    <col min="176" max="176" width="8.88671875" customWidth="1"/>
  </cols>
  <sheetData>
    <row r="1" spans="1:309" ht="18.600000000000001" customHeight="1" x14ac:dyDescent="0.3">
      <c r="A1" s="12" t="s">
        <v>9</v>
      </c>
      <c r="B1" s="13" t="s">
        <v>119</v>
      </c>
      <c r="C1" s="14"/>
      <c r="D1" s="14"/>
      <c r="E1" s="14"/>
      <c r="F1" s="14"/>
      <c r="G1" s="15"/>
    </row>
    <row r="2" spans="1:309" ht="25.8" customHeight="1" x14ac:dyDescent="0.3">
      <c r="A2" s="12"/>
      <c r="B2" s="16"/>
      <c r="C2" s="17"/>
      <c r="D2" s="17"/>
      <c r="E2" s="17"/>
      <c r="F2" s="17"/>
      <c r="G2" s="18"/>
      <c r="H2" s="30" t="s">
        <v>41</v>
      </c>
      <c r="I2" s="30"/>
      <c r="J2" s="30" t="s">
        <v>42</v>
      </c>
      <c r="K2" s="30"/>
      <c r="L2" s="30" t="s">
        <v>43</v>
      </c>
      <c r="M2" s="30"/>
      <c r="N2" s="30" t="s">
        <v>44</v>
      </c>
      <c r="O2" s="30"/>
      <c r="P2" s="30" t="s">
        <v>45</v>
      </c>
      <c r="Q2" s="30"/>
      <c r="R2" s="30" t="s">
        <v>46</v>
      </c>
      <c r="S2" s="30"/>
      <c r="T2" s="30" t="s">
        <v>47</v>
      </c>
      <c r="U2" s="30"/>
      <c r="V2" s="30" t="s">
        <v>48</v>
      </c>
      <c r="W2" s="30"/>
      <c r="X2" s="30" t="s">
        <v>49</v>
      </c>
      <c r="Y2" s="30"/>
      <c r="Z2" s="30" t="s">
        <v>50</v>
      </c>
      <c r="AA2" s="30"/>
      <c r="AB2" s="30" t="s">
        <v>51</v>
      </c>
      <c r="AC2" s="30"/>
      <c r="AD2" s="30" t="s">
        <v>52</v>
      </c>
      <c r="AE2" s="30"/>
      <c r="AF2" s="30" t="s">
        <v>53</v>
      </c>
      <c r="AG2" s="30"/>
      <c r="AH2" s="30" t="s">
        <v>54</v>
      </c>
      <c r="AI2" s="30"/>
      <c r="AJ2" s="30" t="s">
        <v>55</v>
      </c>
      <c r="AK2" s="30"/>
      <c r="AL2" s="30" t="s">
        <v>56</v>
      </c>
      <c r="AM2" s="30"/>
      <c r="AN2" s="30" t="s">
        <v>57</v>
      </c>
      <c r="AO2" s="30"/>
      <c r="AP2" s="30" t="s">
        <v>58</v>
      </c>
      <c r="AQ2" s="30"/>
      <c r="AR2" s="30" t="s">
        <v>59</v>
      </c>
      <c r="AS2" s="30"/>
      <c r="AT2" s="30" t="s">
        <v>60</v>
      </c>
      <c r="AU2" s="30"/>
      <c r="AV2" s="33" t="s">
        <v>61</v>
      </c>
      <c r="AW2" s="33"/>
      <c r="AX2" s="33" t="s">
        <v>62</v>
      </c>
      <c r="AY2" s="33"/>
      <c r="AZ2" s="33" t="s">
        <v>63</v>
      </c>
      <c r="BA2" s="33"/>
      <c r="BB2" s="33" t="s">
        <v>64</v>
      </c>
      <c r="BC2" s="33"/>
      <c r="BD2" s="33" t="s">
        <v>65</v>
      </c>
      <c r="BE2" s="33"/>
      <c r="BF2" s="33" t="s">
        <v>66</v>
      </c>
      <c r="BG2" s="33"/>
      <c r="BH2" s="33" t="s">
        <v>67</v>
      </c>
      <c r="BI2" s="33"/>
      <c r="BJ2" s="33" t="s">
        <v>68</v>
      </c>
      <c r="BK2" s="33"/>
      <c r="BL2" s="33" t="s">
        <v>69</v>
      </c>
      <c r="BM2" s="33"/>
      <c r="BN2" s="33" t="s">
        <v>70</v>
      </c>
      <c r="BO2" s="33"/>
      <c r="BP2" s="33" t="s">
        <v>71</v>
      </c>
      <c r="BQ2" s="33"/>
      <c r="BR2" s="33" t="s">
        <v>72</v>
      </c>
      <c r="BS2" s="33"/>
      <c r="BX2" s="30" t="s">
        <v>109</v>
      </c>
      <c r="BY2" s="30"/>
      <c r="BZ2" s="31" t="s">
        <v>113</v>
      </c>
      <c r="CA2" s="32"/>
      <c r="CD2" s="30" t="s">
        <v>73</v>
      </c>
      <c r="CE2" s="30"/>
      <c r="CF2" s="30" t="s">
        <v>74</v>
      </c>
      <c r="CG2" s="30"/>
      <c r="CH2" s="30" t="s">
        <v>75</v>
      </c>
      <c r="CI2" s="30"/>
      <c r="CJ2" s="30" t="s">
        <v>76</v>
      </c>
      <c r="CK2" s="30"/>
      <c r="CL2" s="30" t="s">
        <v>77</v>
      </c>
      <c r="CM2" s="30"/>
      <c r="CN2" s="30" t="s">
        <v>78</v>
      </c>
      <c r="CO2" s="30"/>
      <c r="CP2" s="30" t="s">
        <v>79</v>
      </c>
      <c r="CQ2" s="30"/>
      <c r="CR2" s="30" t="s">
        <v>80</v>
      </c>
      <c r="CS2" s="30"/>
      <c r="CT2" s="30" t="s">
        <v>81</v>
      </c>
      <c r="CU2" s="30"/>
      <c r="CV2" s="30" t="s">
        <v>82</v>
      </c>
      <c r="CW2" s="30"/>
      <c r="CX2" s="30" t="s">
        <v>83</v>
      </c>
      <c r="CY2" s="30"/>
      <c r="CZ2" s="30" t="s">
        <v>84</v>
      </c>
      <c r="DA2" s="30"/>
      <c r="DB2" s="30" t="s">
        <v>85</v>
      </c>
      <c r="DC2" s="30"/>
      <c r="DD2" s="30" t="s">
        <v>86</v>
      </c>
      <c r="DE2" s="30"/>
      <c r="DF2" s="30" t="s">
        <v>87</v>
      </c>
      <c r="DG2" s="30"/>
      <c r="DH2" s="30" t="s">
        <v>88</v>
      </c>
      <c r="DI2" s="30"/>
      <c r="DJ2" s="30" t="s">
        <v>89</v>
      </c>
      <c r="DK2" s="30"/>
      <c r="DL2" s="30" t="s">
        <v>90</v>
      </c>
      <c r="DM2" s="30"/>
      <c r="DN2" s="30" t="s">
        <v>91</v>
      </c>
      <c r="DO2" s="30"/>
      <c r="DP2" s="30" t="s">
        <v>92</v>
      </c>
      <c r="DQ2" s="30"/>
      <c r="DR2" s="33" t="s">
        <v>93</v>
      </c>
      <c r="DS2" s="33"/>
      <c r="DT2" s="33" t="s">
        <v>94</v>
      </c>
      <c r="DU2" s="33"/>
      <c r="DV2" s="33" t="s">
        <v>95</v>
      </c>
      <c r="DW2" s="33"/>
      <c r="DX2" s="33" t="s">
        <v>96</v>
      </c>
      <c r="DY2" s="33"/>
      <c r="DZ2" s="33" t="s">
        <v>97</v>
      </c>
      <c r="EA2" s="33"/>
      <c r="EB2" s="33" t="s">
        <v>98</v>
      </c>
      <c r="EC2" s="33"/>
      <c r="ED2" s="33" t="s">
        <v>99</v>
      </c>
      <c r="EE2" s="33"/>
      <c r="EF2" s="33" t="s">
        <v>100</v>
      </c>
      <c r="EG2" s="33"/>
      <c r="EH2" s="33" t="s">
        <v>101</v>
      </c>
      <c r="EI2" s="33"/>
      <c r="EJ2" s="33" t="s">
        <v>102</v>
      </c>
      <c r="EK2" s="33"/>
      <c r="EL2" s="33" t="s">
        <v>103</v>
      </c>
      <c r="EM2" s="33"/>
      <c r="EN2" s="33" t="s">
        <v>104</v>
      </c>
      <c r="EO2" s="33"/>
      <c r="EP2" s="30" t="s">
        <v>105</v>
      </c>
      <c r="EQ2" s="30"/>
      <c r="FD2" s="29" t="s">
        <v>111</v>
      </c>
      <c r="FE2" s="29"/>
      <c r="FH2" s="29" t="s">
        <v>107</v>
      </c>
      <c r="FI2" s="29"/>
      <c r="FJ2" s="29" t="s">
        <v>106</v>
      </c>
      <c r="FK2" s="29"/>
      <c r="FS2" s="5" t="s">
        <v>112</v>
      </c>
      <c r="FT2" s="34" t="s">
        <v>114</v>
      </c>
      <c r="FU2" s="35"/>
      <c r="FX2" s="29" t="s">
        <v>108</v>
      </c>
      <c r="FY2" s="29"/>
      <c r="GF2" s="19" t="s">
        <v>115</v>
      </c>
      <c r="GG2" s="21"/>
      <c r="IB2" s="30" t="s">
        <v>40</v>
      </c>
      <c r="IC2" s="30"/>
      <c r="JH2" s="19" t="s">
        <v>118</v>
      </c>
      <c r="JI2" s="20"/>
      <c r="JJ2" s="20"/>
      <c r="JK2" s="21"/>
      <c r="JL2" s="9" t="s">
        <v>116</v>
      </c>
      <c r="JM2" s="10"/>
      <c r="JN2" s="11"/>
      <c r="KP2" s="9" t="s">
        <v>117</v>
      </c>
      <c r="KQ2" s="10"/>
      <c r="KR2" s="10"/>
      <c r="KS2" s="10"/>
      <c r="KT2" s="10"/>
      <c r="KU2" s="10"/>
      <c r="KV2" s="10"/>
      <c r="KW2" s="11"/>
    </row>
    <row r="3" spans="1:309" ht="25.8" x14ac:dyDescent="0.3">
      <c r="A3" t="s">
        <v>12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>
        <v>61</v>
      </c>
      <c r="BK3" s="3">
        <v>62</v>
      </c>
      <c r="BL3" s="3">
        <v>63</v>
      </c>
      <c r="BM3" s="3">
        <v>64</v>
      </c>
      <c r="BN3" s="3">
        <v>65</v>
      </c>
      <c r="BO3" s="3">
        <v>66</v>
      </c>
      <c r="BP3" s="3">
        <v>67</v>
      </c>
      <c r="BQ3" s="3">
        <v>68</v>
      </c>
      <c r="BR3" s="3">
        <v>69</v>
      </c>
      <c r="BS3" s="3">
        <v>70</v>
      </c>
      <c r="BT3" s="3">
        <v>71</v>
      </c>
      <c r="BU3" s="3">
        <v>72</v>
      </c>
      <c r="BV3" s="3">
        <v>73</v>
      </c>
      <c r="BW3" s="3">
        <v>74</v>
      </c>
      <c r="BX3" s="3">
        <v>75</v>
      </c>
      <c r="BY3" s="3">
        <v>76</v>
      </c>
      <c r="BZ3" s="3">
        <v>77</v>
      </c>
      <c r="CA3" s="3">
        <v>78</v>
      </c>
      <c r="CB3" s="3">
        <v>79</v>
      </c>
      <c r="CC3" s="3">
        <v>80</v>
      </c>
      <c r="CD3" s="3">
        <v>81</v>
      </c>
      <c r="CE3" s="3">
        <v>82</v>
      </c>
      <c r="CF3" s="3">
        <v>83</v>
      </c>
      <c r="CG3" s="3">
        <v>84</v>
      </c>
      <c r="CH3" s="3">
        <v>85</v>
      </c>
      <c r="CI3" s="3">
        <v>86</v>
      </c>
      <c r="CJ3" s="3">
        <v>87</v>
      </c>
      <c r="CK3" s="3">
        <v>88</v>
      </c>
      <c r="CL3" s="3">
        <v>89</v>
      </c>
      <c r="CM3" s="3">
        <v>90</v>
      </c>
      <c r="CN3" s="3">
        <v>91</v>
      </c>
      <c r="CO3" s="3">
        <v>92</v>
      </c>
      <c r="CP3" s="3">
        <v>93</v>
      </c>
      <c r="CQ3" s="3">
        <v>94</v>
      </c>
      <c r="CR3" s="3">
        <v>95</v>
      </c>
      <c r="CS3" s="3">
        <v>96</v>
      </c>
      <c r="CT3" s="3">
        <v>97</v>
      </c>
      <c r="CU3" s="3">
        <v>98</v>
      </c>
      <c r="CV3" s="3">
        <v>99</v>
      </c>
      <c r="CW3" s="3">
        <v>100</v>
      </c>
      <c r="CX3" s="3">
        <v>101</v>
      </c>
      <c r="CY3" s="3">
        <v>102</v>
      </c>
      <c r="CZ3" s="3">
        <v>103</v>
      </c>
      <c r="DA3" s="3">
        <v>104</v>
      </c>
      <c r="DB3" s="3">
        <v>105</v>
      </c>
      <c r="DC3" s="3">
        <v>106</v>
      </c>
      <c r="DD3" s="3">
        <v>107</v>
      </c>
      <c r="DE3" s="3">
        <v>108</v>
      </c>
      <c r="DF3" s="3">
        <v>109</v>
      </c>
      <c r="DG3" s="3">
        <v>110</v>
      </c>
      <c r="DH3" s="3">
        <v>111</v>
      </c>
      <c r="DI3" s="3">
        <v>112</v>
      </c>
      <c r="DJ3" s="3">
        <v>113</v>
      </c>
      <c r="DK3" s="3">
        <v>114</v>
      </c>
      <c r="DL3" s="3">
        <v>115</v>
      </c>
      <c r="DM3" s="3">
        <v>116</v>
      </c>
      <c r="DN3" s="3">
        <v>117</v>
      </c>
      <c r="DO3" s="3">
        <v>118</v>
      </c>
      <c r="DP3" s="3">
        <v>119</v>
      </c>
      <c r="DQ3" s="3">
        <v>120</v>
      </c>
      <c r="DR3" s="3">
        <v>121</v>
      </c>
      <c r="DS3" s="3">
        <v>122</v>
      </c>
      <c r="DT3" s="3">
        <v>123</v>
      </c>
      <c r="DU3" s="3">
        <v>124</v>
      </c>
      <c r="DV3" s="3">
        <v>125</v>
      </c>
      <c r="DW3" s="3">
        <v>126</v>
      </c>
      <c r="DX3" s="3">
        <v>127</v>
      </c>
      <c r="DY3" s="3">
        <v>128</v>
      </c>
      <c r="DZ3" s="3">
        <v>129</v>
      </c>
      <c r="EA3" s="3">
        <v>130</v>
      </c>
      <c r="EB3" s="3">
        <v>131</v>
      </c>
      <c r="EC3" s="3">
        <v>132</v>
      </c>
      <c r="ED3" s="3">
        <v>133</v>
      </c>
      <c r="EE3" s="3">
        <v>134</v>
      </c>
      <c r="EF3" s="3">
        <v>135</v>
      </c>
      <c r="EG3" s="3">
        <v>136</v>
      </c>
      <c r="EH3" s="3">
        <v>137</v>
      </c>
      <c r="EI3" s="3">
        <v>138</v>
      </c>
      <c r="EJ3" s="3">
        <v>139</v>
      </c>
      <c r="EK3" s="3">
        <v>140</v>
      </c>
      <c r="EL3" s="3">
        <v>141</v>
      </c>
      <c r="EM3" s="3">
        <v>142</v>
      </c>
      <c r="EN3" s="3">
        <v>143</v>
      </c>
      <c r="EO3" s="3">
        <v>144</v>
      </c>
      <c r="EP3" s="3">
        <v>145</v>
      </c>
      <c r="EQ3" s="3">
        <v>146</v>
      </c>
      <c r="ER3" s="3">
        <v>147</v>
      </c>
      <c r="ES3" s="3">
        <v>148</v>
      </c>
      <c r="ET3" s="3">
        <v>149</v>
      </c>
      <c r="EU3" s="3">
        <v>150</v>
      </c>
      <c r="EV3" s="3">
        <v>151</v>
      </c>
      <c r="EW3" s="3">
        <v>152</v>
      </c>
      <c r="EX3" s="3">
        <v>153</v>
      </c>
      <c r="EY3" s="3">
        <v>154</v>
      </c>
      <c r="EZ3" s="3">
        <v>155</v>
      </c>
      <c r="FA3" s="3">
        <v>156</v>
      </c>
      <c r="FB3" s="3">
        <v>157</v>
      </c>
      <c r="FC3" s="3">
        <v>158</v>
      </c>
      <c r="FD3" s="3">
        <v>159</v>
      </c>
      <c r="FE3" s="3">
        <v>160</v>
      </c>
      <c r="FF3" s="3">
        <v>161</v>
      </c>
      <c r="FG3" s="3">
        <v>162</v>
      </c>
      <c r="FH3" s="3">
        <v>163</v>
      </c>
      <c r="FI3" s="3">
        <v>164</v>
      </c>
      <c r="FJ3" s="3">
        <v>165</v>
      </c>
      <c r="FK3" s="3">
        <v>166</v>
      </c>
      <c r="FL3" s="3">
        <v>167</v>
      </c>
      <c r="FM3" s="3">
        <v>168</v>
      </c>
      <c r="FN3" s="3">
        <v>169</v>
      </c>
      <c r="FO3" s="3">
        <v>170</v>
      </c>
      <c r="FP3" s="3">
        <v>171</v>
      </c>
      <c r="FQ3" s="3">
        <v>172</v>
      </c>
      <c r="FR3" s="3">
        <v>173</v>
      </c>
      <c r="FS3" s="3">
        <v>174</v>
      </c>
      <c r="FT3" s="3">
        <v>175</v>
      </c>
      <c r="FU3" s="3">
        <v>176</v>
      </c>
      <c r="FV3" s="3">
        <v>177</v>
      </c>
      <c r="FW3" s="3">
        <v>178</v>
      </c>
      <c r="FX3" s="3">
        <v>179</v>
      </c>
      <c r="FY3" s="3">
        <v>180</v>
      </c>
      <c r="FZ3" s="3">
        <v>181</v>
      </c>
      <c r="GA3" s="3">
        <v>182</v>
      </c>
      <c r="GB3" s="3">
        <v>183</v>
      </c>
      <c r="GC3" s="3">
        <v>184</v>
      </c>
      <c r="GD3" s="3">
        <v>185</v>
      </c>
      <c r="GE3" s="3">
        <v>186</v>
      </c>
      <c r="GF3" s="3">
        <v>187</v>
      </c>
      <c r="GG3" s="3">
        <v>188</v>
      </c>
      <c r="GH3" s="3">
        <v>189</v>
      </c>
      <c r="GI3" s="3">
        <v>190</v>
      </c>
      <c r="GJ3" s="3">
        <v>191</v>
      </c>
      <c r="GK3" s="3">
        <v>192</v>
      </c>
      <c r="GL3" s="3">
        <v>193</v>
      </c>
      <c r="GM3" s="3">
        <v>194</v>
      </c>
      <c r="GN3" s="3">
        <v>195</v>
      </c>
      <c r="GO3" s="3">
        <v>196</v>
      </c>
      <c r="GP3" s="3">
        <v>197</v>
      </c>
      <c r="GQ3" s="3">
        <v>198</v>
      </c>
      <c r="GR3" s="3">
        <v>199</v>
      </c>
      <c r="GS3" s="3">
        <v>200</v>
      </c>
      <c r="GT3" s="3">
        <v>201</v>
      </c>
      <c r="GU3" s="3">
        <v>202</v>
      </c>
      <c r="GV3" s="3">
        <v>203</v>
      </c>
      <c r="GW3" s="3">
        <v>204</v>
      </c>
      <c r="GX3" s="3">
        <v>205</v>
      </c>
      <c r="GY3" s="3">
        <v>206</v>
      </c>
      <c r="GZ3" s="3">
        <v>207</v>
      </c>
      <c r="HA3" s="3">
        <v>208</v>
      </c>
      <c r="HB3" s="3">
        <v>209</v>
      </c>
      <c r="HC3" s="3">
        <v>210</v>
      </c>
      <c r="HD3" s="3">
        <v>211</v>
      </c>
      <c r="HE3" s="3">
        <v>212</v>
      </c>
      <c r="HF3" s="3">
        <v>213</v>
      </c>
      <c r="HG3" s="3">
        <v>214</v>
      </c>
      <c r="HH3" s="3">
        <v>215</v>
      </c>
      <c r="HI3" s="3">
        <v>216</v>
      </c>
      <c r="HJ3" s="3">
        <v>217</v>
      </c>
      <c r="HK3" s="3">
        <v>218</v>
      </c>
      <c r="HL3" s="3">
        <v>219</v>
      </c>
      <c r="HM3" s="3">
        <v>220</v>
      </c>
      <c r="HN3" s="3">
        <v>221</v>
      </c>
      <c r="HO3" s="3">
        <v>222</v>
      </c>
      <c r="HP3" s="3">
        <v>223</v>
      </c>
      <c r="HQ3" s="3">
        <v>224</v>
      </c>
      <c r="HR3" s="3">
        <v>225</v>
      </c>
      <c r="HS3" s="3">
        <v>226</v>
      </c>
      <c r="HT3" s="3">
        <v>227</v>
      </c>
      <c r="HU3" s="3">
        <v>228</v>
      </c>
      <c r="HV3" s="3">
        <v>229</v>
      </c>
      <c r="HW3" s="3">
        <v>230</v>
      </c>
      <c r="HX3" s="3">
        <v>231</v>
      </c>
      <c r="HY3" s="3">
        <v>232</v>
      </c>
      <c r="HZ3" s="3">
        <v>233</v>
      </c>
      <c r="IA3" s="3">
        <v>234</v>
      </c>
      <c r="IB3" s="3">
        <v>235</v>
      </c>
      <c r="IC3" s="3">
        <v>236</v>
      </c>
      <c r="ID3" s="3">
        <v>237</v>
      </c>
      <c r="IE3" s="3">
        <v>238</v>
      </c>
      <c r="IF3" s="3">
        <v>239</v>
      </c>
      <c r="IG3" s="3">
        <v>240</v>
      </c>
      <c r="IH3" s="3">
        <v>241</v>
      </c>
      <c r="II3" s="3">
        <v>242</v>
      </c>
      <c r="IJ3" s="3">
        <v>243</v>
      </c>
      <c r="IK3" s="3">
        <v>244</v>
      </c>
      <c r="IL3" s="3">
        <v>245</v>
      </c>
      <c r="IM3" s="3">
        <v>246</v>
      </c>
      <c r="IN3" s="3">
        <v>247</v>
      </c>
      <c r="IO3" s="3">
        <v>248</v>
      </c>
      <c r="IP3" s="3">
        <v>249</v>
      </c>
      <c r="IQ3" s="3">
        <v>250</v>
      </c>
      <c r="IR3" s="3">
        <v>251</v>
      </c>
      <c r="IS3" s="3">
        <v>252</v>
      </c>
      <c r="IT3" s="3">
        <v>253</v>
      </c>
      <c r="IU3" s="3">
        <v>254</v>
      </c>
      <c r="IV3" s="3">
        <v>255</v>
      </c>
      <c r="IW3" s="3">
        <v>256</v>
      </c>
      <c r="IX3" s="3">
        <v>257</v>
      </c>
      <c r="IY3" s="3">
        <v>258</v>
      </c>
      <c r="IZ3" s="3">
        <v>259</v>
      </c>
      <c r="JA3" s="3">
        <v>260</v>
      </c>
      <c r="JB3" s="3">
        <v>261</v>
      </c>
      <c r="JC3" s="3">
        <v>262</v>
      </c>
      <c r="JD3" s="3">
        <v>263</v>
      </c>
      <c r="JE3" s="3">
        <v>264</v>
      </c>
      <c r="JF3" s="3">
        <v>265</v>
      </c>
      <c r="JG3" s="3">
        <v>266</v>
      </c>
      <c r="JH3" s="3">
        <v>267</v>
      </c>
      <c r="JI3" s="3">
        <v>268</v>
      </c>
      <c r="JJ3" s="3">
        <v>269</v>
      </c>
      <c r="JK3" s="3">
        <v>270</v>
      </c>
      <c r="JL3" s="3">
        <v>271</v>
      </c>
      <c r="JM3" s="3">
        <v>272</v>
      </c>
      <c r="JN3" s="3">
        <v>273</v>
      </c>
      <c r="JO3" s="3">
        <v>274</v>
      </c>
      <c r="JP3" s="3">
        <v>275</v>
      </c>
      <c r="JQ3" s="3">
        <v>276</v>
      </c>
      <c r="JR3" s="3">
        <v>277</v>
      </c>
      <c r="JS3" s="3">
        <v>278</v>
      </c>
      <c r="JT3" s="3">
        <v>279</v>
      </c>
      <c r="JU3" s="3">
        <v>280</v>
      </c>
      <c r="JV3" s="3">
        <v>281</v>
      </c>
      <c r="JW3" s="3">
        <v>282</v>
      </c>
      <c r="JX3" s="3">
        <v>283</v>
      </c>
      <c r="JY3" s="3">
        <v>284</v>
      </c>
      <c r="JZ3" s="3">
        <v>285</v>
      </c>
      <c r="KA3" s="3">
        <v>286</v>
      </c>
      <c r="KB3" s="3">
        <v>287</v>
      </c>
      <c r="KC3" s="3">
        <v>288</v>
      </c>
      <c r="KD3" s="3">
        <v>289</v>
      </c>
      <c r="KE3" s="3">
        <v>290</v>
      </c>
      <c r="KF3" s="3">
        <v>291</v>
      </c>
      <c r="KG3" s="3">
        <v>292</v>
      </c>
      <c r="KH3" s="3">
        <v>293</v>
      </c>
      <c r="KI3" s="3">
        <v>294</v>
      </c>
      <c r="KJ3" s="3">
        <v>295</v>
      </c>
      <c r="KK3" s="3">
        <v>296</v>
      </c>
      <c r="KL3" s="3">
        <v>297</v>
      </c>
      <c r="KM3" s="3">
        <v>298</v>
      </c>
      <c r="KN3" s="3">
        <v>299</v>
      </c>
      <c r="KO3" s="3">
        <v>300</v>
      </c>
      <c r="KP3" s="3">
        <v>301</v>
      </c>
      <c r="KQ3" s="3">
        <v>302</v>
      </c>
      <c r="KR3" s="3">
        <v>303</v>
      </c>
      <c r="KS3" s="3">
        <v>304</v>
      </c>
      <c r="KT3" s="3">
        <v>305</v>
      </c>
      <c r="KU3" s="3">
        <v>306</v>
      </c>
      <c r="KV3" s="3">
        <v>307</v>
      </c>
      <c r="KW3" s="3">
        <v>308</v>
      </c>
    </row>
    <row r="4" spans="1:309" s="1" customFormat="1" x14ac:dyDescent="0.3">
      <c r="B4" s="1">
        <v>55</v>
      </c>
      <c r="C4" s="1" t="s">
        <v>11</v>
      </c>
      <c r="D4" s="1" t="s">
        <v>10</v>
      </c>
      <c r="E4" s="1">
        <v>90</v>
      </c>
      <c r="F4" s="1">
        <v>2</v>
      </c>
      <c r="G4" s="1">
        <v>0</v>
      </c>
      <c r="H4" s="1">
        <v>34</v>
      </c>
      <c r="I4" s="1" t="s">
        <v>8</v>
      </c>
      <c r="J4" s="1">
        <v>33</v>
      </c>
      <c r="K4" s="1" t="s">
        <v>8</v>
      </c>
      <c r="L4" s="1">
        <v>32</v>
      </c>
      <c r="M4" s="1" t="s">
        <v>8</v>
      </c>
      <c r="N4" s="1">
        <v>35</v>
      </c>
      <c r="O4" s="1" t="s">
        <v>8</v>
      </c>
      <c r="P4" s="1">
        <v>37</v>
      </c>
      <c r="Q4" s="1" t="s">
        <v>8</v>
      </c>
      <c r="R4" s="1">
        <v>37</v>
      </c>
      <c r="S4" s="1" t="s">
        <v>8</v>
      </c>
      <c r="T4" s="1">
        <v>34</v>
      </c>
      <c r="U4" s="1" t="s">
        <v>8</v>
      </c>
      <c r="V4" s="1">
        <v>35</v>
      </c>
      <c r="W4" s="1" t="s">
        <v>8</v>
      </c>
      <c r="X4" s="1">
        <v>37</v>
      </c>
      <c r="Y4" s="1" t="s">
        <v>8</v>
      </c>
      <c r="Z4" s="1">
        <v>35</v>
      </c>
      <c r="AA4" s="1" t="s">
        <v>8</v>
      </c>
      <c r="AB4" s="1">
        <v>30</v>
      </c>
      <c r="AC4" s="1" t="s">
        <v>8</v>
      </c>
      <c r="AD4" s="1">
        <v>33</v>
      </c>
      <c r="AE4" s="1" t="s">
        <v>8</v>
      </c>
      <c r="AF4" s="1">
        <v>37</v>
      </c>
      <c r="AG4" s="1" t="s">
        <v>8</v>
      </c>
      <c r="AH4" s="1">
        <v>30</v>
      </c>
      <c r="AI4" s="1" t="s">
        <v>8</v>
      </c>
      <c r="AJ4" s="1">
        <v>37</v>
      </c>
      <c r="AK4" s="1" t="s">
        <v>8</v>
      </c>
      <c r="AL4" s="1">
        <v>37</v>
      </c>
      <c r="AM4" s="1" t="s">
        <v>8</v>
      </c>
      <c r="AN4" s="1">
        <v>37</v>
      </c>
      <c r="AO4" s="1" t="s">
        <v>8</v>
      </c>
      <c r="AP4" s="1">
        <v>32</v>
      </c>
      <c r="AQ4" s="1" t="s">
        <v>8</v>
      </c>
      <c r="AR4" s="1">
        <v>34</v>
      </c>
      <c r="AS4" s="1" t="s">
        <v>8</v>
      </c>
      <c r="AT4" s="1">
        <v>33</v>
      </c>
      <c r="AU4" s="1" t="s">
        <v>8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 t="s">
        <v>13</v>
      </c>
      <c r="BU4" s="1" t="s">
        <v>13</v>
      </c>
      <c r="BV4" s="1" t="s">
        <v>8</v>
      </c>
      <c r="BW4" s="1">
        <v>0</v>
      </c>
      <c r="BX4" s="1">
        <v>34</v>
      </c>
      <c r="BY4" s="1" t="s">
        <v>8</v>
      </c>
      <c r="BZ4" s="1">
        <v>7</v>
      </c>
      <c r="CA4" s="1">
        <v>0</v>
      </c>
      <c r="CB4" s="1">
        <v>4</v>
      </c>
      <c r="CC4" s="1" t="s">
        <v>14</v>
      </c>
      <c r="CD4" s="1" t="s">
        <v>6</v>
      </c>
      <c r="CE4" s="1">
        <v>0</v>
      </c>
      <c r="CF4" s="1">
        <v>98</v>
      </c>
      <c r="CG4" s="1">
        <v>0</v>
      </c>
      <c r="CH4" s="1">
        <v>97</v>
      </c>
      <c r="CI4" s="1">
        <v>0</v>
      </c>
      <c r="CJ4" s="1">
        <v>97</v>
      </c>
      <c r="CK4" s="1">
        <v>0</v>
      </c>
      <c r="CL4" s="1">
        <v>98</v>
      </c>
      <c r="CM4" s="1">
        <v>0</v>
      </c>
      <c r="CN4" s="1">
        <v>99</v>
      </c>
      <c r="CO4" s="1">
        <v>0</v>
      </c>
      <c r="CP4" s="1">
        <v>95</v>
      </c>
      <c r="CQ4" s="1">
        <v>0</v>
      </c>
      <c r="CR4" s="1">
        <v>96</v>
      </c>
      <c r="CS4" s="1">
        <v>0</v>
      </c>
      <c r="CT4" s="1">
        <v>99</v>
      </c>
      <c r="CU4" s="1">
        <v>0</v>
      </c>
      <c r="CV4" s="1">
        <v>98</v>
      </c>
      <c r="CW4" s="1">
        <v>0</v>
      </c>
      <c r="CX4" s="1">
        <v>99</v>
      </c>
      <c r="CY4" s="1">
        <v>0</v>
      </c>
      <c r="CZ4" s="1" t="s">
        <v>15</v>
      </c>
      <c r="DA4" s="1">
        <v>0</v>
      </c>
      <c r="DB4" s="1" t="s">
        <v>16</v>
      </c>
      <c r="DC4" s="1">
        <v>0</v>
      </c>
      <c r="DD4" s="1" t="s">
        <v>5</v>
      </c>
      <c r="DE4" s="1">
        <v>0</v>
      </c>
      <c r="DF4" s="1" t="s">
        <v>5</v>
      </c>
      <c r="DG4" s="1">
        <v>0</v>
      </c>
      <c r="DH4" s="1" t="s">
        <v>15</v>
      </c>
      <c r="DI4" s="1">
        <v>0</v>
      </c>
      <c r="DJ4" s="1" t="s">
        <v>15</v>
      </c>
      <c r="DK4" s="1">
        <v>0</v>
      </c>
      <c r="DL4" s="1" t="s">
        <v>16</v>
      </c>
      <c r="DM4" s="1">
        <v>0</v>
      </c>
      <c r="DN4" s="1" t="s">
        <v>16</v>
      </c>
      <c r="DO4" s="1">
        <v>0</v>
      </c>
      <c r="DP4" s="1" t="s">
        <v>5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45</v>
      </c>
      <c r="EQ4" s="1">
        <v>1</v>
      </c>
      <c r="ER4" s="1">
        <v>0</v>
      </c>
      <c r="ES4" s="1">
        <v>0</v>
      </c>
      <c r="ET4" s="1">
        <v>0</v>
      </c>
      <c r="EU4" s="1">
        <v>0</v>
      </c>
      <c r="EV4" s="1">
        <v>19</v>
      </c>
      <c r="EW4" s="1">
        <v>30</v>
      </c>
      <c r="EX4" s="1">
        <v>1</v>
      </c>
      <c r="EY4" s="1">
        <v>0</v>
      </c>
      <c r="EZ4" s="1" t="s">
        <v>17</v>
      </c>
      <c r="FA4" s="1">
        <v>84</v>
      </c>
      <c r="FB4" s="1">
        <v>1</v>
      </c>
      <c r="FC4" s="1">
        <v>0</v>
      </c>
      <c r="FD4" s="1">
        <v>2</v>
      </c>
      <c r="FE4" s="1" t="s">
        <v>18</v>
      </c>
      <c r="FF4" s="1" t="s">
        <v>13</v>
      </c>
      <c r="FG4" s="1" t="s">
        <v>13</v>
      </c>
      <c r="FH4" s="1">
        <v>30</v>
      </c>
      <c r="FI4" s="1">
        <v>1</v>
      </c>
      <c r="FJ4" s="1">
        <v>27</v>
      </c>
      <c r="FK4" s="1">
        <v>1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43</v>
      </c>
      <c r="FT4" s="1" t="s">
        <v>19</v>
      </c>
      <c r="FU4" s="1">
        <v>98</v>
      </c>
      <c r="FV4" s="1">
        <v>0</v>
      </c>
      <c r="FW4" s="1">
        <v>0</v>
      </c>
      <c r="FX4" s="1">
        <v>90</v>
      </c>
      <c r="FY4" s="1" t="s">
        <v>20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 t="s">
        <v>21</v>
      </c>
      <c r="GG4" s="1" t="s">
        <v>22</v>
      </c>
      <c r="GH4" s="1">
        <v>0</v>
      </c>
      <c r="GI4" s="1">
        <v>0</v>
      </c>
      <c r="GJ4" s="1">
        <v>64</v>
      </c>
      <c r="GK4" s="1">
        <v>0</v>
      </c>
      <c r="GL4" s="1">
        <v>0</v>
      </c>
      <c r="GM4" s="1">
        <v>0</v>
      </c>
      <c r="GN4" s="1">
        <v>35</v>
      </c>
      <c r="GO4" s="1" t="s">
        <v>23</v>
      </c>
      <c r="GP4" s="1">
        <v>12</v>
      </c>
      <c r="GQ4" s="1">
        <v>0</v>
      </c>
      <c r="GR4" s="1">
        <v>1</v>
      </c>
      <c r="GS4" s="1">
        <v>1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 t="s">
        <v>13</v>
      </c>
      <c r="HI4" s="1">
        <v>0</v>
      </c>
      <c r="HJ4" s="1">
        <v>1</v>
      </c>
      <c r="HK4" s="1">
        <v>0</v>
      </c>
      <c r="HL4" s="1">
        <v>0</v>
      </c>
      <c r="HM4" s="1">
        <v>0</v>
      </c>
      <c r="HN4" s="1" t="s">
        <v>25</v>
      </c>
      <c r="HO4" s="1">
        <v>23</v>
      </c>
      <c r="HP4" s="1">
        <v>0</v>
      </c>
      <c r="HQ4" s="1">
        <v>0</v>
      </c>
      <c r="HR4" s="1" t="s">
        <v>26</v>
      </c>
      <c r="HS4" s="1">
        <v>0</v>
      </c>
      <c r="HT4" s="1" t="s">
        <v>27</v>
      </c>
      <c r="HU4" s="1">
        <v>76</v>
      </c>
      <c r="HV4" s="1" t="s">
        <v>28</v>
      </c>
      <c r="HW4" s="1">
        <v>40</v>
      </c>
      <c r="HX4" s="1">
        <v>0</v>
      </c>
      <c r="HY4" s="1">
        <v>0</v>
      </c>
      <c r="HZ4" s="1">
        <v>0</v>
      </c>
      <c r="IA4" s="1">
        <v>0</v>
      </c>
      <c r="IB4" s="1">
        <v>68</v>
      </c>
      <c r="IC4" s="1" t="s">
        <v>24</v>
      </c>
      <c r="ID4" s="1">
        <v>0</v>
      </c>
      <c r="IE4" s="1">
        <v>0</v>
      </c>
      <c r="IF4" s="1">
        <v>0</v>
      </c>
      <c r="IG4" s="1">
        <v>0</v>
      </c>
      <c r="IH4" s="1">
        <v>1</v>
      </c>
      <c r="II4" s="1">
        <v>1</v>
      </c>
      <c r="IJ4" s="1" t="s">
        <v>29</v>
      </c>
      <c r="IK4" s="1">
        <v>1</v>
      </c>
      <c r="IL4" s="1">
        <v>0</v>
      </c>
      <c r="IM4" s="1">
        <v>0</v>
      </c>
      <c r="IN4" s="1">
        <v>83</v>
      </c>
      <c r="IO4" s="1" t="s">
        <v>17</v>
      </c>
      <c r="IP4" s="1" t="s">
        <v>30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45</v>
      </c>
      <c r="IW4" s="1">
        <v>1</v>
      </c>
      <c r="IX4" s="1">
        <v>30</v>
      </c>
      <c r="IY4" s="1" t="s">
        <v>31</v>
      </c>
      <c r="IZ4" s="1">
        <v>30</v>
      </c>
      <c r="JA4" s="1" t="s">
        <v>31</v>
      </c>
      <c r="JB4" s="1" t="s">
        <v>6</v>
      </c>
      <c r="JC4" s="1">
        <v>23</v>
      </c>
      <c r="JD4" s="1" t="s">
        <v>32</v>
      </c>
      <c r="JE4" s="1">
        <v>6</v>
      </c>
      <c r="JF4" s="1" t="s">
        <v>7</v>
      </c>
      <c r="JG4" s="1" t="s">
        <v>33</v>
      </c>
      <c r="JH4" s="1" t="s">
        <v>34</v>
      </c>
      <c r="JI4" s="1">
        <v>1</v>
      </c>
      <c r="JJ4" s="1">
        <v>0</v>
      </c>
      <c r="JK4" s="1">
        <v>0</v>
      </c>
      <c r="JL4" s="1">
        <v>80</v>
      </c>
      <c r="JM4" s="1">
        <v>51</v>
      </c>
      <c r="JN4" s="1">
        <v>1</v>
      </c>
      <c r="JO4" s="1">
        <v>0</v>
      </c>
      <c r="JP4" s="1">
        <v>0</v>
      </c>
      <c r="JQ4" s="1">
        <v>1</v>
      </c>
      <c r="JR4" s="1">
        <v>0</v>
      </c>
      <c r="JS4" s="1">
        <v>1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 t="s">
        <v>35</v>
      </c>
      <c r="KD4" s="1" t="s">
        <v>13</v>
      </c>
      <c r="KE4" s="1" t="s">
        <v>36</v>
      </c>
      <c r="KF4" s="1" t="s">
        <v>37</v>
      </c>
      <c r="KG4" s="1" t="s">
        <v>8</v>
      </c>
      <c r="KH4" s="1">
        <v>1</v>
      </c>
      <c r="KI4" s="1">
        <v>0</v>
      </c>
      <c r="KJ4" s="1">
        <v>80</v>
      </c>
      <c r="KK4" s="1" t="s">
        <v>29</v>
      </c>
      <c r="KL4" s="1">
        <v>1</v>
      </c>
      <c r="KM4" s="1">
        <v>0</v>
      </c>
      <c r="KN4" s="1">
        <v>0</v>
      </c>
      <c r="KO4" s="1" t="s">
        <v>38</v>
      </c>
      <c r="KP4" s="1">
        <v>1</v>
      </c>
      <c r="KQ4" s="1">
        <v>10</v>
      </c>
      <c r="KR4" s="1">
        <v>16</v>
      </c>
      <c r="KS4" s="1">
        <v>20</v>
      </c>
      <c r="KT4" s="1">
        <v>0</v>
      </c>
      <c r="KU4" s="1">
        <v>1</v>
      </c>
      <c r="KV4" s="1">
        <v>4</v>
      </c>
      <c r="KW4" s="1" t="s">
        <v>39</v>
      </c>
    </row>
    <row r="5" spans="1:309" x14ac:dyDescent="0.3">
      <c r="H5" s="2">
        <f>HEX2DEC(I4&amp;H4) / 1000</f>
        <v>3.8919999999999999</v>
      </c>
      <c r="J5">
        <f>HEX2DEC(K4&amp;J4) / 1000</f>
        <v>3.891</v>
      </c>
      <c r="L5" s="2">
        <f>HEX2DEC(M4&amp;L4) / 1000</f>
        <v>3.89</v>
      </c>
      <c r="N5">
        <f>HEX2DEC(O4&amp;N4) / 1000</f>
        <v>3.8929999999999998</v>
      </c>
      <c r="P5" s="2">
        <f>HEX2DEC(Q4&amp;P4) / 1000</f>
        <v>3.895</v>
      </c>
      <c r="R5" s="2">
        <f>HEX2DEC(S4&amp;R4) / 1000</f>
        <v>3.895</v>
      </c>
      <c r="T5">
        <f>HEX2DEC(U4&amp;T4) / 1000</f>
        <v>3.8919999999999999</v>
      </c>
      <c r="V5" s="2">
        <f>HEX2DEC(W4&amp;V4) / 1000</f>
        <v>3.8929999999999998</v>
      </c>
      <c r="X5">
        <f>HEX2DEC(Y4&amp;X4) / 1000</f>
        <v>3.895</v>
      </c>
      <c r="Z5">
        <f t="shared" ref="Z5" si="0">HEX2DEC(AA4&amp;Z4) / 1000</f>
        <v>3.8929999999999998</v>
      </c>
      <c r="AB5">
        <f t="shared" ref="AB5" si="1">HEX2DEC(AC4&amp;AB4) / 1000</f>
        <v>3.8879999999999999</v>
      </c>
      <c r="AD5">
        <f t="shared" ref="AD5" si="2">HEX2DEC(AE4&amp;AD4) / 1000</f>
        <v>3.891</v>
      </c>
      <c r="AF5">
        <f t="shared" ref="AF5" si="3">HEX2DEC(AG4&amp;AF4) / 1000</f>
        <v>3.895</v>
      </c>
      <c r="AH5">
        <f t="shared" ref="AH5" si="4">HEX2DEC(AI4&amp;AH4) / 1000</f>
        <v>3.8879999999999999</v>
      </c>
      <c r="AJ5">
        <f t="shared" ref="AJ5" si="5">HEX2DEC(AK4&amp;AJ4) / 1000</f>
        <v>3.895</v>
      </c>
      <c r="AL5">
        <f t="shared" ref="AL5" si="6">HEX2DEC(AM4&amp;AL4) / 1000</f>
        <v>3.895</v>
      </c>
      <c r="AN5">
        <f t="shared" ref="AN5" si="7">HEX2DEC(AO4&amp;AN4) / 1000</f>
        <v>3.895</v>
      </c>
      <c r="AP5">
        <f t="shared" ref="AP5" si="8">HEX2DEC(AQ4&amp;AP4) / 1000</f>
        <v>3.89</v>
      </c>
      <c r="AR5">
        <f t="shared" ref="AR5" si="9">HEX2DEC(AS4&amp;AR4) / 1000</f>
        <v>3.8919999999999999</v>
      </c>
      <c r="AT5">
        <f t="shared" ref="AT5" si="10">HEX2DEC(AU4&amp;AT4) / 1000</f>
        <v>3.891</v>
      </c>
      <c r="BX5" s="2">
        <f>HEX2DEC(BY4&amp;BX4)/1000</f>
        <v>3.8919999999999999</v>
      </c>
      <c r="BZ5" s="2" t="str">
        <f>HEX2DEC(CA4&amp;BZ4)/1000 &amp; " V"</f>
        <v>0.007 V</v>
      </c>
      <c r="CD5" s="2">
        <f>HEX2DEC(CE4&amp;CD4)/1000</f>
        <v>0.155</v>
      </c>
      <c r="CF5" s="2">
        <f t="shared" ref="CF5" si="11">HEX2DEC(CG4&amp;CF4)/1000</f>
        <v>0.152</v>
      </c>
      <c r="CH5" s="2">
        <f t="shared" ref="CH5" si="12">HEX2DEC(CI4&amp;CH4)/1000</f>
        <v>0.151</v>
      </c>
      <c r="CJ5" s="2">
        <f t="shared" ref="CJ5" si="13">HEX2DEC(CK4&amp;CJ4)/1000</f>
        <v>0.151</v>
      </c>
      <c r="CL5" s="2">
        <f t="shared" ref="CL5" si="14">HEX2DEC(CM4&amp;CL4)/1000</f>
        <v>0.152</v>
      </c>
      <c r="CN5" s="2">
        <f t="shared" ref="CN5" si="15">HEX2DEC(CO4&amp;CN4)/1000</f>
        <v>0.153</v>
      </c>
      <c r="CP5" s="2">
        <f t="shared" ref="CP5" si="16">HEX2DEC(CQ4&amp;CP4)/1000</f>
        <v>0.14899999999999999</v>
      </c>
      <c r="CR5" s="2">
        <f t="shared" ref="CR5" si="17">HEX2DEC(CS4&amp;CR4)/1000</f>
        <v>0.15</v>
      </c>
      <c r="CT5" s="2">
        <f t="shared" ref="CT5" si="18">HEX2DEC(CU4&amp;CT4)/1000</f>
        <v>0.153</v>
      </c>
      <c r="CV5" s="2">
        <f t="shared" ref="CV5" si="19">HEX2DEC(CW4&amp;CV4)/1000</f>
        <v>0.152</v>
      </c>
      <c r="CX5" s="2">
        <f t="shared" ref="CX5" si="20">HEX2DEC(CY4&amp;CX4)/1000</f>
        <v>0.153</v>
      </c>
      <c r="CZ5" s="2">
        <f t="shared" ref="CZ5" si="21">HEX2DEC(DA4&amp;CZ4)/1000</f>
        <v>0.157</v>
      </c>
      <c r="DB5" s="2">
        <f t="shared" ref="DB5" si="22">HEX2DEC(DC4&amp;DB4)/1000</f>
        <v>0.158</v>
      </c>
      <c r="DD5" s="2">
        <f t="shared" ref="DD5" si="23">HEX2DEC(DE4&amp;DD4)/1000</f>
        <v>0.156</v>
      </c>
      <c r="DF5" s="2">
        <f t="shared" ref="DF5" si="24">HEX2DEC(DG4&amp;DF4)/1000</f>
        <v>0.156</v>
      </c>
      <c r="DH5" s="2">
        <f t="shared" ref="DH5" si="25">HEX2DEC(DI4&amp;DH4)/1000</f>
        <v>0.157</v>
      </c>
      <c r="DJ5" s="2">
        <f t="shared" ref="DJ5" si="26">HEX2DEC(DK4&amp;DJ4)/1000</f>
        <v>0.157</v>
      </c>
      <c r="DL5" s="2">
        <f t="shared" ref="DL5" si="27">HEX2DEC(DM4&amp;DL4)/1000</f>
        <v>0.158</v>
      </c>
      <c r="DN5" s="2">
        <f t="shared" ref="DN5" si="28">HEX2DEC(DO4&amp;DN4)/1000</f>
        <v>0.158</v>
      </c>
      <c r="DP5" s="2">
        <f t="shared" ref="DP5" si="29">HEX2DEC(DQ4&amp;DP4)/1000</f>
        <v>0.156</v>
      </c>
      <c r="DR5" s="2">
        <f t="shared" ref="DR5" si="30">HEX2DEC(DS4&amp;DR4)/1000</f>
        <v>0</v>
      </c>
      <c r="DT5" s="2">
        <f t="shared" ref="DT5" si="31">HEX2DEC(DU4&amp;DT4)/1000</f>
        <v>0</v>
      </c>
      <c r="DV5" s="2">
        <f t="shared" ref="DV5" si="32">HEX2DEC(DW4&amp;DV4)/1000</f>
        <v>0</v>
      </c>
      <c r="DX5" s="2">
        <f t="shared" ref="DX5" si="33">HEX2DEC(DY4&amp;DX4)/1000</f>
        <v>0</v>
      </c>
      <c r="DZ5" s="2">
        <f t="shared" ref="DZ5" si="34">HEX2DEC(EA4&amp;DZ4)/1000</f>
        <v>0</v>
      </c>
      <c r="EB5" s="2">
        <f t="shared" ref="EB5" si="35">HEX2DEC(EC4&amp;EB4)/1000</f>
        <v>0</v>
      </c>
      <c r="ED5" s="2">
        <f t="shared" ref="ED5" si="36">HEX2DEC(EE4&amp;ED4)/1000</f>
        <v>0</v>
      </c>
      <c r="EF5" s="2">
        <f t="shared" ref="EF5" si="37">HEX2DEC(EG4&amp;EF4)/1000</f>
        <v>0</v>
      </c>
      <c r="EH5" s="2">
        <f t="shared" ref="EH5" si="38">HEX2DEC(EI4&amp;EH4)/1000</f>
        <v>0</v>
      </c>
      <c r="EJ5" s="2">
        <f>HEX2DEC(EK4&amp;EJ4)/1000</f>
        <v>0</v>
      </c>
      <c r="EL5" s="2">
        <f t="shared" ref="EL5" si="39">HEX2DEC(EM4&amp;EL4)/1000</f>
        <v>0</v>
      </c>
      <c r="EN5" s="2">
        <f t="shared" ref="EN5" si="40">HEX2DEC(EO4&amp;EN4)/1000</f>
        <v>0</v>
      </c>
      <c r="EP5" s="6">
        <f>HEX2DEC(EQ4&amp;EP4)/10</f>
        <v>32.5</v>
      </c>
      <c r="FD5" s="2" t="str">
        <f>IF(HEX2DEC(TEXT(FE4,"00") &amp; TEXT(FD4,"00")) &gt; 32767, HEX2DEC(TEXT(FE4,"00") &amp; TEXT(FD4,"00")) - 65536, HEX2DEC(TEXT(FE4,"00") &amp; TEXT(FD4,"00"))) / 1000 &amp; "A"</f>
        <v>-1.278A</v>
      </c>
      <c r="FH5" s="6" t="str">
        <f>HEX2DEC(FI4&amp;FH4)/10&amp; "ºC"</f>
        <v>30.4ºC</v>
      </c>
      <c r="FJ5" s="6" t="str">
        <f>HEX2DEC(FK4&amp;FJ4)/10 &amp; "ºC"</f>
        <v>29.5ºC</v>
      </c>
      <c r="FS5" s="7" t="str">
        <f>HEX2DEC(FS4) &amp; "%"</f>
        <v>67%</v>
      </c>
      <c r="FT5" s="36" t="str">
        <f>HEX2DEC(FU4&amp;FT4) &amp; "mAh"</f>
        <v>39149mAh</v>
      </c>
      <c r="FU5" s="36"/>
      <c r="FX5" s="4" t="str">
        <f>HEX2DEC(FY4&amp;FX4)/1000 &amp; "Ah"</f>
        <v>58Ah</v>
      </c>
      <c r="GF5" s="36" t="str">
        <f>HEX2DEC(GG4&amp;GF4) &amp; "mAh"</f>
        <v>56974mAh</v>
      </c>
      <c r="GG5" s="36"/>
      <c r="IB5" s="4" t="str">
        <f>(HEX2DEC(IC4&amp;IB4)+1)/100 &amp; " V"</f>
        <v>77.85 V</v>
      </c>
      <c r="JH5" s="28">
        <f>HEX2DEC(JK4&amp;JJ4&amp;JI4&amp;JH4)</f>
        <v>416</v>
      </c>
      <c r="JI5" s="28"/>
      <c r="JJ5" s="28"/>
      <c r="JK5" s="28"/>
      <c r="JL5" s="36" t="str">
        <f>HEX2DEC(JN4&amp;JM4&amp;JL4) &amp; "sec"</f>
        <v>86400sec</v>
      </c>
      <c r="JM5" s="36"/>
      <c r="JN5" s="36"/>
    </row>
    <row r="6" spans="1:309" x14ac:dyDescent="0.3">
      <c r="JH6" s="22" t="s">
        <v>120</v>
      </c>
      <c r="JI6" s="23"/>
      <c r="JJ6" s="23"/>
      <c r="JK6" s="24"/>
    </row>
    <row r="7" spans="1:309" x14ac:dyDescent="0.3">
      <c r="JH7" s="25"/>
      <c r="JI7" s="26"/>
      <c r="JJ7" s="26"/>
      <c r="JK7" s="27"/>
    </row>
    <row r="8" spans="1:309" x14ac:dyDescent="0.3">
      <c r="FO8" s="8"/>
    </row>
    <row r="12" spans="1:309" x14ac:dyDescent="0.3">
      <c r="H12" t="s">
        <v>0</v>
      </c>
      <c r="I12" t="s">
        <v>1</v>
      </c>
      <c r="J12" t="s">
        <v>2</v>
      </c>
    </row>
    <row r="13" spans="1:309" x14ac:dyDescent="0.3">
      <c r="H13" t="s">
        <v>3</v>
      </c>
      <c r="J13">
        <f>HEX2DEC(H13)</f>
        <v>74</v>
      </c>
    </row>
    <row r="14" spans="1:309" x14ac:dyDescent="0.3">
      <c r="H14" t="s">
        <v>4</v>
      </c>
      <c r="J14">
        <f t="shared" ref="J14:J27" si="41">HEX2DEC(H14)</f>
        <v>223</v>
      </c>
    </row>
    <row r="15" spans="1:309" x14ac:dyDescent="0.3">
      <c r="H15" t="s">
        <v>5</v>
      </c>
      <c r="J15">
        <f t="shared" si="41"/>
        <v>156</v>
      </c>
    </row>
    <row r="16" spans="1:309" x14ac:dyDescent="0.3">
      <c r="H16" t="s">
        <v>6</v>
      </c>
      <c r="J16">
        <f t="shared" si="41"/>
        <v>155</v>
      </c>
    </row>
    <row r="17" spans="8:10" x14ac:dyDescent="0.3">
      <c r="H17">
        <v>98</v>
      </c>
      <c r="J17">
        <f t="shared" si="41"/>
        <v>152</v>
      </c>
    </row>
    <row r="18" spans="8:10" x14ac:dyDescent="0.3">
      <c r="H18" t="s">
        <v>7</v>
      </c>
      <c r="J18">
        <f t="shared" si="41"/>
        <v>90</v>
      </c>
    </row>
    <row r="19" spans="8:10" x14ac:dyDescent="0.3">
      <c r="H19" t="s">
        <v>110</v>
      </c>
      <c r="J19">
        <f>HEX2DEC(H19)</f>
        <v>763</v>
      </c>
    </row>
    <row r="20" spans="8:10" x14ac:dyDescent="0.3">
      <c r="J20">
        <f t="shared" si="41"/>
        <v>0</v>
      </c>
    </row>
    <row r="21" spans="8:10" x14ac:dyDescent="0.3">
      <c r="J21">
        <f t="shared" si="41"/>
        <v>0</v>
      </c>
    </row>
    <row r="22" spans="8:10" x14ac:dyDescent="0.3">
      <c r="J22">
        <f t="shared" si="41"/>
        <v>0</v>
      </c>
    </row>
    <row r="23" spans="8:10" x14ac:dyDescent="0.3">
      <c r="J23">
        <f t="shared" si="41"/>
        <v>0</v>
      </c>
    </row>
    <row r="24" spans="8:10" x14ac:dyDescent="0.3">
      <c r="J24">
        <f t="shared" si="41"/>
        <v>0</v>
      </c>
    </row>
    <row r="25" spans="8:10" x14ac:dyDescent="0.3">
      <c r="J25">
        <f t="shared" si="41"/>
        <v>0</v>
      </c>
    </row>
    <row r="26" spans="8:10" x14ac:dyDescent="0.3">
      <c r="J26">
        <f t="shared" si="41"/>
        <v>0</v>
      </c>
    </row>
    <row r="27" spans="8:10" x14ac:dyDescent="0.3">
      <c r="J27">
        <f t="shared" si="41"/>
        <v>0</v>
      </c>
    </row>
  </sheetData>
  <mergeCells count="84">
    <mergeCell ref="FT2:FU2"/>
    <mergeCell ref="FT5:FU5"/>
    <mergeCell ref="GF2:GG2"/>
    <mergeCell ref="GF5:GG5"/>
    <mergeCell ref="JL2:JN2"/>
    <mergeCell ref="JL5:JN5"/>
    <mergeCell ref="FX2:FY2"/>
    <mergeCell ref="FJ2:FK2"/>
    <mergeCell ref="FH2:FI2"/>
    <mergeCell ref="BP2:BQ2"/>
    <mergeCell ref="BR2:BS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H2:BI2"/>
    <mergeCell ref="BJ2:BK2"/>
    <mergeCell ref="BL2:BM2"/>
    <mergeCell ref="BN2:BO2"/>
    <mergeCell ref="EP2:EQ2"/>
    <mergeCell ref="AX2:AY2"/>
    <mergeCell ref="AZ2:BA2"/>
    <mergeCell ref="BB2:BC2"/>
    <mergeCell ref="BD2:BE2"/>
    <mergeCell ref="BF2:BG2"/>
    <mergeCell ref="IB2:IC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V2:AW2"/>
    <mergeCell ref="AT2:AU2"/>
    <mergeCell ref="AJ2:AK2"/>
    <mergeCell ref="AL2:AM2"/>
    <mergeCell ref="AN2:AO2"/>
    <mergeCell ref="AP2:AQ2"/>
    <mergeCell ref="AR2:AS2"/>
    <mergeCell ref="CZ2:DA2"/>
    <mergeCell ref="DB2:DC2"/>
    <mergeCell ref="DD2:DE2"/>
    <mergeCell ref="DF2:DG2"/>
    <mergeCell ref="DH2:DI2"/>
    <mergeCell ref="DV2:DW2"/>
    <mergeCell ref="DX2:DY2"/>
    <mergeCell ref="DZ2:EA2"/>
    <mergeCell ref="EL2:EM2"/>
    <mergeCell ref="DJ2:DK2"/>
    <mergeCell ref="DL2:DM2"/>
    <mergeCell ref="DN2:DO2"/>
    <mergeCell ref="DP2:DQ2"/>
    <mergeCell ref="DR2:DS2"/>
    <mergeCell ref="KP2:KW2"/>
    <mergeCell ref="A1:A2"/>
    <mergeCell ref="B1:G2"/>
    <mergeCell ref="JH2:JK2"/>
    <mergeCell ref="JH6:JK7"/>
    <mergeCell ref="JH5:JK5"/>
    <mergeCell ref="FD2:FE2"/>
    <mergeCell ref="BX2:BY2"/>
    <mergeCell ref="BZ2:CA2"/>
    <mergeCell ref="EN2:EO2"/>
    <mergeCell ref="EB2:EC2"/>
    <mergeCell ref="ED2:EE2"/>
    <mergeCell ref="EF2:EG2"/>
    <mergeCell ref="EH2:EI2"/>
    <mergeCell ref="EJ2:EK2"/>
    <mergeCell ref="DT2:DU2"/>
  </mergeCells>
  <phoneticPr fontId="3" type="noConversion"/>
  <conditionalFormatting sqref="H2:BZ2 CC2:FT2 FV2:GF2 GH2:JH2 JL2 JO2:KP2 KX2:XFD2">
    <cfRule type="notContainsBlanks" dxfId="0" priority="1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2025-07-03T11:29:52Z</dcterms:created>
  <dcterms:modified xsi:type="dcterms:W3CDTF">2025-08-20T23:02:30Z</dcterms:modified>
</cp:coreProperties>
</file>