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da5\桌面\庞皓计量经济学课件（2020）\第2章　简单线性回归模型\"/>
    </mc:Choice>
  </mc:AlternateContent>
  <bookViews>
    <workbookView xWindow="0" yWindow="0" windowWidth="19200" windowHeight="7008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6" i="1" l="1"/>
  <c r="H47" i="1"/>
  <c r="J45" i="1"/>
  <c r="G47" i="1"/>
  <c r="G46" i="1"/>
  <c r="G45" i="1"/>
  <c r="F3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G44" i="1"/>
  <c r="H42" i="1"/>
  <c r="G42" i="1"/>
  <c r="H41" i="1"/>
  <c r="G41" i="1"/>
  <c r="J38" i="1" l="1"/>
  <c r="J37" i="1"/>
  <c r="L3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2" i="1"/>
  <c r="H37" i="1"/>
  <c r="J36" i="1" s="1"/>
  <c r="K33" i="1"/>
  <c r="J33" i="1"/>
  <c r="J3" i="1"/>
  <c r="K3" i="1"/>
  <c r="J4" i="1"/>
  <c r="K4" i="1" s="1"/>
  <c r="J5" i="1"/>
  <c r="K5" i="1"/>
  <c r="J6" i="1"/>
  <c r="K6" i="1"/>
  <c r="J7" i="1"/>
  <c r="K7" i="1"/>
  <c r="J8" i="1"/>
  <c r="K8" i="1" s="1"/>
  <c r="J9" i="1"/>
  <c r="K9" i="1"/>
  <c r="J10" i="1"/>
  <c r="K10" i="1"/>
  <c r="J11" i="1"/>
  <c r="K11" i="1"/>
  <c r="J12" i="1"/>
  <c r="K12" i="1" s="1"/>
  <c r="J13" i="1"/>
  <c r="K13" i="1"/>
  <c r="J14" i="1"/>
  <c r="K14" i="1"/>
  <c r="J15" i="1"/>
  <c r="K15" i="1"/>
  <c r="J16" i="1"/>
  <c r="K16" i="1" s="1"/>
  <c r="J17" i="1"/>
  <c r="K17" i="1"/>
  <c r="J18" i="1"/>
  <c r="K18" i="1"/>
  <c r="J19" i="1"/>
  <c r="K19" i="1"/>
  <c r="J20" i="1"/>
  <c r="K20" i="1" s="1"/>
  <c r="J21" i="1"/>
  <c r="K21" i="1"/>
  <c r="J22" i="1"/>
  <c r="K22" i="1"/>
  <c r="J23" i="1"/>
  <c r="K23" i="1"/>
  <c r="J24" i="1"/>
  <c r="K24" i="1" s="1"/>
  <c r="J25" i="1"/>
  <c r="K25" i="1"/>
  <c r="J26" i="1"/>
  <c r="K26" i="1"/>
  <c r="J27" i="1"/>
  <c r="K27" i="1"/>
  <c r="J28" i="1"/>
  <c r="K28" i="1" s="1"/>
  <c r="J29" i="1"/>
  <c r="K29" i="1"/>
  <c r="J30" i="1"/>
  <c r="K30" i="1"/>
  <c r="J31" i="1"/>
  <c r="K31" i="1"/>
  <c r="J32" i="1"/>
  <c r="K32" i="1" s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J35" i="1" l="1"/>
  <c r="C33" i="1"/>
  <c r="B33" i="1"/>
  <c r="D5" i="1" s="1"/>
  <c r="H5" i="1" l="1"/>
  <c r="E24" i="1"/>
  <c r="E8" i="1"/>
  <c r="E4" i="1"/>
  <c r="E32" i="1"/>
  <c r="E20" i="1"/>
  <c r="D28" i="1"/>
  <c r="D20" i="1"/>
  <c r="D16" i="1"/>
  <c r="D12" i="1"/>
  <c r="D8" i="1"/>
  <c r="D4" i="1"/>
  <c r="E28" i="1"/>
  <c r="E16" i="1"/>
  <c r="D32" i="1"/>
  <c r="E31" i="1"/>
  <c r="E27" i="1"/>
  <c r="E23" i="1"/>
  <c r="E19" i="1"/>
  <c r="E15" i="1"/>
  <c r="E11" i="1"/>
  <c r="E7" i="1"/>
  <c r="E3" i="1"/>
  <c r="E12" i="1"/>
  <c r="D24" i="1"/>
  <c r="D31" i="1"/>
  <c r="D27" i="1"/>
  <c r="D23" i="1"/>
  <c r="D19" i="1"/>
  <c r="D15" i="1"/>
  <c r="D11" i="1"/>
  <c r="D7" i="1"/>
  <c r="D3" i="1"/>
  <c r="E26" i="1"/>
  <c r="E22" i="1"/>
  <c r="E18" i="1"/>
  <c r="E14" i="1"/>
  <c r="E10" i="1"/>
  <c r="E6" i="1"/>
  <c r="D30" i="1"/>
  <c r="D18" i="1"/>
  <c r="D14" i="1"/>
  <c r="D10" i="1"/>
  <c r="D6" i="1"/>
  <c r="D22" i="1"/>
  <c r="D2" i="1"/>
  <c r="E29" i="1"/>
  <c r="E25" i="1"/>
  <c r="E21" i="1"/>
  <c r="E17" i="1"/>
  <c r="E13" i="1"/>
  <c r="E9" i="1"/>
  <c r="E5" i="1"/>
  <c r="G5" i="1" s="1"/>
  <c r="E30" i="1"/>
  <c r="D26" i="1"/>
  <c r="E2" i="1"/>
  <c r="D29" i="1"/>
  <c r="D25" i="1"/>
  <c r="D21" i="1"/>
  <c r="D17" i="1"/>
  <c r="D13" i="1"/>
  <c r="D9" i="1"/>
  <c r="G15" i="1" l="1"/>
  <c r="H15" i="1"/>
  <c r="G13" i="1"/>
  <c r="H13" i="1"/>
  <c r="H2" i="1"/>
  <c r="G2" i="1"/>
  <c r="D33" i="1"/>
  <c r="G22" i="1"/>
  <c r="H22" i="1"/>
  <c r="G17" i="1"/>
  <c r="H17" i="1"/>
  <c r="G23" i="1"/>
  <c r="H23" i="1"/>
  <c r="G4" i="1"/>
  <c r="H4" i="1"/>
  <c r="G21" i="1"/>
  <c r="H21" i="1"/>
  <c r="G10" i="1"/>
  <c r="H10" i="1"/>
  <c r="G27" i="1"/>
  <c r="H27" i="1"/>
  <c r="G8" i="1"/>
  <c r="H8" i="1"/>
  <c r="G25" i="1"/>
  <c r="H25" i="1"/>
  <c r="G14" i="1"/>
  <c r="H14" i="1"/>
  <c r="G31" i="1"/>
  <c r="H31" i="1"/>
  <c r="G12" i="1"/>
  <c r="H12" i="1"/>
  <c r="G29" i="1"/>
  <c r="H29" i="1"/>
  <c r="G18" i="1"/>
  <c r="H18" i="1"/>
  <c r="G3" i="1"/>
  <c r="H3" i="1"/>
  <c r="G24" i="1"/>
  <c r="H24" i="1"/>
  <c r="G16" i="1"/>
  <c r="H16" i="1"/>
  <c r="G6" i="1"/>
  <c r="H6" i="1"/>
  <c r="E33" i="1"/>
  <c r="G30" i="1"/>
  <c r="H30" i="1"/>
  <c r="G7" i="1"/>
  <c r="H7" i="1"/>
  <c r="G20" i="1"/>
  <c r="H20" i="1"/>
  <c r="G9" i="1"/>
  <c r="H9" i="1"/>
  <c r="G19" i="1"/>
  <c r="H19" i="1"/>
  <c r="G26" i="1"/>
  <c r="H26" i="1"/>
  <c r="G11" i="1"/>
  <c r="H11" i="1"/>
  <c r="G32" i="1"/>
  <c r="H32" i="1"/>
  <c r="G28" i="1"/>
  <c r="H28" i="1"/>
  <c r="G33" i="1" l="1"/>
  <c r="H33" i="1"/>
  <c r="H35" i="1" l="1"/>
  <c r="H36" i="1" s="1"/>
</calcChain>
</file>

<file path=xl/sharedStrings.xml><?xml version="1.0" encoding="utf-8"?>
<sst xmlns="http://schemas.openxmlformats.org/spreadsheetml/2006/main" count="57" uniqueCount="57">
  <si>
    <r>
      <rPr>
        <sz val="12"/>
        <color theme="1"/>
        <rFont val="等线"/>
        <family val="2"/>
        <charset val="134"/>
      </rPr>
      <t>地区</t>
    </r>
    <phoneticPr fontId="1" type="noConversion"/>
  </si>
  <si>
    <r>
      <rPr>
        <sz val="12"/>
        <color theme="1"/>
        <rFont val="等线"/>
        <family val="2"/>
        <charset val="134"/>
      </rPr>
      <t>北京市</t>
    </r>
  </si>
  <si>
    <r>
      <rPr>
        <sz val="12"/>
        <color theme="1"/>
        <rFont val="等线"/>
        <family val="2"/>
        <charset val="134"/>
      </rPr>
      <t>天津市</t>
    </r>
  </si>
  <si>
    <r>
      <rPr>
        <sz val="12"/>
        <color theme="1"/>
        <rFont val="等线"/>
        <family val="2"/>
        <charset val="134"/>
      </rPr>
      <t>河北省</t>
    </r>
  </si>
  <si>
    <r>
      <rPr>
        <sz val="12"/>
        <color theme="1"/>
        <rFont val="等线"/>
        <family val="2"/>
        <charset val="134"/>
      </rPr>
      <t>山西省</t>
    </r>
  </si>
  <si>
    <r>
      <rPr>
        <sz val="12"/>
        <color theme="1"/>
        <rFont val="等线"/>
        <family val="2"/>
        <charset val="134"/>
      </rPr>
      <t>辽宁省</t>
    </r>
  </si>
  <si>
    <r>
      <rPr>
        <sz val="12"/>
        <color theme="1"/>
        <rFont val="等线"/>
        <family val="2"/>
        <charset val="134"/>
      </rPr>
      <t>吉林省</t>
    </r>
  </si>
  <si>
    <r>
      <rPr>
        <sz val="12"/>
        <color theme="1"/>
        <rFont val="等线"/>
        <family val="2"/>
        <charset val="134"/>
      </rPr>
      <t>上海市</t>
    </r>
  </si>
  <si>
    <r>
      <rPr>
        <sz val="12"/>
        <color theme="1"/>
        <rFont val="等线"/>
        <family val="2"/>
        <charset val="134"/>
      </rPr>
      <t>江苏省</t>
    </r>
  </si>
  <si>
    <r>
      <rPr>
        <sz val="12"/>
        <color theme="1"/>
        <rFont val="等线"/>
        <family val="2"/>
        <charset val="134"/>
      </rPr>
      <t>浙江省</t>
    </r>
  </si>
  <si>
    <r>
      <rPr>
        <sz val="12"/>
        <color theme="1"/>
        <rFont val="等线"/>
        <family val="2"/>
        <charset val="134"/>
      </rPr>
      <t>安徽省</t>
    </r>
  </si>
  <si>
    <r>
      <rPr>
        <sz val="12"/>
        <color theme="1"/>
        <rFont val="等线"/>
        <family val="2"/>
        <charset val="134"/>
      </rPr>
      <t>福建省</t>
    </r>
  </si>
  <si>
    <r>
      <rPr>
        <sz val="12"/>
        <color theme="1"/>
        <rFont val="等线"/>
        <family val="2"/>
        <charset val="134"/>
      </rPr>
      <t>江西省</t>
    </r>
  </si>
  <si>
    <r>
      <rPr>
        <sz val="12"/>
        <color theme="1"/>
        <rFont val="等线"/>
        <family val="2"/>
        <charset val="134"/>
      </rPr>
      <t>山东省</t>
    </r>
  </si>
  <si>
    <r>
      <rPr>
        <sz val="12"/>
        <color theme="1"/>
        <rFont val="等线"/>
        <family val="2"/>
        <charset val="134"/>
      </rPr>
      <t>河南省</t>
    </r>
  </si>
  <si>
    <r>
      <rPr>
        <sz val="12"/>
        <color theme="1"/>
        <rFont val="等线"/>
        <family val="2"/>
        <charset val="134"/>
      </rPr>
      <t>湖北省</t>
    </r>
  </si>
  <si>
    <r>
      <rPr>
        <sz val="12"/>
        <color theme="1"/>
        <rFont val="等线"/>
        <family val="2"/>
        <charset val="134"/>
      </rPr>
      <t>湖南省</t>
    </r>
  </si>
  <si>
    <r>
      <rPr>
        <sz val="12"/>
        <color theme="1"/>
        <rFont val="等线"/>
        <family val="2"/>
        <charset val="134"/>
      </rPr>
      <t>广东省</t>
    </r>
  </si>
  <si>
    <r>
      <rPr>
        <sz val="12"/>
        <color theme="1"/>
        <rFont val="等线"/>
        <family val="2"/>
        <charset val="134"/>
      </rPr>
      <t>海南省</t>
    </r>
  </si>
  <si>
    <r>
      <rPr>
        <sz val="12"/>
        <color theme="1"/>
        <rFont val="等线"/>
        <family val="2"/>
        <charset val="134"/>
      </rPr>
      <t>重庆市</t>
    </r>
  </si>
  <si>
    <r>
      <rPr>
        <sz val="12"/>
        <color theme="1"/>
        <rFont val="等线"/>
        <family val="2"/>
        <charset val="134"/>
      </rPr>
      <t>四川省</t>
    </r>
  </si>
  <si>
    <r>
      <rPr>
        <sz val="12"/>
        <color theme="1"/>
        <rFont val="等线"/>
        <family val="2"/>
        <charset val="134"/>
      </rPr>
      <t>贵州省</t>
    </r>
  </si>
  <si>
    <r>
      <rPr>
        <sz val="12"/>
        <color theme="1"/>
        <rFont val="等线"/>
        <family val="2"/>
        <charset val="134"/>
      </rPr>
      <t>云南省</t>
    </r>
  </si>
  <si>
    <r>
      <rPr>
        <sz val="12"/>
        <color theme="1"/>
        <rFont val="等线"/>
        <family val="2"/>
        <charset val="134"/>
      </rPr>
      <t>陕西省</t>
    </r>
  </si>
  <si>
    <r>
      <rPr>
        <sz val="12"/>
        <color theme="1"/>
        <rFont val="等线"/>
        <family val="2"/>
        <charset val="134"/>
      </rPr>
      <t>甘肃省</t>
    </r>
  </si>
  <si>
    <r>
      <rPr>
        <sz val="12"/>
        <color theme="1"/>
        <rFont val="等线"/>
        <family val="2"/>
        <charset val="134"/>
      </rPr>
      <t>青海省</t>
    </r>
  </si>
  <si>
    <t>内蒙古</t>
    <phoneticPr fontId="1" type="noConversion"/>
  </si>
  <si>
    <t>黑龙江</t>
    <phoneticPr fontId="1" type="noConversion"/>
  </si>
  <si>
    <t>广西</t>
    <phoneticPr fontId="1" type="noConversion"/>
  </si>
  <si>
    <t>西藏</t>
    <phoneticPr fontId="1" type="noConversion"/>
  </si>
  <si>
    <t>宁夏</t>
    <phoneticPr fontId="1" type="noConversion"/>
  </si>
  <si>
    <t>新疆</t>
    <phoneticPr fontId="1" type="noConversion"/>
  </si>
  <si>
    <r>
      <rPr>
        <sz val="12"/>
        <color theme="1"/>
        <rFont val="宋体"/>
        <family val="3"/>
        <charset val="134"/>
      </rPr>
      <t>人均可支配收入</t>
    </r>
    <r>
      <rPr>
        <sz val="12"/>
        <color theme="1"/>
        <rFont val="Times New Roman"/>
        <family val="1"/>
      </rPr>
      <t>X</t>
    </r>
    <phoneticPr fontId="1" type="noConversion"/>
  </si>
  <si>
    <r>
      <rPr>
        <sz val="12"/>
        <color theme="1"/>
        <rFont val="宋体"/>
        <family val="3"/>
        <charset val="134"/>
      </rPr>
      <t>人均消费支出</t>
    </r>
    <r>
      <rPr>
        <sz val="12"/>
        <color theme="1"/>
        <rFont val="Times New Roman"/>
        <family val="1"/>
      </rPr>
      <t>Y</t>
    </r>
    <phoneticPr fontId="1" type="noConversion"/>
  </si>
  <si>
    <t>xi</t>
    <phoneticPr fontId="1" type="noConversion"/>
  </si>
  <si>
    <t>yi</t>
    <phoneticPr fontId="1" type="noConversion"/>
  </si>
  <si>
    <t>xiyi</t>
    <phoneticPr fontId="1" type="noConversion"/>
  </si>
  <si>
    <t>xi^2</t>
    <phoneticPr fontId="1" type="noConversion"/>
  </si>
  <si>
    <t>Beta2^=</t>
    <phoneticPr fontId="1" type="noConversion"/>
  </si>
  <si>
    <t>Beta1^=</t>
    <phoneticPr fontId="1" type="noConversion"/>
  </si>
  <si>
    <t>ei</t>
    <phoneticPr fontId="1" type="noConversion"/>
  </si>
  <si>
    <t>n=31</t>
    <phoneticPr fontId="1" type="noConversion"/>
  </si>
  <si>
    <t>Sigma^=</t>
    <phoneticPr fontId="1" type="noConversion"/>
  </si>
  <si>
    <t>SBeta2^=</t>
    <phoneticPr fontId="1" type="noConversion"/>
  </si>
  <si>
    <t>Xi^2</t>
    <phoneticPr fontId="1" type="noConversion"/>
  </si>
  <si>
    <t>t0.025(29)</t>
    <phoneticPr fontId="1" type="noConversion"/>
  </si>
  <si>
    <t>Yi^</t>
    <phoneticPr fontId="1" type="noConversion"/>
  </si>
  <si>
    <t>ei^2</t>
    <phoneticPr fontId="1" type="noConversion"/>
  </si>
  <si>
    <t>k=2</t>
    <phoneticPr fontId="1" type="noConversion"/>
  </si>
  <si>
    <t>SBeta1^=</t>
    <phoneticPr fontId="1" type="noConversion"/>
  </si>
  <si>
    <t>yi^2</t>
    <phoneticPr fontId="1" type="noConversion"/>
  </si>
  <si>
    <t>RSS=</t>
    <phoneticPr fontId="1" type="noConversion"/>
  </si>
  <si>
    <t>TSS=</t>
    <phoneticPr fontId="1" type="noConversion"/>
  </si>
  <si>
    <t>ESS=</t>
    <phoneticPr fontId="1" type="noConversion"/>
  </si>
  <si>
    <t>R^2=</t>
    <phoneticPr fontId="1" type="noConversion"/>
  </si>
  <si>
    <t>波动</t>
    <phoneticPr fontId="1" type="noConversion"/>
  </si>
  <si>
    <t>变动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</si>
</sst>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sz val="12"/>
      <color theme="1"/>
      <name val="等线"/>
      <family val="2"/>
      <charset val="134"/>
    </font>
    <font>
      <sz val="12"/>
      <name val="Times New Roman"/>
      <family val="1"/>
    </font>
    <font>
      <sz val="12"/>
      <color theme="1"/>
      <name val="宋体"/>
      <family val="3"/>
      <charset val="134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J46" sqref="J46"/>
    </sheetView>
  </sheetViews>
  <sheetFormatPr defaultColWidth="8.6640625" defaultRowHeight="15.6" x14ac:dyDescent="0.25"/>
  <cols>
    <col min="1" max="1" width="7.33203125" style="1" bestFit="1" customWidth="1"/>
    <col min="2" max="3" width="11.21875" style="1" customWidth="1"/>
    <col min="4" max="4" width="12.44140625" style="1" bestFit="1" customWidth="1"/>
    <col min="5" max="5" width="11.44140625" style="1" customWidth="1"/>
    <col min="6" max="6" width="25.33203125" style="1" customWidth="1"/>
    <col min="7" max="7" width="17.44140625" style="1" customWidth="1"/>
    <col min="8" max="8" width="19.21875" style="1" customWidth="1"/>
    <col min="9" max="9" width="11.44140625" style="1" customWidth="1"/>
    <col min="10" max="10" width="14.44140625" style="1" customWidth="1"/>
    <col min="11" max="11" width="17.33203125" style="1" customWidth="1"/>
    <col min="12" max="12" width="18.77734375" style="1" customWidth="1"/>
    <col min="13" max="16384" width="8.6640625" style="1"/>
  </cols>
  <sheetData>
    <row r="1" spans="1:12" s="5" customFormat="1" ht="31.8" x14ac:dyDescent="0.25">
      <c r="A1" s="6" t="s">
        <v>0</v>
      </c>
      <c r="B1" s="6" t="s">
        <v>32</v>
      </c>
      <c r="C1" s="6" t="s">
        <v>33</v>
      </c>
      <c r="D1" s="7" t="s">
        <v>34</v>
      </c>
      <c r="E1" s="7" t="s">
        <v>35</v>
      </c>
      <c r="F1" s="7" t="s">
        <v>50</v>
      </c>
      <c r="G1" s="7" t="s">
        <v>36</v>
      </c>
      <c r="H1" s="7" t="s">
        <v>37</v>
      </c>
      <c r="I1" s="7" t="s">
        <v>46</v>
      </c>
      <c r="J1" s="7" t="s">
        <v>40</v>
      </c>
      <c r="K1" s="7" t="s">
        <v>47</v>
      </c>
      <c r="L1" s="5" t="s">
        <v>44</v>
      </c>
    </row>
    <row r="2" spans="1:12" x14ac:dyDescent="0.25">
      <c r="A2" s="2" t="s">
        <v>1</v>
      </c>
      <c r="B2" s="3">
        <v>62361.22</v>
      </c>
      <c r="C2" s="3">
        <v>39842.69</v>
      </c>
      <c r="D2" s="1">
        <f>B2-$B$33</f>
        <v>34195.131290322577</v>
      </c>
      <c r="E2" s="1">
        <f>C2-$C$33</f>
        <v>19915.781612903236</v>
      </c>
      <c r="F2" s="1">
        <f>E2^2</f>
        <v>396638357.25285465</v>
      </c>
      <c r="G2" s="1">
        <f>D2*E2</f>
        <v>681022767.00261855</v>
      </c>
      <c r="H2" s="1">
        <f>D2^2</f>
        <v>1169307003.9623983</v>
      </c>
      <c r="I2" s="1">
        <f>$H$36+$H$35*B2</f>
        <v>41238.737447337742</v>
      </c>
      <c r="J2" s="1">
        <f>C2-I2</f>
        <v>-1396.0474473377399</v>
      </c>
      <c r="K2" s="1">
        <f>J2^2</f>
        <v>1948948.4752182197</v>
      </c>
      <c r="L2" s="1">
        <f>B2^2</f>
        <v>3888921759.8884001</v>
      </c>
    </row>
    <row r="3" spans="1:12" x14ac:dyDescent="0.25">
      <c r="A3" s="2" t="s">
        <v>2</v>
      </c>
      <c r="B3" s="3">
        <v>39506.15</v>
      </c>
      <c r="C3" s="3">
        <v>29902.91</v>
      </c>
      <c r="D3" s="1">
        <f t="shared" ref="D3:D32" si="0">B3-$B$33</f>
        <v>11340.061290322574</v>
      </c>
      <c r="E3" s="1">
        <f t="shared" ref="E3:E32" si="1">C3-$C$33</f>
        <v>9976.0016129032338</v>
      </c>
      <c r="F3" s="1">
        <f t="shared" ref="F3:F32" si="2">E3^2</f>
        <v>99520608.180647925</v>
      </c>
      <c r="G3" s="1">
        <f t="shared" ref="G3:G32" si="3">D3*E3</f>
        <v>113128469.72267953</v>
      </c>
      <c r="H3" s="1">
        <f t="shared" ref="H3:H32" si="4">D3^2</f>
        <v>128596990.06827247</v>
      </c>
      <c r="I3" s="1">
        <f t="shared" ref="I3:I32" si="5">$H$36+$H$35*B3</f>
        <v>26994.506569426499</v>
      </c>
      <c r="J3" s="1">
        <f t="shared" ref="J3:J32" si="6">C3-I3</f>
        <v>2908.4034305735004</v>
      </c>
      <c r="K3" s="1">
        <f t="shared" ref="K3:K32" si="7">J3^2</f>
        <v>8458810.5149717052</v>
      </c>
      <c r="L3" s="1">
        <f t="shared" ref="L3:L32" si="8">B3^2</f>
        <v>1560735887.8225002</v>
      </c>
    </row>
    <row r="4" spans="1:12" x14ac:dyDescent="0.25">
      <c r="A4" s="2" t="s">
        <v>3</v>
      </c>
      <c r="B4" s="3">
        <v>23445.65</v>
      </c>
      <c r="C4" s="3">
        <v>16722</v>
      </c>
      <c r="D4" s="1">
        <f t="shared" si="0"/>
        <v>-4720.4387096774262</v>
      </c>
      <c r="E4" s="1">
        <f t="shared" si="1"/>
        <v>-3204.9083870967661</v>
      </c>
      <c r="F4" s="1">
        <f t="shared" si="2"/>
        <v>10271437.769683195</v>
      </c>
      <c r="G4" s="1">
        <f t="shared" si="3"/>
        <v>15128573.611421419</v>
      </c>
      <c r="H4" s="1">
        <f t="shared" si="4"/>
        <v>22282541.611821085</v>
      </c>
      <c r="I4" s="1">
        <f t="shared" si="5"/>
        <v>16984.934513217813</v>
      </c>
      <c r="J4" s="1">
        <f t="shared" si="6"/>
        <v>-262.93451321781322</v>
      </c>
      <c r="K4" s="1">
        <f t="shared" si="7"/>
        <v>69134.558241088394</v>
      </c>
      <c r="L4" s="1">
        <f t="shared" si="8"/>
        <v>549698503.92250001</v>
      </c>
    </row>
    <row r="5" spans="1:12" x14ac:dyDescent="0.25">
      <c r="A5" s="2" t="s">
        <v>4</v>
      </c>
      <c r="B5" s="3">
        <v>21990.14</v>
      </c>
      <c r="C5" s="3">
        <v>14810.12</v>
      </c>
      <c r="D5" s="1">
        <f t="shared" si="0"/>
        <v>-6175.9487096774283</v>
      </c>
      <c r="E5" s="1">
        <f t="shared" si="1"/>
        <v>-5116.7883870967653</v>
      </c>
      <c r="F5" s="1">
        <f t="shared" si="2"/>
        <v>26181523.398328315</v>
      </c>
      <c r="G5" s="1">
        <f t="shared" si="3"/>
        <v>31601022.636982717</v>
      </c>
      <c r="H5" s="1">
        <f t="shared" si="4"/>
        <v>38142342.46456629</v>
      </c>
      <c r="I5" s="1">
        <f t="shared" si="5"/>
        <v>16077.800101242323</v>
      </c>
      <c r="J5" s="1">
        <f t="shared" si="6"/>
        <v>-1267.6801012423221</v>
      </c>
      <c r="K5" s="1">
        <f t="shared" si="7"/>
        <v>1607012.839085744</v>
      </c>
      <c r="L5" s="1">
        <f t="shared" si="8"/>
        <v>483566257.21959996</v>
      </c>
    </row>
    <row r="6" spans="1:12" x14ac:dyDescent="0.25">
      <c r="A6" s="4" t="s">
        <v>26</v>
      </c>
      <c r="B6" s="3">
        <v>28375.65</v>
      </c>
      <c r="C6" s="3">
        <v>19665.22</v>
      </c>
      <c r="D6" s="1">
        <f t="shared" si="0"/>
        <v>209.56129032257377</v>
      </c>
      <c r="E6" s="1">
        <f t="shared" si="1"/>
        <v>-261.68838709676493</v>
      </c>
      <c r="F6" s="1">
        <f t="shared" si="2"/>
        <v>68480.811941306281</v>
      </c>
      <c r="G6" s="1">
        <f t="shared" si="3"/>
        <v>-54839.756062431225</v>
      </c>
      <c r="H6" s="1">
        <f t="shared" si="4"/>
        <v>43915.934401662053</v>
      </c>
      <c r="I6" s="1">
        <f t="shared" si="5"/>
        <v>20057.515705404159</v>
      </c>
      <c r="J6" s="1">
        <f t="shared" si="6"/>
        <v>-392.29570540415807</v>
      </c>
      <c r="K6" s="1">
        <f t="shared" si="7"/>
        <v>153895.92047854597</v>
      </c>
      <c r="L6" s="1">
        <f t="shared" si="8"/>
        <v>805177512.92250013</v>
      </c>
    </row>
    <row r="7" spans="1:12" x14ac:dyDescent="0.25">
      <c r="A7" s="2" t="s">
        <v>5</v>
      </c>
      <c r="B7" s="3">
        <v>29701.45</v>
      </c>
      <c r="C7" s="3">
        <v>21398.31</v>
      </c>
      <c r="D7" s="1">
        <f t="shared" si="0"/>
        <v>1535.361290322573</v>
      </c>
      <c r="E7" s="1">
        <f t="shared" si="1"/>
        <v>1471.4016129032352</v>
      </c>
      <c r="F7" s="1">
        <f t="shared" si="2"/>
        <v>2165022.7064542421</v>
      </c>
      <c r="G7" s="1">
        <f t="shared" si="3"/>
        <v>2259133.0789698265</v>
      </c>
      <c r="H7" s="1">
        <f t="shared" si="4"/>
        <v>2357334.2918209964</v>
      </c>
      <c r="I7" s="1">
        <f t="shared" si="5"/>
        <v>20883.809446702468</v>
      </c>
      <c r="J7" s="1">
        <f t="shared" si="6"/>
        <v>514.50055329753377</v>
      </c>
      <c r="K7" s="1">
        <f t="shared" si="7"/>
        <v>264710.81934346841</v>
      </c>
      <c r="L7" s="1">
        <f t="shared" si="8"/>
        <v>882176132.10250008</v>
      </c>
    </row>
    <row r="8" spans="1:12" x14ac:dyDescent="0.25">
      <c r="A8" s="2" t="s">
        <v>6</v>
      </c>
      <c r="B8" s="3">
        <v>22798.37</v>
      </c>
      <c r="C8" s="3">
        <v>17200.41</v>
      </c>
      <c r="D8" s="1">
        <f t="shared" si="0"/>
        <v>-5367.7187096774287</v>
      </c>
      <c r="E8" s="1">
        <f t="shared" si="1"/>
        <v>-2726.4983870967662</v>
      </c>
      <c r="F8" s="1">
        <f t="shared" si="2"/>
        <v>7433793.4548412673</v>
      </c>
      <c r="G8" s="1">
        <f t="shared" si="3"/>
        <v>14635076.404324645</v>
      </c>
      <c r="H8" s="1">
        <f t="shared" si="4"/>
        <v>28812404.14622112</v>
      </c>
      <c r="I8" s="1">
        <f t="shared" si="5"/>
        <v>16581.522676690754</v>
      </c>
      <c r="J8" s="1">
        <f t="shared" si="6"/>
        <v>618.8873233092454</v>
      </c>
      <c r="K8" s="1">
        <f t="shared" si="7"/>
        <v>383021.51895288244</v>
      </c>
      <c r="L8" s="1">
        <f t="shared" si="8"/>
        <v>519765674.65689993</v>
      </c>
    </row>
    <row r="9" spans="1:12" x14ac:dyDescent="0.25">
      <c r="A9" s="4" t="s">
        <v>27</v>
      </c>
      <c r="B9" s="3">
        <v>22725.85</v>
      </c>
      <c r="C9" s="3">
        <v>16993.96</v>
      </c>
      <c r="D9" s="1">
        <f t="shared" si="0"/>
        <v>-5440.2387096774291</v>
      </c>
      <c r="E9" s="1">
        <f t="shared" si="1"/>
        <v>-2932.948387096767</v>
      </c>
      <c r="F9" s="1">
        <f t="shared" si="2"/>
        <v>8602186.2413735259</v>
      </c>
      <c r="G9" s="1">
        <f t="shared" si="3"/>
        <v>15955939.348969812</v>
      </c>
      <c r="H9" s="1">
        <f t="shared" si="4"/>
        <v>29596197.218272738</v>
      </c>
      <c r="I9" s="1">
        <f t="shared" si="5"/>
        <v>16536.325194326178</v>
      </c>
      <c r="J9" s="1">
        <f t="shared" si="6"/>
        <v>457.63480567382067</v>
      </c>
      <c r="K9" s="1">
        <f t="shared" si="7"/>
        <v>209429.6153641156</v>
      </c>
      <c r="L9" s="1">
        <f t="shared" si="8"/>
        <v>516464258.22249991</v>
      </c>
    </row>
    <row r="10" spans="1:12" x14ac:dyDescent="0.25">
      <c r="A10" s="2" t="s">
        <v>7</v>
      </c>
      <c r="B10" s="3">
        <v>64182.65</v>
      </c>
      <c r="C10" s="3">
        <v>43351.3</v>
      </c>
      <c r="D10" s="1">
        <f t="shared" si="0"/>
        <v>36016.56129032257</v>
      </c>
      <c r="E10" s="1">
        <f t="shared" si="1"/>
        <v>23424.391612903237</v>
      </c>
      <c r="F10" s="1">
        <f t="shared" si="2"/>
        <v>548702122.43465149</v>
      </c>
      <c r="G10" s="1">
        <f t="shared" si="3"/>
        <v>843666036.21464741</v>
      </c>
      <c r="H10" s="1">
        <f t="shared" si="4"/>
        <v>1297192687.1795621</v>
      </c>
      <c r="I10" s="1">
        <f t="shared" si="5"/>
        <v>42373.928433318273</v>
      </c>
      <c r="J10" s="1">
        <f t="shared" si="6"/>
        <v>977.37156668172975</v>
      </c>
      <c r="K10" s="1">
        <f t="shared" si="7"/>
        <v>955255.17935789889</v>
      </c>
      <c r="L10" s="1">
        <f t="shared" si="8"/>
        <v>4119412561.0225</v>
      </c>
    </row>
    <row r="11" spans="1:12" x14ac:dyDescent="0.25">
      <c r="A11" s="2" t="s">
        <v>8</v>
      </c>
      <c r="B11" s="3">
        <v>38095.79</v>
      </c>
      <c r="C11" s="3">
        <v>25007.439999999999</v>
      </c>
      <c r="D11" s="1">
        <f t="shared" si="0"/>
        <v>9929.7012903225732</v>
      </c>
      <c r="E11" s="1">
        <f t="shared" si="1"/>
        <v>5080.5316129032326</v>
      </c>
      <c r="F11" s="1">
        <f t="shared" si="2"/>
        <v>25811801.469709121</v>
      </c>
      <c r="G11" s="1">
        <f t="shared" si="3"/>
        <v>50448161.31216985</v>
      </c>
      <c r="H11" s="1">
        <f t="shared" si="4"/>
        <v>98598967.71503377</v>
      </c>
      <c r="I11" s="1">
        <f t="shared" si="5"/>
        <v>26115.511516645172</v>
      </c>
      <c r="J11" s="1">
        <f t="shared" si="6"/>
        <v>-1108.0715166451737</v>
      </c>
      <c r="K11" s="1">
        <f t="shared" si="7"/>
        <v>1227822.4860003355</v>
      </c>
      <c r="L11" s="1">
        <f t="shared" si="8"/>
        <v>1451289215.7241001</v>
      </c>
    </row>
    <row r="12" spans="1:12" x14ac:dyDescent="0.25">
      <c r="A12" s="2" t="s">
        <v>9</v>
      </c>
      <c r="B12" s="3">
        <v>45839.839999999997</v>
      </c>
      <c r="C12" s="3">
        <v>29470.68</v>
      </c>
      <c r="D12" s="1">
        <f t="shared" si="0"/>
        <v>17673.751290322569</v>
      </c>
      <c r="E12" s="1">
        <f t="shared" si="1"/>
        <v>9543.7716129032342</v>
      </c>
      <c r="F12" s="1">
        <f t="shared" si="2"/>
        <v>91083576.599257603</v>
      </c>
      <c r="G12" s="1">
        <f t="shared" si="3"/>
        <v>168674245.85809243</v>
      </c>
      <c r="H12" s="1">
        <f t="shared" si="4"/>
        <v>312361484.67217869</v>
      </c>
      <c r="I12" s="1">
        <f t="shared" si="5"/>
        <v>30941.925792781214</v>
      </c>
      <c r="J12" s="1">
        <f t="shared" si="6"/>
        <v>-1471.2457927812138</v>
      </c>
      <c r="K12" s="1">
        <f t="shared" si="7"/>
        <v>2164564.1827764222</v>
      </c>
      <c r="L12" s="1">
        <f t="shared" si="8"/>
        <v>2101290931.2255998</v>
      </c>
    </row>
    <row r="13" spans="1:12" x14ac:dyDescent="0.25">
      <c r="A13" s="2" t="s">
        <v>10</v>
      </c>
      <c r="B13" s="3">
        <v>23983.58</v>
      </c>
      <c r="C13" s="3">
        <v>17044.64</v>
      </c>
      <c r="D13" s="1">
        <f t="shared" si="0"/>
        <v>-4182.5087096774259</v>
      </c>
      <c r="E13" s="1">
        <f t="shared" si="1"/>
        <v>-2882.2683870967667</v>
      </c>
      <c r="F13" s="1">
        <f t="shared" si="2"/>
        <v>8307471.0552573968</v>
      </c>
      <c r="G13" s="1">
        <f t="shared" si="3"/>
        <v>12055112.632660134</v>
      </c>
      <c r="H13" s="1">
        <f t="shared" si="4"/>
        <v>17493379.106527526</v>
      </c>
      <c r="I13" s="1">
        <f t="shared" si="5"/>
        <v>17320.194878473958</v>
      </c>
      <c r="J13" s="1">
        <f t="shared" si="6"/>
        <v>-275.55487847395852</v>
      </c>
      <c r="K13" s="1">
        <f t="shared" si="7"/>
        <v>75930.491050798053</v>
      </c>
      <c r="L13" s="1">
        <f t="shared" si="8"/>
        <v>575212109.61640012</v>
      </c>
    </row>
    <row r="14" spans="1:12" x14ac:dyDescent="0.25">
      <c r="A14" s="2" t="s">
        <v>11</v>
      </c>
      <c r="B14" s="3">
        <v>32643.93</v>
      </c>
      <c r="C14" s="3">
        <v>22996.04</v>
      </c>
      <c r="D14" s="1">
        <f t="shared" si="0"/>
        <v>4477.8412903225726</v>
      </c>
      <c r="E14" s="1">
        <f t="shared" si="1"/>
        <v>3069.1316129032348</v>
      </c>
      <c r="F14" s="1">
        <f t="shared" si="2"/>
        <v>9419568.8573220111</v>
      </c>
      <c r="G14" s="1">
        <f t="shared" si="3"/>
        <v>13743084.26169242</v>
      </c>
      <c r="H14" s="1">
        <f t="shared" si="4"/>
        <v>20051062.621317722</v>
      </c>
      <c r="I14" s="1">
        <f t="shared" si="5"/>
        <v>22717.685452054287</v>
      </c>
      <c r="J14" s="1">
        <f t="shared" si="6"/>
        <v>278.35454794571342</v>
      </c>
      <c r="K14" s="1">
        <f t="shared" si="7"/>
        <v>77481.254362062478</v>
      </c>
      <c r="L14" s="1">
        <f t="shared" si="8"/>
        <v>1065626165.8449</v>
      </c>
    </row>
    <row r="15" spans="1:12" x14ac:dyDescent="0.25">
      <c r="A15" s="2" t="s">
        <v>12</v>
      </c>
      <c r="B15" s="3">
        <v>24079.68</v>
      </c>
      <c r="C15" s="3">
        <v>15792.02</v>
      </c>
      <c r="D15" s="1">
        <f t="shared" si="0"/>
        <v>-4086.4087096774274</v>
      </c>
      <c r="E15" s="1">
        <f t="shared" si="1"/>
        <v>-4134.8883870967657</v>
      </c>
      <c r="F15" s="1">
        <f t="shared" si="2"/>
        <v>17097301.973747693</v>
      </c>
      <c r="G15" s="1">
        <f t="shared" si="3"/>
        <v>16896843.918576274</v>
      </c>
      <c r="H15" s="1">
        <f t="shared" si="4"/>
        <v>16698736.142527537</v>
      </c>
      <c r="I15" s="1">
        <f t="shared" si="5"/>
        <v>17380.088398264852</v>
      </c>
      <c r="J15" s="1">
        <f t="shared" si="6"/>
        <v>-1588.0683982648516</v>
      </c>
      <c r="K15" s="1">
        <f t="shared" si="7"/>
        <v>2521961.2375674914</v>
      </c>
      <c r="L15" s="1">
        <f t="shared" si="8"/>
        <v>579830988.90240002</v>
      </c>
    </row>
    <row r="16" spans="1:12" x14ac:dyDescent="0.25">
      <c r="A16" s="2" t="s">
        <v>13</v>
      </c>
      <c r="B16" s="3">
        <v>29204.61</v>
      </c>
      <c r="C16" s="3">
        <v>18779.77</v>
      </c>
      <c r="D16" s="1">
        <f t="shared" si="0"/>
        <v>1038.5212903225729</v>
      </c>
      <c r="E16" s="1">
        <f t="shared" si="1"/>
        <v>-1147.1383870967657</v>
      </c>
      <c r="F16" s="1">
        <f t="shared" si="2"/>
        <v>1315926.4791509691</v>
      </c>
      <c r="G16" s="1">
        <f t="shared" si="3"/>
        <v>-1191327.6379462881</v>
      </c>
      <c r="H16" s="1">
        <f t="shared" si="4"/>
        <v>1078526.4704532616</v>
      </c>
      <c r="I16" s="1">
        <f t="shared" si="5"/>
        <v>20574.158079658679</v>
      </c>
      <c r="J16" s="1">
        <f t="shared" si="6"/>
        <v>-1794.3880796586782</v>
      </c>
      <c r="K16" s="1">
        <f t="shared" si="7"/>
        <v>3219828.5804211586</v>
      </c>
      <c r="L16" s="1">
        <f t="shared" si="8"/>
        <v>852909245.25209999</v>
      </c>
    </row>
    <row r="17" spans="1:12" x14ac:dyDescent="0.25">
      <c r="A17" s="2" t="s">
        <v>14</v>
      </c>
      <c r="B17" s="3">
        <v>21963.54</v>
      </c>
      <c r="C17" s="3">
        <v>15168.5</v>
      </c>
      <c r="D17" s="1">
        <f t="shared" si="0"/>
        <v>-6202.5487096774268</v>
      </c>
      <c r="E17" s="1">
        <f t="shared" si="1"/>
        <v>-4758.4083870967661</v>
      </c>
      <c r="F17" s="1">
        <f t="shared" si="2"/>
        <v>22642450.378392845</v>
      </c>
      <c r="G17" s="1">
        <f t="shared" si="3"/>
        <v>29514259.801505294</v>
      </c>
      <c r="H17" s="1">
        <f t="shared" si="4"/>
        <v>38471610.495921113</v>
      </c>
      <c r="I17" s="1">
        <f t="shared" si="5"/>
        <v>16061.221874120181</v>
      </c>
      <c r="J17" s="1">
        <f t="shared" si="6"/>
        <v>-892.72187412018138</v>
      </c>
      <c r="K17" s="1">
        <f t="shared" si="7"/>
        <v>796952.34453264892</v>
      </c>
      <c r="L17" s="1">
        <f t="shared" si="8"/>
        <v>482397089.33160001</v>
      </c>
    </row>
    <row r="18" spans="1:12" x14ac:dyDescent="0.25">
      <c r="A18" s="2" t="s">
        <v>15</v>
      </c>
      <c r="B18" s="3">
        <v>25814.54</v>
      </c>
      <c r="C18" s="3">
        <v>19537.79</v>
      </c>
      <c r="D18" s="1">
        <f t="shared" si="0"/>
        <v>-2351.5487096774268</v>
      </c>
      <c r="E18" s="1">
        <f t="shared" si="1"/>
        <v>-389.11838709676522</v>
      </c>
      <c r="F18" s="1">
        <f t="shared" si="2"/>
        <v>151413.11917678802</v>
      </c>
      <c r="G18" s="1">
        <f t="shared" si="3"/>
        <v>915030.84108915972</v>
      </c>
      <c r="H18" s="1">
        <f t="shared" si="4"/>
        <v>5529781.3339855708</v>
      </c>
      <c r="I18" s="1">
        <f t="shared" si="5"/>
        <v>18461.32535710388</v>
      </c>
      <c r="J18" s="1">
        <f t="shared" si="6"/>
        <v>1076.4646428961205</v>
      </c>
      <c r="K18" s="1">
        <f t="shared" si="7"/>
        <v>1158776.1274054723</v>
      </c>
      <c r="L18" s="1">
        <f t="shared" si="8"/>
        <v>666390475.41159999</v>
      </c>
    </row>
    <row r="19" spans="1:12" x14ac:dyDescent="0.25">
      <c r="A19" s="2" t="s">
        <v>16</v>
      </c>
      <c r="B19" s="3">
        <v>25240.75</v>
      </c>
      <c r="C19" s="3">
        <v>18807.939999999999</v>
      </c>
      <c r="D19" s="1">
        <f t="shared" si="0"/>
        <v>-2925.3387096774277</v>
      </c>
      <c r="E19" s="1">
        <f t="shared" si="1"/>
        <v>-1118.9683870967674</v>
      </c>
      <c r="F19" s="1">
        <f t="shared" si="2"/>
        <v>1252090.2513219411</v>
      </c>
      <c r="G19" s="1">
        <f t="shared" si="3"/>
        <v>3273361.5376794902</v>
      </c>
      <c r="H19" s="1">
        <f t="shared" si="4"/>
        <v>8557606.566337198</v>
      </c>
      <c r="I19" s="1">
        <f t="shared" si="5"/>
        <v>18103.715547313899</v>
      </c>
      <c r="J19" s="1">
        <f t="shared" si="6"/>
        <v>704.22445268609954</v>
      </c>
      <c r="K19" s="1">
        <f t="shared" si="7"/>
        <v>495932.07976103644</v>
      </c>
      <c r="L19" s="1">
        <f t="shared" si="8"/>
        <v>637095460.5625</v>
      </c>
    </row>
    <row r="20" spans="1:12" x14ac:dyDescent="0.25">
      <c r="A20" s="2" t="s">
        <v>17</v>
      </c>
      <c r="B20" s="3">
        <v>35809.9</v>
      </c>
      <c r="C20" s="3">
        <v>26053.98</v>
      </c>
      <c r="D20" s="1">
        <f t="shared" si="0"/>
        <v>7643.8112903225738</v>
      </c>
      <c r="E20" s="1">
        <f t="shared" si="1"/>
        <v>6127.0716129032335</v>
      </c>
      <c r="F20" s="1">
        <f t="shared" si="2"/>
        <v>37541006.549644634</v>
      </c>
      <c r="G20" s="1">
        <f t="shared" si="3"/>
        <v>46834179.171324678</v>
      </c>
      <c r="H20" s="1">
        <f t="shared" si="4"/>
        <v>58427851.042062849</v>
      </c>
      <c r="I20" s="1">
        <f t="shared" si="5"/>
        <v>24690.849727313154</v>
      </c>
      <c r="J20" s="1">
        <f t="shared" si="6"/>
        <v>1363.1302726868453</v>
      </c>
      <c r="K20" s="1">
        <f t="shared" si="7"/>
        <v>1858124.1403153131</v>
      </c>
      <c r="L20" s="1">
        <f t="shared" si="8"/>
        <v>1282348938.01</v>
      </c>
    </row>
    <row r="21" spans="1:12" x14ac:dyDescent="0.25">
      <c r="A21" s="4" t="s">
        <v>28</v>
      </c>
      <c r="B21" s="3">
        <v>21485.03</v>
      </c>
      <c r="C21" s="3">
        <v>14934.75</v>
      </c>
      <c r="D21" s="1">
        <f t="shared" si="0"/>
        <v>-6681.0587096774289</v>
      </c>
      <c r="E21" s="1">
        <f t="shared" si="1"/>
        <v>-4992.1583870967661</v>
      </c>
      <c r="F21" s="1">
        <f t="shared" si="2"/>
        <v>24921645.361860584</v>
      </c>
      <c r="G21" s="1">
        <f t="shared" si="3"/>
        <v>33352903.272202075</v>
      </c>
      <c r="H21" s="1">
        <f t="shared" si="4"/>
        <v>44636545.482156627</v>
      </c>
      <c r="I21" s="1">
        <f t="shared" si="5"/>
        <v>15762.994525991766</v>
      </c>
      <c r="J21" s="1">
        <f t="shared" si="6"/>
        <v>-828.24452599176584</v>
      </c>
      <c r="K21" s="1">
        <f t="shared" si="7"/>
        <v>685988.99483532493</v>
      </c>
      <c r="L21" s="1">
        <f t="shared" si="8"/>
        <v>461606514.10089993</v>
      </c>
    </row>
    <row r="22" spans="1:12" x14ac:dyDescent="0.25">
      <c r="A22" s="2" t="s">
        <v>18</v>
      </c>
      <c r="B22" s="3">
        <v>24579.040000000001</v>
      </c>
      <c r="C22" s="3">
        <v>17528.439999999999</v>
      </c>
      <c r="D22" s="1">
        <f t="shared" si="0"/>
        <v>-3587.0487096774268</v>
      </c>
      <c r="E22" s="1">
        <f t="shared" si="1"/>
        <v>-2398.4683870967674</v>
      </c>
      <c r="F22" s="1">
        <f t="shared" si="2"/>
        <v>5752650.603902569</v>
      </c>
      <c r="G22" s="1">
        <f t="shared" si="3"/>
        <v>8603422.9331375584</v>
      </c>
      <c r="H22" s="1">
        <f t="shared" si="4"/>
        <v>12866918.445598492</v>
      </c>
      <c r="I22" s="1">
        <f t="shared" si="5"/>
        <v>17691.310334193891</v>
      </c>
      <c r="J22" s="1">
        <f t="shared" si="6"/>
        <v>-162.87033419389263</v>
      </c>
      <c r="K22" s="1">
        <f t="shared" si="7"/>
        <v>26526.745760430273</v>
      </c>
      <c r="L22" s="1">
        <f t="shared" si="8"/>
        <v>604129207.32160008</v>
      </c>
    </row>
    <row r="23" spans="1:12" x14ac:dyDescent="0.25">
      <c r="A23" s="2" t="s">
        <v>19</v>
      </c>
      <c r="B23" s="3">
        <v>26385.84</v>
      </c>
      <c r="C23" s="3">
        <v>19248.47</v>
      </c>
      <c r="D23" s="1">
        <f t="shared" si="0"/>
        <v>-1780.2487096774275</v>
      </c>
      <c r="E23" s="1">
        <f t="shared" si="1"/>
        <v>-678.43838709676493</v>
      </c>
      <c r="F23" s="1">
        <f t="shared" si="2"/>
        <v>460278.64508645987</v>
      </c>
      <c r="G23" s="1">
        <f t="shared" si="3"/>
        <v>1207789.0632246509</v>
      </c>
      <c r="H23" s="1">
        <f t="shared" si="4"/>
        <v>3169285.4683081456</v>
      </c>
      <c r="I23" s="1">
        <f t="shared" si="5"/>
        <v>18817.383295257237</v>
      </c>
      <c r="J23" s="1">
        <f t="shared" si="6"/>
        <v>431.08670474276369</v>
      </c>
      <c r="K23" s="1">
        <f t="shared" si="7"/>
        <v>185835.74700597473</v>
      </c>
      <c r="L23" s="1">
        <f t="shared" si="8"/>
        <v>696212552.50559998</v>
      </c>
    </row>
    <row r="24" spans="1:12" x14ac:dyDescent="0.25">
      <c r="A24" s="2" t="s">
        <v>20</v>
      </c>
      <c r="B24" s="3">
        <v>22460.55</v>
      </c>
      <c r="C24" s="3">
        <v>17663.55</v>
      </c>
      <c r="D24" s="1">
        <f t="shared" si="0"/>
        <v>-5705.5387096774284</v>
      </c>
      <c r="E24" s="1">
        <f t="shared" si="1"/>
        <v>-2263.3583870967668</v>
      </c>
      <c r="F24" s="1">
        <f t="shared" si="2"/>
        <v>5122791.1884412775</v>
      </c>
      <c r="G24" s="1">
        <f t="shared" si="3"/>
        <v>12913678.891453672</v>
      </c>
      <c r="H24" s="1">
        <f t="shared" si="4"/>
        <v>32553171.967627574</v>
      </c>
      <c r="I24" s="1">
        <f t="shared" si="5"/>
        <v>16370.97919223956</v>
      </c>
      <c r="J24" s="1">
        <f t="shared" si="6"/>
        <v>1292.5708077604395</v>
      </c>
      <c r="K24" s="1">
        <f t="shared" si="7"/>
        <v>1670739.2930744751</v>
      </c>
      <c r="L24" s="1">
        <f t="shared" si="8"/>
        <v>504476306.30249995</v>
      </c>
    </row>
    <row r="25" spans="1:12" x14ac:dyDescent="0.25">
      <c r="A25" s="2" t="s">
        <v>21</v>
      </c>
      <c r="B25" s="3">
        <v>18430.18</v>
      </c>
      <c r="C25" s="3">
        <v>13798.06</v>
      </c>
      <c r="D25" s="1">
        <f t="shared" si="0"/>
        <v>-9735.9087096774274</v>
      </c>
      <c r="E25" s="1">
        <f t="shared" si="1"/>
        <v>-6128.8483870967666</v>
      </c>
      <c r="F25" s="1">
        <f t="shared" si="2"/>
        <v>37562782.552018635</v>
      </c>
      <c r="G25" s="1">
        <f t="shared" si="3"/>
        <v>59669908.392227866</v>
      </c>
      <c r="H25" s="1">
        <f t="shared" si="4"/>
        <v>94787918.403172791</v>
      </c>
      <c r="I25" s="1">
        <f t="shared" si="5"/>
        <v>13859.084859673214</v>
      </c>
      <c r="J25" s="1">
        <f t="shared" si="6"/>
        <v>-61.024859673214451</v>
      </c>
      <c r="K25" s="1">
        <f t="shared" si="7"/>
        <v>3724.0334981355154</v>
      </c>
      <c r="L25" s="1">
        <f t="shared" si="8"/>
        <v>339671534.83240002</v>
      </c>
    </row>
    <row r="26" spans="1:12" x14ac:dyDescent="0.25">
      <c r="A26" s="2" t="s">
        <v>22</v>
      </c>
      <c r="B26" s="3">
        <v>20084.189999999999</v>
      </c>
      <c r="C26" s="3">
        <v>14249.93</v>
      </c>
      <c r="D26" s="1">
        <f t="shared" si="0"/>
        <v>-8081.898709677429</v>
      </c>
      <c r="E26" s="1">
        <f t="shared" si="1"/>
        <v>-5676.9783870967658</v>
      </c>
      <c r="F26" s="1">
        <f t="shared" si="2"/>
        <v>32228083.607563797</v>
      </c>
      <c r="G26" s="1">
        <f t="shared" si="3"/>
        <v>45880764.301544003</v>
      </c>
      <c r="H26" s="1">
        <f t="shared" si="4"/>
        <v>65317086.753485695</v>
      </c>
      <c r="I26" s="1">
        <f t="shared" si="5"/>
        <v>14889.932733443626</v>
      </c>
      <c r="J26" s="1">
        <f t="shared" si="6"/>
        <v>-640.0027334436254</v>
      </c>
      <c r="K26" s="1">
        <f t="shared" si="7"/>
        <v>409603.49881531222</v>
      </c>
      <c r="L26" s="1">
        <f t="shared" si="8"/>
        <v>403374687.95609993</v>
      </c>
    </row>
    <row r="27" spans="1:12" x14ac:dyDescent="0.25">
      <c r="A27" s="4" t="s">
        <v>29</v>
      </c>
      <c r="B27" s="3">
        <v>17286.060000000001</v>
      </c>
      <c r="C27" s="3">
        <v>11520.23</v>
      </c>
      <c r="D27" s="1">
        <f t="shared" si="0"/>
        <v>-10880.028709677426</v>
      </c>
      <c r="E27" s="1">
        <f t="shared" si="1"/>
        <v>-8406.6783870967665</v>
      </c>
      <c r="F27" s="1">
        <f t="shared" si="2"/>
        <v>70672241.504079893</v>
      </c>
      <c r="G27" s="1">
        <f t="shared" si="3"/>
        <v>91464902.204637542</v>
      </c>
      <c r="H27" s="1">
        <f t="shared" si="4"/>
        <v>118375024.72340505</v>
      </c>
      <c r="I27" s="1">
        <f t="shared" si="5"/>
        <v>13146.021656102374</v>
      </c>
      <c r="J27" s="1">
        <f t="shared" si="6"/>
        <v>-1625.791656102374</v>
      </c>
      <c r="K27" s="1">
        <f t="shared" si="7"/>
        <v>2643198.5090520997</v>
      </c>
      <c r="L27" s="1">
        <f t="shared" si="8"/>
        <v>298807870.32360005</v>
      </c>
    </row>
    <row r="28" spans="1:12" x14ac:dyDescent="0.25">
      <c r="A28" s="2" t="s">
        <v>23</v>
      </c>
      <c r="B28" s="3">
        <v>22528.26</v>
      </c>
      <c r="C28" s="3">
        <v>16159.69</v>
      </c>
      <c r="D28" s="1">
        <f t="shared" si="0"/>
        <v>-5637.8287096774293</v>
      </c>
      <c r="E28" s="1">
        <f t="shared" si="1"/>
        <v>-3767.2183870967656</v>
      </c>
      <c r="F28" s="1">
        <f t="shared" si="2"/>
        <v>14191934.376079956</v>
      </c>
      <c r="G28" s="1">
        <f t="shared" si="3"/>
        <v>21238931.978398845</v>
      </c>
      <c r="H28" s="1">
        <f t="shared" si="4"/>
        <v>31785112.559663069</v>
      </c>
      <c r="I28" s="1">
        <f t="shared" si="5"/>
        <v>16413.178882406486</v>
      </c>
      <c r="J28" s="1">
        <f t="shared" si="6"/>
        <v>-253.48888240648557</v>
      </c>
      <c r="K28" s="1">
        <f t="shared" si="7"/>
        <v>64256.61350368907</v>
      </c>
      <c r="L28" s="1">
        <f t="shared" si="8"/>
        <v>507522498.62759995</v>
      </c>
    </row>
    <row r="29" spans="1:12" x14ac:dyDescent="0.25">
      <c r="A29" s="2" t="s">
        <v>24</v>
      </c>
      <c r="B29" s="3">
        <v>17488.39</v>
      </c>
      <c r="C29" s="3">
        <v>14623.95</v>
      </c>
      <c r="D29" s="1">
        <f t="shared" si="0"/>
        <v>-10677.698709677428</v>
      </c>
      <c r="E29" s="1">
        <f t="shared" si="1"/>
        <v>-5302.9583870967654</v>
      </c>
      <c r="F29" s="1">
        <f t="shared" si="2"/>
        <v>28121367.655279927</v>
      </c>
      <c r="G29" s="1">
        <f t="shared" si="3"/>
        <v>56623391.927376226</v>
      </c>
      <c r="H29" s="1">
        <f t="shared" si="4"/>
        <v>114013249.73464702</v>
      </c>
      <c r="I29" s="1">
        <f t="shared" si="5"/>
        <v>13272.122133306239</v>
      </c>
      <c r="J29" s="1">
        <f t="shared" si="6"/>
        <v>1351.8278666937622</v>
      </c>
      <c r="K29" s="1">
        <f t="shared" si="7"/>
        <v>1827438.5811698081</v>
      </c>
      <c r="L29" s="1">
        <f t="shared" si="8"/>
        <v>305843784.79209995</v>
      </c>
    </row>
    <row r="30" spans="1:12" x14ac:dyDescent="0.25">
      <c r="A30" s="2" t="s">
        <v>25</v>
      </c>
      <c r="B30" s="3">
        <v>20757.259999999998</v>
      </c>
      <c r="C30" s="3">
        <v>16557.189999999999</v>
      </c>
      <c r="D30" s="1">
        <f t="shared" si="0"/>
        <v>-7408.8287096774293</v>
      </c>
      <c r="E30" s="1">
        <f t="shared" si="1"/>
        <v>-3369.7183870967674</v>
      </c>
      <c r="F30" s="1">
        <f t="shared" si="2"/>
        <v>11355002.00833804</v>
      </c>
      <c r="G30" s="1">
        <f t="shared" si="3"/>
        <v>24965666.32985045</v>
      </c>
      <c r="H30" s="1">
        <f t="shared" si="4"/>
        <v>54890742.849340521</v>
      </c>
      <c r="I30" s="1">
        <f t="shared" si="5"/>
        <v>15309.417971379704</v>
      </c>
      <c r="J30" s="1">
        <f t="shared" si="6"/>
        <v>1247.7720286202948</v>
      </c>
      <c r="K30" s="1">
        <f t="shared" si="7"/>
        <v>1556935.0354072058</v>
      </c>
      <c r="L30" s="1">
        <f t="shared" si="8"/>
        <v>430863842.70759994</v>
      </c>
    </row>
    <row r="31" spans="1:12" x14ac:dyDescent="0.25">
      <c r="A31" s="4" t="s">
        <v>30</v>
      </c>
      <c r="B31" s="3">
        <v>22400.42</v>
      </c>
      <c r="C31" s="3">
        <v>16715.09</v>
      </c>
      <c r="D31" s="1">
        <f t="shared" si="0"/>
        <v>-5765.6687096774294</v>
      </c>
      <c r="E31" s="1">
        <f t="shared" si="1"/>
        <v>-3211.8183870967659</v>
      </c>
      <c r="F31" s="1">
        <f t="shared" si="2"/>
        <v>10315777.35169287</v>
      </c>
      <c r="G31" s="1">
        <f t="shared" si="3"/>
        <v>18518280.775650453</v>
      </c>
      <c r="H31" s="1">
        <f t="shared" si="4"/>
        <v>33242935.669753395</v>
      </c>
      <c r="I31" s="1">
        <f t="shared" si="5"/>
        <v>16333.503673560823</v>
      </c>
      <c r="J31" s="1">
        <f t="shared" si="6"/>
        <v>381.58632643917736</v>
      </c>
      <c r="K31" s="1">
        <f t="shared" si="7"/>
        <v>145608.12452534641</v>
      </c>
      <c r="L31" s="1">
        <f t="shared" si="8"/>
        <v>501778816.17639995</v>
      </c>
    </row>
    <row r="32" spans="1:12" x14ac:dyDescent="0.25">
      <c r="A32" s="4" t="s">
        <v>31</v>
      </c>
      <c r="B32" s="3">
        <v>21500.240000000002</v>
      </c>
      <c r="C32" s="3">
        <v>16189.09</v>
      </c>
      <c r="D32" s="1">
        <f t="shared" si="0"/>
        <v>-6665.8487096774261</v>
      </c>
      <c r="E32" s="1">
        <f t="shared" si="1"/>
        <v>-3737.8183870967659</v>
      </c>
      <c r="F32" s="1">
        <f t="shared" si="2"/>
        <v>13971286.294918669</v>
      </c>
      <c r="G32" s="1">
        <f t="shared" si="3"/>
        <v>24915731.872637536</v>
      </c>
      <c r="H32" s="1">
        <f t="shared" si="4"/>
        <v>44433539.020308204</v>
      </c>
      <c r="I32" s="1">
        <f t="shared" si="5"/>
        <v>15772.474031049202</v>
      </c>
      <c r="J32" s="1">
        <f t="shared" si="6"/>
        <v>416.61596895079856</v>
      </c>
      <c r="K32" s="1">
        <f t="shared" si="7"/>
        <v>173568.86558481274</v>
      </c>
      <c r="L32" s="1">
        <f t="shared" si="8"/>
        <v>462260320.05760008</v>
      </c>
    </row>
    <row r="33" spans="2:12" x14ac:dyDescent="0.25">
      <c r="B33" s="1">
        <f>AVERAGE(B2:B32)</f>
        <v>28166.088709677428</v>
      </c>
      <c r="C33" s="1">
        <f>AVERAGE(C2:C32)</f>
        <v>19926.908387096766</v>
      </c>
      <c r="D33" s="8">
        <f>SUM(D2:D32)</f>
        <v>-2.6921043172478676E-10</v>
      </c>
      <c r="E33" s="8">
        <f>SUM(E2:E32)</f>
        <v>2.6375346351414919E-10</v>
      </c>
      <c r="F33" s="10">
        <f>SUM(F2:F32)</f>
        <v>1568881980.1330199</v>
      </c>
      <c r="G33" s="8">
        <f>SUM(G2:G32)</f>
        <v>2457860501.9037366</v>
      </c>
      <c r="H33" s="8">
        <f>SUM(H2:H32)</f>
        <v>3943671954.1211481</v>
      </c>
      <c r="J33" s="8">
        <f>SUM(J2:J32)</f>
        <v>3.9653968997299671E-10</v>
      </c>
      <c r="K33" s="9">
        <f>SUM(K2:K32)</f>
        <v>37041016.407439023</v>
      </c>
      <c r="L33" s="9">
        <f>SUM(L2:L32)</f>
        <v>28536857103.365101</v>
      </c>
    </row>
    <row r="35" spans="2:12" x14ac:dyDescent="0.25">
      <c r="G35" s="1" t="s">
        <v>38</v>
      </c>
      <c r="H35" s="1">
        <f>G33/H33</f>
        <v>0.62324162113313342</v>
      </c>
      <c r="I35" s="1" t="s">
        <v>43</v>
      </c>
      <c r="J35" s="1">
        <f>H37/SQRT(H33)</f>
        <v>1.799666604335446E-2</v>
      </c>
      <c r="K35" s="1" t="s">
        <v>41</v>
      </c>
    </row>
    <row r="36" spans="2:12" x14ac:dyDescent="0.25">
      <c r="G36" s="1" t="s">
        <v>39</v>
      </c>
      <c r="H36" s="1">
        <f>C33-H35*B33</f>
        <v>2372.6295986977602</v>
      </c>
      <c r="I36" s="1" t="s">
        <v>49</v>
      </c>
      <c r="J36" s="1">
        <f>H37*SQRT(L33/(31*H33))</f>
        <v>546.0272046716409</v>
      </c>
      <c r="K36" s="1" t="s">
        <v>48</v>
      </c>
    </row>
    <row r="37" spans="2:12" x14ac:dyDescent="0.25">
      <c r="G37" s="1" t="s">
        <v>42</v>
      </c>
      <c r="H37" s="1">
        <f>SQRT(K33/K37)</f>
        <v>1130.1665487186942</v>
      </c>
      <c r="J37" s="1">
        <f>H36/J36</f>
        <v>4.3452589511992636</v>
      </c>
      <c r="K37" s="1">
        <v>29</v>
      </c>
    </row>
    <row r="38" spans="2:12" x14ac:dyDescent="0.25">
      <c r="J38" s="1">
        <f>H35/J35</f>
        <v>34.630948845287641</v>
      </c>
    </row>
    <row r="39" spans="2:12" x14ac:dyDescent="0.25">
      <c r="I39" s="1" t="s">
        <v>45</v>
      </c>
      <c r="J39" s="1">
        <v>2.0449999999999999</v>
      </c>
    </row>
    <row r="41" spans="2:12" x14ac:dyDescent="0.25">
      <c r="G41" s="1">
        <f>H35-J39*J35</f>
        <v>0.58643843907447357</v>
      </c>
      <c r="H41" s="1">
        <f>H35+J39*J35</f>
        <v>0.66004480319179326</v>
      </c>
    </row>
    <row r="42" spans="2:12" x14ac:dyDescent="0.25">
      <c r="G42" s="1">
        <f>H36-J39*J36</f>
        <v>1256.0039651442546</v>
      </c>
      <c r="H42" s="1">
        <f>H36+J39*J36</f>
        <v>3489.2552322512656</v>
      </c>
    </row>
    <row r="43" spans="2:12" x14ac:dyDescent="0.25">
      <c r="F43" s="12"/>
    </row>
    <row r="44" spans="2:12" x14ac:dyDescent="0.25">
      <c r="F44" s="1" t="s">
        <v>51</v>
      </c>
      <c r="G44" s="1">
        <f>K33</f>
        <v>37041016.407439023</v>
      </c>
    </row>
    <row r="45" spans="2:12" x14ac:dyDescent="0.25">
      <c r="F45" s="1" t="s">
        <v>52</v>
      </c>
      <c r="G45" s="8">
        <f>F33</f>
        <v>1568881980.1330199</v>
      </c>
      <c r="J45" s="1">
        <f>CORREL(B2:B32,C2:C32)</f>
        <v>0.98812457869657566</v>
      </c>
    </row>
    <row r="46" spans="2:12" x14ac:dyDescent="0.25">
      <c r="F46" s="1" t="s">
        <v>53</v>
      </c>
      <c r="G46" s="8">
        <f>G45-G44</f>
        <v>1531840963.7255809</v>
      </c>
      <c r="H46" s="8"/>
      <c r="J46" s="1">
        <f>CORREL(C2:C32,I2:I32)</f>
        <v>0.98812457869657511</v>
      </c>
    </row>
    <row r="47" spans="2:12" x14ac:dyDescent="0.25">
      <c r="F47" s="1" t="s">
        <v>54</v>
      </c>
      <c r="G47" s="1">
        <f>G46/G45</f>
        <v>0.97639018302428437</v>
      </c>
      <c r="H47" s="1">
        <f>J45^2</f>
        <v>0.97639018302428515</v>
      </c>
    </row>
    <row r="50" spans="7:8" x14ac:dyDescent="0.25">
      <c r="G50" s="11" t="s">
        <v>55</v>
      </c>
      <c r="H50" s="11" t="s">
        <v>56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熊维勤</dc:creator>
  <cp:lastModifiedBy>熊维勤</cp:lastModifiedBy>
  <dcterms:created xsi:type="dcterms:W3CDTF">2020-04-02T07:26:51Z</dcterms:created>
  <dcterms:modified xsi:type="dcterms:W3CDTF">2020-04-28T09:22:40Z</dcterms:modified>
</cp:coreProperties>
</file>