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mo/Desktop/Collaboration_MGB293/Homework3/"/>
    </mc:Choice>
  </mc:AlternateContent>
  <xr:revisionPtr revIDLastSave="0" documentId="8_{D4D524B9-87DF-0D4C-9FB0-F883DC821782}" xr6:coauthVersionLast="45" xr6:coauthVersionMax="45" xr10:uidLastSave="{00000000-0000-0000-0000-000000000000}"/>
  <bookViews>
    <workbookView xWindow="9720" yWindow="3660" windowWidth="28800" windowHeight="16620" xr2:uid="{00000000-000D-0000-FFFF-FFFF00000000}"/>
  </bookViews>
  <sheets>
    <sheet name="Disney-1" sheetId="2" r:id="rId1"/>
    <sheet name="Disney-2" sheetId="4" r:id="rId2"/>
  </sheets>
  <definedNames>
    <definedName name="solver_adj" localSheetId="0" hidden="1">'Disney-1'!$P$11:$P$18</definedName>
    <definedName name="solver_adj" localSheetId="1" hidden="1">'Disney-2'!$O$14:$O$21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'Disney-1'!$Y$20</definedName>
    <definedName name="solver_opt" localSheetId="1" hidden="1">'Disney-2'!$AE$23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0" i="2" l="1"/>
  <c r="AA12" i="2"/>
  <c r="AA13" i="2"/>
  <c r="AA14" i="2"/>
  <c r="AA15" i="2"/>
  <c r="AA16" i="2"/>
  <c r="AA17" i="2"/>
  <c r="AA18" i="2"/>
  <c r="AA11" i="2"/>
  <c r="K15" i="4" l="1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L14" i="4"/>
  <c r="M14" i="4"/>
  <c r="K14" i="4"/>
  <c r="J15" i="4"/>
  <c r="J16" i="4"/>
  <c r="J17" i="4"/>
  <c r="J18" i="4"/>
  <c r="J19" i="4"/>
  <c r="J20" i="4"/>
  <c r="J21" i="4"/>
  <c r="J14" i="4"/>
  <c r="N12" i="2"/>
  <c r="N13" i="2"/>
  <c r="N14" i="2"/>
  <c r="N15" i="2"/>
  <c r="N16" i="2"/>
  <c r="N17" i="2"/>
  <c r="N18" i="2"/>
  <c r="N11" i="2"/>
  <c r="M12" i="2"/>
  <c r="M13" i="2"/>
  <c r="M14" i="2"/>
  <c r="M15" i="2"/>
  <c r="M16" i="2"/>
  <c r="M17" i="2"/>
  <c r="M18" i="2"/>
  <c r="M11" i="2"/>
  <c r="L12" i="2"/>
  <c r="L13" i="2"/>
  <c r="L14" i="2"/>
  <c r="L15" i="2"/>
  <c r="L16" i="2"/>
  <c r="L17" i="2"/>
  <c r="L18" i="2"/>
  <c r="L11" i="2"/>
  <c r="R15" i="4" l="1"/>
  <c r="S15" i="4" s="1"/>
  <c r="T15" i="4" s="1"/>
  <c r="W15" i="4"/>
  <c r="X15" i="4" s="1"/>
  <c r="Y15" i="4" s="1"/>
  <c r="R16" i="4"/>
  <c r="S16" i="4" s="1"/>
  <c r="T16" i="4" s="1"/>
  <c r="W16" i="4"/>
  <c r="X16" i="4" s="1"/>
  <c r="Y16" i="4" s="1"/>
  <c r="R17" i="4"/>
  <c r="S17" i="4" s="1"/>
  <c r="T17" i="4" s="1"/>
  <c r="W17" i="4"/>
  <c r="X17" i="4" s="1"/>
  <c r="Y17" i="4" s="1"/>
  <c r="R18" i="4"/>
  <c r="S18" i="4" s="1"/>
  <c r="T18" i="4" s="1"/>
  <c r="W18" i="4"/>
  <c r="X18" i="4" s="1"/>
  <c r="Y18" i="4" s="1"/>
  <c r="R19" i="4"/>
  <c r="S19" i="4" s="1"/>
  <c r="T19" i="4" s="1"/>
  <c r="W19" i="4"/>
  <c r="X19" i="4" s="1"/>
  <c r="Y19" i="4" s="1"/>
  <c r="R20" i="4"/>
  <c r="S20" i="4" s="1"/>
  <c r="T20" i="4" s="1"/>
  <c r="W20" i="4"/>
  <c r="X20" i="4" s="1"/>
  <c r="Y20" i="4" s="1"/>
  <c r="R21" i="4"/>
  <c r="S21" i="4" s="1"/>
  <c r="T21" i="4" s="1"/>
  <c r="W21" i="4"/>
  <c r="X21" i="4" s="1"/>
  <c r="Y21" i="4" s="1"/>
  <c r="W14" i="4"/>
  <c r="X14" i="4" s="1"/>
  <c r="Y14" i="4" s="1"/>
  <c r="R14" i="4"/>
  <c r="S14" i="4" s="1"/>
  <c r="T14" i="4" s="1"/>
  <c r="Q18" i="2"/>
  <c r="Q17" i="2"/>
  <c r="Q16" i="2"/>
  <c r="Q15" i="2"/>
  <c r="Q14" i="2"/>
  <c r="Q13" i="2"/>
  <c r="Q12" i="2"/>
  <c r="Q11" i="2"/>
  <c r="R12" i="2"/>
  <c r="R13" i="2"/>
  <c r="R14" i="2"/>
  <c r="R15" i="2"/>
  <c r="R16" i="2"/>
  <c r="R17" i="2"/>
  <c r="R18" i="2"/>
  <c r="R11" i="2"/>
  <c r="AA16" i="4" l="1"/>
  <c r="AA18" i="4"/>
  <c r="AB14" i="4"/>
  <c r="AA21" i="4"/>
  <c r="AA19" i="4"/>
  <c r="AA17" i="4"/>
  <c r="AA15" i="4"/>
  <c r="AA20" i="4"/>
  <c r="AB16" i="4"/>
  <c r="AB21" i="4"/>
  <c r="AB19" i="4"/>
  <c r="AB17" i="4"/>
  <c r="AB15" i="4"/>
  <c r="AA14" i="4"/>
  <c r="AB20" i="4"/>
  <c r="AB18" i="4"/>
  <c r="S15" i="2"/>
  <c r="U15" i="2" s="1"/>
  <c r="W15" i="2" s="1"/>
  <c r="Y15" i="2" s="1"/>
  <c r="S18" i="2"/>
  <c r="U18" i="2" s="1"/>
  <c r="W18" i="2" s="1"/>
  <c r="Y18" i="2" s="1"/>
  <c r="S14" i="2"/>
  <c r="U14" i="2" s="1"/>
  <c r="W14" i="2" s="1"/>
  <c r="Y14" i="2" s="1"/>
  <c r="S11" i="2"/>
  <c r="U11" i="2" s="1"/>
  <c r="W11" i="2" s="1"/>
  <c r="Y11" i="2" s="1"/>
  <c r="S13" i="2"/>
  <c r="U13" i="2" s="1"/>
  <c r="W13" i="2" s="1"/>
  <c r="Y13" i="2" s="1"/>
  <c r="S17" i="2"/>
  <c r="U17" i="2" s="1"/>
  <c r="W17" i="2" s="1"/>
  <c r="Y17" i="2" s="1"/>
  <c r="S16" i="2"/>
  <c r="U16" i="2" s="1"/>
  <c r="W16" i="2" s="1"/>
  <c r="Y16" i="2" s="1"/>
  <c r="S12" i="2"/>
  <c r="U12" i="2" s="1"/>
  <c r="W12" i="2" s="1"/>
  <c r="Y12" i="2" s="1"/>
  <c r="AC19" i="4" l="1"/>
  <c r="AC16" i="4"/>
  <c r="AC14" i="4"/>
  <c r="AC21" i="4"/>
  <c r="AC20" i="4"/>
  <c r="AC18" i="4"/>
  <c r="AC15" i="4"/>
  <c r="AC17" i="4"/>
  <c r="Y20" i="2"/>
  <c r="AE18" i="4" l="1"/>
  <c r="AE20" i="4"/>
  <c r="AE17" i="4"/>
  <c r="AE16" i="4"/>
  <c r="AE15" i="4"/>
  <c r="AE21" i="4"/>
  <c r="AE19" i="4"/>
  <c r="AE14" i="4"/>
  <c r="AE23" i="4" l="1"/>
</calcChain>
</file>

<file path=xl/sharedStrings.xml><?xml version="1.0" encoding="utf-8"?>
<sst xmlns="http://schemas.openxmlformats.org/spreadsheetml/2006/main" count="131" uniqueCount="61">
  <si>
    <t>Region</t>
  </si>
  <si>
    <t>Santa Barbara</t>
  </si>
  <si>
    <t>San Diego</t>
  </si>
  <si>
    <t>Fresno</t>
  </si>
  <si>
    <t>Los Angeles</t>
  </si>
  <si>
    <t>Grand Californian</t>
  </si>
  <si>
    <t>Income</t>
  </si>
  <si>
    <t>Categorical Variables</t>
  </si>
  <si>
    <t>A-SD</t>
  </si>
  <si>
    <t>A-LA</t>
  </si>
  <si>
    <t>A-INC2</t>
  </si>
  <si>
    <t>B-SD</t>
  </si>
  <si>
    <t>B-LA</t>
  </si>
  <si>
    <t>B-INC2</t>
  </si>
  <si>
    <t>X-SD</t>
  </si>
  <si>
    <t>X-LA</t>
  </si>
  <si>
    <t>X-INC2</t>
  </si>
  <si>
    <t>Alpha</t>
  </si>
  <si>
    <t>Beta2</t>
  </si>
  <si>
    <t>Beta1</t>
  </si>
  <si>
    <t>A-SB</t>
  </si>
  <si>
    <t>B-SB</t>
  </si>
  <si>
    <t>X-SB</t>
  </si>
  <si>
    <t>A-FRE</t>
  </si>
  <si>
    <t>B-FRE</t>
  </si>
  <si>
    <t>X-FRE</t>
  </si>
  <si>
    <t>B2-LA</t>
  </si>
  <si>
    <t>B2-SB</t>
  </si>
  <si>
    <t>B2-SD</t>
  </si>
  <si>
    <t>B2-FRE</t>
  </si>
  <si>
    <t>B2-INC2</t>
  </si>
  <si>
    <t>Disneyland Resort</t>
  </si>
  <si>
    <t>Grand Californian Intercept</t>
  </si>
  <si>
    <t>Alpha-GC</t>
  </si>
  <si>
    <t>Alpha-DR</t>
  </si>
  <si>
    <t>Disneyland Resort Intercept</t>
  </si>
  <si>
    <t>Grand Californian Price Parameter</t>
  </si>
  <si>
    <t>Disneyland Resort Price Parameter</t>
  </si>
  <si>
    <t>Intercept</t>
  </si>
  <si>
    <t>Price discount coefficient</t>
  </si>
  <si>
    <t>Beta-GC</t>
  </si>
  <si>
    <t>Beta-DR</t>
  </si>
  <si>
    <t>High</t>
  </si>
  <si>
    <t>Low</t>
  </si>
  <si>
    <t>EV</t>
  </si>
  <si>
    <t>High (&gt; $100k)</t>
  </si>
  <si>
    <t>Sqrt Price Discount</t>
  </si>
  <si>
    <t>Disc. Rt</t>
  </si>
  <si>
    <t>Price</t>
  </si>
  <si>
    <t>Disc</t>
  </si>
  <si>
    <t>Sqrt Disc</t>
  </si>
  <si>
    <t>Utility</t>
  </si>
  <si>
    <t>Prob</t>
  </si>
  <si>
    <t>Total</t>
  </si>
  <si>
    <t>Customer Type</t>
  </si>
  <si>
    <t>Pr(GC)</t>
  </si>
  <si>
    <t>Pr(DR)</t>
  </si>
  <si>
    <t>Pr(None)</t>
  </si>
  <si>
    <t>Base $</t>
  </si>
  <si>
    <t>Exp Profit</t>
  </si>
  <si>
    <t>Number of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</si>
</sst>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Fill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4" fontId="0" fillId="0" borderId="14" xfId="1" applyFont="1" applyBorder="1" applyAlignment="1">
      <alignment horizontal="center"/>
    </xf>
    <xf numFmtId="7" fontId="0" fillId="0" borderId="14" xfId="1" applyNumberFormat="1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44" fontId="0" fillId="0" borderId="14" xfId="0" applyNumberFormat="1" applyBorder="1"/>
    <xf numFmtId="164" fontId="0" fillId="0" borderId="14" xfId="0" applyNumberFormat="1" applyBorder="1"/>
    <xf numFmtId="164" fontId="0" fillId="0" borderId="14" xfId="0" applyNumberFormat="1" applyBorder="1" applyAlignment="1">
      <alignment horizontal="center" vertical="center"/>
    </xf>
    <xf numFmtId="164" fontId="0" fillId="0" borderId="14" xfId="1" applyNumberFormat="1" applyFont="1" applyBorder="1"/>
    <xf numFmtId="9" fontId="0" fillId="0" borderId="14" xfId="43" applyFont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0" xfId="0" applyFill="1" applyAlignment="1">
      <alignment horizontal="right"/>
    </xf>
    <xf numFmtId="0" fontId="0" fillId="0" borderId="15" xfId="0" applyFill="1" applyBorder="1"/>
    <xf numFmtId="44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0"/>
  <sheetViews>
    <sheetView tabSelected="1" topLeftCell="B1" workbookViewId="0">
      <selection activeCell="C10" sqref="C10:E18"/>
    </sheetView>
  </sheetViews>
  <sheetFormatPr baseColWidth="10" defaultColWidth="8.83203125" defaultRowHeight="15" x14ac:dyDescent="0.2"/>
  <cols>
    <col min="1" max="1" width="19.83203125" bestFit="1" customWidth="1"/>
    <col min="2" max="2" width="2.5" customWidth="1"/>
    <col min="3" max="3" width="14.5" style="1" bestFit="1" customWidth="1"/>
    <col min="4" max="4" width="13.1640625" bestFit="1" customWidth="1"/>
    <col min="5" max="5" width="9.83203125" bestFit="1" customWidth="1"/>
    <col min="6" max="10" width="8.6640625" style="1" customWidth="1"/>
    <col min="11" max="11" width="2.6640625" style="1" customWidth="1"/>
    <col min="12" max="12" width="8.6640625" style="1" customWidth="1"/>
    <col min="13" max="14" width="9.1640625" style="1"/>
    <col min="15" max="15" width="2.6640625" style="1" customWidth="1"/>
    <col min="16" max="19" width="7.6640625" style="20" customWidth="1"/>
    <col min="20" max="20" width="2.6640625" style="20" customWidth="1"/>
    <col min="21" max="21" width="9.1640625" style="1"/>
    <col min="22" max="22" width="1.6640625" customWidth="1"/>
    <col min="24" max="24" width="1.6640625" customWidth="1"/>
    <col min="25" max="25" width="12" style="1" customWidth="1"/>
    <col min="27" max="27" width="11.1640625" bestFit="1" customWidth="1"/>
  </cols>
  <sheetData>
    <row r="1" spans="1:27" ht="16" thickBot="1" x14ac:dyDescent="0.25">
      <c r="C1" s="38" t="s">
        <v>38</v>
      </c>
      <c r="D1" s="38"/>
      <c r="E1" s="38"/>
      <c r="F1" s="1" t="s">
        <v>9</v>
      </c>
      <c r="G1" s="1" t="s">
        <v>20</v>
      </c>
      <c r="H1" s="1" t="s">
        <v>8</v>
      </c>
      <c r="I1" s="1" t="s">
        <v>23</v>
      </c>
      <c r="J1" s="1" t="s">
        <v>10</v>
      </c>
      <c r="U1" s="13"/>
    </row>
    <row r="2" spans="1:27" ht="16" thickBot="1" x14ac:dyDescent="0.25">
      <c r="F2" s="8">
        <v>-0.7</v>
      </c>
      <c r="G2" s="9">
        <v>-0.2</v>
      </c>
      <c r="H2" s="9">
        <v>-0.5</v>
      </c>
      <c r="I2" s="9">
        <v>-0.4</v>
      </c>
      <c r="J2" s="10">
        <v>0.25</v>
      </c>
      <c r="U2" s="11"/>
    </row>
    <row r="4" spans="1:27" ht="16" thickBot="1" x14ac:dyDescent="0.25">
      <c r="C4" s="38" t="s">
        <v>39</v>
      </c>
      <c r="D4" s="38"/>
      <c r="E4" s="38"/>
      <c r="F4" s="1" t="s">
        <v>12</v>
      </c>
      <c r="G4" s="1" t="s">
        <v>21</v>
      </c>
      <c r="H4" s="1" t="s">
        <v>11</v>
      </c>
      <c r="I4" s="1" t="s">
        <v>24</v>
      </c>
      <c r="J4" s="1" t="s">
        <v>13</v>
      </c>
      <c r="T4" s="21"/>
      <c r="U4" s="21"/>
      <c r="V4" s="6"/>
      <c r="W4" s="6"/>
      <c r="X4" s="6"/>
      <c r="Y4" s="21"/>
      <c r="Z4" s="6"/>
    </row>
    <row r="5" spans="1:27" ht="16" thickBot="1" x14ac:dyDescent="0.25">
      <c r="F5" s="8">
        <v>-0.06</v>
      </c>
      <c r="G5" s="9">
        <v>-0.06</v>
      </c>
      <c r="H5" s="9">
        <v>-0.06</v>
      </c>
      <c r="I5" s="9">
        <v>-7.0000000000000007E-2</v>
      </c>
      <c r="J5" s="10">
        <v>0.02</v>
      </c>
      <c r="T5" s="21"/>
      <c r="U5" s="11"/>
      <c r="V5" s="6"/>
      <c r="W5" s="6"/>
      <c r="X5" s="6"/>
      <c r="Y5" s="11"/>
      <c r="Z5" s="6"/>
    </row>
    <row r="6" spans="1:27" x14ac:dyDescent="0.2">
      <c r="F6" s="12"/>
      <c r="G6" s="12"/>
      <c r="H6" s="12"/>
      <c r="I6" s="12"/>
      <c r="J6" s="12"/>
      <c r="T6" s="21"/>
      <c r="U6" s="21"/>
      <c r="V6" s="6"/>
      <c r="W6" s="6"/>
      <c r="X6" s="6"/>
      <c r="Y6" s="21"/>
      <c r="Z6" s="6"/>
    </row>
    <row r="7" spans="1:27" ht="16" thickBot="1" x14ac:dyDescent="0.25">
      <c r="C7" s="38" t="s">
        <v>46</v>
      </c>
      <c r="D7" s="38"/>
      <c r="E7" s="38"/>
      <c r="F7" s="1" t="s">
        <v>26</v>
      </c>
      <c r="G7" s="1" t="s">
        <v>27</v>
      </c>
      <c r="H7" s="1" t="s">
        <v>28</v>
      </c>
      <c r="I7" s="1" t="s">
        <v>29</v>
      </c>
      <c r="J7" s="1" t="s">
        <v>30</v>
      </c>
      <c r="T7" s="21"/>
      <c r="U7" s="21"/>
      <c r="V7" s="6"/>
      <c r="W7" s="6"/>
      <c r="X7" s="6"/>
      <c r="Y7" s="21"/>
      <c r="Z7" s="6"/>
    </row>
    <row r="8" spans="1:27" ht="16" thickBot="1" x14ac:dyDescent="0.25">
      <c r="F8" s="8">
        <v>-0.2</v>
      </c>
      <c r="G8" s="9">
        <v>-0.2</v>
      </c>
      <c r="H8" s="9">
        <v>-0.2</v>
      </c>
      <c r="I8" s="9">
        <v>-0.25</v>
      </c>
      <c r="J8" s="10">
        <v>0.1</v>
      </c>
      <c r="T8" s="21"/>
      <c r="U8" s="17"/>
      <c r="V8" s="6"/>
      <c r="W8" s="6"/>
      <c r="X8" s="6"/>
      <c r="Y8" s="21"/>
      <c r="Z8" s="6"/>
    </row>
    <row r="10" spans="1:27" x14ac:dyDescent="0.2">
      <c r="A10" s="4" t="s">
        <v>7</v>
      </c>
      <c r="C10" s="22" t="s">
        <v>54</v>
      </c>
      <c r="D10" s="2" t="s">
        <v>0</v>
      </c>
      <c r="E10" s="2" t="s">
        <v>6</v>
      </c>
      <c r="F10" s="5" t="s">
        <v>15</v>
      </c>
      <c r="G10" s="5" t="s">
        <v>22</v>
      </c>
      <c r="H10" s="5" t="s">
        <v>14</v>
      </c>
      <c r="I10" s="5" t="s">
        <v>25</v>
      </c>
      <c r="J10" s="5" t="s">
        <v>16</v>
      </c>
      <c r="L10" s="5" t="s">
        <v>17</v>
      </c>
      <c r="M10" s="5" t="s">
        <v>19</v>
      </c>
      <c r="N10" s="7" t="s">
        <v>18</v>
      </c>
      <c r="P10" s="26" t="s">
        <v>47</v>
      </c>
      <c r="Q10" s="26" t="s">
        <v>48</v>
      </c>
      <c r="R10" s="26" t="s">
        <v>49</v>
      </c>
      <c r="S10" s="26" t="s">
        <v>50</v>
      </c>
      <c r="T10" s="26"/>
      <c r="U10" s="26" t="s">
        <v>51</v>
      </c>
      <c r="V10" s="27"/>
      <c r="W10" s="26" t="s">
        <v>52</v>
      </c>
      <c r="X10" s="27"/>
      <c r="Y10" s="26" t="s">
        <v>44</v>
      </c>
      <c r="Z10" s="42" t="s">
        <v>60</v>
      </c>
    </row>
    <row r="11" spans="1:27" x14ac:dyDescent="0.2">
      <c r="C11" s="1">
        <v>1</v>
      </c>
      <c r="D11" t="s">
        <v>4</v>
      </c>
      <c r="E11" t="s">
        <v>42</v>
      </c>
      <c r="F11" s="1">
        <v>1</v>
      </c>
      <c r="G11" s="20">
        <v>0</v>
      </c>
      <c r="H11" s="20">
        <v>0</v>
      </c>
      <c r="I11" s="20">
        <v>0</v>
      </c>
      <c r="J11" s="20">
        <v>1</v>
      </c>
      <c r="L11" s="1">
        <f>SUMPRODUCT(F$2:J$2,F11:J11)</f>
        <v>-0.44999999999999996</v>
      </c>
      <c r="M11" s="1">
        <f>SUMPRODUCT(F$5:J$5,F11:J11)</f>
        <v>-3.9999999999999994E-2</v>
      </c>
      <c r="N11" s="1">
        <f>SUMPRODUCT(F$8:J$8,F11:J11)</f>
        <v>-0.1</v>
      </c>
      <c r="P11" s="28">
        <v>0.18713337306151515</v>
      </c>
      <c r="Q11" s="26">
        <f>260*(1-P11)</f>
        <v>211.34532300400608</v>
      </c>
      <c r="R11" s="26">
        <f>-260*P11</f>
        <v>-48.654676995993938</v>
      </c>
      <c r="S11" s="26">
        <f>-SQRT(-R11)</f>
        <v>-6.9752904596148495</v>
      </c>
      <c r="T11" s="26"/>
      <c r="U11" s="29">
        <f>L11+M11*R11+N11*S11</f>
        <v>2.1937161258012421</v>
      </c>
      <c r="V11" s="27"/>
      <c r="W11" s="29">
        <f>EXP(U11)/(1+EXP(U11))</f>
        <v>0.89968379593154468</v>
      </c>
      <c r="X11" s="27"/>
      <c r="Y11" s="30">
        <f>W11*Q11</f>
        <v>190.14396245262259</v>
      </c>
      <c r="Z11">
        <v>67</v>
      </c>
      <c r="AA11" s="43">
        <f>Y11*Z11</f>
        <v>12739.645484325714</v>
      </c>
    </row>
    <row r="12" spans="1:27" x14ac:dyDescent="0.2">
      <c r="A12" s="3" t="s">
        <v>0</v>
      </c>
      <c r="C12" s="1">
        <v>2</v>
      </c>
      <c r="D12" t="s">
        <v>1</v>
      </c>
      <c r="E12" t="s">
        <v>42</v>
      </c>
      <c r="F12" s="20">
        <v>0</v>
      </c>
      <c r="G12" s="20">
        <v>1</v>
      </c>
      <c r="H12" s="20">
        <v>0</v>
      </c>
      <c r="I12" s="20">
        <v>0</v>
      </c>
      <c r="J12" s="20">
        <v>1</v>
      </c>
      <c r="L12" s="20">
        <f t="shared" ref="L12:L18" si="0">SUMPRODUCT(F$2:J$2,F12:J12)</f>
        <v>4.9999999999999989E-2</v>
      </c>
      <c r="M12" s="20">
        <f t="shared" ref="M12:M18" si="1">SUMPRODUCT(F$5:J$5,F12:J12)</f>
        <v>-3.9999999999999994E-2</v>
      </c>
      <c r="N12" s="20">
        <f t="shared" ref="N12:N18" si="2">SUMPRODUCT(F$8:J$8,F12:J12)</f>
        <v>-0.1</v>
      </c>
      <c r="P12" s="28">
        <v>0.1519617071878504</v>
      </c>
      <c r="Q12" s="26">
        <f t="shared" ref="Q12:Q18" si="3">260*(1-P12)</f>
        <v>220.48995613115889</v>
      </c>
      <c r="R12" s="26">
        <f t="shared" ref="R12:R18" si="4">-260*P12</f>
        <v>-39.510043868841102</v>
      </c>
      <c r="S12" s="26">
        <f t="shared" ref="S12:S18" si="5">-SQRT(-R12)</f>
        <v>-6.2857015415020383</v>
      </c>
      <c r="T12" s="26"/>
      <c r="U12" s="29">
        <f t="shared" ref="U12:U18" si="6">L12+M12*R12+N12*S12</f>
        <v>2.2589719089038476</v>
      </c>
      <c r="V12" s="27"/>
      <c r="W12" s="29">
        <f t="shared" ref="W12:W18" si="7">EXP(U12)/(1+EXP(U12))</f>
        <v>0.90542162890163758</v>
      </c>
      <c r="X12" s="27"/>
      <c r="Y12" s="30">
        <f t="shared" ref="Y12:Y18" si="8">W12*Q12</f>
        <v>199.63637523672449</v>
      </c>
      <c r="Z12">
        <v>45</v>
      </c>
      <c r="AA12" s="43">
        <f t="shared" ref="AA12:AA18" si="9">Y12*Z12</f>
        <v>8983.6368856526024</v>
      </c>
    </row>
    <row r="13" spans="1:27" x14ac:dyDescent="0.2">
      <c r="A13" t="s">
        <v>4</v>
      </c>
      <c r="C13" s="1">
        <v>3</v>
      </c>
      <c r="D13" t="s">
        <v>2</v>
      </c>
      <c r="E13" t="s">
        <v>42</v>
      </c>
      <c r="F13" s="20">
        <v>0</v>
      </c>
      <c r="G13" s="20">
        <v>0</v>
      </c>
      <c r="H13" s="20">
        <v>1</v>
      </c>
      <c r="I13" s="20">
        <v>0</v>
      </c>
      <c r="J13" s="20">
        <v>1</v>
      </c>
      <c r="L13" s="20">
        <f t="shared" si="0"/>
        <v>-0.25</v>
      </c>
      <c r="M13" s="20">
        <f t="shared" si="1"/>
        <v>-3.9999999999999994E-2</v>
      </c>
      <c r="N13" s="20">
        <f t="shared" si="2"/>
        <v>-0.1</v>
      </c>
      <c r="P13" s="28">
        <v>0.17297929428422235</v>
      </c>
      <c r="Q13" s="26">
        <f t="shared" si="3"/>
        <v>215.02538348610219</v>
      </c>
      <c r="R13" s="26">
        <f t="shared" si="4"/>
        <v>-44.974616513897807</v>
      </c>
      <c r="S13" s="26">
        <f t="shared" si="5"/>
        <v>-6.7063116922715285</v>
      </c>
      <c r="T13" s="26"/>
      <c r="U13" s="29">
        <f t="shared" si="6"/>
        <v>2.219615829783065</v>
      </c>
      <c r="V13" s="27"/>
      <c r="W13" s="29">
        <f t="shared" si="7"/>
        <v>0.9019972409839947</v>
      </c>
      <c r="X13" s="27"/>
      <c r="Y13" s="30">
        <f t="shared" si="8"/>
        <v>193.95230264598959</v>
      </c>
      <c r="Z13">
        <v>54</v>
      </c>
      <c r="AA13" s="43">
        <f t="shared" si="9"/>
        <v>10473.424342883438</v>
      </c>
    </row>
    <row r="14" spans="1:27" x14ac:dyDescent="0.2">
      <c r="A14" t="s">
        <v>1</v>
      </c>
      <c r="C14" s="1">
        <v>4</v>
      </c>
      <c r="D14" t="s">
        <v>3</v>
      </c>
      <c r="E14" t="s">
        <v>42</v>
      </c>
      <c r="F14" s="20">
        <v>0</v>
      </c>
      <c r="G14" s="20">
        <v>0</v>
      </c>
      <c r="H14" s="20">
        <v>0</v>
      </c>
      <c r="I14" s="20">
        <v>1</v>
      </c>
      <c r="J14" s="20">
        <v>0</v>
      </c>
      <c r="L14" s="20">
        <f t="shared" si="0"/>
        <v>-0.4</v>
      </c>
      <c r="M14" s="20">
        <f t="shared" si="1"/>
        <v>-7.0000000000000007E-2</v>
      </c>
      <c r="N14" s="20">
        <f t="shared" si="2"/>
        <v>-0.25</v>
      </c>
      <c r="P14" s="28">
        <v>0.11325711910536934</v>
      </c>
      <c r="Q14" s="26">
        <f t="shared" si="3"/>
        <v>230.55314903260398</v>
      </c>
      <c r="R14" s="26">
        <f t="shared" si="4"/>
        <v>-29.446850967396028</v>
      </c>
      <c r="S14" s="26">
        <f t="shared" si="5"/>
        <v>-5.4264952747971709</v>
      </c>
      <c r="T14" s="26"/>
      <c r="U14" s="29">
        <f t="shared" si="6"/>
        <v>3.0179033864170148</v>
      </c>
      <c r="V14" s="27"/>
      <c r="W14" s="29">
        <f t="shared" si="7"/>
        <v>0.95337641992107702</v>
      </c>
      <c r="X14" s="27"/>
      <c r="Y14" s="30">
        <f t="shared" si="8"/>
        <v>219.80393582623452</v>
      </c>
      <c r="Z14">
        <v>32</v>
      </c>
      <c r="AA14" s="43">
        <f t="shared" si="9"/>
        <v>7033.7259464395047</v>
      </c>
    </row>
    <row r="15" spans="1:27" x14ac:dyDescent="0.2">
      <c r="A15" t="s">
        <v>2</v>
      </c>
      <c r="C15" s="1">
        <v>5</v>
      </c>
      <c r="D15" t="s">
        <v>4</v>
      </c>
      <c r="E15" t="s">
        <v>43</v>
      </c>
      <c r="F15" s="20">
        <v>1</v>
      </c>
      <c r="G15" s="20">
        <v>0</v>
      </c>
      <c r="H15" s="20">
        <v>0</v>
      </c>
      <c r="I15" s="20">
        <v>0</v>
      </c>
      <c r="J15" s="20">
        <v>0</v>
      </c>
      <c r="L15" s="20">
        <f t="shared" si="0"/>
        <v>-0.7</v>
      </c>
      <c r="M15" s="20">
        <f t="shared" si="1"/>
        <v>-0.06</v>
      </c>
      <c r="N15" s="20">
        <f t="shared" si="2"/>
        <v>-0.2</v>
      </c>
      <c r="P15" s="28">
        <v>0.14408404048731174</v>
      </c>
      <c r="Q15" s="26">
        <f t="shared" si="3"/>
        <v>222.53814947329894</v>
      </c>
      <c r="R15" s="26">
        <f t="shared" si="4"/>
        <v>-37.461850526701056</v>
      </c>
      <c r="S15" s="26">
        <f t="shared" si="5"/>
        <v>-6.1206086728936571</v>
      </c>
      <c r="T15" s="26"/>
      <c r="U15" s="29">
        <f t="shared" si="6"/>
        <v>2.7718327661807951</v>
      </c>
      <c r="V15" s="27"/>
      <c r="W15" s="29">
        <f t="shared" si="7"/>
        <v>0.94113460438887209</v>
      </c>
      <c r="X15" s="27"/>
      <c r="Y15" s="30">
        <f t="shared" si="8"/>
        <v>209.43835326598489</v>
      </c>
      <c r="Z15">
        <v>76</v>
      </c>
      <c r="AA15" s="43">
        <f t="shared" si="9"/>
        <v>15917.314848214852</v>
      </c>
    </row>
    <row r="16" spans="1:27" x14ac:dyDescent="0.2">
      <c r="A16" t="s">
        <v>3</v>
      </c>
      <c r="C16" s="1">
        <v>6</v>
      </c>
      <c r="D16" t="s">
        <v>1</v>
      </c>
      <c r="E16" t="s">
        <v>43</v>
      </c>
      <c r="F16" s="20">
        <v>0</v>
      </c>
      <c r="G16" s="20">
        <v>1</v>
      </c>
      <c r="H16" s="20">
        <v>0</v>
      </c>
      <c r="I16" s="20">
        <v>0</v>
      </c>
      <c r="J16" s="20">
        <v>0</v>
      </c>
      <c r="L16" s="20">
        <f t="shared" si="0"/>
        <v>-0.2</v>
      </c>
      <c r="M16" s="20">
        <f t="shared" si="1"/>
        <v>-0.06</v>
      </c>
      <c r="N16" s="20">
        <f t="shared" si="2"/>
        <v>-0.2</v>
      </c>
      <c r="P16" s="28">
        <v>0.12149928345776591</v>
      </c>
      <c r="Q16" s="26">
        <f t="shared" si="3"/>
        <v>228.41018630098085</v>
      </c>
      <c r="R16" s="26">
        <f t="shared" si="4"/>
        <v>-31.589813699019135</v>
      </c>
      <c r="S16" s="26">
        <f t="shared" si="5"/>
        <v>-5.6204816251829461</v>
      </c>
      <c r="T16" s="26"/>
      <c r="U16" s="29">
        <f t="shared" si="6"/>
        <v>2.8194851469777373</v>
      </c>
      <c r="V16" s="27"/>
      <c r="W16" s="29">
        <f t="shared" si="7"/>
        <v>0.94371972738563492</v>
      </c>
      <c r="X16" s="27"/>
      <c r="Y16" s="30">
        <f t="shared" si="8"/>
        <v>215.55519874806373</v>
      </c>
      <c r="Z16">
        <v>54</v>
      </c>
      <c r="AA16" s="43">
        <f t="shared" si="9"/>
        <v>11639.980732395441</v>
      </c>
    </row>
    <row r="17" spans="1:27" x14ac:dyDescent="0.2">
      <c r="C17" s="1">
        <v>7</v>
      </c>
      <c r="D17" t="s">
        <v>2</v>
      </c>
      <c r="E17" t="s">
        <v>43</v>
      </c>
      <c r="F17" s="20">
        <v>0</v>
      </c>
      <c r="G17" s="20">
        <v>0</v>
      </c>
      <c r="H17" s="20">
        <v>1</v>
      </c>
      <c r="I17" s="20">
        <v>0</v>
      </c>
      <c r="J17" s="20">
        <v>0</v>
      </c>
      <c r="L17" s="20">
        <f t="shared" si="0"/>
        <v>-0.5</v>
      </c>
      <c r="M17" s="20">
        <f t="shared" si="1"/>
        <v>-0.06</v>
      </c>
      <c r="N17" s="20">
        <f t="shared" si="2"/>
        <v>-0.2</v>
      </c>
      <c r="P17" s="28">
        <v>0.13498380834491325</v>
      </c>
      <c r="Q17" s="26">
        <f t="shared" si="3"/>
        <v>224.90420983032254</v>
      </c>
      <c r="R17" s="26">
        <f t="shared" si="4"/>
        <v>-35.095790169677443</v>
      </c>
      <c r="S17" s="26">
        <f t="shared" si="5"/>
        <v>-5.9241699983776162</v>
      </c>
      <c r="T17" s="26"/>
      <c r="U17" s="29">
        <f t="shared" si="6"/>
        <v>2.7905814098561699</v>
      </c>
      <c r="V17" s="27"/>
      <c r="W17" s="29">
        <f t="shared" si="7"/>
        <v>0.94216473409476453</v>
      </c>
      <c r="X17" s="27"/>
      <c r="Y17" s="30">
        <f t="shared" si="8"/>
        <v>211.89681505157895</v>
      </c>
      <c r="Z17">
        <v>24</v>
      </c>
      <c r="AA17" s="43">
        <f t="shared" si="9"/>
        <v>5085.5235612378947</v>
      </c>
    </row>
    <row r="18" spans="1:27" x14ac:dyDescent="0.2">
      <c r="A18" s="3" t="s">
        <v>6</v>
      </c>
      <c r="C18" s="1">
        <v>8</v>
      </c>
      <c r="D18" t="s">
        <v>3</v>
      </c>
      <c r="E18" t="s">
        <v>43</v>
      </c>
      <c r="F18" s="20">
        <v>0</v>
      </c>
      <c r="G18" s="20">
        <v>0</v>
      </c>
      <c r="H18" s="20">
        <v>0</v>
      </c>
      <c r="I18" s="20">
        <v>1</v>
      </c>
      <c r="J18" s="20">
        <v>0</v>
      </c>
      <c r="L18" s="20">
        <f t="shared" si="0"/>
        <v>-0.4</v>
      </c>
      <c r="M18" s="20">
        <f t="shared" si="1"/>
        <v>-7.0000000000000007E-2</v>
      </c>
      <c r="N18" s="20">
        <f t="shared" si="2"/>
        <v>-0.25</v>
      </c>
      <c r="P18" s="28">
        <v>0.11325711921767403</v>
      </c>
      <c r="Q18" s="26">
        <f t="shared" si="3"/>
        <v>230.55314900340477</v>
      </c>
      <c r="R18" s="26">
        <f t="shared" si="4"/>
        <v>-29.446850996595249</v>
      </c>
      <c r="S18" s="26">
        <f t="shared" si="5"/>
        <v>-5.4264952774876019</v>
      </c>
      <c r="T18" s="26"/>
      <c r="U18" s="29">
        <f t="shared" si="6"/>
        <v>3.017903389133568</v>
      </c>
      <c r="V18" s="27"/>
      <c r="W18" s="29">
        <f t="shared" si="7"/>
        <v>0.95337642004182732</v>
      </c>
      <c r="X18" s="27"/>
      <c r="Y18" s="30">
        <f t="shared" si="8"/>
        <v>219.80393582623603</v>
      </c>
      <c r="Z18">
        <v>65</v>
      </c>
      <c r="AA18" s="43">
        <f t="shared" si="9"/>
        <v>14287.255828705342</v>
      </c>
    </row>
    <row r="19" spans="1:27" x14ac:dyDescent="0.2">
      <c r="A19" t="s">
        <v>45</v>
      </c>
      <c r="F19" s="20"/>
      <c r="G19" s="20"/>
      <c r="H19" s="20"/>
      <c r="I19" s="20"/>
      <c r="J19" s="20"/>
      <c r="L19" s="19"/>
      <c r="M19" s="19"/>
      <c r="N19" s="19"/>
      <c r="P19" s="26"/>
      <c r="Q19" s="26"/>
      <c r="R19" s="26"/>
      <c r="S19" s="26"/>
      <c r="T19" s="26"/>
      <c r="U19" s="29"/>
      <c r="V19" s="27"/>
      <c r="W19" s="29"/>
      <c r="X19" s="27"/>
      <c r="Y19" s="30"/>
    </row>
    <row r="20" spans="1:27" x14ac:dyDescent="0.2">
      <c r="A20" t="s">
        <v>43</v>
      </c>
      <c r="F20" s="20"/>
      <c r="G20" s="20"/>
      <c r="H20" s="20"/>
      <c r="I20" s="20"/>
      <c r="J20" s="20"/>
      <c r="L20" s="19"/>
      <c r="M20" s="19"/>
      <c r="N20" s="19"/>
      <c r="P20" s="26"/>
      <c r="Q20" s="26"/>
      <c r="R20" s="26"/>
      <c r="S20" s="26"/>
      <c r="T20" s="26"/>
      <c r="U20" s="29"/>
      <c r="V20" s="27"/>
      <c r="W20" s="29" t="s">
        <v>53</v>
      </c>
      <c r="X20" s="27"/>
      <c r="Y20" s="31">
        <f>SUM(Y11:Y18)</f>
        <v>1660.2308790534348</v>
      </c>
      <c r="AA20" s="43">
        <f>SUM(AA11:AA18)</f>
        <v>86160.507629854779</v>
      </c>
    </row>
    <row r="21" spans="1:27" x14ac:dyDescent="0.2">
      <c r="F21" s="20"/>
      <c r="G21" s="20"/>
      <c r="H21" s="20"/>
      <c r="I21" s="20"/>
      <c r="J21" s="20"/>
      <c r="L21" s="19"/>
      <c r="M21" s="19"/>
      <c r="N21" s="19"/>
      <c r="U21" s="14"/>
      <c r="W21" s="14"/>
      <c r="Y21" s="15"/>
    </row>
    <row r="22" spans="1:27" x14ac:dyDescent="0.2">
      <c r="F22" s="20"/>
      <c r="G22" s="20"/>
      <c r="H22" s="20"/>
      <c r="I22" s="20"/>
      <c r="J22" s="20"/>
      <c r="L22" s="19"/>
      <c r="M22" s="19"/>
      <c r="N22" s="19"/>
      <c r="U22" s="14"/>
      <c r="W22" s="14"/>
      <c r="Y22" s="15"/>
    </row>
    <row r="23" spans="1:27" x14ac:dyDescent="0.2">
      <c r="F23" s="20"/>
      <c r="G23" s="20"/>
      <c r="H23" s="20"/>
      <c r="I23" s="20"/>
      <c r="J23" s="20"/>
      <c r="L23" s="19"/>
      <c r="M23" s="19"/>
      <c r="N23" s="19"/>
      <c r="U23" s="14"/>
      <c r="W23" s="14"/>
      <c r="Y23" s="15"/>
    </row>
    <row r="24" spans="1:27" x14ac:dyDescent="0.2">
      <c r="F24" s="20"/>
      <c r="G24" s="20"/>
      <c r="H24" s="20"/>
      <c r="I24" s="20"/>
      <c r="J24" s="20"/>
      <c r="L24" s="19"/>
      <c r="M24" s="19"/>
      <c r="N24" s="19"/>
      <c r="U24" s="14"/>
      <c r="W24" s="14"/>
      <c r="Y24" s="15"/>
    </row>
    <row r="25" spans="1:27" x14ac:dyDescent="0.2">
      <c r="F25" s="20"/>
      <c r="G25" s="20"/>
      <c r="H25" s="20"/>
      <c r="I25" s="20"/>
      <c r="J25" s="20"/>
      <c r="L25" s="19"/>
      <c r="M25" s="19"/>
      <c r="N25" s="19"/>
      <c r="U25" s="14"/>
      <c r="W25" s="14"/>
      <c r="Y25" s="15"/>
    </row>
    <row r="26" spans="1:27" x14ac:dyDescent="0.2">
      <c r="F26" s="20"/>
      <c r="G26" s="20"/>
      <c r="H26" s="20"/>
      <c r="I26" s="20"/>
      <c r="J26" s="20"/>
      <c r="L26" s="19"/>
      <c r="M26" s="19"/>
      <c r="N26" s="19"/>
      <c r="U26" s="14"/>
      <c r="W26" s="14"/>
      <c r="Y26" s="15"/>
    </row>
    <row r="27" spans="1:27" x14ac:dyDescent="0.2">
      <c r="F27" s="20"/>
      <c r="G27" s="20"/>
      <c r="H27" s="20"/>
      <c r="I27" s="20"/>
      <c r="J27" s="20"/>
      <c r="L27" s="19"/>
      <c r="M27" s="19"/>
      <c r="N27" s="19"/>
      <c r="U27" s="14"/>
      <c r="W27" s="14"/>
      <c r="Y27" s="15"/>
    </row>
    <row r="28" spans="1:27" x14ac:dyDescent="0.2">
      <c r="F28" s="20"/>
      <c r="G28" s="20"/>
      <c r="H28" s="20"/>
      <c r="I28" s="20"/>
      <c r="J28" s="20"/>
      <c r="L28" s="19"/>
      <c r="M28" s="19"/>
      <c r="N28" s="19"/>
      <c r="U28" s="14"/>
      <c r="W28" s="14"/>
      <c r="Y28" s="15"/>
    </row>
    <row r="29" spans="1:27" x14ac:dyDescent="0.2">
      <c r="F29" s="20"/>
      <c r="G29" s="20"/>
      <c r="H29" s="20"/>
      <c r="I29" s="20"/>
      <c r="J29" s="20"/>
      <c r="L29" s="19"/>
      <c r="M29" s="19"/>
      <c r="N29" s="19"/>
      <c r="U29" s="14"/>
      <c r="W29" s="14"/>
      <c r="Y29" s="15"/>
    </row>
    <row r="30" spans="1:27" x14ac:dyDescent="0.2">
      <c r="F30" s="20"/>
      <c r="G30" s="20"/>
      <c r="H30" s="20"/>
      <c r="I30" s="20"/>
      <c r="J30" s="20"/>
      <c r="L30" s="19"/>
      <c r="M30" s="19"/>
      <c r="N30" s="19"/>
      <c r="U30" s="14"/>
      <c r="W30" s="14"/>
      <c r="Y30" s="15"/>
    </row>
    <row r="31" spans="1:27" x14ac:dyDescent="0.2">
      <c r="F31" s="20"/>
      <c r="G31" s="20"/>
      <c r="H31" s="20"/>
      <c r="I31" s="20"/>
      <c r="J31" s="20"/>
      <c r="L31" s="19"/>
      <c r="M31" s="19"/>
      <c r="N31" s="19"/>
      <c r="U31" s="14"/>
      <c r="W31" s="14"/>
      <c r="Y31" s="15"/>
    </row>
    <row r="32" spans="1:27" x14ac:dyDescent="0.2">
      <c r="F32" s="20"/>
      <c r="G32" s="20"/>
      <c r="H32" s="20"/>
      <c r="I32" s="20"/>
      <c r="J32" s="20"/>
      <c r="L32" s="19"/>
      <c r="M32" s="19"/>
      <c r="N32" s="19"/>
      <c r="U32" s="14"/>
      <c r="W32" s="14"/>
      <c r="Y32" s="15"/>
    </row>
    <row r="33" spans="6:25" x14ac:dyDescent="0.2">
      <c r="F33" s="20"/>
      <c r="G33" s="20"/>
      <c r="H33" s="20"/>
      <c r="I33" s="20"/>
      <c r="J33" s="20"/>
      <c r="L33" s="19"/>
      <c r="M33" s="19"/>
      <c r="N33" s="19"/>
      <c r="U33" s="14"/>
      <c r="W33" s="14"/>
      <c r="Y33" s="15"/>
    </row>
    <row r="34" spans="6:25" x14ac:dyDescent="0.2">
      <c r="F34" s="20"/>
      <c r="G34" s="20"/>
      <c r="H34" s="20"/>
      <c r="I34" s="20"/>
      <c r="J34" s="20"/>
      <c r="L34" s="19"/>
      <c r="M34" s="19"/>
      <c r="N34" s="19"/>
      <c r="U34" s="14"/>
      <c r="W34" s="14"/>
      <c r="Y34" s="15"/>
    </row>
    <row r="35" spans="6:25" x14ac:dyDescent="0.2">
      <c r="F35" s="20"/>
      <c r="G35" s="20"/>
      <c r="H35" s="20"/>
      <c r="I35" s="20"/>
      <c r="J35" s="20"/>
      <c r="L35" s="19"/>
      <c r="M35" s="19"/>
      <c r="N35" s="19"/>
      <c r="U35" s="14"/>
      <c r="W35" s="14"/>
      <c r="Y35" s="15"/>
    </row>
    <row r="36" spans="6:25" x14ac:dyDescent="0.2">
      <c r="F36" s="20"/>
      <c r="G36" s="20"/>
      <c r="H36" s="20"/>
      <c r="I36" s="20"/>
      <c r="J36" s="20"/>
      <c r="L36" s="19"/>
      <c r="M36" s="19"/>
      <c r="N36" s="19"/>
      <c r="U36" s="14"/>
      <c r="W36" s="14"/>
      <c r="Y36" s="15"/>
    </row>
    <row r="37" spans="6:25" x14ac:dyDescent="0.2">
      <c r="F37" s="20"/>
      <c r="G37" s="20"/>
      <c r="H37" s="20"/>
      <c r="I37" s="20"/>
      <c r="J37" s="20"/>
      <c r="L37" s="19"/>
      <c r="M37" s="19"/>
      <c r="N37" s="19"/>
      <c r="U37" s="14"/>
      <c r="W37" s="14"/>
      <c r="Y37" s="15"/>
    </row>
    <row r="38" spans="6:25" x14ac:dyDescent="0.2">
      <c r="F38" s="20"/>
      <c r="G38" s="20"/>
      <c r="H38" s="20"/>
      <c r="I38" s="20"/>
      <c r="J38" s="20"/>
      <c r="L38" s="19"/>
      <c r="M38" s="19"/>
      <c r="N38" s="19"/>
      <c r="U38" s="14"/>
      <c r="W38" s="14"/>
      <c r="Y38" s="15"/>
    </row>
    <row r="39" spans="6:25" x14ac:dyDescent="0.2">
      <c r="F39" s="20"/>
      <c r="G39" s="20"/>
      <c r="H39" s="20"/>
      <c r="I39" s="20"/>
      <c r="J39" s="20"/>
      <c r="L39" s="19"/>
      <c r="M39" s="19"/>
      <c r="N39" s="19"/>
      <c r="U39" s="14"/>
      <c r="W39" s="14"/>
      <c r="Y39" s="15"/>
    </row>
    <row r="40" spans="6:25" x14ac:dyDescent="0.2">
      <c r="F40" s="20"/>
      <c r="G40" s="20"/>
      <c r="H40" s="20"/>
      <c r="I40" s="20"/>
      <c r="J40" s="20"/>
      <c r="L40" s="19"/>
      <c r="M40" s="19"/>
      <c r="N40" s="19"/>
      <c r="U40" s="14"/>
      <c r="W40" s="14"/>
      <c r="Y40" s="15"/>
    </row>
    <row r="41" spans="6:25" x14ac:dyDescent="0.2">
      <c r="F41" s="20"/>
      <c r="G41" s="20"/>
      <c r="H41" s="20"/>
      <c r="I41" s="20"/>
      <c r="J41" s="20"/>
      <c r="L41" s="19"/>
      <c r="M41" s="19"/>
      <c r="N41" s="19"/>
      <c r="U41" s="14"/>
      <c r="W41" s="14"/>
      <c r="Y41" s="15"/>
    </row>
    <row r="42" spans="6:25" x14ac:dyDescent="0.2">
      <c r="F42" s="20"/>
      <c r="G42" s="20"/>
      <c r="H42" s="20"/>
      <c r="I42" s="20"/>
      <c r="J42" s="20"/>
      <c r="L42" s="19"/>
      <c r="M42" s="19"/>
      <c r="N42" s="19"/>
      <c r="U42" s="14"/>
      <c r="W42" s="14"/>
      <c r="Y42" s="15"/>
    </row>
    <row r="43" spans="6:25" x14ac:dyDescent="0.2">
      <c r="F43" s="20"/>
      <c r="G43" s="20"/>
      <c r="H43" s="20"/>
      <c r="I43" s="20"/>
      <c r="J43" s="20"/>
      <c r="L43" s="19"/>
      <c r="M43" s="19"/>
      <c r="N43" s="19"/>
      <c r="U43" s="14"/>
      <c r="W43" s="14"/>
      <c r="Y43" s="15"/>
    </row>
    <row r="44" spans="6:25" x14ac:dyDescent="0.2">
      <c r="F44" s="20"/>
      <c r="G44" s="20"/>
      <c r="H44" s="20"/>
      <c r="I44" s="20"/>
      <c r="J44" s="20"/>
      <c r="L44" s="19"/>
      <c r="M44" s="19"/>
      <c r="N44" s="19"/>
      <c r="U44" s="14"/>
      <c r="W44" s="14"/>
      <c r="Y44" s="15"/>
    </row>
    <row r="45" spans="6:25" x14ac:dyDescent="0.2">
      <c r="F45" s="20"/>
      <c r="G45" s="20"/>
      <c r="H45" s="20"/>
      <c r="I45" s="20"/>
      <c r="J45" s="20"/>
      <c r="L45" s="19"/>
      <c r="M45" s="19"/>
      <c r="N45" s="19"/>
      <c r="U45" s="14"/>
      <c r="W45" s="14"/>
      <c r="Y45" s="15"/>
    </row>
    <row r="46" spans="6:25" x14ac:dyDescent="0.2">
      <c r="F46" s="20"/>
      <c r="G46" s="20"/>
      <c r="H46" s="20"/>
      <c r="I46" s="20"/>
      <c r="J46" s="20"/>
      <c r="L46" s="19"/>
      <c r="M46" s="19"/>
      <c r="N46" s="19"/>
      <c r="U46" s="14"/>
      <c r="W46" s="14"/>
      <c r="Y46" s="15"/>
    </row>
    <row r="47" spans="6:25" x14ac:dyDescent="0.2">
      <c r="F47" s="20"/>
      <c r="G47" s="20"/>
      <c r="H47" s="20"/>
      <c r="I47" s="20"/>
      <c r="J47" s="20"/>
      <c r="L47" s="19"/>
      <c r="M47" s="19"/>
      <c r="N47" s="19"/>
      <c r="U47" s="14"/>
      <c r="W47" s="14"/>
      <c r="Y47" s="15"/>
    </row>
    <row r="48" spans="6:25" x14ac:dyDescent="0.2">
      <c r="F48" s="20"/>
      <c r="G48" s="20"/>
      <c r="H48" s="20"/>
      <c r="I48" s="20"/>
      <c r="J48" s="20"/>
      <c r="L48" s="19"/>
      <c r="M48" s="19"/>
      <c r="N48" s="19"/>
      <c r="U48" s="14"/>
      <c r="W48" s="14"/>
      <c r="Y48" s="15"/>
    </row>
    <row r="49" spans="6:25" x14ac:dyDescent="0.2">
      <c r="F49" s="20"/>
      <c r="G49" s="20"/>
      <c r="H49" s="20"/>
      <c r="I49" s="20"/>
      <c r="J49" s="20"/>
      <c r="L49" s="19"/>
      <c r="M49" s="19"/>
      <c r="N49" s="19"/>
      <c r="U49" s="14"/>
      <c r="W49" s="14"/>
      <c r="Y49" s="15"/>
    </row>
    <row r="50" spans="6:25" x14ac:dyDescent="0.2">
      <c r="F50" s="20"/>
      <c r="G50" s="20"/>
      <c r="H50" s="20"/>
      <c r="I50" s="20"/>
      <c r="J50" s="20"/>
      <c r="L50" s="19"/>
      <c r="M50" s="19"/>
      <c r="N50" s="19"/>
      <c r="U50" s="14"/>
      <c r="W50" s="14"/>
      <c r="Y50" s="15"/>
    </row>
    <row r="51" spans="6:25" x14ac:dyDescent="0.2">
      <c r="F51" s="20"/>
      <c r="G51" s="20"/>
      <c r="H51" s="20"/>
      <c r="I51" s="20"/>
      <c r="J51" s="20"/>
      <c r="L51" s="19"/>
      <c r="M51" s="19"/>
      <c r="N51" s="19"/>
      <c r="U51" s="14"/>
      <c r="W51" s="14"/>
      <c r="Y51" s="15"/>
    </row>
    <row r="52" spans="6:25" x14ac:dyDescent="0.2">
      <c r="F52" s="20"/>
      <c r="G52" s="20"/>
      <c r="H52" s="20"/>
      <c r="I52" s="20"/>
      <c r="J52" s="20"/>
      <c r="L52" s="19"/>
      <c r="M52" s="19"/>
      <c r="N52" s="19"/>
      <c r="U52" s="14"/>
      <c r="W52" s="14"/>
      <c r="Y52" s="15"/>
    </row>
    <row r="53" spans="6:25" x14ac:dyDescent="0.2">
      <c r="F53" s="20"/>
      <c r="G53" s="20"/>
      <c r="H53" s="20"/>
      <c r="I53" s="20"/>
      <c r="J53" s="20"/>
      <c r="L53" s="19"/>
      <c r="M53" s="19"/>
      <c r="N53" s="19"/>
      <c r="U53" s="14"/>
      <c r="W53" s="14"/>
      <c r="Y53" s="15"/>
    </row>
    <row r="54" spans="6:25" x14ac:dyDescent="0.2">
      <c r="F54" s="20"/>
      <c r="G54" s="20"/>
      <c r="H54" s="20"/>
      <c r="I54" s="20"/>
      <c r="J54" s="20"/>
      <c r="L54" s="19"/>
      <c r="M54" s="19"/>
      <c r="N54" s="19"/>
      <c r="U54" s="14"/>
      <c r="W54" s="14"/>
      <c r="Y54" s="15"/>
    </row>
    <row r="55" spans="6:25" x14ac:dyDescent="0.2">
      <c r="F55" s="20"/>
      <c r="G55" s="20"/>
      <c r="H55" s="20"/>
      <c r="I55" s="20"/>
      <c r="J55" s="20"/>
      <c r="L55" s="19"/>
      <c r="M55" s="19"/>
      <c r="N55" s="19"/>
      <c r="U55" s="14"/>
      <c r="W55" s="14"/>
      <c r="Y55" s="15"/>
    </row>
    <row r="56" spans="6:25" x14ac:dyDescent="0.2">
      <c r="F56" s="20"/>
      <c r="G56" s="20"/>
      <c r="H56" s="20"/>
      <c r="I56" s="20"/>
      <c r="J56" s="20"/>
      <c r="L56" s="19"/>
      <c r="M56" s="19"/>
      <c r="N56" s="19"/>
      <c r="U56" s="14"/>
      <c r="W56" s="14"/>
      <c r="Y56" s="15"/>
    </row>
    <row r="57" spans="6:25" x14ac:dyDescent="0.2">
      <c r="F57" s="20"/>
      <c r="G57" s="20"/>
      <c r="H57" s="20"/>
      <c r="I57" s="20"/>
      <c r="J57" s="20"/>
      <c r="L57" s="19"/>
      <c r="M57" s="19"/>
      <c r="N57" s="19"/>
      <c r="U57" s="14"/>
      <c r="W57" s="14"/>
      <c r="Y57" s="15"/>
    </row>
    <row r="58" spans="6:25" x14ac:dyDescent="0.2">
      <c r="F58" s="20"/>
      <c r="G58" s="20"/>
      <c r="H58" s="20"/>
      <c r="I58" s="20"/>
      <c r="J58" s="20"/>
      <c r="L58" s="19"/>
      <c r="M58" s="19"/>
      <c r="N58" s="19"/>
      <c r="U58" s="14"/>
      <c r="W58" s="14"/>
      <c r="Y58" s="15"/>
    </row>
    <row r="59" spans="6:25" x14ac:dyDescent="0.2">
      <c r="F59" s="20"/>
      <c r="G59" s="20"/>
      <c r="H59" s="20"/>
      <c r="I59" s="20"/>
      <c r="J59" s="20"/>
      <c r="L59" s="19"/>
      <c r="M59" s="19"/>
      <c r="N59" s="19"/>
      <c r="U59" s="14"/>
      <c r="W59" s="14"/>
      <c r="Y59" s="15"/>
    </row>
    <row r="60" spans="6:25" x14ac:dyDescent="0.2">
      <c r="F60" s="20"/>
      <c r="G60" s="20"/>
      <c r="H60" s="20"/>
      <c r="I60" s="20"/>
      <c r="J60" s="20"/>
      <c r="L60" s="19"/>
      <c r="M60" s="19"/>
      <c r="N60" s="19"/>
      <c r="U60" s="14"/>
      <c r="W60" s="14"/>
      <c r="Y60" s="15"/>
    </row>
    <row r="61" spans="6:25" x14ac:dyDescent="0.2">
      <c r="F61" s="20"/>
      <c r="G61" s="20"/>
      <c r="H61" s="20"/>
      <c r="I61" s="20"/>
      <c r="J61" s="20"/>
      <c r="L61" s="19"/>
      <c r="M61" s="19"/>
      <c r="N61" s="19"/>
      <c r="U61" s="14"/>
      <c r="W61" s="14"/>
      <c r="Y61" s="15"/>
    </row>
    <row r="62" spans="6:25" x14ac:dyDescent="0.2">
      <c r="F62" s="20"/>
      <c r="G62" s="20"/>
      <c r="H62" s="20"/>
      <c r="I62" s="20"/>
      <c r="J62" s="20"/>
      <c r="L62" s="19"/>
      <c r="M62" s="19"/>
      <c r="N62" s="19"/>
      <c r="U62" s="14"/>
      <c r="W62" s="14"/>
      <c r="Y62" s="15"/>
    </row>
    <row r="63" spans="6:25" x14ac:dyDescent="0.2">
      <c r="F63" s="20"/>
      <c r="G63" s="20"/>
      <c r="H63" s="20"/>
      <c r="I63" s="20"/>
      <c r="J63" s="20"/>
      <c r="L63" s="19"/>
      <c r="M63" s="19"/>
      <c r="N63" s="19"/>
      <c r="U63" s="14"/>
      <c r="W63" s="14"/>
      <c r="Y63" s="15"/>
    </row>
    <row r="64" spans="6:25" x14ac:dyDescent="0.2">
      <c r="F64" s="20"/>
      <c r="G64" s="20"/>
      <c r="H64" s="20"/>
      <c r="I64" s="20"/>
      <c r="J64" s="20"/>
      <c r="L64" s="19"/>
      <c r="M64" s="19"/>
      <c r="N64" s="19"/>
      <c r="U64" s="14"/>
      <c r="W64" s="14"/>
      <c r="Y64" s="15"/>
    </row>
    <row r="65" spans="6:25" x14ac:dyDescent="0.2">
      <c r="F65" s="20"/>
      <c r="G65" s="20"/>
      <c r="H65" s="20"/>
      <c r="I65" s="20"/>
      <c r="J65" s="20"/>
      <c r="L65" s="19"/>
      <c r="M65" s="19"/>
      <c r="N65" s="19"/>
      <c r="U65" s="14"/>
      <c r="W65" s="14"/>
      <c r="Y65" s="15"/>
    </row>
    <row r="66" spans="6:25" x14ac:dyDescent="0.2">
      <c r="F66" s="20"/>
      <c r="G66" s="20"/>
      <c r="H66" s="20"/>
      <c r="I66" s="20"/>
      <c r="J66" s="20"/>
      <c r="L66" s="19"/>
      <c r="M66" s="19"/>
      <c r="N66" s="19"/>
      <c r="U66" s="14"/>
      <c r="W66" s="14"/>
      <c r="Y66" s="15"/>
    </row>
    <row r="67" spans="6:25" x14ac:dyDescent="0.2">
      <c r="F67" s="20"/>
      <c r="G67" s="20"/>
      <c r="H67" s="20"/>
      <c r="I67" s="20"/>
      <c r="J67" s="20"/>
      <c r="L67" s="19"/>
      <c r="M67" s="19"/>
      <c r="N67" s="19"/>
      <c r="U67" s="14"/>
      <c r="W67" s="14"/>
      <c r="Y67" s="15"/>
    </row>
    <row r="68" spans="6:25" x14ac:dyDescent="0.2">
      <c r="F68" s="20"/>
      <c r="G68" s="20"/>
      <c r="H68" s="20"/>
      <c r="I68" s="20"/>
      <c r="J68" s="20"/>
      <c r="L68" s="19"/>
      <c r="M68" s="19"/>
      <c r="N68" s="19"/>
      <c r="U68" s="14"/>
      <c r="W68" s="14"/>
      <c r="Y68" s="15"/>
    </row>
    <row r="69" spans="6:25" x14ac:dyDescent="0.2">
      <c r="F69" s="20"/>
      <c r="G69" s="20"/>
      <c r="H69" s="20"/>
      <c r="I69" s="20"/>
      <c r="J69" s="20"/>
      <c r="L69" s="19"/>
      <c r="M69" s="19"/>
      <c r="N69" s="19"/>
      <c r="U69" s="14"/>
      <c r="W69" s="14"/>
      <c r="Y69" s="15"/>
    </row>
    <row r="70" spans="6:25" x14ac:dyDescent="0.2">
      <c r="F70" s="20"/>
      <c r="G70" s="20"/>
      <c r="H70" s="20"/>
      <c r="I70" s="20"/>
      <c r="J70" s="20"/>
      <c r="L70" s="19"/>
      <c r="M70" s="19"/>
      <c r="N70" s="19"/>
      <c r="U70" s="14"/>
      <c r="W70" s="14"/>
      <c r="Y70" s="15"/>
    </row>
    <row r="71" spans="6:25" x14ac:dyDescent="0.2">
      <c r="F71" s="20"/>
      <c r="G71" s="20"/>
      <c r="H71" s="20"/>
      <c r="I71" s="20"/>
      <c r="J71" s="20"/>
      <c r="L71" s="19"/>
      <c r="M71" s="19"/>
      <c r="N71" s="19"/>
      <c r="U71" s="14"/>
      <c r="W71" s="14"/>
      <c r="Y71" s="15"/>
    </row>
    <row r="72" spans="6:25" x14ac:dyDescent="0.2">
      <c r="F72" s="20"/>
      <c r="G72" s="20"/>
      <c r="H72" s="20"/>
      <c r="I72" s="20"/>
      <c r="J72" s="20"/>
      <c r="L72" s="19"/>
      <c r="M72" s="19"/>
      <c r="N72" s="19"/>
      <c r="U72" s="14"/>
      <c r="W72" s="14"/>
      <c r="Y72" s="15"/>
    </row>
    <row r="73" spans="6:25" x14ac:dyDescent="0.2">
      <c r="F73" s="20"/>
      <c r="G73" s="20"/>
      <c r="H73" s="20"/>
      <c r="I73" s="20"/>
      <c r="J73" s="20"/>
      <c r="L73" s="19"/>
      <c r="M73" s="19"/>
      <c r="N73" s="19"/>
      <c r="U73" s="14"/>
      <c r="W73" s="14"/>
      <c r="Y73" s="15"/>
    </row>
    <row r="74" spans="6:25" x14ac:dyDescent="0.2">
      <c r="F74" s="20"/>
      <c r="G74" s="20"/>
      <c r="H74" s="20"/>
      <c r="I74" s="20"/>
      <c r="J74" s="20"/>
      <c r="L74" s="19"/>
      <c r="M74" s="19"/>
      <c r="N74" s="19"/>
      <c r="U74" s="14"/>
      <c r="W74" s="14"/>
      <c r="Y74" s="15"/>
    </row>
    <row r="75" spans="6:25" x14ac:dyDescent="0.2">
      <c r="F75" s="20"/>
      <c r="G75" s="20"/>
      <c r="H75" s="20"/>
      <c r="I75" s="20"/>
      <c r="J75" s="20"/>
      <c r="L75" s="19"/>
      <c r="M75" s="19"/>
      <c r="N75" s="19"/>
      <c r="U75" s="14"/>
      <c r="W75" s="14"/>
      <c r="Y75" s="15"/>
    </row>
    <row r="76" spans="6:25" x14ac:dyDescent="0.2">
      <c r="F76" s="20"/>
      <c r="G76" s="20"/>
      <c r="H76" s="20"/>
      <c r="I76" s="20"/>
      <c r="J76" s="20"/>
      <c r="L76" s="19"/>
      <c r="M76" s="19"/>
      <c r="N76" s="19"/>
      <c r="U76" s="14"/>
      <c r="W76" s="14"/>
      <c r="Y76" s="15"/>
    </row>
    <row r="77" spans="6:25" x14ac:dyDescent="0.2">
      <c r="F77" s="20"/>
      <c r="G77" s="20"/>
      <c r="H77" s="20"/>
      <c r="I77" s="20"/>
      <c r="J77" s="20"/>
      <c r="L77" s="19"/>
      <c r="M77" s="19"/>
      <c r="N77" s="19"/>
      <c r="U77" s="14"/>
      <c r="W77" s="14"/>
      <c r="Y77" s="15"/>
    </row>
    <row r="78" spans="6:25" x14ac:dyDescent="0.2">
      <c r="F78" s="20"/>
      <c r="G78" s="20"/>
      <c r="H78" s="20"/>
      <c r="I78" s="20"/>
      <c r="J78" s="20"/>
      <c r="L78" s="19"/>
      <c r="M78" s="19"/>
      <c r="N78" s="19"/>
      <c r="U78" s="14"/>
      <c r="W78" s="14"/>
      <c r="Y78" s="15"/>
    </row>
    <row r="79" spans="6:25" x14ac:dyDescent="0.2">
      <c r="F79" s="20"/>
      <c r="G79" s="20"/>
      <c r="H79" s="20"/>
      <c r="I79" s="20"/>
      <c r="J79" s="20"/>
      <c r="L79" s="19"/>
      <c r="M79" s="19"/>
      <c r="N79" s="19"/>
      <c r="U79" s="14"/>
      <c r="W79" s="14"/>
      <c r="Y79" s="15"/>
    </row>
    <row r="80" spans="6:25" x14ac:dyDescent="0.2">
      <c r="F80" s="20"/>
      <c r="G80" s="20"/>
      <c r="H80" s="20"/>
      <c r="I80" s="20"/>
      <c r="J80" s="20"/>
      <c r="L80" s="19"/>
      <c r="M80" s="19"/>
      <c r="N80" s="19"/>
      <c r="U80" s="14"/>
      <c r="W80" s="14"/>
      <c r="Y80" s="15"/>
    </row>
    <row r="81" spans="6:25" x14ac:dyDescent="0.2">
      <c r="F81" s="20"/>
      <c r="G81" s="20"/>
      <c r="H81" s="20"/>
      <c r="I81" s="20"/>
      <c r="J81" s="20"/>
      <c r="L81" s="19"/>
      <c r="M81" s="19"/>
      <c r="N81" s="19"/>
      <c r="U81" s="14"/>
      <c r="W81" s="14"/>
      <c r="Y81" s="15"/>
    </row>
    <row r="82" spans="6:25" x14ac:dyDescent="0.2">
      <c r="F82" s="20"/>
      <c r="G82" s="20"/>
      <c r="H82" s="20"/>
      <c r="I82" s="20"/>
      <c r="J82" s="20"/>
      <c r="L82" s="19"/>
      <c r="M82" s="19"/>
      <c r="N82" s="19"/>
      <c r="U82" s="14"/>
      <c r="W82" s="14"/>
      <c r="Y82" s="15"/>
    </row>
    <row r="83" spans="6:25" x14ac:dyDescent="0.2">
      <c r="F83" s="20"/>
      <c r="G83" s="20"/>
      <c r="H83" s="20"/>
      <c r="I83" s="20"/>
      <c r="J83" s="20"/>
      <c r="L83" s="19"/>
      <c r="M83" s="19"/>
      <c r="N83" s="19"/>
      <c r="U83" s="14"/>
      <c r="W83" s="14"/>
      <c r="Y83" s="15"/>
    </row>
    <row r="84" spans="6:25" x14ac:dyDescent="0.2">
      <c r="F84" s="20"/>
      <c r="G84" s="20"/>
      <c r="H84" s="20"/>
      <c r="I84" s="20"/>
      <c r="J84" s="20"/>
      <c r="L84" s="19"/>
      <c r="M84" s="19"/>
      <c r="N84" s="19"/>
      <c r="U84" s="14"/>
      <c r="W84" s="14"/>
      <c r="Y84" s="15"/>
    </row>
    <row r="85" spans="6:25" x14ac:dyDescent="0.2">
      <c r="F85" s="20"/>
      <c r="G85" s="20"/>
      <c r="H85" s="20"/>
      <c r="I85" s="20"/>
      <c r="J85" s="20"/>
      <c r="L85" s="19"/>
      <c r="M85" s="19"/>
      <c r="N85" s="19"/>
      <c r="U85" s="14"/>
      <c r="W85" s="14"/>
      <c r="Y85" s="15"/>
    </row>
    <row r="86" spans="6:25" x14ac:dyDescent="0.2">
      <c r="F86" s="20"/>
      <c r="G86" s="20"/>
      <c r="H86" s="20"/>
      <c r="I86" s="20"/>
      <c r="J86" s="20"/>
      <c r="L86" s="19"/>
      <c r="M86" s="19"/>
      <c r="N86" s="19"/>
      <c r="U86" s="14"/>
      <c r="W86" s="14"/>
      <c r="Y86" s="15"/>
    </row>
    <row r="87" spans="6:25" x14ac:dyDescent="0.2">
      <c r="F87" s="20"/>
      <c r="G87" s="20"/>
      <c r="H87" s="20"/>
      <c r="I87" s="20"/>
      <c r="J87" s="20"/>
      <c r="L87" s="19"/>
      <c r="M87" s="19"/>
      <c r="N87" s="19"/>
      <c r="U87" s="14"/>
      <c r="W87" s="14"/>
      <c r="Y87" s="15"/>
    </row>
    <row r="88" spans="6:25" x14ac:dyDescent="0.2">
      <c r="F88" s="20"/>
      <c r="G88" s="20"/>
      <c r="H88" s="20"/>
      <c r="I88" s="20"/>
      <c r="J88" s="20"/>
      <c r="L88" s="19"/>
      <c r="M88" s="19"/>
      <c r="N88" s="19"/>
      <c r="U88" s="14"/>
      <c r="W88" s="14"/>
      <c r="Y88" s="15"/>
    </row>
    <row r="89" spans="6:25" x14ac:dyDescent="0.2">
      <c r="F89" s="20"/>
      <c r="G89" s="20"/>
      <c r="H89" s="20"/>
      <c r="I89" s="20"/>
      <c r="J89" s="20"/>
      <c r="L89" s="19"/>
      <c r="M89" s="19"/>
      <c r="N89" s="19"/>
      <c r="U89" s="14"/>
      <c r="W89" s="14"/>
      <c r="Y89" s="15"/>
    </row>
    <row r="90" spans="6:25" x14ac:dyDescent="0.2">
      <c r="F90" s="20"/>
      <c r="G90" s="20"/>
      <c r="H90" s="20"/>
      <c r="I90" s="20"/>
      <c r="J90" s="20"/>
      <c r="L90" s="19"/>
      <c r="M90" s="19"/>
      <c r="N90" s="19"/>
      <c r="U90" s="14"/>
      <c r="W90" s="14"/>
      <c r="Y90" s="15"/>
    </row>
    <row r="91" spans="6:25" x14ac:dyDescent="0.2">
      <c r="F91" s="20"/>
      <c r="G91" s="20"/>
      <c r="H91" s="20"/>
      <c r="I91" s="20"/>
      <c r="J91" s="20"/>
      <c r="L91" s="19"/>
      <c r="M91" s="19"/>
      <c r="N91" s="19"/>
      <c r="U91" s="14"/>
      <c r="W91" s="14"/>
      <c r="Y91" s="15"/>
    </row>
    <row r="92" spans="6:25" x14ac:dyDescent="0.2">
      <c r="F92" s="20"/>
      <c r="G92" s="20"/>
      <c r="H92" s="20"/>
      <c r="I92" s="20"/>
      <c r="J92" s="20"/>
      <c r="L92" s="19"/>
      <c r="M92" s="19"/>
      <c r="N92" s="19"/>
      <c r="U92" s="14"/>
      <c r="W92" s="14"/>
      <c r="Y92" s="15"/>
    </row>
    <row r="93" spans="6:25" x14ac:dyDescent="0.2">
      <c r="F93" s="20"/>
      <c r="G93" s="20"/>
      <c r="H93" s="20"/>
      <c r="I93" s="20"/>
      <c r="J93" s="20"/>
      <c r="L93" s="19"/>
      <c r="M93" s="19"/>
      <c r="N93" s="19"/>
      <c r="U93" s="14"/>
      <c r="W93" s="14"/>
      <c r="Y93" s="15"/>
    </row>
    <row r="94" spans="6:25" x14ac:dyDescent="0.2">
      <c r="F94" s="20"/>
      <c r="G94" s="20"/>
      <c r="H94" s="20"/>
      <c r="I94" s="20"/>
      <c r="J94" s="20"/>
      <c r="L94" s="19"/>
      <c r="M94" s="19"/>
      <c r="N94" s="19"/>
      <c r="U94" s="14"/>
      <c r="W94" s="14"/>
      <c r="Y94" s="15"/>
    </row>
    <row r="95" spans="6:25" x14ac:dyDescent="0.2">
      <c r="F95" s="20"/>
      <c r="G95" s="20"/>
      <c r="H95" s="20"/>
      <c r="I95" s="20"/>
      <c r="J95" s="20"/>
      <c r="L95" s="19"/>
      <c r="M95" s="19"/>
      <c r="N95" s="19"/>
      <c r="U95" s="14"/>
      <c r="W95" s="14"/>
      <c r="Y95" s="15"/>
    </row>
    <row r="96" spans="6:25" x14ac:dyDescent="0.2">
      <c r="F96" s="20"/>
      <c r="G96" s="20"/>
      <c r="H96" s="20"/>
      <c r="I96" s="20"/>
      <c r="J96" s="20"/>
      <c r="L96" s="19"/>
      <c r="M96" s="19"/>
      <c r="N96" s="19"/>
      <c r="U96" s="14"/>
      <c r="W96" s="14"/>
      <c r="Y96" s="15"/>
    </row>
    <row r="97" spans="6:25" x14ac:dyDescent="0.2">
      <c r="F97" s="20"/>
      <c r="G97" s="20"/>
      <c r="H97" s="20"/>
      <c r="I97" s="20"/>
      <c r="J97" s="20"/>
      <c r="L97" s="19"/>
      <c r="M97" s="19"/>
      <c r="N97" s="19"/>
      <c r="U97" s="14"/>
      <c r="W97" s="14"/>
      <c r="Y97" s="15"/>
    </row>
    <row r="98" spans="6:25" x14ac:dyDescent="0.2">
      <c r="F98" s="20"/>
      <c r="G98" s="20"/>
      <c r="H98" s="20"/>
      <c r="I98" s="20"/>
      <c r="J98" s="20"/>
      <c r="L98" s="19"/>
      <c r="M98" s="19"/>
      <c r="N98" s="19"/>
      <c r="U98" s="14"/>
      <c r="W98" s="14"/>
      <c r="Y98" s="15"/>
    </row>
    <row r="99" spans="6:25" x14ac:dyDescent="0.2">
      <c r="F99" s="20"/>
      <c r="G99" s="20"/>
      <c r="H99" s="20"/>
      <c r="I99" s="20"/>
      <c r="J99" s="20"/>
      <c r="L99" s="19"/>
      <c r="M99" s="19"/>
      <c r="N99" s="19"/>
      <c r="U99" s="14"/>
      <c r="W99" s="14"/>
      <c r="Y99" s="15"/>
    </row>
    <row r="100" spans="6:25" x14ac:dyDescent="0.2">
      <c r="F100" s="20"/>
      <c r="G100" s="20"/>
      <c r="H100" s="20"/>
      <c r="I100" s="20"/>
      <c r="J100" s="20"/>
      <c r="L100" s="19"/>
      <c r="M100" s="19"/>
      <c r="N100" s="19"/>
      <c r="U100" s="14"/>
      <c r="W100" s="14"/>
      <c r="Y100" s="15"/>
    </row>
    <row r="101" spans="6:25" x14ac:dyDescent="0.2">
      <c r="F101" s="20"/>
      <c r="G101" s="20"/>
      <c r="H101" s="20"/>
      <c r="I101" s="20"/>
      <c r="J101" s="20"/>
      <c r="L101" s="19"/>
      <c r="M101" s="19"/>
      <c r="N101" s="19"/>
      <c r="U101" s="14"/>
      <c r="W101" s="14"/>
      <c r="Y101" s="15"/>
    </row>
    <row r="102" spans="6:25" x14ac:dyDescent="0.2">
      <c r="F102" s="20"/>
      <c r="G102" s="20"/>
      <c r="H102" s="20"/>
      <c r="I102" s="20"/>
      <c r="J102" s="20"/>
      <c r="L102" s="19"/>
      <c r="M102" s="19"/>
      <c r="N102" s="19"/>
      <c r="U102" s="14"/>
      <c r="W102" s="14"/>
      <c r="Y102" s="15"/>
    </row>
    <row r="103" spans="6:25" x14ac:dyDescent="0.2">
      <c r="F103" s="20"/>
      <c r="G103" s="20"/>
      <c r="H103" s="20"/>
      <c r="I103" s="20"/>
      <c r="J103" s="20"/>
      <c r="L103" s="19"/>
      <c r="M103" s="19"/>
      <c r="N103" s="19"/>
      <c r="U103" s="14"/>
      <c r="W103" s="14"/>
      <c r="Y103" s="15"/>
    </row>
    <row r="104" spans="6:25" x14ac:dyDescent="0.2">
      <c r="F104" s="20"/>
      <c r="G104" s="20"/>
      <c r="H104" s="20"/>
      <c r="I104" s="20"/>
      <c r="J104" s="20"/>
      <c r="L104" s="19"/>
      <c r="M104" s="19"/>
      <c r="N104" s="19"/>
      <c r="U104" s="14"/>
      <c r="W104" s="14"/>
      <c r="Y104" s="15"/>
    </row>
    <row r="105" spans="6:25" x14ac:dyDescent="0.2">
      <c r="F105" s="20"/>
      <c r="G105" s="20"/>
      <c r="H105" s="20"/>
      <c r="I105" s="20"/>
      <c r="J105" s="20"/>
      <c r="L105" s="19"/>
      <c r="M105" s="19"/>
      <c r="N105" s="19"/>
      <c r="U105" s="14"/>
      <c r="W105" s="14"/>
      <c r="Y105" s="15"/>
    </row>
    <row r="106" spans="6:25" x14ac:dyDescent="0.2">
      <c r="F106" s="20"/>
      <c r="G106" s="20"/>
      <c r="H106" s="20"/>
      <c r="I106" s="20"/>
      <c r="J106" s="20"/>
      <c r="L106" s="19"/>
      <c r="M106" s="19"/>
      <c r="N106" s="19"/>
      <c r="U106" s="14"/>
      <c r="W106" s="14"/>
      <c r="Y106" s="15"/>
    </row>
    <row r="107" spans="6:25" x14ac:dyDescent="0.2">
      <c r="F107" s="20"/>
      <c r="G107" s="20"/>
      <c r="H107" s="20"/>
      <c r="I107" s="20"/>
      <c r="J107" s="20"/>
      <c r="L107" s="19"/>
      <c r="M107" s="19"/>
      <c r="N107" s="19"/>
      <c r="U107" s="14"/>
      <c r="W107" s="14"/>
      <c r="Y107" s="15"/>
    </row>
    <row r="108" spans="6:25" x14ac:dyDescent="0.2">
      <c r="F108" s="20"/>
      <c r="G108" s="20"/>
      <c r="H108" s="20"/>
      <c r="I108" s="20"/>
      <c r="J108" s="20"/>
      <c r="L108" s="19"/>
      <c r="M108" s="19"/>
      <c r="N108" s="19"/>
      <c r="U108" s="14"/>
      <c r="W108" s="14"/>
      <c r="Y108" s="15"/>
    </row>
    <row r="109" spans="6:25" x14ac:dyDescent="0.2">
      <c r="F109" s="20"/>
      <c r="G109" s="20"/>
      <c r="H109" s="20"/>
      <c r="I109" s="20"/>
      <c r="J109" s="20"/>
      <c r="L109" s="19"/>
      <c r="M109" s="19"/>
      <c r="N109" s="19"/>
      <c r="U109" s="14"/>
      <c r="W109" s="14"/>
      <c r="Y109" s="15"/>
    </row>
    <row r="110" spans="6:25" x14ac:dyDescent="0.2">
      <c r="F110" s="20"/>
      <c r="G110" s="20"/>
      <c r="H110" s="20"/>
      <c r="I110" s="20"/>
      <c r="J110" s="20"/>
      <c r="L110" s="19"/>
      <c r="M110" s="19"/>
      <c r="N110" s="19"/>
      <c r="U110" s="14"/>
      <c r="W110" s="14"/>
      <c r="Y110" s="15"/>
    </row>
  </sheetData>
  <mergeCells count="3">
    <mergeCell ref="C7:E7"/>
    <mergeCell ref="C1:E1"/>
    <mergeCell ref="C4:E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workbookViewId="0">
      <pane xSplit="3" ySplit="13" topLeftCell="D14" activePane="bottomRight" state="frozen"/>
      <selection pane="topRight" activeCell="F1" sqref="F1"/>
      <selection pane="bottomLeft" activeCell="A14" sqref="A14"/>
      <selection pane="bottomRight" activeCell="T14" sqref="T14"/>
    </sheetView>
  </sheetViews>
  <sheetFormatPr baseColWidth="10" defaultColWidth="8.83203125" defaultRowHeight="15" x14ac:dyDescent="0.2"/>
  <cols>
    <col min="1" max="1" width="14.5" style="1" bestFit="1" customWidth="1"/>
    <col min="2" max="2" width="13.83203125" customWidth="1"/>
    <col min="3" max="3" width="9.83203125" bestFit="1" customWidth="1"/>
    <col min="4" max="4" width="10.5" style="1" customWidth="1"/>
    <col min="5" max="8" width="8.6640625" style="1" customWidth="1"/>
    <col min="9" max="9" width="2.6640625" style="1" customWidth="1"/>
    <col min="10" max="11" width="8.6640625" style="1" customWidth="1"/>
    <col min="12" max="13" width="9.1640625" style="1"/>
    <col min="14" max="14" width="1.6640625" style="20" customWidth="1"/>
    <col min="15" max="15" width="9.6640625" style="20" bestFit="1" customWidth="1"/>
    <col min="16" max="16" width="2.6640625" style="1" customWidth="1"/>
    <col min="17" max="19" width="8.6640625" style="1" customWidth="1"/>
    <col min="20" max="20" width="9.6640625" bestFit="1" customWidth="1"/>
    <col min="21" max="21" width="1.6640625" customWidth="1"/>
    <col min="22" max="23" width="11.6640625" style="1" bestFit="1" customWidth="1"/>
    <col min="24" max="24" width="11.1640625" style="1" bestFit="1" customWidth="1"/>
    <col min="25" max="25" width="10.1640625" bestFit="1" customWidth="1"/>
    <col min="26" max="26" width="1.6640625" style="6" customWidth="1"/>
    <col min="27" max="29" width="8.6640625" style="6" customWidth="1"/>
    <col min="30" max="30" width="1.5" style="6" customWidth="1"/>
    <col min="31" max="31" width="11.6640625" bestFit="1" customWidth="1"/>
  </cols>
  <sheetData>
    <row r="1" spans="1:31" ht="16" thickBot="1" x14ac:dyDescent="0.25">
      <c r="A1" s="41" t="s">
        <v>32</v>
      </c>
      <c r="B1" s="41"/>
      <c r="C1" s="41"/>
      <c r="D1" s="20" t="s">
        <v>9</v>
      </c>
      <c r="E1" s="20" t="s">
        <v>20</v>
      </c>
      <c r="F1" s="20" t="s">
        <v>8</v>
      </c>
      <c r="G1" s="20" t="s">
        <v>23</v>
      </c>
      <c r="H1" s="20" t="s">
        <v>10</v>
      </c>
      <c r="Q1" s="40" t="s">
        <v>5</v>
      </c>
      <c r="R1" s="40"/>
      <c r="S1" s="40"/>
      <c r="T1" s="40"/>
      <c r="V1" s="40" t="s">
        <v>31</v>
      </c>
      <c r="W1" s="40"/>
      <c r="X1" s="40"/>
      <c r="Y1" s="40"/>
    </row>
    <row r="2" spans="1:31" ht="16" thickBot="1" x14ac:dyDescent="0.25">
      <c r="A2" s="18"/>
      <c r="B2" s="18"/>
      <c r="C2" s="18"/>
      <c r="D2" s="23">
        <v>-4</v>
      </c>
      <c r="E2" s="24">
        <v>-3</v>
      </c>
      <c r="F2" s="24">
        <v>-3</v>
      </c>
      <c r="G2" s="24">
        <v>-4</v>
      </c>
      <c r="H2" s="25">
        <v>4.5</v>
      </c>
      <c r="Q2" s="11"/>
      <c r="R2" s="11"/>
      <c r="S2" s="11"/>
      <c r="V2" s="11"/>
      <c r="W2" s="11"/>
      <c r="X2" s="11"/>
    </row>
    <row r="3" spans="1:31" x14ac:dyDescent="0.2">
      <c r="A3" s="18"/>
      <c r="B3" s="18"/>
      <c r="C3" s="18"/>
      <c r="D3" s="16"/>
      <c r="E3" s="12"/>
      <c r="F3" s="12"/>
      <c r="G3" s="12"/>
      <c r="H3" s="12"/>
      <c r="Q3" s="11"/>
      <c r="R3" s="11"/>
      <c r="S3" s="11"/>
      <c r="V3" s="11"/>
      <c r="W3" s="11"/>
      <c r="X3" s="11"/>
    </row>
    <row r="4" spans="1:31" ht="16" thickBot="1" x14ac:dyDescent="0.25">
      <c r="A4" s="41" t="s">
        <v>35</v>
      </c>
      <c r="B4" s="41"/>
      <c r="C4" s="41"/>
      <c r="D4" s="20" t="s">
        <v>9</v>
      </c>
      <c r="E4" s="20" t="s">
        <v>20</v>
      </c>
      <c r="F4" s="20" t="s">
        <v>8</v>
      </c>
      <c r="G4" s="20" t="s">
        <v>23</v>
      </c>
      <c r="H4" s="20" t="s">
        <v>10</v>
      </c>
      <c r="Q4" s="11"/>
      <c r="R4" s="11"/>
      <c r="S4" s="11"/>
      <c r="V4" s="17"/>
      <c r="W4" s="11"/>
      <c r="X4" s="11"/>
    </row>
    <row r="5" spans="1:31" ht="16" thickBot="1" x14ac:dyDescent="0.25">
      <c r="A5" s="18"/>
      <c r="B5" s="18"/>
      <c r="C5" s="18"/>
      <c r="D5" s="23">
        <v>-3</v>
      </c>
      <c r="E5" s="24">
        <v>-2</v>
      </c>
      <c r="F5" s="24">
        <v>-1</v>
      </c>
      <c r="G5" s="24">
        <v>-1</v>
      </c>
      <c r="H5" s="25">
        <v>0</v>
      </c>
      <c r="Q5" s="11"/>
      <c r="R5" s="11"/>
      <c r="S5" s="11"/>
      <c r="V5" s="11"/>
      <c r="W5" s="11"/>
      <c r="X5" s="11"/>
    </row>
    <row r="6" spans="1:31" x14ac:dyDescent="0.2">
      <c r="A6" s="18"/>
      <c r="B6" s="18"/>
      <c r="C6" s="18"/>
    </row>
    <row r="7" spans="1:31" ht="16" thickBot="1" x14ac:dyDescent="0.25">
      <c r="A7" s="41" t="s">
        <v>36</v>
      </c>
      <c r="B7" s="41"/>
      <c r="C7" s="41"/>
      <c r="D7" s="20" t="s">
        <v>9</v>
      </c>
      <c r="E7" s="20" t="s">
        <v>20</v>
      </c>
      <c r="F7" s="20" t="s">
        <v>8</v>
      </c>
      <c r="G7" s="20" t="s">
        <v>23</v>
      </c>
      <c r="H7" s="20" t="s">
        <v>10</v>
      </c>
      <c r="Q7" s="39"/>
      <c r="R7" s="39"/>
      <c r="S7" s="39"/>
      <c r="T7" s="6"/>
      <c r="U7" s="6"/>
      <c r="V7" s="39"/>
      <c r="W7" s="39"/>
      <c r="X7" s="39"/>
      <c r="Y7" s="6"/>
    </row>
    <row r="8" spans="1:31" ht="16" thickBot="1" x14ac:dyDescent="0.25">
      <c r="A8" s="18"/>
      <c r="B8" s="18"/>
      <c r="C8" s="18"/>
      <c r="D8" s="23">
        <v>-0.09</v>
      </c>
      <c r="E8" s="24">
        <v>-0.1</v>
      </c>
      <c r="F8" s="24">
        <v>-0.1</v>
      </c>
      <c r="G8" s="24">
        <v>-0.11</v>
      </c>
      <c r="H8" s="25">
        <v>7.0000000000000007E-2</v>
      </c>
      <c r="Q8" s="11"/>
      <c r="R8" s="11"/>
      <c r="S8" s="11"/>
      <c r="T8" s="6"/>
      <c r="U8" s="6"/>
      <c r="V8" s="11"/>
      <c r="W8" s="11"/>
      <c r="X8" s="11"/>
      <c r="Y8" s="6"/>
    </row>
    <row r="9" spans="1:31" x14ac:dyDescent="0.2">
      <c r="A9" s="18"/>
      <c r="B9" s="18"/>
      <c r="C9" s="18"/>
      <c r="E9" s="12"/>
      <c r="F9" s="12"/>
      <c r="G9" s="12"/>
      <c r="H9" s="12"/>
      <c r="Q9" s="21"/>
      <c r="R9" s="21"/>
      <c r="S9" s="21"/>
      <c r="T9" s="6"/>
      <c r="U9" s="6"/>
      <c r="V9" s="21"/>
      <c r="W9" s="21"/>
      <c r="X9" s="21"/>
      <c r="Y9" s="6"/>
    </row>
    <row r="10" spans="1:31" ht="16" thickBot="1" x14ac:dyDescent="0.25">
      <c r="A10" s="41" t="s">
        <v>37</v>
      </c>
      <c r="B10" s="41"/>
      <c r="C10" s="41"/>
      <c r="D10" s="20" t="s">
        <v>9</v>
      </c>
      <c r="E10" s="20" t="s">
        <v>20</v>
      </c>
      <c r="F10" s="20" t="s">
        <v>8</v>
      </c>
      <c r="G10" s="20" t="s">
        <v>23</v>
      </c>
      <c r="H10" s="20" t="s">
        <v>10</v>
      </c>
      <c r="Q10"/>
      <c r="R10"/>
      <c r="S10"/>
      <c r="V10"/>
      <c r="W10"/>
      <c r="X10"/>
    </row>
    <row r="11" spans="1:31" ht="16" thickBot="1" x14ac:dyDescent="0.25">
      <c r="D11" s="23">
        <v>-7.0000000000000007E-2</v>
      </c>
      <c r="E11" s="24">
        <v>-0.09</v>
      </c>
      <c r="F11" s="24">
        <v>-0.09</v>
      </c>
      <c r="G11" s="24">
        <v>-0.09</v>
      </c>
      <c r="H11" s="25">
        <v>7.0000000000000007E-2</v>
      </c>
      <c r="Q11"/>
      <c r="R11"/>
      <c r="S11"/>
      <c r="V11"/>
      <c r="W11"/>
      <c r="X11"/>
    </row>
    <row r="13" spans="1:31" x14ac:dyDescent="0.2">
      <c r="A13" s="22" t="s">
        <v>54</v>
      </c>
      <c r="B13" s="2" t="s">
        <v>0</v>
      </c>
      <c r="C13" s="2" t="s">
        <v>6</v>
      </c>
      <c r="D13" s="22" t="s">
        <v>15</v>
      </c>
      <c r="E13" s="22" t="s">
        <v>22</v>
      </c>
      <c r="F13" s="22" t="s">
        <v>14</v>
      </c>
      <c r="G13" s="22" t="s">
        <v>25</v>
      </c>
      <c r="H13" s="22" t="s">
        <v>16</v>
      </c>
      <c r="J13" s="5" t="s">
        <v>33</v>
      </c>
      <c r="K13" s="5" t="s">
        <v>34</v>
      </c>
      <c r="L13" s="5" t="s">
        <v>40</v>
      </c>
      <c r="M13" s="7" t="s">
        <v>41</v>
      </c>
      <c r="N13" s="16"/>
      <c r="O13" s="26" t="s">
        <v>47</v>
      </c>
      <c r="P13" s="26"/>
      <c r="Q13" s="26" t="s">
        <v>58</v>
      </c>
      <c r="R13" s="26" t="s">
        <v>48</v>
      </c>
      <c r="S13" s="26" t="s">
        <v>49</v>
      </c>
      <c r="T13" s="26" t="s">
        <v>51</v>
      </c>
      <c r="U13" s="27"/>
      <c r="V13" s="26" t="s">
        <v>58</v>
      </c>
      <c r="W13" s="26" t="s">
        <v>48</v>
      </c>
      <c r="X13" s="26" t="s">
        <v>49</v>
      </c>
      <c r="Y13" s="26" t="s">
        <v>51</v>
      </c>
      <c r="Z13" s="32"/>
      <c r="AA13" s="32" t="s">
        <v>55</v>
      </c>
      <c r="AB13" s="32" t="s">
        <v>56</v>
      </c>
      <c r="AC13" s="32" t="s">
        <v>57</v>
      </c>
      <c r="AD13" s="32"/>
      <c r="AE13" s="32" t="s">
        <v>59</v>
      </c>
    </row>
    <row r="14" spans="1:31" x14ac:dyDescent="0.2">
      <c r="A14" s="20">
        <v>1</v>
      </c>
      <c r="B14" t="s">
        <v>4</v>
      </c>
      <c r="C14" t="s">
        <v>42</v>
      </c>
      <c r="D14" s="20">
        <v>1</v>
      </c>
      <c r="E14" s="20">
        <v>0</v>
      </c>
      <c r="F14" s="20">
        <v>0</v>
      </c>
      <c r="G14" s="20">
        <v>0</v>
      </c>
      <c r="H14" s="20">
        <v>1</v>
      </c>
      <c r="J14" s="19">
        <f t="shared" ref="J14:J21" si="0">SUMPRODUCT(D$2:H$2,D14:H14)</f>
        <v>0.5</v>
      </c>
      <c r="K14" s="19">
        <f t="shared" ref="K14:K21" si="1">SUMPRODUCT(D$5:H$5,D14:H14)</f>
        <v>-3</v>
      </c>
      <c r="L14" s="19">
        <f t="shared" ref="L14:L21" si="2">SUMPRODUCT(D$8:H$8,D14:H14)</f>
        <v>-1.999999999999999E-2</v>
      </c>
      <c r="M14" s="19">
        <f t="shared" ref="M14:M21" si="3">SUMPRODUCT(D$11:H$11,D14:H14)</f>
        <v>0</v>
      </c>
      <c r="O14" s="37">
        <v>0.15477354513816047</v>
      </c>
      <c r="P14" s="29"/>
      <c r="Q14" s="29">
        <v>420</v>
      </c>
      <c r="R14" s="29">
        <f>Q14*(1-$O14)</f>
        <v>354.99511104197262</v>
      </c>
      <c r="S14" s="29">
        <f>R14-Q14</f>
        <v>-65.004888958027379</v>
      </c>
      <c r="T14" s="29">
        <f>J14+L14*S14</f>
        <v>1.800097779160547</v>
      </c>
      <c r="U14" s="34"/>
      <c r="V14" s="29">
        <v>360</v>
      </c>
      <c r="W14" s="29">
        <f>V14*(1-$O14)</f>
        <v>304.28152375026224</v>
      </c>
      <c r="X14" s="29">
        <f>W14-V14</f>
        <v>-55.718476249737762</v>
      </c>
      <c r="Y14" s="29">
        <f>K14+M14*X14</f>
        <v>-3</v>
      </c>
      <c r="Z14" s="29"/>
      <c r="AA14" s="29">
        <f>EXP(T14)/(EXP(T14)+EXP(Y14)+EXP(0))</f>
        <v>0.85214320977269475</v>
      </c>
      <c r="AB14" s="35">
        <f>EXP(Y14)/(EXP(Y14)+EXP(T14)+EXP(0))</f>
        <v>7.0122373817622782E-3</v>
      </c>
      <c r="AC14" s="29">
        <f>1-AA14-AB14</f>
        <v>0.14084455284554298</v>
      </c>
      <c r="AD14" s="29"/>
      <c r="AE14" s="36">
        <f>AA14*R14+AB14*W14</f>
        <v>304.64036765234192</v>
      </c>
    </row>
    <row r="15" spans="1:31" x14ac:dyDescent="0.2">
      <c r="A15" s="20">
        <v>2</v>
      </c>
      <c r="B15" t="s">
        <v>1</v>
      </c>
      <c r="C15" t="s">
        <v>42</v>
      </c>
      <c r="D15" s="20">
        <v>0</v>
      </c>
      <c r="E15" s="20">
        <v>1</v>
      </c>
      <c r="F15" s="20">
        <v>0</v>
      </c>
      <c r="G15" s="20">
        <v>0</v>
      </c>
      <c r="H15" s="20">
        <v>1</v>
      </c>
      <c r="J15" s="20">
        <f t="shared" si="0"/>
        <v>1.5</v>
      </c>
      <c r="K15" s="20">
        <f t="shared" si="1"/>
        <v>-2</v>
      </c>
      <c r="L15" s="20">
        <f t="shared" si="2"/>
        <v>-0.03</v>
      </c>
      <c r="M15" s="20">
        <f t="shared" si="3"/>
        <v>-1.999999999999999E-2</v>
      </c>
      <c r="O15" s="37">
        <v>6.8227326364345503E-2</v>
      </c>
      <c r="P15" s="29"/>
      <c r="Q15" s="29">
        <v>420</v>
      </c>
      <c r="R15" s="29">
        <f t="shared" ref="R15:R21" si="4">Q15*(1-$O15)</f>
        <v>391.34452292697489</v>
      </c>
      <c r="S15" s="29">
        <f t="shared" ref="S15:S21" si="5">R15-Q15</f>
        <v>-28.655477073025111</v>
      </c>
      <c r="T15" s="29">
        <f t="shared" ref="T15:T21" si="6">J15+L15*S15</f>
        <v>2.3596643121907532</v>
      </c>
      <c r="U15" s="34"/>
      <c r="V15" s="29">
        <v>361</v>
      </c>
      <c r="W15" s="29">
        <f t="shared" ref="W15:W21" si="7">V15*(1-$O15)</f>
        <v>336.36993518247129</v>
      </c>
      <c r="X15" s="29">
        <f t="shared" ref="X15:X21" si="8">W15-V15</f>
        <v>-24.630064817528705</v>
      </c>
      <c r="Y15" s="29">
        <f t="shared" ref="Y15:Y21" si="9">K15+M15*X15</f>
        <v>-1.5073987036494261</v>
      </c>
      <c r="Z15" s="29"/>
      <c r="AA15" s="29">
        <f t="shared" ref="AA15:AA21" si="10">EXP(T15)/(EXP(T15)+EXP(Y15)+EXP(0))</f>
        <v>0.89656215039374709</v>
      </c>
      <c r="AB15" s="35">
        <f t="shared" ref="AB15:AB21" si="11">EXP(Y15)/(EXP(Y15)+EXP(T15)+EXP(0))</f>
        <v>1.8755829305559354E-2</v>
      </c>
      <c r="AC15" s="29">
        <f t="shared" ref="AC15:AC21" si="12">1-AA15-AB15</f>
        <v>8.468202030069355E-2</v>
      </c>
      <c r="AD15" s="29"/>
      <c r="AE15" s="36">
        <f t="shared" ref="AE15:AE21" si="13">AA15*R15+AB15*W15</f>
        <v>357.17358410802814</v>
      </c>
    </row>
    <row r="16" spans="1:31" x14ac:dyDescent="0.2">
      <c r="A16" s="20">
        <v>3</v>
      </c>
      <c r="B16" t="s">
        <v>2</v>
      </c>
      <c r="C16" t="s">
        <v>42</v>
      </c>
      <c r="D16" s="20">
        <v>0</v>
      </c>
      <c r="E16" s="20">
        <v>0</v>
      </c>
      <c r="F16" s="20">
        <v>1</v>
      </c>
      <c r="G16" s="20">
        <v>0</v>
      </c>
      <c r="H16" s="20">
        <v>1</v>
      </c>
      <c r="J16" s="20">
        <f t="shared" si="0"/>
        <v>1.5</v>
      </c>
      <c r="K16" s="20">
        <f t="shared" si="1"/>
        <v>-1</v>
      </c>
      <c r="L16" s="20">
        <f t="shared" si="2"/>
        <v>-0.03</v>
      </c>
      <c r="M16" s="20">
        <f t="shared" si="3"/>
        <v>-1.999999999999999E-2</v>
      </c>
      <c r="O16" s="37">
        <v>6.6213923578599218E-2</v>
      </c>
      <c r="P16" s="29"/>
      <c r="Q16" s="29">
        <v>420</v>
      </c>
      <c r="R16" s="29">
        <f t="shared" si="4"/>
        <v>392.1901520969883</v>
      </c>
      <c r="S16" s="29">
        <f t="shared" si="5"/>
        <v>-27.809847903011701</v>
      </c>
      <c r="T16" s="29">
        <f t="shared" si="6"/>
        <v>2.334295437090351</v>
      </c>
      <c r="U16" s="34"/>
      <c r="V16" s="29">
        <v>362</v>
      </c>
      <c r="W16" s="29">
        <f t="shared" si="7"/>
        <v>338.03055966454707</v>
      </c>
      <c r="X16" s="29">
        <f t="shared" si="8"/>
        <v>-23.96944033545293</v>
      </c>
      <c r="Y16" s="29">
        <f t="shared" si="9"/>
        <v>-0.52061119329094163</v>
      </c>
      <c r="Z16" s="29"/>
      <c r="AA16" s="29">
        <f t="shared" si="10"/>
        <v>0.86622091846873561</v>
      </c>
      <c r="AB16" s="35">
        <f t="shared" si="11"/>
        <v>4.9860711492846967E-2</v>
      </c>
      <c r="AC16" s="29">
        <f t="shared" si="12"/>
        <v>8.3918370038417428E-2</v>
      </c>
      <c r="AD16" s="29"/>
      <c r="AE16" s="36">
        <f t="shared" si="13"/>
        <v>356.57775797504587</v>
      </c>
    </row>
    <row r="17" spans="1:31" x14ac:dyDescent="0.2">
      <c r="A17" s="20">
        <v>4</v>
      </c>
      <c r="B17" t="s">
        <v>3</v>
      </c>
      <c r="C17" t="s">
        <v>42</v>
      </c>
      <c r="D17" s="20">
        <v>0</v>
      </c>
      <c r="E17" s="20">
        <v>0</v>
      </c>
      <c r="F17" s="20">
        <v>0</v>
      </c>
      <c r="G17" s="20">
        <v>1</v>
      </c>
      <c r="H17" s="20">
        <v>1</v>
      </c>
      <c r="J17" s="20">
        <f t="shared" si="0"/>
        <v>0.5</v>
      </c>
      <c r="K17" s="20">
        <f t="shared" si="1"/>
        <v>-1</v>
      </c>
      <c r="L17" s="20">
        <f t="shared" si="2"/>
        <v>-3.9999999999999994E-2</v>
      </c>
      <c r="M17" s="20">
        <f t="shared" si="3"/>
        <v>-1.999999999999999E-2</v>
      </c>
      <c r="O17" s="37">
        <v>0.13851213255940248</v>
      </c>
      <c r="P17" s="29"/>
      <c r="Q17" s="29">
        <v>420</v>
      </c>
      <c r="R17" s="29">
        <f t="shared" si="4"/>
        <v>361.82490432505091</v>
      </c>
      <c r="S17" s="29">
        <f t="shared" si="5"/>
        <v>-58.175095674949091</v>
      </c>
      <c r="T17" s="29">
        <f t="shared" si="6"/>
        <v>2.8270038269979634</v>
      </c>
      <c r="U17" s="34"/>
      <c r="V17" s="29">
        <v>363</v>
      </c>
      <c r="W17" s="29">
        <f t="shared" si="7"/>
        <v>312.72009588093687</v>
      </c>
      <c r="X17" s="29">
        <f t="shared" si="8"/>
        <v>-50.279904119063133</v>
      </c>
      <c r="Y17" s="29">
        <f t="shared" si="9"/>
        <v>5.5980823812622482E-3</v>
      </c>
      <c r="Z17" s="29"/>
      <c r="AA17" s="29">
        <f t="shared" si="10"/>
        <v>0.89388499697146229</v>
      </c>
      <c r="AB17" s="35">
        <f t="shared" si="11"/>
        <v>5.3206011258639788E-2</v>
      </c>
      <c r="AC17" s="29">
        <f t="shared" si="12"/>
        <v>5.2908991769897926E-2</v>
      </c>
      <c r="AD17" s="29"/>
      <c r="AE17" s="36">
        <f t="shared" si="13"/>
        <v>340.06844244904181</v>
      </c>
    </row>
    <row r="18" spans="1:31" x14ac:dyDescent="0.2">
      <c r="A18" s="20">
        <v>5</v>
      </c>
      <c r="B18" t="s">
        <v>4</v>
      </c>
      <c r="C18" t="s">
        <v>43</v>
      </c>
      <c r="D18" s="20">
        <v>1</v>
      </c>
      <c r="E18" s="20">
        <v>0</v>
      </c>
      <c r="F18" s="20">
        <v>0</v>
      </c>
      <c r="G18" s="20">
        <v>0</v>
      </c>
      <c r="H18" s="20">
        <v>0</v>
      </c>
      <c r="J18" s="20">
        <f t="shared" si="0"/>
        <v>-4</v>
      </c>
      <c r="K18" s="20">
        <f t="shared" si="1"/>
        <v>-3</v>
      </c>
      <c r="L18" s="20">
        <f t="shared" si="2"/>
        <v>-0.09</v>
      </c>
      <c r="M18" s="20">
        <f t="shared" si="3"/>
        <v>-7.0000000000000007E-2</v>
      </c>
      <c r="O18" s="37">
        <v>0.1942771670355469</v>
      </c>
      <c r="P18" s="29"/>
      <c r="Q18" s="29">
        <v>420</v>
      </c>
      <c r="R18" s="29">
        <f t="shared" si="4"/>
        <v>338.40358984507031</v>
      </c>
      <c r="S18" s="29">
        <f t="shared" si="5"/>
        <v>-81.596410154929686</v>
      </c>
      <c r="T18" s="29">
        <f t="shared" si="6"/>
        <v>3.3436769139436713</v>
      </c>
      <c r="U18" s="34"/>
      <c r="V18" s="29">
        <v>364</v>
      </c>
      <c r="W18" s="29">
        <f t="shared" si="7"/>
        <v>293.28311119906095</v>
      </c>
      <c r="X18" s="29">
        <f t="shared" si="8"/>
        <v>-70.716888800939046</v>
      </c>
      <c r="Y18" s="29">
        <f t="shared" si="9"/>
        <v>1.9501822160657341</v>
      </c>
      <c r="Z18" s="29"/>
      <c r="AA18" s="29">
        <f t="shared" si="10"/>
        <v>0.77911153408963418</v>
      </c>
      <c r="AB18" s="35">
        <f t="shared" si="11"/>
        <v>0.19338045418638933</v>
      </c>
      <c r="AC18" s="29">
        <f t="shared" si="12"/>
        <v>2.7508011723976489E-2</v>
      </c>
      <c r="AD18" s="29"/>
      <c r="AE18" s="36">
        <f t="shared" si="13"/>
        <v>320.36936127450383</v>
      </c>
    </row>
    <row r="19" spans="1:31" x14ac:dyDescent="0.2">
      <c r="A19" s="20">
        <v>6</v>
      </c>
      <c r="B19" t="s">
        <v>1</v>
      </c>
      <c r="C19" t="s">
        <v>43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  <c r="J19" s="20">
        <f t="shared" si="0"/>
        <v>-3</v>
      </c>
      <c r="K19" s="20">
        <f t="shared" si="1"/>
        <v>-2</v>
      </c>
      <c r="L19" s="20">
        <f t="shared" si="2"/>
        <v>-0.1</v>
      </c>
      <c r="M19" s="20">
        <f t="shared" si="3"/>
        <v>-0.09</v>
      </c>
      <c r="O19" s="37">
        <v>0.14840682656256646</v>
      </c>
      <c r="P19" s="29"/>
      <c r="Q19" s="29">
        <v>420</v>
      </c>
      <c r="R19" s="29">
        <f t="shared" si="4"/>
        <v>357.66913284372208</v>
      </c>
      <c r="S19" s="29">
        <f t="shared" si="5"/>
        <v>-62.330867156277918</v>
      </c>
      <c r="T19" s="29">
        <f t="shared" si="6"/>
        <v>3.2330867156277918</v>
      </c>
      <c r="U19" s="34"/>
      <c r="V19" s="29">
        <v>365</v>
      </c>
      <c r="W19" s="29">
        <f t="shared" si="7"/>
        <v>310.83150830466326</v>
      </c>
      <c r="X19" s="29">
        <f t="shared" si="8"/>
        <v>-54.168491695336741</v>
      </c>
      <c r="Y19" s="29">
        <f t="shared" si="9"/>
        <v>2.8751642525803067</v>
      </c>
      <c r="Z19" s="29"/>
      <c r="AA19" s="29">
        <f t="shared" si="10"/>
        <v>0.5751877138889987</v>
      </c>
      <c r="AB19" s="35">
        <f t="shared" si="11"/>
        <v>0.40212942253553052</v>
      </c>
      <c r="AC19" s="29">
        <f t="shared" si="12"/>
        <v>2.268286357547078E-2</v>
      </c>
      <c r="AD19" s="29"/>
      <c r="AE19" s="36">
        <f t="shared" si="13"/>
        <v>330.72138578944327</v>
      </c>
    </row>
    <row r="20" spans="1:31" x14ac:dyDescent="0.2">
      <c r="A20" s="20">
        <v>7</v>
      </c>
      <c r="B20" t="s">
        <v>2</v>
      </c>
      <c r="C20" t="s">
        <v>43</v>
      </c>
      <c r="D20" s="20">
        <v>0</v>
      </c>
      <c r="E20" s="20">
        <v>0</v>
      </c>
      <c r="F20" s="20">
        <v>1</v>
      </c>
      <c r="G20" s="20">
        <v>0</v>
      </c>
      <c r="H20" s="20">
        <v>0</v>
      </c>
      <c r="J20" s="20">
        <f t="shared" si="0"/>
        <v>-3</v>
      </c>
      <c r="K20" s="20">
        <f t="shared" si="1"/>
        <v>-1</v>
      </c>
      <c r="L20" s="20">
        <f t="shared" si="2"/>
        <v>-0.1</v>
      </c>
      <c r="M20" s="20">
        <f t="shared" si="3"/>
        <v>-0.09</v>
      </c>
      <c r="O20" s="37">
        <v>0.1309380490031411</v>
      </c>
      <c r="P20" s="29"/>
      <c r="Q20" s="29">
        <v>420</v>
      </c>
      <c r="R20" s="29">
        <f t="shared" si="4"/>
        <v>365.00601941868075</v>
      </c>
      <c r="S20" s="29">
        <f t="shared" si="5"/>
        <v>-54.993980581319249</v>
      </c>
      <c r="T20" s="29">
        <f t="shared" si="6"/>
        <v>2.4993980581319253</v>
      </c>
      <c r="U20" s="34"/>
      <c r="V20" s="29">
        <v>366</v>
      </c>
      <c r="W20" s="29">
        <f t="shared" si="7"/>
        <v>318.07667406485035</v>
      </c>
      <c r="X20" s="29">
        <f t="shared" si="8"/>
        <v>-47.923325935149649</v>
      </c>
      <c r="Y20" s="29">
        <f t="shared" si="9"/>
        <v>3.3130993341634678</v>
      </c>
      <c r="Z20" s="29"/>
      <c r="AA20" s="29">
        <f t="shared" si="10"/>
        <v>0.29954667010583025</v>
      </c>
      <c r="AB20" s="35">
        <f t="shared" si="11"/>
        <v>0.67585023671524536</v>
      </c>
      <c r="AC20" s="29">
        <f t="shared" si="12"/>
        <v>2.4603093178924396E-2</v>
      </c>
      <c r="AD20" s="29"/>
      <c r="AE20" s="36">
        <f t="shared" si="13"/>
        <v>324.30853314577689</v>
      </c>
    </row>
    <row r="21" spans="1:31" x14ac:dyDescent="0.2">
      <c r="A21" s="20">
        <v>8</v>
      </c>
      <c r="B21" t="s">
        <v>3</v>
      </c>
      <c r="C21" t="s">
        <v>43</v>
      </c>
      <c r="D21" s="20">
        <v>0</v>
      </c>
      <c r="E21" s="20">
        <v>0</v>
      </c>
      <c r="F21" s="20">
        <v>0</v>
      </c>
      <c r="G21" s="20">
        <v>1</v>
      </c>
      <c r="H21" s="20">
        <v>0</v>
      </c>
      <c r="J21" s="20">
        <f t="shared" si="0"/>
        <v>-4</v>
      </c>
      <c r="K21" s="20">
        <f t="shared" si="1"/>
        <v>-1</v>
      </c>
      <c r="L21" s="20">
        <f t="shared" si="2"/>
        <v>-0.11</v>
      </c>
      <c r="M21" s="20">
        <f t="shared" si="3"/>
        <v>-0.09</v>
      </c>
      <c r="O21" s="37">
        <v>0.13581063228298737</v>
      </c>
      <c r="P21" s="29"/>
      <c r="Q21" s="29">
        <v>420</v>
      </c>
      <c r="R21" s="29">
        <f t="shared" si="4"/>
        <v>362.95953444114531</v>
      </c>
      <c r="S21" s="29">
        <f t="shared" si="5"/>
        <v>-57.040465558854692</v>
      </c>
      <c r="T21" s="29">
        <f t="shared" si="6"/>
        <v>2.2744512114740161</v>
      </c>
      <c r="U21" s="34"/>
      <c r="V21" s="29">
        <v>367</v>
      </c>
      <c r="W21" s="29">
        <f t="shared" si="7"/>
        <v>317.15749795214361</v>
      </c>
      <c r="X21" s="29">
        <f t="shared" si="8"/>
        <v>-49.842502047856385</v>
      </c>
      <c r="Y21" s="29">
        <f t="shared" si="9"/>
        <v>3.4858251843070747</v>
      </c>
      <c r="Z21" s="29"/>
      <c r="AA21" s="29">
        <f t="shared" si="10"/>
        <v>0.22416756057506165</v>
      </c>
      <c r="AB21" s="35">
        <f t="shared" si="11"/>
        <v>0.75277605761985378</v>
      </c>
      <c r="AC21" s="29">
        <f t="shared" si="12"/>
        <v>2.3056381805084514E-2</v>
      </c>
      <c r="AD21" s="29"/>
      <c r="AE21" s="36">
        <f t="shared" si="13"/>
        <v>320.11232437612313</v>
      </c>
    </row>
    <row r="22" spans="1:31" x14ac:dyDescent="0.2">
      <c r="O22" s="26"/>
      <c r="P22" s="26"/>
      <c r="Q22" s="26"/>
      <c r="R22" s="26"/>
      <c r="S22" s="26"/>
      <c r="T22" s="27"/>
      <c r="U22" s="27"/>
      <c r="V22" s="26"/>
      <c r="W22" s="26"/>
      <c r="X22" s="26"/>
      <c r="Y22" s="27"/>
      <c r="Z22" s="27"/>
      <c r="AA22" s="27"/>
      <c r="AB22" s="27"/>
      <c r="AC22" s="27"/>
      <c r="AD22" s="27"/>
      <c r="AE22" s="27"/>
    </row>
    <row r="23" spans="1:31" x14ac:dyDescent="0.2">
      <c r="O23" s="26"/>
      <c r="P23" s="26"/>
      <c r="Q23" s="26"/>
      <c r="R23" s="26"/>
      <c r="S23" s="26"/>
      <c r="T23" s="27"/>
      <c r="U23" s="27"/>
      <c r="V23" s="26"/>
      <c r="W23" s="26"/>
      <c r="X23" s="26"/>
      <c r="Y23" s="27"/>
      <c r="Z23" s="27"/>
      <c r="AA23" s="27"/>
      <c r="AB23" s="27"/>
      <c r="AC23" s="27" t="s">
        <v>53</v>
      </c>
      <c r="AD23" s="27"/>
      <c r="AE23" s="33">
        <f>SUM(AE14:AE21)</f>
        <v>2653.9717567703046</v>
      </c>
    </row>
  </sheetData>
  <mergeCells count="8">
    <mergeCell ref="A10:C10"/>
    <mergeCell ref="Q7:S7"/>
    <mergeCell ref="V7:X7"/>
    <mergeCell ref="Q1:T1"/>
    <mergeCell ref="V1:Y1"/>
    <mergeCell ref="A1:C1"/>
    <mergeCell ref="A4:C4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Disney-1</vt:lpstr>
      <vt:lpstr>Disney-2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mpalazzo</dc:creator>
  <cp:lastModifiedBy>Qi Mo</cp:lastModifiedBy>
  <dcterms:created xsi:type="dcterms:W3CDTF">2018-10-25T05:02:57Z</dcterms:created>
  <dcterms:modified xsi:type="dcterms:W3CDTF">2019-11-09T18:58:53Z</dcterms:modified>
</cp:coreProperties>
</file>