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Projects\Calendar 11-12\50-200%_reverse_optimisation\2021-22\"/>
    </mc:Choice>
  </mc:AlternateContent>
  <bookViews>
    <workbookView xWindow="0" yWindow="0" windowWidth="19152" windowHeight="6732"/>
  </bookViews>
  <sheets>
    <sheet name="Sheet1" sheetId="1" r:id="rId1"/>
  </sheets>
  <calcPr calcId="152511" calcMode="autoNoTable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7" i="1" l="1"/>
  <c r="P27" i="1"/>
  <c r="Q27" i="1"/>
  <c r="O28" i="1"/>
  <c r="P28" i="1"/>
  <c r="Q28" i="1"/>
  <c r="O29" i="1"/>
  <c r="P29" i="1"/>
  <c r="Q29" i="1"/>
  <c r="O30" i="1"/>
  <c r="P30" i="1"/>
  <c r="Q30" i="1"/>
  <c r="O31" i="1"/>
  <c r="P31" i="1"/>
  <c r="Q31" i="1"/>
  <c r="O32" i="1"/>
  <c r="P32" i="1"/>
  <c r="Q32" i="1"/>
  <c r="Q26" i="1"/>
  <c r="P26" i="1"/>
  <c r="O26" i="1"/>
  <c r="O7" i="1"/>
  <c r="P7" i="1"/>
  <c r="Q7" i="1"/>
  <c r="O8" i="1"/>
  <c r="P8" i="1"/>
  <c r="Q8" i="1"/>
  <c r="O9" i="1"/>
  <c r="P9" i="1"/>
  <c r="Q9" i="1"/>
  <c r="O10" i="1"/>
  <c r="P10" i="1"/>
  <c r="Q10" i="1"/>
  <c r="O11" i="1"/>
  <c r="P11" i="1"/>
  <c r="Q11" i="1"/>
  <c r="O12" i="1"/>
  <c r="P12" i="1"/>
  <c r="Q12" i="1"/>
  <c r="O13" i="1"/>
  <c r="P13" i="1"/>
  <c r="Q13" i="1"/>
  <c r="O14" i="1"/>
  <c r="P14" i="1"/>
  <c r="Q14" i="1"/>
  <c r="O15" i="1"/>
  <c r="P15" i="1"/>
  <c r="Q15" i="1"/>
  <c r="O16" i="1"/>
  <c r="P16" i="1"/>
  <c r="Q16" i="1"/>
  <c r="O17" i="1"/>
  <c r="P17" i="1"/>
  <c r="Q17" i="1"/>
  <c r="O18" i="1"/>
  <c r="P18" i="1"/>
  <c r="Q18" i="1"/>
  <c r="O19" i="1"/>
  <c r="P19" i="1"/>
  <c r="Q19" i="1"/>
  <c r="O20" i="1"/>
  <c r="P20" i="1"/>
  <c r="Q20" i="1"/>
  <c r="O21" i="1"/>
  <c r="P21" i="1"/>
  <c r="Q21" i="1"/>
  <c r="O22" i="1"/>
  <c r="P22" i="1"/>
  <c r="Q22" i="1"/>
  <c r="Q6" i="1"/>
  <c r="P6" i="1"/>
  <c r="O6" i="1"/>
  <c r="J27" i="1"/>
  <c r="J28" i="1"/>
  <c r="J29" i="1"/>
  <c r="J30" i="1"/>
  <c r="J31" i="1"/>
  <c r="J32" i="1"/>
  <c r="J26" i="1"/>
  <c r="H27" i="1"/>
  <c r="I27" i="1"/>
  <c r="H28" i="1"/>
  <c r="I28" i="1"/>
  <c r="H29" i="1"/>
  <c r="I29" i="1"/>
  <c r="H30" i="1"/>
  <c r="I30" i="1"/>
  <c r="H31" i="1"/>
  <c r="I31" i="1"/>
  <c r="H32" i="1"/>
  <c r="I32" i="1"/>
  <c r="I26" i="1"/>
  <c r="H26" i="1"/>
  <c r="H7" i="1"/>
  <c r="I7" i="1"/>
  <c r="J7" i="1"/>
  <c r="H8" i="1"/>
  <c r="I8" i="1"/>
  <c r="J8" i="1"/>
  <c r="H9" i="1"/>
  <c r="I9" i="1"/>
  <c r="J9" i="1"/>
  <c r="H10" i="1"/>
  <c r="I10" i="1"/>
  <c r="J10" i="1"/>
  <c r="H11" i="1"/>
  <c r="I11" i="1"/>
  <c r="J11" i="1"/>
  <c r="H12" i="1"/>
  <c r="I12" i="1"/>
  <c r="J12" i="1"/>
  <c r="H13" i="1"/>
  <c r="I13" i="1"/>
  <c r="J13" i="1"/>
  <c r="H14" i="1"/>
  <c r="I14" i="1"/>
  <c r="J14" i="1"/>
  <c r="H15" i="1"/>
  <c r="I15" i="1"/>
  <c r="J15" i="1"/>
  <c r="H16" i="1"/>
  <c r="I16" i="1"/>
  <c r="J16" i="1"/>
  <c r="H17" i="1"/>
  <c r="I17" i="1"/>
  <c r="J17" i="1"/>
  <c r="H18" i="1"/>
  <c r="I18" i="1"/>
  <c r="J18" i="1"/>
  <c r="H19" i="1"/>
  <c r="I19" i="1"/>
  <c r="J19" i="1"/>
  <c r="H20" i="1"/>
  <c r="I20" i="1"/>
  <c r="J20" i="1"/>
  <c r="H21" i="1"/>
  <c r="I21" i="1"/>
  <c r="J21" i="1"/>
  <c r="H22" i="1"/>
  <c r="I22" i="1"/>
  <c r="J22" i="1"/>
  <c r="J6" i="1"/>
  <c r="I6" i="1"/>
  <c r="H6" i="1"/>
  <c r="B27" i="1"/>
  <c r="C27" i="1"/>
  <c r="D27" i="1"/>
  <c r="B28" i="1"/>
  <c r="C28" i="1"/>
  <c r="D28" i="1"/>
  <c r="B29" i="1"/>
  <c r="C29" i="1"/>
  <c r="D29" i="1"/>
  <c r="B30" i="1"/>
  <c r="C30" i="1"/>
  <c r="D30" i="1"/>
  <c r="B31" i="1"/>
  <c r="C31" i="1"/>
  <c r="D31" i="1"/>
  <c r="B32" i="1"/>
  <c r="C32" i="1"/>
  <c r="D32" i="1"/>
  <c r="D26" i="1"/>
  <c r="C26" i="1"/>
  <c r="B26" i="1"/>
  <c r="D12" i="1"/>
  <c r="D8" i="1"/>
  <c r="B7" i="1"/>
  <c r="C7" i="1"/>
  <c r="D7" i="1"/>
  <c r="B8" i="1"/>
  <c r="C8" i="1"/>
  <c r="B9" i="1"/>
  <c r="C9" i="1"/>
  <c r="D9" i="1"/>
  <c r="B10" i="1"/>
  <c r="C10" i="1"/>
  <c r="D10" i="1"/>
  <c r="B11" i="1"/>
  <c r="C11" i="1"/>
  <c r="D11" i="1"/>
  <c r="B12" i="1"/>
  <c r="C12" i="1"/>
  <c r="B13" i="1"/>
  <c r="C13" i="1"/>
  <c r="D13" i="1"/>
  <c r="B14" i="1"/>
  <c r="C14" i="1"/>
  <c r="D14" i="1"/>
  <c r="B15" i="1"/>
  <c r="C15" i="1"/>
  <c r="D15" i="1"/>
  <c r="B16" i="1"/>
  <c r="C16" i="1"/>
  <c r="D16" i="1"/>
  <c r="B17" i="1"/>
  <c r="C17" i="1"/>
  <c r="D17" i="1"/>
  <c r="B18" i="1"/>
  <c r="C18" i="1"/>
  <c r="D18" i="1"/>
  <c r="B19" i="1"/>
  <c r="C19" i="1"/>
  <c r="D19" i="1"/>
  <c r="B20" i="1"/>
  <c r="C20" i="1"/>
  <c r="D20" i="1"/>
  <c r="B21" i="1"/>
  <c r="C21" i="1"/>
  <c r="D21" i="1"/>
  <c r="B22" i="1"/>
  <c r="C22" i="1"/>
  <c r="D22" i="1"/>
  <c r="D6" i="1"/>
  <c r="C6" i="1"/>
  <c r="B6" i="1"/>
</calcChain>
</file>

<file path=xl/sharedStrings.xml><?xml version="1.0" encoding="utf-8"?>
<sst xmlns="http://schemas.openxmlformats.org/spreadsheetml/2006/main" count="43" uniqueCount="13">
  <si>
    <t>Delta</t>
  </si>
  <si>
    <t>%</t>
  </si>
  <si>
    <t>XIRR</t>
  </si>
  <si>
    <t>DD</t>
  </si>
  <si>
    <t>CAR/MDD</t>
  </si>
  <si>
    <t>Calls</t>
  </si>
  <si>
    <t>Puts</t>
  </si>
  <si>
    <t>Calls+Puts</t>
  </si>
  <si>
    <t>2021-2022 Weekly Reverse Calendar Spread</t>
  </si>
  <si>
    <t>% Premium</t>
  </si>
  <si>
    <t xml:space="preserve">Calls </t>
  </si>
  <si>
    <t xml:space="preserve">Puts </t>
  </si>
  <si>
    <t xml:space="preserve">calls &amp; Puts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</si>
</sst>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##0.00%;\(###0.00%\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u val="singleAccounting"/>
      <sz val="11"/>
      <color indexed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32"/>
        <bgColor indexed="64"/>
      </patternFill>
    </fill>
    <fill>
      <patternFill patternType="solid">
        <fgColor indexed="8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1" xfId="0" applyNumberFormat="1" applyFont="1" applyBorder="1"/>
    <xf numFmtId="164" fontId="0" fillId="0" borderId="0" xfId="0" applyNumberFormat="1" applyFont="1" applyBorder="1"/>
    <xf numFmtId="2" fontId="0" fillId="0" borderId="0" xfId="0" applyNumberFormat="1"/>
    <xf numFmtId="0" fontId="3" fillId="2" borderId="0" xfId="0" applyFont="1" applyFill="1"/>
    <xf numFmtId="0" fontId="2" fillId="3" borderId="0" xfId="0" applyFont="1" applyFill="1"/>
    <xf numFmtId="0" fontId="1" fillId="0" borderId="0" xfId="0" applyFont="1"/>
  </cellXfs>
  <cellStyles count="1">
    <cellStyle name="Normal" xfId="0" builtinId="0"/>
  </cellStyles>
  <dxfs count="9">
    <dxf>
      <numFmt numFmtId="2" formatCode="0.00"/>
    </dxf>
    <dxf>
      <numFmt numFmtId="164" formatCode="###0.00%;\(###0.00%\)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164" formatCode="###0.00%;\(###0.00%\)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2" formatCode="0.00"/>
    </dxf>
    <dxf>
      <numFmt numFmtId="164" formatCode="###0.00%;\(###0.00%\)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164" formatCode="###0.00%;\(###0.00%\)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2" formatCode="0.00"/>
    </dxf>
    <dxf>
      <numFmt numFmtId="164" formatCode="###0.00%;\(###0.00%\)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164" formatCode="###0.00%;\(###0.00%\)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7:E156" totalsRowShown="0">
  <autoFilter ref="A37:E156"/>
  <sortState ref="A38:E156">
    <sortCondition ref="E37:E156"/>
  </sortState>
  <tableColumns count="5">
    <tableColumn id="1" name="Delta"/>
    <tableColumn id="2" name="%"/>
    <tableColumn id="3" name="XIRR" dataDxfId="8"/>
    <tableColumn id="4" name="DD" dataDxfId="7"/>
    <tableColumn id="5" name="CAR/MDD" dataDxfId="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G37:K156" totalsRowShown="0">
  <autoFilter ref="G37:K156"/>
  <tableColumns count="5">
    <tableColumn id="1" name="Delta"/>
    <tableColumn id="2" name="%"/>
    <tableColumn id="3" name="XIRR" dataDxfId="5"/>
    <tableColumn id="4" name="DD" dataDxfId="4"/>
    <tableColumn id="5" name="CAR/MDD" dataDxfId="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M37:Q156" totalsRowShown="0">
  <autoFilter ref="M37:Q156"/>
  <tableColumns count="5">
    <tableColumn id="1" name="Delta"/>
    <tableColumn id="2" name="%"/>
    <tableColumn id="3" name="XIRR" dataDxfId="2"/>
    <tableColumn id="4" name="DD" dataDxfId="1"/>
    <tableColumn id="5" name="CAR/MDD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6"/>
  <sheetViews>
    <sheetView tabSelected="1" workbookViewId="0">
      <selection activeCell="X19" sqref="X19"/>
    </sheetView>
  </sheetViews>
  <sheetFormatPr defaultRowHeight="14.4" x14ac:dyDescent="0.3"/>
  <cols>
    <col min="5" max="5" width="11.44140625" customWidth="1"/>
    <col min="11" max="11" width="11.44140625" customWidth="1"/>
    <col min="17" max="17" width="11.44140625" customWidth="1"/>
  </cols>
  <sheetData>
    <row r="1" spans="1:17" x14ac:dyDescent="0.3">
      <c r="A1" t="s">
        <v>8</v>
      </c>
    </row>
    <row r="4" spans="1:17" x14ac:dyDescent="0.3">
      <c r="B4" s="5" t="s">
        <v>10</v>
      </c>
      <c r="H4" s="5" t="s">
        <v>11</v>
      </c>
      <c r="O4" s="5" t="s">
        <v>12</v>
      </c>
    </row>
    <row r="5" spans="1:17" ht="16.2" x14ac:dyDescent="0.45">
      <c r="B5" s="4" t="s">
        <v>2</v>
      </c>
      <c r="C5" s="4" t="s">
        <v>3</v>
      </c>
      <c r="D5" s="4" t="s">
        <v>4</v>
      </c>
      <c r="H5" s="4" t="s">
        <v>2</v>
      </c>
      <c r="I5" s="4" t="s">
        <v>3</v>
      </c>
      <c r="J5" s="4" t="s">
        <v>4</v>
      </c>
      <c r="O5" s="4" t="s">
        <v>2</v>
      </c>
      <c r="P5" s="4" t="s">
        <v>3</v>
      </c>
      <c r="Q5" s="4" t="s">
        <v>4</v>
      </c>
    </row>
    <row r="6" spans="1:17" x14ac:dyDescent="0.3">
      <c r="A6" s="6">
        <v>15</v>
      </c>
      <c r="B6" s="1">
        <f>AVERAGEIF(Table1[Delta],$A6,Table1[XIRR])</f>
        <v>7.224285714285715E-2</v>
      </c>
      <c r="C6" s="1">
        <f>AVERAGEIF(Table1[Delta],$A6,Table1[DD])</f>
        <v>-2.8042857142857144E-2</v>
      </c>
      <c r="D6" s="3">
        <f>AVERAGEIF(Table1[Delta],$A6,Table1[CAR/MDD])</f>
        <v>3.29</v>
      </c>
      <c r="G6" s="6">
        <v>15</v>
      </c>
      <c r="H6" s="1">
        <f>AVERAGEIF(Table2[Delta],$G6,Table2[XIRR])</f>
        <v>-1.2474989079937481E-2</v>
      </c>
      <c r="I6" s="1">
        <f>AVERAGEIF(Table2[Delta],$G6,Table2[DD])</f>
        <v>-8.2123831250719495E-2</v>
      </c>
      <c r="J6" s="3">
        <f>AVERAGEIF(Table2[Delta],$G6,Table2[CAR/MDD])</f>
        <v>-8.0833266752201038E-2</v>
      </c>
      <c r="N6" s="6">
        <v>15</v>
      </c>
      <c r="O6" s="1">
        <f>AVERAGEIF(Table3[Delta],$G6,Table3[XIRR])</f>
        <v>6.0051274924870848E-2</v>
      </c>
      <c r="P6" s="1">
        <f>AVERAGEIF(Table3[Delta],$G6,Table3[DD])</f>
        <v>-7.1471156629309487E-2</v>
      </c>
      <c r="Q6" s="3">
        <f>AVERAGEIF(Table3[Delta],$G6,Table3[CAR/MDD])</f>
        <v>1.3711882923924983</v>
      </c>
    </row>
    <row r="7" spans="1:17" x14ac:dyDescent="0.3">
      <c r="A7" s="6">
        <v>20</v>
      </c>
      <c r="B7" s="1">
        <f>AVERAGEIF(Table1[Delta],$A7,Table1[XIRR])</f>
        <v>9.1371428571428576E-2</v>
      </c>
      <c r="C7" s="1">
        <f>AVERAGEIF(Table1[Delta],$A7,Table1[DD])</f>
        <v>-2.9242857142857143E-2</v>
      </c>
      <c r="D7" s="3">
        <f>AVERAGEIF(Table1[Delta],$A7,Table1[CAR/MDD])</f>
        <v>4.1399999999999997</v>
      </c>
      <c r="G7" s="6">
        <v>20</v>
      </c>
      <c r="H7" s="1">
        <f>AVERAGEIF(Table2[Delta],$G7,Table2[XIRR])</f>
        <v>-3.5358346097170566E-3</v>
      </c>
      <c r="I7" s="1">
        <f>AVERAGEIF(Table2[Delta],$G7,Table2[DD])</f>
        <v>-7.8543732084033938E-2</v>
      </c>
      <c r="J7" s="3">
        <f>AVERAGEIF(Table2[Delta],$G7,Table2[CAR/MDD])</f>
        <v>0.13372918947267512</v>
      </c>
      <c r="N7" s="6">
        <v>20</v>
      </c>
      <c r="O7" s="1">
        <f>AVERAGEIF(Table3[Delta],$G7,Table3[XIRR])</f>
        <v>8.7637194421638684E-2</v>
      </c>
      <c r="P7" s="1">
        <f>AVERAGEIF(Table3[Delta],$G7,Table3[DD])</f>
        <v>-6.3985581463412891E-2</v>
      </c>
      <c r="Q7" s="3">
        <f>AVERAGEIF(Table3[Delta],$G7,Table3[CAR/MDD])</f>
        <v>2.8299177827726973</v>
      </c>
    </row>
    <row r="8" spans="1:17" x14ac:dyDescent="0.3">
      <c r="A8" s="6">
        <v>25</v>
      </c>
      <c r="B8" s="1">
        <f>AVERAGEIF(Table1[Delta],$A8,Table1[XIRR])</f>
        <v>9.5642857142857154E-2</v>
      </c>
      <c r="C8" s="1">
        <f>AVERAGEIF(Table1[Delta],$A8,Table1[DD])</f>
        <v>-3.1828571428571435E-2</v>
      </c>
      <c r="D8" s="3">
        <f>AVERAGEIF(Table1[Delta],$A8,Table1[CAR/MDD])</f>
        <v>3.9042857142857139</v>
      </c>
      <c r="G8" s="6">
        <v>25</v>
      </c>
      <c r="H8" s="1">
        <f>AVERAGEIF(Table2[Delta],$G8,Table2[XIRR])</f>
        <v>-7.4324211657999847E-3</v>
      </c>
      <c r="I8" s="1">
        <f>AVERAGEIF(Table2[Delta],$G8,Table2[DD])</f>
        <v>-8.8571371949164979E-2</v>
      </c>
      <c r="J8" s="3">
        <f>AVERAGEIF(Table2[Delta],$G8,Table2[CAR/MDD])</f>
        <v>6.1145973682196833E-2</v>
      </c>
      <c r="N8" s="6">
        <v>25</v>
      </c>
      <c r="O8" s="1">
        <f>AVERAGEIF(Table3[Delta],$G8,Table3[XIRR])</f>
        <v>8.8393136892574997E-2</v>
      </c>
      <c r="P8" s="1">
        <f>AVERAGEIF(Table3[Delta],$G8,Table3[DD])</f>
        <v>-6.8067066915573848E-2</v>
      </c>
      <c r="Q8" s="3">
        <f>AVERAGEIF(Table3[Delta],$G8,Table3[CAR/MDD])</f>
        <v>2.238598595435159</v>
      </c>
    </row>
    <row r="9" spans="1:17" x14ac:dyDescent="0.3">
      <c r="A9" s="6">
        <v>30</v>
      </c>
      <c r="B9" s="1">
        <f>AVERAGEIF(Table1[Delta],$A9,Table1[XIRR])</f>
        <v>9.0728571428571408E-2</v>
      </c>
      <c r="C9" s="1">
        <f>AVERAGEIF(Table1[Delta],$A9,Table1[DD])</f>
        <v>-4.0942857142857149E-2</v>
      </c>
      <c r="D9" s="3">
        <f>AVERAGEIF(Table1[Delta],$A9,Table1[CAR/MDD])</f>
        <v>2.7928571428571431</v>
      </c>
      <c r="G9" s="6">
        <v>30</v>
      </c>
      <c r="H9" s="1">
        <f>AVERAGEIF(Table2[Delta],$G9,Table2[XIRR])</f>
        <v>-1.4301149304020282E-2</v>
      </c>
      <c r="I9" s="1">
        <f>AVERAGEIF(Table2[Delta],$G9,Table2[DD])</f>
        <v>-9.2453457339747663E-2</v>
      </c>
      <c r="J9" s="3">
        <f>AVERAGEIF(Table2[Delta],$G9,Table2[CAR/MDD])</f>
        <v>-4.494610836799906E-2</v>
      </c>
      <c r="N9" s="6">
        <v>30</v>
      </c>
      <c r="O9" s="1">
        <f>AVERAGEIF(Table3[Delta],$G9,Table3[XIRR])</f>
        <v>7.6898624058629766E-2</v>
      </c>
      <c r="P9" s="1">
        <f>AVERAGEIF(Table3[Delta],$G9,Table3[DD])</f>
        <v>-6.8310544877601784E-2</v>
      </c>
      <c r="Q9" s="3">
        <f>AVERAGEIF(Table3[Delta],$G9,Table3[CAR/MDD])</f>
        <v>1.5764438079813821</v>
      </c>
    </row>
    <row r="10" spans="1:17" x14ac:dyDescent="0.3">
      <c r="A10" s="6">
        <v>35</v>
      </c>
      <c r="B10" s="1">
        <f>AVERAGEIF(Table1[Delta],$A10,Table1[XIRR])</f>
        <v>8.6685714285714283E-2</v>
      </c>
      <c r="C10" s="1">
        <f>AVERAGEIF(Table1[Delta],$A10,Table1[DD])</f>
        <v>-4.2757142857142862E-2</v>
      </c>
      <c r="D10" s="3">
        <f>AVERAGEIF(Table1[Delta],$A10,Table1[CAR/MDD])</f>
        <v>2.4685714285714289</v>
      </c>
      <c r="G10" s="6">
        <v>35</v>
      </c>
      <c r="H10" s="1">
        <f>AVERAGEIF(Table2[Delta],$G10,Table2[XIRR])</f>
        <v>-1.252879180235884E-2</v>
      </c>
      <c r="I10" s="1">
        <f>AVERAGEIF(Table2[Delta],$G10,Table2[DD])</f>
        <v>-8.3861426467818939E-2</v>
      </c>
      <c r="J10" s="3">
        <f>AVERAGEIF(Table2[Delta],$G10,Table2[CAR/MDD])</f>
        <v>-5.6502153100500906E-2</v>
      </c>
      <c r="N10" s="6">
        <v>35</v>
      </c>
      <c r="O10" s="1">
        <f>AVERAGEIF(Table3[Delta],$G10,Table3[XIRR])</f>
        <v>7.4679853656857337E-2</v>
      </c>
      <c r="P10" s="1">
        <f>AVERAGEIF(Table3[Delta],$G10,Table3[DD])</f>
        <v>-6.4082007539708011E-2</v>
      </c>
      <c r="Q10" s="3">
        <f>AVERAGEIF(Table3[Delta],$G10,Table3[CAR/MDD])</f>
        <v>1.469321460959371</v>
      </c>
    </row>
    <row r="11" spans="1:17" x14ac:dyDescent="0.3">
      <c r="A11" s="6">
        <v>40</v>
      </c>
      <c r="B11" s="1">
        <f>AVERAGEIF(Table1[Delta],$A11,Table1[XIRR])</f>
        <v>9.5600000000000004E-2</v>
      </c>
      <c r="C11" s="1">
        <f>AVERAGEIF(Table1[Delta],$A11,Table1[DD])</f>
        <v>-4.8599999999999997E-2</v>
      </c>
      <c r="D11" s="3">
        <f>AVERAGEIF(Table1[Delta],$A11,Table1[CAR/MDD])</f>
        <v>2.3571428571428572</v>
      </c>
      <c r="G11" s="6">
        <v>40</v>
      </c>
      <c r="H11" s="1">
        <f>AVERAGEIF(Table2[Delta],$G11,Table2[XIRR])</f>
        <v>5.0088981349526952E-3</v>
      </c>
      <c r="I11" s="1">
        <f>AVERAGEIF(Table2[Delta],$G11,Table2[DD])</f>
        <v>-7.577462192271453E-2</v>
      </c>
      <c r="J11" s="3">
        <f>AVERAGEIF(Table2[Delta],$G11,Table2[CAR/MDD])</f>
        <v>0.1435913791848373</v>
      </c>
      <c r="N11" s="6">
        <v>40</v>
      </c>
      <c r="O11" s="1">
        <f>AVERAGEIF(Table3[Delta],$G11,Table3[XIRR])</f>
        <v>0.10024648745829305</v>
      </c>
      <c r="P11" s="1">
        <f>AVERAGEIF(Table3[Delta],$G11,Table3[DD])</f>
        <v>-6.5532426396664498E-2</v>
      </c>
      <c r="Q11" s="3">
        <f>AVERAGEIF(Table3[Delta],$G11,Table3[CAR/MDD])</f>
        <v>1.6743913185282058</v>
      </c>
    </row>
    <row r="12" spans="1:17" x14ac:dyDescent="0.3">
      <c r="A12" s="6">
        <v>45</v>
      </c>
      <c r="B12" s="1">
        <f>AVERAGEIF(Table1[Delta],$A12,Table1[XIRR])</f>
        <v>7.5700000000000003E-2</v>
      </c>
      <c r="C12" s="1">
        <f>AVERAGEIF(Table1[Delta],$A12,Table1[DD])</f>
        <v>-5.2885714285714279E-2</v>
      </c>
      <c r="D12" s="3">
        <f>AVERAGEIF(Table1[Delta],$A12,Table1[CAR/MDD])</f>
        <v>1.5214285714285716</v>
      </c>
      <c r="G12" s="6">
        <v>45</v>
      </c>
      <c r="H12" s="1">
        <f>AVERAGEIF(Table2[Delta],$G12,Table2[XIRR])</f>
        <v>2.5857493655383642E-2</v>
      </c>
      <c r="I12" s="1">
        <f>AVERAGEIF(Table2[Delta],$G12,Table2[DD])</f>
        <v>-6.4758982370453175E-2</v>
      </c>
      <c r="J12" s="3">
        <f>AVERAGEIF(Table2[Delta],$G12,Table2[CAR/MDD])</f>
        <v>0.47726224841537412</v>
      </c>
      <c r="N12" s="6">
        <v>45</v>
      </c>
      <c r="O12" s="1">
        <f>AVERAGEIF(Table3[Delta],$G12,Table3[XIRR])</f>
        <v>0.10066305277642887</v>
      </c>
      <c r="P12" s="1">
        <f>AVERAGEIF(Table3[Delta],$G12,Table3[DD])</f>
        <v>-7.5496573841170561E-2</v>
      </c>
      <c r="Q12" s="3">
        <f>AVERAGEIF(Table3[Delta],$G12,Table3[CAR/MDD])</f>
        <v>1.3800030765432534</v>
      </c>
    </row>
    <row r="13" spans="1:17" x14ac:dyDescent="0.3">
      <c r="A13" s="6">
        <v>50</v>
      </c>
      <c r="B13" s="1">
        <f>AVERAGEIF(Table1[Delta],$A13,Table1[XIRR])</f>
        <v>2.29E-2</v>
      </c>
      <c r="C13" s="1">
        <f>AVERAGEIF(Table1[Delta],$A13,Table1[DD])</f>
        <v>-7.2557142857142862E-2</v>
      </c>
      <c r="D13" s="3">
        <f>AVERAGEIF(Table1[Delta],$A13,Table1[CAR/MDD])</f>
        <v>0.31714285714285712</v>
      </c>
      <c r="G13" s="6">
        <v>50</v>
      </c>
      <c r="H13" s="1">
        <f>AVERAGEIF(Table2[Delta],$G13,Table2[XIRR])</f>
        <v>4.1334497721953287E-2</v>
      </c>
      <c r="I13" s="1">
        <f>AVERAGEIF(Table2[Delta],$G13,Table2[DD])</f>
        <v>-6.1479469397511491E-2</v>
      </c>
      <c r="J13" s="3">
        <f>AVERAGEIF(Table2[Delta],$G13,Table2[CAR/MDD])</f>
        <v>0.82863740568463395</v>
      </c>
      <c r="N13" s="6">
        <v>50</v>
      </c>
      <c r="O13" s="1">
        <f>AVERAGEIF(Table3[Delta],$G13,Table3[XIRR])</f>
        <v>6.3809429443176469E-2</v>
      </c>
      <c r="P13" s="1">
        <f>AVERAGEIF(Table3[Delta],$G13,Table3[DD])</f>
        <v>-8.362276717952509E-2</v>
      </c>
      <c r="Q13" s="3">
        <f>AVERAGEIF(Table3[Delta],$G13,Table3[CAR/MDD])</f>
        <v>0.84812493086654239</v>
      </c>
    </row>
    <row r="14" spans="1:17" x14ac:dyDescent="0.3">
      <c r="A14" s="6">
        <v>55</v>
      </c>
      <c r="B14" s="1">
        <f>AVERAGEIF(Table1[Delta],$A14,Table1[XIRR])</f>
        <v>1.8285714285714287E-2</v>
      </c>
      <c r="C14" s="1">
        <f>AVERAGEIF(Table1[Delta],$A14,Table1[DD])</f>
        <v>-7.5271428571428559E-2</v>
      </c>
      <c r="D14" s="3">
        <f>AVERAGEIF(Table1[Delta],$A14,Table1[CAR/MDD])</f>
        <v>0.23285714285714285</v>
      </c>
      <c r="G14" s="6">
        <v>55</v>
      </c>
      <c r="H14" s="1">
        <f>AVERAGEIF(Table2[Delta],$G14,Table2[XIRR])</f>
        <v>7.3515583855149003E-2</v>
      </c>
      <c r="I14" s="1">
        <f>AVERAGEIF(Table2[Delta],$G14,Table2[DD])</f>
        <v>-5.245175115273381E-2</v>
      </c>
      <c r="J14" s="3">
        <f>AVERAGEIF(Table2[Delta],$G14,Table2[CAR/MDD])</f>
        <v>1.6033670506536415</v>
      </c>
      <c r="N14" s="6">
        <v>55</v>
      </c>
      <c r="O14" s="1">
        <f>AVERAGEIF(Table3[Delta],$G14,Table3[XIRR])</f>
        <v>9.1365993628398548E-2</v>
      </c>
      <c r="P14" s="1">
        <f>AVERAGEIF(Table3[Delta],$G14,Table3[DD])</f>
        <v>-7.6368234181852498E-2</v>
      </c>
      <c r="Q14" s="3">
        <f>AVERAGEIF(Table3[Delta],$G14,Table3[CAR/MDD])</f>
        <v>1.2522974069968955</v>
      </c>
    </row>
    <row r="15" spans="1:17" x14ac:dyDescent="0.3">
      <c r="A15" s="6">
        <v>60</v>
      </c>
      <c r="B15" s="1">
        <f>AVERAGEIF(Table1[Delta],$A15,Table1[XIRR])</f>
        <v>-1.6714285714285737E-3</v>
      </c>
      <c r="C15" s="1">
        <f>AVERAGEIF(Table1[Delta],$A15,Table1[DD])</f>
        <v>-9.8271428571428565E-2</v>
      </c>
      <c r="D15" s="3">
        <f>AVERAGEIF(Table1[Delta],$A15,Table1[CAR/MDD])</f>
        <v>1.7142857142857158E-2</v>
      </c>
      <c r="G15" s="6">
        <v>60</v>
      </c>
      <c r="H15" s="1">
        <f>AVERAGEIF(Table2[Delta],$G15,Table2[XIRR])</f>
        <v>0.10780376427158013</v>
      </c>
      <c r="I15" s="1">
        <f>AVERAGEIF(Table2[Delta],$G15,Table2[DD])</f>
        <v>-4.260397506047852E-2</v>
      </c>
      <c r="J15" s="3">
        <f>AVERAGEIF(Table2[Delta],$G15,Table2[CAR/MDD])</f>
        <v>2.7473738262493996</v>
      </c>
      <c r="N15" s="6">
        <v>60</v>
      </c>
      <c r="O15" s="1">
        <f>AVERAGEIF(Table3[Delta],$G15,Table3[XIRR])</f>
        <v>0.1064981550244541</v>
      </c>
      <c r="P15" s="1">
        <f>AVERAGEIF(Table3[Delta],$G15,Table3[DD])</f>
        <v>-6.4122576888473531E-2</v>
      </c>
      <c r="Q15" s="3">
        <f>AVERAGEIF(Table3[Delta],$G15,Table3[CAR/MDD])</f>
        <v>1.8102200382709392</v>
      </c>
    </row>
    <row r="16" spans="1:17" x14ac:dyDescent="0.3">
      <c r="A16" s="6">
        <v>65</v>
      </c>
      <c r="B16" s="1">
        <f>AVERAGEIF(Table1[Delta],$A16,Table1[XIRR])</f>
        <v>7.7142857142857169E-3</v>
      </c>
      <c r="C16" s="1">
        <f>AVERAGEIF(Table1[Delta],$A16,Table1[DD])</f>
        <v>-0.10275714285714287</v>
      </c>
      <c r="D16" s="3">
        <f>AVERAGEIF(Table1[Delta],$A16,Table1[CAR/MDD])</f>
        <v>0.10857142857142857</v>
      </c>
      <c r="G16" s="6">
        <v>65</v>
      </c>
      <c r="H16" s="1">
        <f>AVERAGEIF(Table2[Delta],$G16,Table2[XIRR])</f>
        <v>0.12675411068789885</v>
      </c>
      <c r="I16" s="1">
        <f>AVERAGEIF(Table2[Delta],$G16,Table2[DD])</f>
        <v>-3.7770515320765134E-2</v>
      </c>
      <c r="J16" s="3">
        <f>AVERAGEIF(Table2[Delta],$G16,Table2[CAR/MDD])</f>
        <v>4.0472600313881424</v>
      </c>
      <c r="N16" s="6">
        <v>65</v>
      </c>
      <c r="O16" s="1">
        <f>AVERAGEIF(Table3[Delta],$G16,Table3[XIRR])</f>
        <v>0.13346640296411974</v>
      </c>
      <c r="P16" s="1">
        <f>AVERAGEIF(Table3[Delta],$G16,Table3[DD])</f>
        <v>-5.8310239457117739E-2</v>
      </c>
      <c r="Q16" s="3">
        <f>AVERAGEIF(Table3[Delta],$G16,Table3[CAR/MDD])</f>
        <v>2.2785971592013734</v>
      </c>
    </row>
    <row r="17" spans="1:17" x14ac:dyDescent="0.3">
      <c r="A17" s="6">
        <v>70</v>
      </c>
      <c r="B17" s="1">
        <f>AVERAGEIF(Table1[Delta],$A17,Table1[XIRR])</f>
        <v>8.5285714285714305E-3</v>
      </c>
      <c r="C17" s="1">
        <f>AVERAGEIF(Table1[Delta],$A17,Table1[DD])</f>
        <v>-0.10958571428571429</v>
      </c>
      <c r="D17" s="3">
        <f>AVERAGEIF(Table1[Delta],$A17,Table1[CAR/MDD])</f>
        <v>0.21571428571428572</v>
      </c>
      <c r="G17" s="6">
        <v>70</v>
      </c>
      <c r="H17" s="1">
        <f>AVERAGEIF(Table2[Delta],$G17,Table2[XIRR])</f>
        <v>0.15825134450344253</v>
      </c>
      <c r="I17" s="1">
        <f>AVERAGEIF(Table2[Delta],$G17,Table2[DD])</f>
        <v>-3.4697297026467198E-2</v>
      </c>
      <c r="J17" s="3">
        <f>AVERAGEIF(Table2[Delta],$G17,Table2[CAR/MDD])</f>
        <v>5.4642466636556204</v>
      </c>
      <c r="N17" s="6">
        <v>70</v>
      </c>
      <c r="O17" s="1">
        <f>AVERAGEIF(Table3[Delta],$G17,Table3[XIRR])</f>
        <v>0.16514153410211171</v>
      </c>
      <c r="P17" s="1">
        <f>AVERAGEIF(Table3[Delta],$G17,Table3[DD])</f>
        <v>-5.7148877733025759E-2</v>
      </c>
      <c r="Q17" s="3">
        <f>AVERAGEIF(Table3[Delta],$G17,Table3[CAR/MDD])</f>
        <v>3.1253149038343122</v>
      </c>
    </row>
    <row r="18" spans="1:17" x14ac:dyDescent="0.3">
      <c r="A18" s="6">
        <v>75</v>
      </c>
      <c r="B18" s="1">
        <f>AVERAGEIF(Table1[Delta],$A18,Table1[XIRR])</f>
        <v>3.214285714285714E-2</v>
      </c>
      <c r="C18" s="1">
        <f>AVERAGEIF(Table1[Delta],$A18,Table1[DD])</f>
        <v>-9.2671428571428585E-2</v>
      </c>
      <c r="D18" s="3">
        <f>AVERAGEIF(Table1[Delta],$A18,Table1[CAR/MDD])</f>
        <v>0.54142857142857148</v>
      </c>
      <c r="G18" s="6">
        <v>75</v>
      </c>
      <c r="H18" s="1">
        <f>AVERAGEIF(Table2[Delta],$G18,Table2[XIRR])</f>
        <v>0.15385094380598138</v>
      </c>
      <c r="I18" s="1">
        <f>AVERAGEIF(Table2[Delta],$G18,Table2[DD])</f>
        <v>-4.1132934615342308E-2</v>
      </c>
      <c r="J18" s="3">
        <f>AVERAGEIF(Table2[Delta],$G18,Table2[CAR/MDD])</f>
        <v>5.4576103316576186</v>
      </c>
      <c r="N18" s="6">
        <v>75</v>
      </c>
      <c r="O18" s="1">
        <f>AVERAGEIF(Table3[Delta],$G18,Table3[XIRR])</f>
        <v>0.18287739892289798</v>
      </c>
      <c r="P18" s="1">
        <f>AVERAGEIF(Table3[Delta],$G18,Table3[DD])</f>
        <v>-5.3642961132823332E-2</v>
      </c>
      <c r="Q18" s="3">
        <f>AVERAGEIF(Table3[Delta],$G18,Table3[CAR/MDD])</f>
        <v>4.0154677167248041</v>
      </c>
    </row>
    <row r="19" spans="1:17" x14ac:dyDescent="0.3">
      <c r="A19" s="6">
        <v>80</v>
      </c>
      <c r="B19" s="1">
        <f>AVERAGEIF(Table1[Delta],$A19,Table1[XIRR])</f>
        <v>5.0271428571428571E-2</v>
      </c>
      <c r="C19" s="1">
        <f>AVERAGEIF(Table1[Delta],$A19,Table1[DD])</f>
        <v>-8.3485714285714288E-2</v>
      </c>
      <c r="D19" s="3">
        <f>AVERAGEIF(Table1[Delta],$A19,Table1[CAR/MDD])</f>
        <v>0.87571428571428578</v>
      </c>
      <c r="G19" s="6">
        <v>80</v>
      </c>
      <c r="H19" s="1">
        <f>AVERAGEIF(Table2[Delta],$G19,Table2[XIRR])</f>
        <v>0.11723842440805961</v>
      </c>
      <c r="I19" s="1">
        <f>AVERAGEIF(Table2[Delta],$G19,Table2[DD])</f>
        <v>-4.1927175312886929E-2</v>
      </c>
      <c r="J19" s="3">
        <f>AVERAGEIF(Table2[Delta],$G19,Table2[CAR/MDD])</f>
        <v>4.8370594932959472</v>
      </c>
      <c r="N19" s="6">
        <v>80</v>
      </c>
      <c r="O19" s="1">
        <f>AVERAGEIF(Table3[Delta],$G19,Table3[XIRR])</f>
        <v>0.16415910910939271</v>
      </c>
      <c r="P19" s="1">
        <f>AVERAGEIF(Table3[Delta],$G19,Table3[DD])</f>
        <v>-5.3411942606177494E-2</v>
      </c>
      <c r="Q19" s="3">
        <f>AVERAGEIF(Table3[Delta],$G19,Table3[CAR/MDD])</f>
        <v>3.5855612118653908</v>
      </c>
    </row>
    <row r="20" spans="1:17" x14ac:dyDescent="0.3">
      <c r="A20" s="6">
        <v>85</v>
      </c>
      <c r="B20" s="1">
        <f>AVERAGEIF(Table1[Delta],$A20,Table1[XIRR])</f>
        <v>3.0428571428571426E-2</v>
      </c>
      <c r="C20" s="1">
        <f>AVERAGEIF(Table1[Delta],$A20,Table1[DD])</f>
        <v>-9.2157142857142868E-2</v>
      </c>
      <c r="D20" s="3">
        <f>AVERAGEIF(Table1[Delta],$A20,Table1[CAR/MDD])</f>
        <v>0.66285714285714281</v>
      </c>
      <c r="G20" s="6">
        <v>85</v>
      </c>
      <c r="H20" s="1">
        <f>AVERAGEIF(Table2[Delta],$G20,Table2[XIRR])</f>
        <v>0.10495581775019214</v>
      </c>
      <c r="I20" s="1">
        <f>AVERAGEIF(Table2[Delta],$G20,Table2[DD])</f>
        <v>-4.0163649448459814E-2</v>
      </c>
      <c r="J20" s="3">
        <f>AVERAGEIF(Table2[Delta],$G20,Table2[CAR/MDD])</f>
        <v>3.517665862782462</v>
      </c>
      <c r="N20" s="6">
        <v>85</v>
      </c>
      <c r="O20" s="1">
        <f>AVERAGEIF(Table3[Delta],$G20,Table3[XIRR])</f>
        <v>0.1325070079730726</v>
      </c>
      <c r="P20" s="1">
        <f>AVERAGEIF(Table3[Delta],$G20,Table3[DD])</f>
        <v>-7.0378881008125602E-2</v>
      </c>
      <c r="Q20" s="3">
        <f>AVERAGEIF(Table3[Delta],$G20,Table3[CAR/MDD])</f>
        <v>3.1372258287684889</v>
      </c>
    </row>
    <row r="21" spans="1:17" x14ac:dyDescent="0.3">
      <c r="A21" s="6">
        <v>90</v>
      </c>
      <c r="B21" s="1">
        <f>AVERAGEIF(Table1[Delta],$A21,Table1[XIRR])</f>
        <v>3.1285714285714292E-2</v>
      </c>
      <c r="C21" s="1">
        <f>AVERAGEIF(Table1[Delta],$A21,Table1[DD])</f>
        <v>-9.7542857142857139E-2</v>
      </c>
      <c r="D21" s="3">
        <f>AVERAGEIF(Table1[Delta],$A21,Table1[CAR/MDD])</f>
        <v>0.66714285714285715</v>
      </c>
      <c r="G21" s="6">
        <v>90</v>
      </c>
      <c r="H21" s="1">
        <f>AVERAGEIF(Table2[Delta],$G21,Table2[XIRR])</f>
        <v>0.10975510520026621</v>
      </c>
      <c r="I21" s="1">
        <f>AVERAGEIF(Table2[Delta],$G21,Table2[DD])</f>
        <v>-3.5017645263078476E-2</v>
      </c>
      <c r="J21" s="3">
        <f>AVERAGEIF(Table2[Delta],$G21,Table2[CAR/MDD])</f>
        <v>4.1112044911471211</v>
      </c>
      <c r="N21" s="6">
        <v>90</v>
      </c>
      <c r="O21" s="1">
        <f>AVERAGEIF(Table3[Delta],$G21,Table3[XIRR])</f>
        <v>0.13795047859631779</v>
      </c>
      <c r="P21" s="1">
        <f>AVERAGEIF(Table3[Delta],$G21,Table3[DD])</f>
        <v>-7.4897126216706522E-2</v>
      </c>
      <c r="Q21" s="3">
        <f>AVERAGEIF(Table3[Delta],$G21,Table3[CAR/MDD])</f>
        <v>2.721848386103265</v>
      </c>
    </row>
    <row r="22" spans="1:17" x14ac:dyDescent="0.3">
      <c r="A22" s="6">
        <v>95</v>
      </c>
      <c r="B22" s="1">
        <f>AVERAGEIF(Table1[Delta],$A22,Table1[XIRR])</f>
        <v>3.1657142857142863E-2</v>
      </c>
      <c r="C22" s="1">
        <f>AVERAGEIF(Table1[Delta],$A22,Table1[DD])</f>
        <v>-8.3942857142857139E-2</v>
      </c>
      <c r="D22" s="3">
        <f>AVERAGEIF(Table1[Delta],$A22,Table1[CAR/MDD])</f>
        <v>0.73142857142857132</v>
      </c>
      <c r="G22" s="6">
        <v>95</v>
      </c>
      <c r="H22" s="1">
        <f>AVERAGEIF(Table2[Delta],$G22,Table2[XIRR])</f>
        <v>0.15348379708456816</v>
      </c>
      <c r="I22" s="1">
        <f>AVERAGEIF(Table2[Delta],$G22,Table2[DD])</f>
        <v>-2.1613419538225032E-2</v>
      </c>
      <c r="J22" s="3">
        <f>AVERAGEIF(Table2[Delta],$G22,Table2[CAR/MDD])</f>
        <v>7.2317706007975042</v>
      </c>
      <c r="N22" s="6">
        <v>95</v>
      </c>
      <c r="O22" s="1">
        <f>AVERAGEIF(Table3[Delta],$G22,Table3[XIRR])</f>
        <v>0.17954019014429012</v>
      </c>
      <c r="P22" s="1">
        <f>AVERAGEIF(Table3[Delta],$G22,Table3[DD])</f>
        <v>-4.6208719890370197E-2</v>
      </c>
      <c r="Q22" s="3">
        <f>AVERAGEIF(Table3[Delta],$G22,Table3[CAR/MDD])</f>
        <v>5.9254267283196347</v>
      </c>
    </row>
    <row r="23" spans="1:17" x14ac:dyDescent="0.3">
      <c r="A23" s="6"/>
      <c r="B23" s="2"/>
      <c r="C23" s="2"/>
      <c r="G23" s="6"/>
      <c r="H23" s="2"/>
      <c r="I23" s="2"/>
      <c r="N23" s="6"/>
      <c r="O23" s="2"/>
      <c r="P23" s="2"/>
    </row>
    <row r="24" spans="1:17" x14ac:dyDescent="0.3">
      <c r="A24" s="6"/>
      <c r="B24" s="2"/>
      <c r="C24" s="2"/>
      <c r="G24" s="6"/>
      <c r="H24" s="2"/>
      <c r="I24" s="2"/>
      <c r="N24" s="6"/>
      <c r="O24" s="2"/>
      <c r="P24" s="2"/>
    </row>
    <row r="25" spans="1:17" ht="16.2" x14ac:dyDescent="0.45">
      <c r="A25" s="4" t="s">
        <v>9</v>
      </c>
      <c r="B25" s="4" t="s">
        <v>2</v>
      </c>
      <c r="C25" s="4" t="s">
        <v>3</v>
      </c>
      <c r="D25" s="4" t="s">
        <v>4</v>
      </c>
      <c r="G25" s="4" t="s">
        <v>9</v>
      </c>
      <c r="H25" s="4" t="s">
        <v>2</v>
      </c>
      <c r="I25" s="4" t="s">
        <v>3</v>
      </c>
      <c r="J25" s="4" t="s">
        <v>4</v>
      </c>
      <c r="N25" s="4" t="s">
        <v>9</v>
      </c>
      <c r="O25" s="4" t="s">
        <v>2</v>
      </c>
      <c r="P25" s="4" t="s">
        <v>3</v>
      </c>
      <c r="Q25" s="4" t="s">
        <v>4</v>
      </c>
    </row>
    <row r="26" spans="1:17" x14ac:dyDescent="0.3">
      <c r="A26" s="6">
        <v>50</v>
      </c>
      <c r="B26" s="1">
        <f>AVERAGEIF(Table1[%],$A26,Table1[XIRR])</f>
        <v>5.318823529411764E-2</v>
      </c>
      <c r="C26" s="1">
        <f>AVERAGEIF(Table1[%],$A26,Table1[DD])</f>
        <v>-0.10298823529411764</v>
      </c>
      <c r="D26" s="3">
        <f>AVERAGEIF(Table1[%],$A26,Table1[CAR/MDD])</f>
        <v>0.63176470588235301</v>
      </c>
      <c r="G26" s="6">
        <v>50</v>
      </c>
      <c r="H26" s="1">
        <f>AVERAGEIF(Table2[%],$G26,Table2[XIRR])</f>
        <v>2.720929252173996E-2</v>
      </c>
      <c r="I26" s="1">
        <f>AVERAGEIF(Table2[%],$G26,Table2[DD])</f>
        <v>-0.10788153196705695</v>
      </c>
      <c r="J26" s="3">
        <f>AVERAGEIF(Table2[%],$G26,Table2[CAR/MDD])</f>
        <v>0.58827534587401009</v>
      </c>
      <c r="N26" s="6">
        <v>50</v>
      </c>
      <c r="O26" s="1">
        <f>AVERAGEIF(Table3[%],$G26,Table3[XIRR])</f>
        <v>7.8925415340848376E-2</v>
      </c>
      <c r="P26" s="1">
        <f>AVERAGEIF(Table3[%],$G26,Table3[DD])</f>
        <v>-8.8996990487884162E-2</v>
      </c>
      <c r="Q26" s="3">
        <f>AVERAGEIF(Table3[%],$G26,Table3[CAR/MDD])</f>
        <v>1.735047728444377</v>
      </c>
    </row>
    <row r="27" spans="1:17" x14ac:dyDescent="0.3">
      <c r="A27" s="6">
        <v>75</v>
      </c>
      <c r="B27" s="1">
        <f>AVERAGEIF(Table1[%],$A27,Table1[XIRR])</f>
        <v>6.2176470588235291E-2</v>
      </c>
      <c r="C27" s="1">
        <f>AVERAGEIF(Table1[%],$A27,Table1[DD])</f>
        <v>-7.9147058823529404E-2</v>
      </c>
      <c r="D27" s="3">
        <f>AVERAGEIF(Table1[%],$A27,Table1[CAR/MDD])</f>
        <v>1.0688235294117645</v>
      </c>
      <c r="G27" s="6">
        <v>75</v>
      </c>
      <c r="H27" s="1">
        <f>AVERAGEIF(Table2[%],$G27,Table2[XIRR])</f>
        <v>6.0797882899670981E-2</v>
      </c>
      <c r="I27" s="1">
        <f>AVERAGEIF(Table2[%],$G27,Table2[DD])</f>
        <v>-7.1575522361947114E-2</v>
      </c>
      <c r="J27" s="3">
        <f>AVERAGEIF(Table2[%],$G27,Table2[CAR/MDD])</f>
        <v>1.7972121685598825</v>
      </c>
      <c r="N27" s="6">
        <v>75</v>
      </c>
      <c r="O27" s="1">
        <f>AVERAGEIF(Table3[%],$G27,Table3[XIRR])</f>
        <v>0.12073609113644024</v>
      </c>
      <c r="P27" s="1">
        <f>AVERAGEIF(Table3[%],$G27,Table3[DD])</f>
        <v>-6.4170995670923534E-2</v>
      </c>
      <c r="Q27" s="3">
        <f>AVERAGEIF(Table3[%],$G27,Table3[CAR/MDD])</f>
        <v>2.8844324750532437</v>
      </c>
    </row>
    <row r="28" spans="1:17" x14ac:dyDescent="0.3">
      <c r="A28" s="6">
        <v>100</v>
      </c>
      <c r="B28" s="1">
        <f>AVERAGEIF(Table1[%],$A28,Table1[XIRR])</f>
        <v>5.4111764705882352E-2</v>
      </c>
      <c r="C28" s="1">
        <f>AVERAGEIF(Table1[%],$A28,Table1[DD])</f>
        <v>-6.1864705882352933E-2</v>
      </c>
      <c r="D28" s="3">
        <f>AVERAGEIF(Table1[%],$A28,Table1[CAR/MDD])</f>
        <v>1.351764705882353</v>
      </c>
      <c r="G28" s="6">
        <v>100</v>
      </c>
      <c r="H28" s="1">
        <f>AVERAGEIF(Table2[%],$G28,Table2[XIRR])</f>
        <v>6.2428188821910965E-2</v>
      </c>
      <c r="I28" s="1">
        <f>AVERAGEIF(Table2[%],$G28,Table2[DD])</f>
        <v>-5.1466181509585249E-2</v>
      </c>
      <c r="J28" s="3">
        <f>AVERAGEIF(Table2[%],$G28,Table2[CAR/MDD])</f>
        <v>2.6075841673489029</v>
      </c>
      <c r="N28" s="6">
        <v>100</v>
      </c>
      <c r="O28" s="1">
        <f>AVERAGEIF(Table3[%],$G28,Table3[XIRR])</f>
        <v>0.11554024633420369</v>
      </c>
      <c r="P28" s="1">
        <f>AVERAGEIF(Table3[%],$G28,Table3[DD])</f>
        <v>-5.9200888114101527E-2</v>
      </c>
      <c r="Q28" s="3">
        <f>AVERAGEIF(Table3[%],$G28,Table3[CAR/MDD])</f>
        <v>2.3881712268435273</v>
      </c>
    </row>
    <row r="29" spans="1:17" x14ac:dyDescent="0.3">
      <c r="A29" s="6">
        <v>125</v>
      </c>
      <c r="B29" s="1">
        <f>AVERAGEIF(Table1[%],$A29,Table1[XIRR])</f>
        <v>5.3670588235294123E-2</v>
      </c>
      <c r="C29" s="1">
        <f>AVERAGEIF(Table1[%],$A29,Table1[DD])</f>
        <v>-5.7723529411764708E-2</v>
      </c>
      <c r="D29" s="3">
        <f>AVERAGEIF(Table1[%],$A29,Table1[CAR/MDD])</f>
        <v>1.6823529411764706</v>
      </c>
      <c r="G29" s="6">
        <v>125</v>
      </c>
      <c r="H29" s="1">
        <f>AVERAGEIF(Table2[%],$G29,Table2[XIRR])</f>
        <v>6.6703224724924737E-2</v>
      </c>
      <c r="I29" s="1">
        <f>AVERAGEIF(Table2[%],$G29,Table2[DD])</f>
        <v>-3.9811838260611333E-2</v>
      </c>
      <c r="J29" s="3">
        <f>AVERAGEIF(Table2[%],$G29,Table2[CAR/MDD])</f>
        <v>3.1321031017662313</v>
      </c>
      <c r="N29" s="6">
        <v>125</v>
      </c>
      <c r="O29" s="1">
        <f>AVERAGEIF(Table3[%],$G29,Table3[XIRR])</f>
        <v>0.11970907347239677</v>
      </c>
      <c r="P29" s="1">
        <f>AVERAGEIF(Table3[%],$G29,Table3[DD])</f>
        <v>-5.4214642028506586E-2</v>
      </c>
      <c r="Q29" s="3">
        <f>AVERAGEIF(Table3[%],$G29,Table3[CAR/MDD])</f>
        <v>2.5530421546947046</v>
      </c>
    </row>
    <row r="30" spans="1:17" x14ac:dyDescent="0.3">
      <c r="A30" s="6">
        <v>150</v>
      </c>
      <c r="B30" s="1">
        <f>AVERAGEIF(Table1[%],$A30,Table1[XIRR])</f>
        <v>4.3217647058823527E-2</v>
      </c>
      <c r="C30" s="1">
        <f>AVERAGEIF(Table1[%],$A30,Table1[DD])</f>
        <v>-5.4535294117647057E-2</v>
      </c>
      <c r="D30" s="3">
        <f>AVERAGEIF(Table1[%],$A30,Table1[CAR/MDD])</f>
        <v>1.9423529411764708</v>
      </c>
      <c r="G30" s="6">
        <v>150</v>
      </c>
      <c r="H30" s="1">
        <f>AVERAGEIF(Table2[%],$G30,Table2[XIRR])</f>
        <v>6.4619307336845885E-2</v>
      </c>
      <c r="I30" s="1">
        <f>AVERAGEIF(Table2[%],$G30,Table2[DD])</f>
        <v>-4.1825224387733964E-2</v>
      </c>
      <c r="J30" s="3">
        <f>AVERAGEIF(Table2[%],$G30,Table2[CAR/MDD])</f>
        <v>2.4842705345793874</v>
      </c>
      <c r="N30" s="6">
        <v>150</v>
      </c>
      <c r="O30" s="1">
        <f>AVERAGEIF(Table3[%],$G30,Table3[XIRR])</f>
        <v>0.10723259878760982</v>
      </c>
      <c r="P30" s="1">
        <f>AVERAGEIF(Table3[%],$G30,Table3[DD])</f>
        <v>-6.0958503045362385E-2</v>
      </c>
      <c r="Q30" s="3">
        <f>AVERAGEIF(Table3[%],$G30,Table3[CAR/MDD])</f>
        <v>1.9870520481033438</v>
      </c>
    </row>
    <row r="31" spans="1:17" x14ac:dyDescent="0.3">
      <c r="A31" s="6">
        <v>175</v>
      </c>
      <c r="B31" s="1">
        <f>AVERAGEIF(Table1[%],$A31,Table1[XIRR])</f>
        <v>3.7988235294117649E-2</v>
      </c>
      <c r="C31" s="1">
        <f>AVERAGEIF(Table1[%],$A31,Table1[DD])</f>
        <v>-6.1647058823529416E-2</v>
      </c>
      <c r="D31" s="3">
        <f>AVERAGEIF(Table1[%],$A31,Table1[CAR/MDD])</f>
        <v>1.61</v>
      </c>
      <c r="G31" s="6">
        <v>175</v>
      </c>
      <c r="H31" s="1">
        <f>AVERAGEIF(Table2[%],$G31,Table2[XIRR])</f>
        <v>8.511763926536603E-2</v>
      </c>
      <c r="I31" s="1">
        <f>AVERAGEIF(Table2[%],$G31,Table2[DD])</f>
        <v>-4.2186445784431689E-2</v>
      </c>
      <c r="J31" s="3">
        <f>AVERAGEIF(Table2[%],$G31,Table2[CAR/MDD])</f>
        <v>2.8730339938703002</v>
      </c>
      <c r="N31" s="6">
        <v>175</v>
      </c>
      <c r="O31" s="1">
        <f>AVERAGEIF(Table3[%],$G31,Table3[XIRR])</f>
        <v>0.12192860365722082</v>
      </c>
      <c r="P31" s="1">
        <f>AVERAGEIF(Table3[%],$G31,Table3[DD])</f>
        <v>-6.2426394566353238E-2</v>
      </c>
      <c r="Q31" s="3">
        <f>AVERAGEIF(Table3[%],$G31,Table3[CAR/MDD])</f>
        <v>2.4204763649888061</v>
      </c>
    </row>
    <row r="32" spans="1:17" x14ac:dyDescent="0.3">
      <c r="A32" s="6">
        <v>200</v>
      </c>
      <c r="B32" s="1">
        <f>AVERAGEIF(Table1[%],$A32,Table1[XIRR])</f>
        <v>4.1329411764705885E-2</v>
      </c>
      <c r="C32" s="1">
        <f>AVERAGEIF(Table1[%],$A32,Table1[DD])</f>
        <v>-6.9023529411764692E-2</v>
      </c>
      <c r="D32" s="3">
        <f>AVERAGEIF(Table1[%],$A32,Table1[CAR/MDD])</f>
        <v>1.9429411764705884</v>
      </c>
      <c r="G32" s="6">
        <v>200</v>
      </c>
      <c r="H32" s="1">
        <f>AVERAGEIF(Table2[%],$G32,Table2[XIRR])</f>
        <v>9.7404238889727213E-2</v>
      </c>
      <c r="I32" s="1">
        <f>AVERAGEIF(Table2[%],$G32,Table2[DD])</f>
        <v>-4.670130211946958E-2</v>
      </c>
      <c r="J32" s="3">
        <f>AVERAGEIF(Table2[%],$G32,Table2[CAR/MDD])</f>
        <v>3.1856089902910103</v>
      </c>
      <c r="N32" s="6">
        <v>200</v>
      </c>
      <c r="O32" s="1">
        <f>AVERAGEIF(Table3[%],$G32,Table3[XIRR])</f>
        <v>0.13717486942908486</v>
      </c>
      <c r="P32" s="1">
        <f>AVERAGEIF(Table3[%],$G32,Table3[DD])</f>
        <v>-6.9172985363543382E-2</v>
      </c>
      <c r="Q32" s="3">
        <f>AVERAGEIF(Table3[%],$G32,Table3[CAR/MDD])</f>
        <v>3.0129333265160843</v>
      </c>
    </row>
    <row r="36" spans="1:17" x14ac:dyDescent="0.3">
      <c r="A36" t="s">
        <v>5</v>
      </c>
      <c r="G36" t="s">
        <v>6</v>
      </c>
      <c r="M36" t="s">
        <v>7</v>
      </c>
    </row>
    <row r="37" spans="1:17" x14ac:dyDescent="0.3">
      <c r="A37" t="s">
        <v>0</v>
      </c>
      <c r="B37" t="s">
        <v>1</v>
      </c>
      <c r="C37" t="s">
        <v>2</v>
      </c>
      <c r="D37" t="s">
        <v>3</v>
      </c>
      <c r="E37" t="s">
        <v>4</v>
      </c>
      <c r="G37" t="s">
        <v>0</v>
      </c>
      <c r="H37" t="s">
        <v>1</v>
      </c>
      <c r="I37" t="s">
        <v>2</v>
      </c>
      <c r="J37" t="s">
        <v>3</v>
      </c>
      <c r="K37" t="s">
        <v>4</v>
      </c>
      <c r="M37" t="s">
        <v>0</v>
      </c>
      <c r="N37" t="s">
        <v>1</v>
      </c>
      <c r="O37" t="s">
        <v>2</v>
      </c>
      <c r="P37" t="s">
        <v>3</v>
      </c>
      <c r="Q37" t="s">
        <v>4</v>
      </c>
    </row>
    <row r="38" spans="1:17" x14ac:dyDescent="0.3">
      <c r="A38">
        <v>95</v>
      </c>
      <c r="B38">
        <v>200</v>
      </c>
      <c r="C38" s="1">
        <v>-7.2900000000000006E-2</v>
      </c>
      <c r="D38" s="1">
        <v>-0.1255</v>
      </c>
      <c r="E38" s="3">
        <v>-0.57999999999999996</v>
      </c>
      <c r="G38">
        <v>50</v>
      </c>
      <c r="H38">
        <v>100</v>
      </c>
      <c r="I38" s="1">
        <v>4.1686377444060799E-2</v>
      </c>
      <c r="J38" s="1">
        <v>-3.8445150687357203E-2</v>
      </c>
      <c r="K38" s="3">
        <v>1.08430781772873</v>
      </c>
      <c r="M38">
        <v>50</v>
      </c>
      <c r="N38">
        <v>100</v>
      </c>
      <c r="O38" s="1">
        <v>0.10106392106206501</v>
      </c>
      <c r="P38" s="1">
        <v>-6.4499668789998105E-2</v>
      </c>
      <c r="Q38" s="3">
        <v>1.56689054313</v>
      </c>
    </row>
    <row r="39" spans="1:17" x14ac:dyDescent="0.3">
      <c r="A39">
        <v>95</v>
      </c>
      <c r="B39">
        <v>150</v>
      </c>
      <c r="C39" s="1">
        <v>-5.0099999999999999E-2</v>
      </c>
      <c r="D39" s="1">
        <v>-9.9900000000000003E-2</v>
      </c>
      <c r="E39" s="3">
        <v>-0.5</v>
      </c>
      <c r="G39">
        <v>50</v>
      </c>
      <c r="H39">
        <v>125</v>
      </c>
      <c r="I39" s="1">
        <v>5.5695052033170503E-2</v>
      </c>
      <c r="J39" s="1">
        <v>-3.4592339007468803E-2</v>
      </c>
      <c r="K39" s="3">
        <v>1.6100400733568601</v>
      </c>
      <c r="M39">
        <v>50</v>
      </c>
      <c r="N39">
        <v>125</v>
      </c>
      <c r="O39" s="1">
        <v>9.6892657643774902E-2</v>
      </c>
      <c r="P39" s="1">
        <v>-6.3832410384967106E-2</v>
      </c>
      <c r="Q39" s="3">
        <v>1.51792258915846</v>
      </c>
    </row>
    <row r="40" spans="1:17" x14ac:dyDescent="0.3">
      <c r="A40">
        <v>95</v>
      </c>
      <c r="B40">
        <v>175</v>
      </c>
      <c r="C40" s="1">
        <v>-5.4300000000000001E-2</v>
      </c>
      <c r="D40" s="1">
        <v>-0.11269999999999999</v>
      </c>
      <c r="E40" s="3">
        <v>-0.48</v>
      </c>
      <c r="G40">
        <v>50</v>
      </c>
      <c r="H40">
        <v>150</v>
      </c>
      <c r="I40" s="1">
        <v>2.3191220327073901E-2</v>
      </c>
      <c r="J40" s="1">
        <v>-4.2627840665588501E-2</v>
      </c>
      <c r="K40" s="3">
        <v>0.54403929368618398</v>
      </c>
      <c r="M40">
        <v>50</v>
      </c>
      <c r="N40">
        <v>150</v>
      </c>
      <c r="O40" s="1">
        <v>1.16236785065844E-2</v>
      </c>
      <c r="P40" s="1">
        <v>-9.4606481263479106E-2</v>
      </c>
      <c r="Q40" s="3">
        <v>0.122863448162843</v>
      </c>
    </row>
    <row r="41" spans="1:17" x14ac:dyDescent="0.3">
      <c r="A41">
        <v>60</v>
      </c>
      <c r="B41">
        <v>175</v>
      </c>
      <c r="C41" s="1">
        <v>-6.1400000000000003E-2</v>
      </c>
      <c r="D41" s="1">
        <v>-0.1308</v>
      </c>
      <c r="E41" s="3">
        <v>-0.47</v>
      </c>
      <c r="G41">
        <v>50</v>
      </c>
      <c r="H41">
        <v>175</v>
      </c>
      <c r="I41" s="1">
        <v>6.2487005068651402E-2</v>
      </c>
      <c r="J41" s="1">
        <v>-5.1800081907258801E-2</v>
      </c>
      <c r="K41" s="3">
        <v>1.2063109317187199</v>
      </c>
      <c r="M41">
        <v>50</v>
      </c>
      <c r="N41">
        <v>175</v>
      </c>
      <c r="O41" s="1">
        <v>5.4030004257113101E-2</v>
      </c>
      <c r="P41" s="1">
        <v>-9.6109819698477594E-2</v>
      </c>
      <c r="Q41" s="3">
        <v>0.56216944768619603</v>
      </c>
    </row>
    <row r="42" spans="1:17" x14ac:dyDescent="0.3">
      <c r="A42">
        <v>60</v>
      </c>
      <c r="B42">
        <v>150</v>
      </c>
      <c r="C42" s="1">
        <v>-4.41E-2</v>
      </c>
      <c r="D42" s="1">
        <v>-0.1003</v>
      </c>
      <c r="E42" s="3">
        <v>-0.44</v>
      </c>
      <c r="G42">
        <v>50</v>
      </c>
      <c r="H42">
        <v>200</v>
      </c>
      <c r="I42" s="1">
        <v>5.6295383395406899E-2</v>
      </c>
      <c r="J42" s="1">
        <v>-7.0887039698029106E-2</v>
      </c>
      <c r="K42" s="3">
        <v>0.79415621861512298</v>
      </c>
      <c r="M42">
        <v>50</v>
      </c>
      <c r="N42">
        <v>200</v>
      </c>
      <c r="O42" s="1">
        <v>4.8776646277327002E-2</v>
      </c>
      <c r="P42" s="1">
        <v>-0.102531276130587</v>
      </c>
      <c r="Q42" s="3">
        <v>0.475724560525351</v>
      </c>
    </row>
    <row r="43" spans="1:17" x14ac:dyDescent="0.3">
      <c r="A43">
        <v>70</v>
      </c>
      <c r="B43">
        <v>125</v>
      </c>
      <c r="C43" s="1">
        <v>-7.3899999999999993E-2</v>
      </c>
      <c r="D43" s="1">
        <v>-0.16719999999999999</v>
      </c>
      <c r="E43" s="3">
        <v>-0.44</v>
      </c>
      <c r="G43">
        <v>50</v>
      </c>
      <c r="H43">
        <v>50</v>
      </c>
      <c r="I43" s="1">
        <v>1.57247939034993E-2</v>
      </c>
      <c r="J43" s="1">
        <v>-0.110222814420016</v>
      </c>
      <c r="K43" s="3">
        <v>0.14266369431992801</v>
      </c>
      <c r="M43">
        <v>50</v>
      </c>
      <c r="N43">
        <v>50</v>
      </c>
      <c r="O43" s="1">
        <v>5.6590068429108298E-2</v>
      </c>
      <c r="P43" s="1">
        <v>-9.1250623372305703E-2</v>
      </c>
      <c r="Q43" s="3">
        <v>0.62016089685457698</v>
      </c>
    </row>
    <row r="44" spans="1:17" x14ac:dyDescent="0.3">
      <c r="A44">
        <v>90</v>
      </c>
      <c r="B44">
        <v>200</v>
      </c>
      <c r="C44" s="1">
        <v>-7.6600000000000001E-2</v>
      </c>
      <c r="D44" s="1">
        <v>-0.1729</v>
      </c>
      <c r="E44" s="3">
        <v>-0.44</v>
      </c>
      <c r="G44">
        <v>50</v>
      </c>
      <c r="H44">
        <v>75</v>
      </c>
      <c r="I44" s="1">
        <v>3.4261651881810198E-2</v>
      </c>
      <c r="J44" s="1">
        <v>-8.1781019396861998E-2</v>
      </c>
      <c r="K44" s="3">
        <v>0.41894381036689299</v>
      </c>
      <c r="M44">
        <v>50</v>
      </c>
      <c r="N44">
        <v>75</v>
      </c>
      <c r="O44" s="1">
        <v>7.7689029926262601E-2</v>
      </c>
      <c r="P44" s="1">
        <v>-7.2529090616861094E-2</v>
      </c>
      <c r="Q44" s="3">
        <v>1.07114303054837</v>
      </c>
    </row>
    <row r="45" spans="1:17" x14ac:dyDescent="0.3">
      <c r="A45">
        <v>90</v>
      </c>
      <c r="B45">
        <v>175</v>
      </c>
      <c r="C45" s="1">
        <v>-5.6000000000000001E-2</v>
      </c>
      <c r="D45" s="1">
        <v>-0.1363</v>
      </c>
      <c r="E45" s="3">
        <v>-0.41</v>
      </c>
      <c r="G45">
        <v>80</v>
      </c>
      <c r="H45">
        <v>100</v>
      </c>
      <c r="I45" s="1">
        <v>0.13211742481626501</v>
      </c>
      <c r="J45" s="1">
        <v>-2.58639680157913E-2</v>
      </c>
      <c r="K45" s="3">
        <v>5.1081653339348696</v>
      </c>
      <c r="M45">
        <v>80</v>
      </c>
      <c r="N45">
        <v>100</v>
      </c>
      <c r="O45" s="1">
        <v>0.18289906850930099</v>
      </c>
      <c r="P45" s="1">
        <v>-3.2941875833981601E-2</v>
      </c>
      <c r="Q45" s="3">
        <v>5.5521752747495103</v>
      </c>
    </row>
    <row r="46" spans="1:17" x14ac:dyDescent="0.3">
      <c r="A46">
        <v>65</v>
      </c>
      <c r="B46">
        <v>125</v>
      </c>
      <c r="C46" s="1">
        <v>-4.7600000000000003E-2</v>
      </c>
      <c r="D46" s="1">
        <v>-0.12139999999999999</v>
      </c>
      <c r="E46" s="3">
        <v>-0.39</v>
      </c>
      <c r="G46">
        <v>80</v>
      </c>
      <c r="H46">
        <v>125</v>
      </c>
      <c r="I46" s="1">
        <v>0.157734861301146</v>
      </c>
      <c r="J46" s="1">
        <v>-2.1024779614641401E-2</v>
      </c>
      <c r="K46" s="3">
        <v>7.5023312582692299</v>
      </c>
      <c r="M46">
        <v>80</v>
      </c>
      <c r="N46">
        <v>125</v>
      </c>
      <c r="O46" s="1">
        <v>0.25519815439270399</v>
      </c>
      <c r="P46" s="1">
        <v>-4.3984380968305002E-2</v>
      </c>
      <c r="Q46" s="3">
        <v>5.8020176429582797</v>
      </c>
    </row>
    <row r="47" spans="1:17" x14ac:dyDescent="0.3">
      <c r="A47">
        <v>85</v>
      </c>
      <c r="B47">
        <v>200</v>
      </c>
      <c r="C47" s="1">
        <v>-0.06</v>
      </c>
      <c r="D47" s="1">
        <v>-0.1527</v>
      </c>
      <c r="E47" s="3">
        <v>-0.39</v>
      </c>
      <c r="G47">
        <v>80</v>
      </c>
      <c r="H47">
        <v>150</v>
      </c>
      <c r="I47" s="1">
        <v>0.148252777156336</v>
      </c>
      <c r="J47" s="1">
        <v>-1.6648639595821399E-2</v>
      </c>
      <c r="K47" s="3">
        <v>8.9047982751423191</v>
      </c>
      <c r="M47">
        <v>80</v>
      </c>
      <c r="N47">
        <v>150</v>
      </c>
      <c r="O47" s="1">
        <v>0.22775911400657201</v>
      </c>
      <c r="P47" s="1">
        <v>-4.2344971355005902E-2</v>
      </c>
      <c r="Q47" s="3">
        <v>5.3786578835327798</v>
      </c>
    </row>
    <row r="48" spans="1:17" x14ac:dyDescent="0.3">
      <c r="A48">
        <v>55</v>
      </c>
      <c r="B48">
        <v>200</v>
      </c>
      <c r="C48" s="1">
        <v>-3.6200000000000003E-2</v>
      </c>
      <c r="D48" s="1">
        <v>-9.8100000000000007E-2</v>
      </c>
      <c r="E48" s="3">
        <v>-0.37</v>
      </c>
      <c r="G48">
        <v>80</v>
      </c>
      <c r="H48">
        <v>175</v>
      </c>
      <c r="I48" s="1">
        <v>0.170510756340816</v>
      </c>
      <c r="J48" s="1">
        <v>-4.14529617451391E-2</v>
      </c>
      <c r="K48" s="3">
        <v>4.1133552142582701</v>
      </c>
      <c r="M48">
        <v>80</v>
      </c>
      <c r="N48">
        <v>175</v>
      </c>
      <c r="O48" s="1">
        <v>0.23809121694452701</v>
      </c>
      <c r="P48" s="1">
        <v>-5.2351975129052299E-2</v>
      </c>
      <c r="Q48" s="3">
        <v>4.5478936822843998</v>
      </c>
    </row>
    <row r="49" spans="1:17" x14ac:dyDescent="0.3">
      <c r="A49">
        <v>70</v>
      </c>
      <c r="B49">
        <v>100</v>
      </c>
      <c r="C49" s="1">
        <v>-3.5400000000000001E-2</v>
      </c>
      <c r="D49" s="1">
        <v>-0.11799999999999999</v>
      </c>
      <c r="E49" s="3">
        <v>-0.3</v>
      </c>
      <c r="G49">
        <v>80</v>
      </c>
      <c r="H49">
        <v>200</v>
      </c>
      <c r="I49" s="1">
        <v>0.15697339445171399</v>
      </c>
      <c r="J49" s="1">
        <v>-2.3959597468307201E-2</v>
      </c>
      <c r="K49" s="3">
        <v>6.5515872985492303</v>
      </c>
      <c r="M49">
        <v>80</v>
      </c>
      <c r="N49">
        <v>200</v>
      </c>
      <c r="O49" s="1">
        <v>0.175643483016965</v>
      </c>
      <c r="P49" s="1">
        <v>-6.5823188996852605E-2</v>
      </c>
      <c r="Q49" s="3">
        <v>2.6684134526718801</v>
      </c>
    </row>
    <row r="50" spans="1:17" x14ac:dyDescent="0.3">
      <c r="A50">
        <v>65</v>
      </c>
      <c r="B50">
        <v>150</v>
      </c>
      <c r="C50" s="1">
        <v>-2.1999999999999999E-2</v>
      </c>
      <c r="D50" s="1">
        <v>-7.6600000000000001E-2</v>
      </c>
      <c r="E50" s="3">
        <v>-0.28999999999999998</v>
      </c>
      <c r="G50">
        <v>80</v>
      </c>
      <c r="H50">
        <v>50</v>
      </c>
      <c r="I50" s="1">
        <v>-3.7901850921895699E-2</v>
      </c>
      <c r="J50" s="1">
        <v>-0.118054867278131</v>
      </c>
      <c r="K50" s="3">
        <v>-0.32105284428977299</v>
      </c>
      <c r="M50">
        <v>80</v>
      </c>
      <c r="N50">
        <v>50</v>
      </c>
      <c r="O50" s="1">
        <v>-2.40271751029836E-3</v>
      </c>
      <c r="P50" s="1">
        <v>-7.5564304412829603E-2</v>
      </c>
      <c r="Q50" s="3">
        <v>-3.1796991039202999E-2</v>
      </c>
    </row>
    <row r="51" spans="1:17" x14ac:dyDescent="0.3">
      <c r="A51">
        <v>75</v>
      </c>
      <c r="B51">
        <v>100</v>
      </c>
      <c r="C51" s="1">
        <v>-3.4200000000000001E-2</v>
      </c>
      <c r="D51" s="1">
        <v>-0.1179</v>
      </c>
      <c r="E51" s="3">
        <v>-0.28999999999999998</v>
      </c>
      <c r="G51">
        <v>80</v>
      </c>
      <c r="H51">
        <v>75</v>
      </c>
      <c r="I51" s="1">
        <v>9.2981607712035896E-2</v>
      </c>
      <c r="J51" s="1">
        <v>-4.6485413472377099E-2</v>
      </c>
      <c r="K51" s="3">
        <v>2.0002319172074898</v>
      </c>
      <c r="M51">
        <v>80</v>
      </c>
      <c r="N51">
        <v>75</v>
      </c>
      <c r="O51" s="1">
        <v>7.1925444405978103E-2</v>
      </c>
      <c r="P51" s="1">
        <v>-6.0872901547215502E-2</v>
      </c>
      <c r="Q51" s="3">
        <v>1.1815675379000901</v>
      </c>
    </row>
    <row r="52" spans="1:17" x14ac:dyDescent="0.3">
      <c r="A52">
        <v>55</v>
      </c>
      <c r="B52">
        <v>175</v>
      </c>
      <c r="C52" s="1">
        <v>-1.1900000000000001E-2</v>
      </c>
      <c r="D52" s="1">
        <v>-4.8500000000000001E-2</v>
      </c>
      <c r="E52" s="3">
        <v>-0.25</v>
      </c>
      <c r="G52">
        <v>45</v>
      </c>
      <c r="H52">
        <v>100</v>
      </c>
      <c r="I52" s="1">
        <v>4.2974270510627299E-2</v>
      </c>
      <c r="J52" s="1">
        <v>-4.3530729473243303E-2</v>
      </c>
      <c r="K52" s="3">
        <v>0.98721687025810001</v>
      </c>
      <c r="M52">
        <v>45</v>
      </c>
      <c r="N52">
        <v>100</v>
      </c>
      <c r="O52" s="1">
        <v>0.11621138158700201</v>
      </c>
      <c r="P52" s="1">
        <v>-6.8945508550787904E-2</v>
      </c>
      <c r="Q52" s="3">
        <v>1.68555405609049</v>
      </c>
    </row>
    <row r="53" spans="1:17" x14ac:dyDescent="0.3">
      <c r="A53">
        <v>65</v>
      </c>
      <c r="B53">
        <v>100</v>
      </c>
      <c r="C53" s="1">
        <v>-2.3300000000000001E-2</v>
      </c>
      <c r="D53" s="1">
        <v>-0.1118</v>
      </c>
      <c r="E53" s="3">
        <v>-0.21</v>
      </c>
      <c r="G53">
        <v>45</v>
      </c>
      <c r="H53">
        <v>125</v>
      </c>
      <c r="I53" s="1">
        <v>1.5553362304554799E-2</v>
      </c>
      <c r="J53" s="1">
        <v>-5.4952880530563998E-2</v>
      </c>
      <c r="K53" s="3">
        <v>0.283030883083632</v>
      </c>
      <c r="M53">
        <v>45</v>
      </c>
      <c r="N53">
        <v>125</v>
      </c>
      <c r="O53" s="1">
        <v>0.11786223907500699</v>
      </c>
      <c r="P53" s="1">
        <v>-6.4563707062229497E-2</v>
      </c>
      <c r="Q53" s="3">
        <v>1.8255184597967</v>
      </c>
    </row>
    <row r="54" spans="1:17" x14ac:dyDescent="0.3">
      <c r="A54">
        <v>90</v>
      </c>
      <c r="B54">
        <v>150</v>
      </c>
      <c r="C54" s="1">
        <v>-2.0199999999999999E-2</v>
      </c>
      <c r="D54" s="1">
        <v>-0.10050000000000001</v>
      </c>
      <c r="E54" s="3">
        <v>-0.2</v>
      </c>
      <c r="G54">
        <v>45</v>
      </c>
      <c r="H54">
        <v>150</v>
      </c>
      <c r="I54" s="1">
        <v>3.1318943738745698E-2</v>
      </c>
      <c r="J54" s="1">
        <v>-4.8614923140189698E-2</v>
      </c>
      <c r="K54" s="3">
        <v>0.64422489465697597</v>
      </c>
      <c r="M54">
        <v>45</v>
      </c>
      <c r="N54">
        <v>150</v>
      </c>
      <c r="O54" s="1">
        <v>0.109104964043481</v>
      </c>
      <c r="P54" s="1">
        <v>-6.4173226361147001E-2</v>
      </c>
      <c r="Q54" s="3">
        <v>1.7001632959744399</v>
      </c>
    </row>
    <row r="55" spans="1:17" x14ac:dyDescent="0.3">
      <c r="A55">
        <v>75</v>
      </c>
      <c r="B55">
        <v>75</v>
      </c>
      <c r="C55" s="1">
        <v>-2.4199999999999999E-2</v>
      </c>
      <c r="D55" s="1">
        <v>-0.1462</v>
      </c>
      <c r="E55" s="3">
        <v>-0.17</v>
      </c>
      <c r="G55">
        <v>45</v>
      </c>
      <c r="H55">
        <v>175</v>
      </c>
      <c r="I55" s="1">
        <v>3.7946692729846097E-2</v>
      </c>
      <c r="J55" s="1">
        <v>-6.4188716483419395E-2</v>
      </c>
      <c r="K55" s="3">
        <v>0.59117388240109303</v>
      </c>
      <c r="M55">
        <v>45</v>
      </c>
      <c r="N55">
        <v>175</v>
      </c>
      <c r="O55" s="1">
        <v>7.3282834552245699E-2</v>
      </c>
      <c r="P55" s="1">
        <v>-8.2952873359129001E-2</v>
      </c>
      <c r="Q55" s="3">
        <v>0.88342731944897601</v>
      </c>
    </row>
    <row r="56" spans="1:17" x14ac:dyDescent="0.3">
      <c r="A56">
        <v>80</v>
      </c>
      <c r="B56">
        <v>75</v>
      </c>
      <c r="C56" s="1">
        <v>-2.2200000000000001E-2</v>
      </c>
      <c r="D56" s="1">
        <v>-0.13350000000000001</v>
      </c>
      <c r="E56" s="3">
        <v>-0.17</v>
      </c>
      <c r="G56">
        <v>45</v>
      </c>
      <c r="H56">
        <v>200</v>
      </c>
      <c r="I56" s="1">
        <v>4.3922531310061998E-2</v>
      </c>
      <c r="J56" s="1">
        <v>-6.4183191297218903E-2</v>
      </c>
      <c r="K56" s="3">
        <v>0.68433074800949001</v>
      </c>
      <c r="M56">
        <v>45</v>
      </c>
      <c r="N56">
        <v>200</v>
      </c>
      <c r="O56" s="1">
        <v>9.2646994603190702E-2</v>
      </c>
      <c r="P56" s="1">
        <v>-8.19806779546908E-2</v>
      </c>
      <c r="Q56" s="3">
        <v>1.1301076901851701</v>
      </c>
    </row>
    <row r="57" spans="1:17" x14ac:dyDescent="0.3">
      <c r="A57">
        <v>50</v>
      </c>
      <c r="B57">
        <v>150</v>
      </c>
      <c r="C57" s="1">
        <v>-1.17E-2</v>
      </c>
      <c r="D57" s="1">
        <v>-7.3400000000000007E-2</v>
      </c>
      <c r="E57" s="3">
        <v>-0.16</v>
      </c>
      <c r="G57">
        <v>45</v>
      </c>
      <c r="H57">
        <v>50</v>
      </c>
      <c r="I57" s="1">
        <v>-5.1532590869940997E-3</v>
      </c>
      <c r="J57" s="1">
        <v>-0.10553086604175201</v>
      </c>
      <c r="K57" s="3">
        <v>-4.8831771028537398E-2</v>
      </c>
      <c r="M57">
        <v>45</v>
      </c>
      <c r="N57">
        <v>50</v>
      </c>
      <c r="O57" s="1">
        <v>8.2659789200655601E-2</v>
      </c>
      <c r="P57" s="1">
        <v>-9.27638254905441E-2</v>
      </c>
      <c r="Q57" s="3">
        <v>0.89107783948691799</v>
      </c>
    </row>
    <row r="58" spans="1:17" x14ac:dyDescent="0.3">
      <c r="A58">
        <v>50</v>
      </c>
      <c r="B58">
        <v>175</v>
      </c>
      <c r="C58" s="1">
        <v>-8.8000000000000005E-3</v>
      </c>
      <c r="D58" s="1">
        <v>-5.9499999999999997E-2</v>
      </c>
      <c r="E58" s="3">
        <v>-0.15</v>
      </c>
      <c r="G58">
        <v>45</v>
      </c>
      <c r="H58">
        <v>75</v>
      </c>
      <c r="I58" s="1">
        <v>1.44399140808437E-2</v>
      </c>
      <c r="J58" s="1">
        <v>-7.2311569626784894E-2</v>
      </c>
      <c r="K58" s="3">
        <v>0.19969023152686499</v>
      </c>
      <c r="M58">
        <v>45</v>
      </c>
      <c r="N58">
        <v>75</v>
      </c>
      <c r="O58" s="1">
        <v>0.11287316637342</v>
      </c>
      <c r="P58" s="1">
        <v>-7.3096198109665597E-2</v>
      </c>
      <c r="Q58" s="3">
        <v>1.54417287482008</v>
      </c>
    </row>
    <row r="59" spans="1:17" x14ac:dyDescent="0.3">
      <c r="A59">
        <v>50</v>
      </c>
      <c r="B59">
        <v>200</v>
      </c>
      <c r="C59" s="1">
        <v>-7.7999999999999996E-3</v>
      </c>
      <c r="D59" s="1">
        <v>-6.3600000000000004E-2</v>
      </c>
      <c r="E59" s="3">
        <v>-0.12</v>
      </c>
      <c r="G59">
        <v>40</v>
      </c>
      <c r="H59">
        <v>100</v>
      </c>
      <c r="I59" s="1">
        <v>1.22677296281744E-3</v>
      </c>
      <c r="J59" s="1">
        <v>-7.6591847106722594E-2</v>
      </c>
      <c r="K59" s="3">
        <v>1.6017017595986002E-2</v>
      </c>
      <c r="M59">
        <v>40</v>
      </c>
      <c r="N59">
        <v>100</v>
      </c>
      <c r="O59" s="1">
        <v>9.7015664969252499E-2</v>
      </c>
      <c r="P59" s="1">
        <v>-6.4106086292273406E-2</v>
      </c>
      <c r="Q59" s="3">
        <v>1.5133612201333999</v>
      </c>
    </row>
    <row r="60" spans="1:17" x14ac:dyDescent="0.3">
      <c r="A60">
        <v>95</v>
      </c>
      <c r="B60">
        <v>125</v>
      </c>
      <c r="C60" s="1">
        <v>-8.6999999999999994E-3</v>
      </c>
      <c r="D60" s="1">
        <v>-7.2800000000000004E-2</v>
      </c>
      <c r="E60" s="3">
        <v>-0.12</v>
      </c>
      <c r="G60">
        <v>40</v>
      </c>
      <c r="H60">
        <v>125</v>
      </c>
      <c r="I60" s="1">
        <v>2.07569822914613E-2</v>
      </c>
      <c r="J60" s="1">
        <v>-5.2118570863311203E-2</v>
      </c>
      <c r="K60" s="3">
        <v>0.39826460986237699</v>
      </c>
      <c r="M60">
        <v>40</v>
      </c>
      <c r="N60">
        <v>125</v>
      </c>
      <c r="O60" s="1">
        <v>0.11375937355617401</v>
      </c>
      <c r="P60" s="1">
        <v>-5.1185193436670301E-2</v>
      </c>
      <c r="Q60" s="3">
        <v>2.2225054926660599</v>
      </c>
    </row>
    <row r="61" spans="1:17" x14ac:dyDescent="0.3">
      <c r="A61">
        <v>70</v>
      </c>
      <c r="B61">
        <v>75</v>
      </c>
      <c r="C61" s="1">
        <v>-8.5000000000000006E-3</v>
      </c>
      <c r="D61" s="1">
        <v>-0.12470000000000001</v>
      </c>
      <c r="E61" s="3">
        <v>-7.0000000000000007E-2</v>
      </c>
      <c r="G61">
        <v>40</v>
      </c>
      <c r="H61">
        <v>150</v>
      </c>
      <c r="I61" s="1">
        <v>1.6371274770818001E-2</v>
      </c>
      <c r="J61" s="1">
        <v>-4.9531582990884497E-2</v>
      </c>
      <c r="K61" s="3">
        <v>0.33052193736329599</v>
      </c>
      <c r="M61">
        <v>40</v>
      </c>
      <c r="N61">
        <v>150</v>
      </c>
      <c r="O61" s="1">
        <v>0.121521854095593</v>
      </c>
      <c r="P61" s="1">
        <v>-5.6769659565344799E-2</v>
      </c>
      <c r="Q61" s="3">
        <v>2.1406126974517998</v>
      </c>
    </row>
    <row r="62" spans="1:17" x14ac:dyDescent="0.3">
      <c r="A62">
        <v>85</v>
      </c>
      <c r="B62">
        <v>175</v>
      </c>
      <c r="C62" s="1">
        <v>-2.3999999999999998E-3</v>
      </c>
      <c r="D62" s="1">
        <v>-9.5500000000000002E-2</v>
      </c>
      <c r="E62" s="3">
        <v>-0.03</v>
      </c>
      <c r="G62">
        <v>40</v>
      </c>
      <c r="H62">
        <v>175</v>
      </c>
      <c r="I62" s="1">
        <v>2.62487402051443E-2</v>
      </c>
      <c r="J62" s="1">
        <v>-5.9746853281709998E-2</v>
      </c>
      <c r="K62" s="3">
        <v>0.43933259683786102</v>
      </c>
      <c r="M62">
        <v>40</v>
      </c>
      <c r="N62">
        <v>175</v>
      </c>
      <c r="O62" s="1">
        <v>0.12806350645359599</v>
      </c>
      <c r="P62" s="1">
        <v>-5.3978302999870303E-2</v>
      </c>
      <c r="Q62" s="3">
        <v>2.3724996773963798</v>
      </c>
    </row>
    <row r="63" spans="1:17" x14ac:dyDescent="0.3">
      <c r="A63">
        <v>85</v>
      </c>
      <c r="B63">
        <v>50</v>
      </c>
      <c r="C63" s="1">
        <v>9.5999999999999992E-3</v>
      </c>
      <c r="D63" s="1">
        <v>-0.14779999999999999</v>
      </c>
      <c r="E63" s="3">
        <v>7.0000000000000007E-2</v>
      </c>
      <c r="G63">
        <v>40</v>
      </c>
      <c r="H63">
        <v>200</v>
      </c>
      <c r="I63" s="1">
        <v>8.4331041210935695E-3</v>
      </c>
      <c r="J63" s="1">
        <v>-7.1744987106954594E-2</v>
      </c>
      <c r="K63" s="3">
        <v>0.117542764465506</v>
      </c>
      <c r="M63">
        <v>40</v>
      </c>
      <c r="N63">
        <v>200</v>
      </c>
      <c r="O63" s="1">
        <v>0.124310249045316</v>
      </c>
      <c r="P63" s="1">
        <v>-6.64984555332159E-2</v>
      </c>
      <c r="Q63" s="3">
        <v>1.8693704695625999</v>
      </c>
    </row>
    <row r="64" spans="1:17" x14ac:dyDescent="0.3">
      <c r="A64">
        <v>70</v>
      </c>
      <c r="B64">
        <v>150</v>
      </c>
      <c r="C64" s="1">
        <v>6.3E-3</v>
      </c>
      <c r="D64" s="1">
        <v>-7.0400000000000004E-2</v>
      </c>
      <c r="E64" s="3">
        <v>0.09</v>
      </c>
      <c r="G64">
        <v>40</v>
      </c>
      <c r="H64">
        <v>50</v>
      </c>
      <c r="I64" s="1">
        <v>-3.4807472099396303E-2</v>
      </c>
      <c r="J64" s="1">
        <v>-0.13383713355048801</v>
      </c>
      <c r="K64" s="3">
        <v>-0.26007335315699598</v>
      </c>
      <c r="M64">
        <v>40</v>
      </c>
      <c r="N64">
        <v>50</v>
      </c>
      <c r="O64" s="1">
        <v>3.08291865122092E-2</v>
      </c>
      <c r="P64" s="1">
        <v>-9.9475632270147205E-2</v>
      </c>
      <c r="Q64" s="3">
        <v>0.30991696970054</v>
      </c>
    </row>
    <row r="65" spans="1:17" x14ac:dyDescent="0.3">
      <c r="A65">
        <v>55</v>
      </c>
      <c r="B65">
        <v>150</v>
      </c>
      <c r="C65" s="1">
        <v>5.3E-3</v>
      </c>
      <c r="D65" s="1">
        <v>-5.3900000000000003E-2</v>
      </c>
      <c r="E65" s="3">
        <v>0.1</v>
      </c>
      <c r="G65">
        <v>40</v>
      </c>
      <c r="H65">
        <v>75</v>
      </c>
      <c r="I65" s="1">
        <v>-3.1671153072694298E-3</v>
      </c>
      <c r="J65" s="1">
        <v>-8.6851378558930797E-2</v>
      </c>
      <c r="K65" s="3">
        <v>-3.6465918674168901E-2</v>
      </c>
      <c r="M65">
        <v>40</v>
      </c>
      <c r="N65">
        <v>75</v>
      </c>
      <c r="O65" s="1">
        <v>8.6225577575910706E-2</v>
      </c>
      <c r="P65" s="1">
        <v>-6.6713654679129597E-2</v>
      </c>
      <c r="Q65" s="3">
        <v>1.29247270278666</v>
      </c>
    </row>
    <row r="66" spans="1:17" x14ac:dyDescent="0.3">
      <c r="A66">
        <v>70</v>
      </c>
      <c r="B66">
        <v>50</v>
      </c>
      <c r="C66" s="1">
        <v>1.4500000000000001E-2</v>
      </c>
      <c r="D66" s="1">
        <v>-0.13919999999999999</v>
      </c>
      <c r="E66" s="3">
        <v>0.1</v>
      </c>
      <c r="G66">
        <v>35</v>
      </c>
      <c r="H66">
        <v>100</v>
      </c>
      <c r="I66" s="1">
        <v>-1.33155030602295E-2</v>
      </c>
      <c r="J66" s="1">
        <v>-8.2342255561538999E-2</v>
      </c>
      <c r="K66" s="3">
        <v>-0.16170923384868999</v>
      </c>
      <c r="M66">
        <v>35</v>
      </c>
      <c r="N66">
        <v>100</v>
      </c>
      <c r="O66" s="1">
        <v>7.6472582164632499E-2</v>
      </c>
      <c r="P66" s="1">
        <v>-6.3424692221431697E-2</v>
      </c>
      <c r="Q66" s="3">
        <v>1.20572255830027</v>
      </c>
    </row>
    <row r="67" spans="1:17" x14ac:dyDescent="0.3">
      <c r="A67">
        <v>60</v>
      </c>
      <c r="B67">
        <v>50</v>
      </c>
      <c r="C67" s="1">
        <v>1.77E-2</v>
      </c>
      <c r="D67" s="1">
        <v>-0.13170000000000001</v>
      </c>
      <c r="E67" s="3">
        <v>0.13</v>
      </c>
      <c r="G67">
        <v>35</v>
      </c>
      <c r="H67">
        <v>125</v>
      </c>
      <c r="I67" s="1">
        <v>-8.2811305453111394E-3</v>
      </c>
      <c r="J67" s="1">
        <v>-5.9869011217964098E-2</v>
      </c>
      <c r="K67" s="3">
        <v>-0.138320817011026</v>
      </c>
      <c r="M67">
        <v>35</v>
      </c>
      <c r="N67">
        <v>125</v>
      </c>
      <c r="O67" s="1">
        <v>0.108282549023082</v>
      </c>
      <c r="P67" s="1">
        <v>-5.1649529108784203E-2</v>
      </c>
      <c r="Q67" s="3">
        <v>2.0964866648642002</v>
      </c>
    </row>
    <row r="68" spans="1:17" x14ac:dyDescent="0.3">
      <c r="A68">
        <v>65</v>
      </c>
      <c r="B68">
        <v>175</v>
      </c>
      <c r="C68" s="1">
        <v>1.09E-2</v>
      </c>
      <c r="D68" s="1">
        <v>-8.2400000000000001E-2</v>
      </c>
      <c r="E68" s="3">
        <v>0.13</v>
      </c>
      <c r="G68">
        <v>35</v>
      </c>
      <c r="H68">
        <v>150</v>
      </c>
      <c r="I68" s="1">
        <v>1.37296940409416E-3</v>
      </c>
      <c r="J68" s="1">
        <v>-7.2933839193634595E-2</v>
      </c>
      <c r="K68" s="3">
        <v>1.8824861261574601E-2</v>
      </c>
      <c r="M68">
        <v>35</v>
      </c>
      <c r="N68">
        <v>150</v>
      </c>
      <c r="O68" s="1">
        <v>8.5456381911653806E-2</v>
      </c>
      <c r="P68" s="1">
        <v>-4.6380860970643201E-2</v>
      </c>
      <c r="Q68" s="3">
        <v>1.8424923583402899</v>
      </c>
    </row>
    <row r="69" spans="1:17" x14ac:dyDescent="0.3">
      <c r="A69">
        <v>60</v>
      </c>
      <c r="B69">
        <v>125</v>
      </c>
      <c r="C69" s="1">
        <v>1.0800000000000001E-2</v>
      </c>
      <c r="D69" s="1">
        <v>-7.8600000000000003E-2</v>
      </c>
      <c r="E69" s="3">
        <v>0.14000000000000001</v>
      </c>
      <c r="G69">
        <v>35</v>
      </c>
      <c r="H69">
        <v>175</v>
      </c>
      <c r="I69" s="1">
        <v>1.4508057534300499E-2</v>
      </c>
      <c r="J69" s="1">
        <v>-4.5479156434065901E-2</v>
      </c>
      <c r="K69" s="3">
        <v>0.31900454344032803</v>
      </c>
      <c r="M69">
        <v>35</v>
      </c>
      <c r="N69">
        <v>175</v>
      </c>
      <c r="O69" s="1">
        <v>0.114190940580888</v>
      </c>
      <c r="P69" s="1">
        <v>-4.7783711615487202E-2</v>
      </c>
      <c r="Q69" s="3">
        <v>2.38974614403703</v>
      </c>
    </row>
    <row r="70" spans="1:17" x14ac:dyDescent="0.3">
      <c r="A70">
        <v>60</v>
      </c>
      <c r="B70">
        <v>200</v>
      </c>
      <c r="C70" s="1">
        <v>9.7000000000000003E-3</v>
      </c>
      <c r="D70" s="1">
        <v>-7.0800000000000002E-2</v>
      </c>
      <c r="E70" s="3">
        <v>0.14000000000000001</v>
      </c>
      <c r="G70">
        <v>35</v>
      </c>
      <c r="H70">
        <v>200</v>
      </c>
      <c r="I70" s="1">
        <v>1.5526920026517401E-2</v>
      </c>
      <c r="J70" s="1">
        <v>-5.8115164446393003E-2</v>
      </c>
      <c r="K70" s="3">
        <v>0.26717501661446502</v>
      </c>
      <c r="M70">
        <v>35</v>
      </c>
      <c r="N70">
        <v>200</v>
      </c>
      <c r="O70" s="1">
        <v>8.3643845430526997E-2</v>
      </c>
      <c r="P70" s="1">
        <v>-4.2170487665677103E-2</v>
      </c>
      <c r="Q70" s="3">
        <v>1.9834687730824001</v>
      </c>
    </row>
    <row r="71" spans="1:17" x14ac:dyDescent="0.3">
      <c r="A71">
        <v>65</v>
      </c>
      <c r="B71">
        <v>50</v>
      </c>
      <c r="C71" s="1">
        <v>2.4E-2</v>
      </c>
      <c r="D71" s="1">
        <v>-0.1492</v>
      </c>
      <c r="E71" s="3">
        <v>0.16</v>
      </c>
      <c r="G71">
        <v>35</v>
      </c>
      <c r="H71">
        <v>50</v>
      </c>
      <c r="I71" s="1">
        <v>-6.7030780876236595E-2</v>
      </c>
      <c r="J71" s="1">
        <v>-0.161502381118795</v>
      </c>
      <c r="K71" s="3">
        <v>-0.41504515544530102</v>
      </c>
      <c r="M71">
        <v>35</v>
      </c>
      <c r="N71">
        <v>50</v>
      </c>
      <c r="O71" s="1">
        <v>-1.11438138261964E-3</v>
      </c>
      <c r="P71" s="1">
        <v>-0.12524413288290301</v>
      </c>
      <c r="Q71" s="3">
        <v>-8.8976733438007102E-3</v>
      </c>
    </row>
    <row r="72" spans="1:17" x14ac:dyDescent="0.3">
      <c r="A72">
        <v>55</v>
      </c>
      <c r="B72">
        <v>100</v>
      </c>
      <c r="C72" s="1">
        <v>1.4800000000000001E-2</v>
      </c>
      <c r="D72" s="1">
        <v>-6.7799999999999999E-2</v>
      </c>
      <c r="E72" s="3">
        <v>0.22</v>
      </c>
      <c r="G72">
        <v>35</v>
      </c>
      <c r="H72">
        <v>75</v>
      </c>
      <c r="I72" s="1">
        <v>-3.0482075099646701E-2</v>
      </c>
      <c r="J72" s="1">
        <v>-0.106788177302341</v>
      </c>
      <c r="K72" s="3">
        <v>-0.285444286714857</v>
      </c>
      <c r="M72">
        <v>35</v>
      </c>
      <c r="N72">
        <v>75</v>
      </c>
      <c r="O72" s="1">
        <v>5.5827057869837701E-2</v>
      </c>
      <c r="P72" s="1">
        <v>-7.1920638313029694E-2</v>
      </c>
      <c r="Q72" s="3">
        <v>0.77623140143520697</v>
      </c>
    </row>
    <row r="73" spans="1:17" x14ac:dyDescent="0.3">
      <c r="A73">
        <v>60</v>
      </c>
      <c r="B73">
        <v>100</v>
      </c>
      <c r="C73" s="1">
        <v>1.83E-2</v>
      </c>
      <c r="D73" s="1">
        <v>-8.2400000000000001E-2</v>
      </c>
      <c r="E73" s="3">
        <v>0.22</v>
      </c>
      <c r="G73">
        <v>30</v>
      </c>
      <c r="H73">
        <v>100</v>
      </c>
      <c r="I73" s="1">
        <v>-5.1088531202366803E-2</v>
      </c>
      <c r="J73" s="1">
        <v>-0.121890721344872</v>
      </c>
      <c r="K73" s="3">
        <v>-0.41913388187948403</v>
      </c>
      <c r="M73">
        <v>30</v>
      </c>
      <c r="N73">
        <v>100</v>
      </c>
      <c r="O73" s="1">
        <v>3.40096932725742E-2</v>
      </c>
      <c r="P73" s="1">
        <v>-8.0347762756611596E-2</v>
      </c>
      <c r="Q73" s="3">
        <v>0.42328114817080797</v>
      </c>
    </row>
    <row r="74" spans="1:17" x14ac:dyDescent="0.3">
      <c r="A74">
        <v>80</v>
      </c>
      <c r="B74">
        <v>50</v>
      </c>
      <c r="C74" s="1">
        <v>3.4700000000000002E-2</v>
      </c>
      <c r="D74" s="1">
        <v>-0.14649999999999999</v>
      </c>
      <c r="E74" s="3">
        <v>0.24</v>
      </c>
      <c r="G74">
        <v>30</v>
      </c>
      <c r="H74">
        <v>125</v>
      </c>
      <c r="I74" s="1">
        <v>1.03988581261146E-2</v>
      </c>
      <c r="J74" s="1">
        <v>-6.9178911298582696E-2</v>
      </c>
      <c r="K74" s="3">
        <v>0.150318325786195</v>
      </c>
      <c r="M74">
        <v>30</v>
      </c>
      <c r="N74">
        <v>125</v>
      </c>
      <c r="O74" s="1">
        <v>0.114317613086481</v>
      </c>
      <c r="P74" s="1">
        <v>-5.64150130851028E-2</v>
      </c>
      <c r="Q74" s="3">
        <v>2.0263686354912598</v>
      </c>
    </row>
    <row r="75" spans="1:17" x14ac:dyDescent="0.3">
      <c r="A75">
        <v>75</v>
      </c>
      <c r="B75">
        <v>50</v>
      </c>
      <c r="C75" s="1">
        <v>3.32E-2</v>
      </c>
      <c r="D75" s="1">
        <v>-0.1328</v>
      </c>
      <c r="E75" s="3">
        <v>0.25</v>
      </c>
      <c r="G75">
        <v>30</v>
      </c>
      <c r="H75">
        <v>150</v>
      </c>
      <c r="I75" s="1">
        <v>5.5665347624332603E-3</v>
      </c>
      <c r="J75" s="1">
        <v>-5.5490071249127901E-2</v>
      </c>
      <c r="K75" s="3">
        <v>0.10031586979663</v>
      </c>
      <c r="M75">
        <v>30</v>
      </c>
      <c r="N75">
        <v>150</v>
      </c>
      <c r="O75" s="1">
        <v>0.117563856007928</v>
      </c>
      <c r="P75" s="1">
        <v>-4.9923618386535598E-2</v>
      </c>
      <c r="Q75" s="3">
        <v>2.35487450243861</v>
      </c>
    </row>
    <row r="76" spans="1:17" x14ac:dyDescent="0.3">
      <c r="A76">
        <v>80</v>
      </c>
      <c r="B76">
        <v>200</v>
      </c>
      <c r="C76" s="1">
        <v>2.0299999999999999E-2</v>
      </c>
      <c r="D76" s="1">
        <v>-7.8899999999999998E-2</v>
      </c>
      <c r="E76" s="3">
        <v>0.26</v>
      </c>
      <c r="G76">
        <v>30</v>
      </c>
      <c r="H76">
        <v>175</v>
      </c>
      <c r="I76" s="1">
        <v>2.1906668438024201E-2</v>
      </c>
      <c r="J76" s="1">
        <v>-5.6299842919284603E-2</v>
      </c>
      <c r="K76" s="3">
        <v>0.38910709696705698</v>
      </c>
      <c r="M76">
        <v>30</v>
      </c>
      <c r="N76">
        <v>175</v>
      </c>
      <c r="O76" s="1">
        <v>0.121676603859231</v>
      </c>
      <c r="P76" s="1">
        <v>-4.2288846871124303E-2</v>
      </c>
      <c r="Q76" s="3">
        <v>2.8772741009004501</v>
      </c>
    </row>
    <row r="77" spans="1:17" x14ac:dyDescent="0.3">
      <c r="A77">
        <v>85</v>
      </c>
      <c r="B77">
        <v>150</v>
      </c>
      <c r="C77" s="1">
        <v>1.9900000000000001E-2</v>
      </c>
      <c r="D77" s="1">
        <v>-7.0599999999999996E-2</v>
      </c>
      <c r="E77" s="3">
        <v>0.28000000000000003</v>
      </c>
      <c r="G77">
        <v>30</v>
      </c>
      <c r="H77">
        <v>200</v>
      </c>
      <c r="I77" s="1">
        <v>5.7009101657205501E-3</v>
      </c>
      <c r="J77" s="1">
        <v>-5.88377565945815E-2</v>
      </c>
      <c r="K77" s="3">
        <v>9.6892038304627601E-2</v>
      </c>
      <c r="M77">
        <v>30</v>
      </c>
      <c r="N77">
        <v>200</v>
      </c>
      <c r="O77" s="1">
        <v>0.114245891028633</v>
      </c>
      <c r="P77" s="1">
        <v>-3.8966368962453E-2</v>
      </c>
      <c r="Q77" s="3">
        <v>2.9319101078860399</v>
      </c>
    </row>
    <row r="78" spans="1:17" x14ac:dyDescent="0.3">
      <c r="A78">
        <v>50</v>
      </c>
      <c r="B78">
        <v>50</v>
      </c>
      <c r="C78" s="1">
        <v>4.1200000000000001E-2</v>
      </c>
      <c r="D78" s="1">
        <v>-0.11219999999999999</v>
      </c>
      <c r="E78" s="3">
        <v>0.37</v>
      </c>
      <c r="G78">
        <v>30</v>
      </c>
      <c r="H78">
        <v>50</v>
      </c>
      <c r="I78" s="1">
        <v>-6.1268700234716297E-2</v>
      </c>
      <c r="J78" s="1">
        <v>-0.16121492214014199</v>
      </c>
      <c r="K78" s="3">
        <v>-0.38004360527778103</v>
      </c>
      <c r="M78">
        <v>30</v>
      </c>
      <c r="N78">
        <v>50</v>
      </c>
      <c r="O78" s="1">
        <v>4.4493806995653303E-3</v>
      </c>
      <c r="P78" s="1">
        <v>-0.12735913407001601</v>
      </c>
      <c r="Q78" s="3">
        <v>3.4935701565929698E-2</v>
      </c>
    </row>
    <row r="79" spans="1:17" x14ac:dyDescent="0.3">
      <c r="A79">
        <v>60</v>
      </c>
      <c r="B79">
        <v>75</v>
      </c>
      <c r="C79" s="1">
        <v>3.73E-2</v>
      </c>
      <c r="D79" s="1">
        <v>-9.3299999999999994E-2</v>
      </c>
      <c r="E79" s="3">
        <v>0.4</v>
      </c>
      <c r="G79">
        <v>30</v>
      </c>
      <c r="H79">
        <v>75</v>
      </c>
      <c r="I79" s="1">
        <v>-3.13237851833515E-2</v>
      </c>
      <c r="J79" s="1">
        <v>-0.124261975831643</v>
      </c>
      <c r="K79" s="3">
        <v>-0.25207860227323797</v>
      </c>
      <c r="M79">
        <v>30</v>
      </c>
      <c r="N79">
        <v>75</v>
      </c>
      <c r="O79" s="1">
        <v>3.2027330455995803E-2</v>
      </c>
      <c r="P79" s="1">
        <v>-8.2873070011369093E-2</v>
      </c>
      <c r="Q79" s="3">
        <v>0.38646245941657598</v>
      </c>
    </row>
    <row r="80" spans="1:17" x14ac:dyDescent="0.3">
      <c r="A80">
        <v>65</v>
      </c>
      <c r="B80">
        <v>75</v>
      </c>
      <c r="C80" s="1">
        <v>4.2500000000000003E-2</v>
      </c>
      <c r="D80" s="1">
        <v>-0.1045</v>
      </c>
      <c r="E80" s="3">
        <v>0.41</v>
      </c>
      <c r="G80">
        <v>25</v>
      </c>
      <c r="H80">
        <v>100</v>
      </c>
      <c r="I80" s="1">
        <v>-2.0304048024477599E-2</v>
      </c>
      <c r="J80" s="1">
        <v>-9.3525193627798195E-2</v>
      </c>
      <c r="K80" s="3">
        <v>-0.21709709690932699</v>
      </c>
      <c r="M80">
        <v>25</v>
      </c>
      <c r="N80">
        <v>100</v>
      </c>
      <c r="O80" s="1">
        <v>8.7716852665536096E-2</v>
      </c>
      <c r="P80" s="1">
        <v>-6.7089435459846594E-2</v>
      </c>
      <c r="Q80" s="3">
        <v>1.3074614812943901</v>
      </c>
    </row>
    <row r="81" spans="1:17" x14ac:dyDescent="0.3">
      <c r="A81">
        <v>55</v>
      </c>
      <c r="B81">
        <v>50</v>
      </c>
      <c r="C81" s="1">
        <v>4.99E-2</v>
      </c>
      <c r="D81" s="1">
        <v>-0.115</v>
      </c>
      <c r="E81" s="3">
        <v>0.43</v>
      </c>
      <c r="G81">
        <v>25</v>
      </c>
      <c r="H81">
        <v>125</v>
      </c>
      <c r="I81" s="1">
        <v>-1.07529939276453E-2</v>
      </c>
      <c r="J81" s="1">
        <v>-7.5547889415936001E-2</v>
      </c>
      <c r="K81" s="3">
        <v>-0.14233347894662801</v>
      </c>
      <c r="M81">
        <v>25</v>
      </c>
      <c r="N81">
        <v>125</v>
      </c>
      <c r="O81" s="1">
        <v>0.12549669622294199</v>
      </c>
      <c r="P81" s="1">
        <v>-5.0560313926725199E-2</v>
      </c>
      <c r="Q81" s="3">
        <v>2.48211861193779</v>
      </c>
    </row>
    <row r="82" spans="1:17" x14ac:dyDescent="0.3">
      <c r="A82">
        <v>50</v>
      </c>
      <c r="B82">
        <v>75</v>
      </c>
      <c r="C82" s="1">
        <v>4.4200000000000003E-2</v>
      </c>
      <c r="D82" s="1">
        <v>-8.0799999999999997E-2</v>
      </c>
      <c r="E82" s="3">
        <v>0.55000000000000004</v>
      </c>
      <c r="G82">
        <v>25</v>
      </c>
      <c r="H82">
        <v>150</v>
      </c>
      <c r="I82" s="1">
        <v>1.01270605263822E-2</v>
      </c>
      <c r="J82" s="1">
        <v>-6.1439047768490802E-2</v>
      </c>
      <c r="K82" s="3">
        <v>0.164831013731563</v>
      </c>
      <c r="M82">
        <v>25</v>
      </c>
      <c r="N82">
        <v>150</v>
      </c>
      <c r="O82" s="1">
        <v>9.9959849699029005E-2</v>
      </c>
      <c r="P82" s="1">
        <v>-4.5238984508581701E-2</v>
      </c>
      <c r="Q82" s="3">
        <v>2.2095953475716601</v>
      </c>
    </row>
    <row r="83" spans="1:17" x14ac:dyDescent="0.3">
      <c r="A83">
        <v>90</v>
      </c>
      <c r="B83">
        <v>125</v>
      </c>
      <c r="C83" s="1">
        <v>3.5299999999999998E-2</v>
      </c>
      <c r="D83" s="1">
        <v>-6.1400000000000003E-2</v>
      </c>
      <c r="E83" s="3">
        <v>0.56999999999999995</v>
      </c>
      <c r="G83">
        <v>25</v>
      </c>
      <c r="H83">
        <v>175</v>
      </c>
      <c r="I83" s="1">
        <v>2.8559154960106099E-2</v>
      </c>
      <c r="J83" s="1">
        <v>-5.1255340838825103E-2</v>
      </c>
      <c r="K83" s="3">
        <v>0.55719373811037098</v>
      </c>
      <c r="M83">
        <v>25</v>
      </c>
      <c r="N83">
        <v>175</v>
      </c>
      <c r="O83" s="1">
        <v>0.11321638816451</v>
      </c>
      <c r="P83" s="1">
        <v>-3.9824480648857102E-2</v>
      </c>
      <c r="Q83" s="3">
        <v>2.8428842340159801</v>
      </c>
    </row>
    <row r="84" spans="1:17" x14ac:dyDescent="0.3">
      <c r="A84">
        <v>15</v>
      </c>
      <c r="B84">
        <v>50</v>
      </c>
      <c r="C84" s="1">
        <v>3.44E-2</v>
      </c>
      <c r="D84" s="1">
        <v>-4.8800000000000003E-2</v>
      </c>
      <c r="E84" s="3">
        <v>0.7</v>
      </c>
      <c r="G84">
        <v>25</v>
      </c>
      <c r="H84">
        <v>200</v>
      </c>
      <c r="I84" s="1">
        <v>3.5991088697606102E-2</v>
      </c>
      <c r="J84" s="1">
        <v>-4.9201812374101803E-2</v>
      </c>
      <c r="K84" s="3">
        <v>0.73149924689665802</v>
      </c>
      <c r="M84">
        <v>25</v>
      </c>
      <c r="N84">
        <v>200</v>
      </c>
      <c r="O84" s="1">
        <v>0.159392627306507</v>
      </c>
      <c r="P84" s="1">
        <v>-2.4545259209116901E-2</v>
      </c>
      <c r="Q84" s="3">
        <v>6.4938253838974997</v>
      </c>
    </row>
    <row r="85" spans="1:17" x14ac:dyDescent="0.3">
      <c r="A85">
        <v>55</v>
      </c>
      <c r="B85">
        <v>75</v>
      </c>
      <c r="C85" s="1">
        <v>0.06</v>
      </c>
      <c r="D85" s="1">
        <v>-8.5900000000000004E-2</v>
      </c>
      <c r="E85" s="3">
        <v>0.7</v>
      </c>
      <c r="G85">
        <v>25</v>
      </c>
      <c r="H85">
        <v>50</v>
      </c>
      <c r="I85" s="1">
        <v>-4.5953863278421499E-2</v>
      </c>
      <c r="J85" s="1">
        <v>-0.15355203836930401</v>
      </c>
      <c r="K85" s="3">
        <v>-0.29927224520392798</v>
      </c>
      <c r="M85">
        <v>25</v>
      </c>
      <c r="N85">
        <v>50</v>
      </c>
      <c r="O85" s="1">
        <v>4.2476699454008001E-3</v>
      </c>
      <c r="P85" s="1">
        <v>-0.155659551887458</v>
      </c>
      <c r="Q85" s="3">
        <v>2.7288206177490899E-2</v>
      </c>
    </row>
    <row r="86" spans="1:17" x14ac:dyDescent="0.3">
      <c r="A86">
        <v>40</v>
      </c>
      <c r="B86">
        <v>50</v>
      </c>
      <c r="C86" s="1">
        <v>6.4399999999999999E-2</v>
      </c>
      <c r="D86" s="1">
        <v>-9.11E-2</v>
      </c>
      <c r="E86" s="3">
        <v>0.71</v>
      </c>
      <c r="G86">
        <v>25</v>
      </c>
      <c r="H86">
        <v>75</v>
      </c>
      <c r="I86" s="1">
        <v>-4.9693347114149897E-2</v>
      </c>
      <c r="J86" s="1">
        <v>-0.13547828124969899</v>
      </c>
      <c r="K86" s="3">
        <v>-0.36679936190333101</v>
      </c>
      <c r="M86">
        <v>25</v>
      </c>
      <c r="N86">
        <v>75</v>
      </c>
      <c r="O86" s="1">
        <v>2.8721874244099999E-2</v>
      </c>
      <c r="P86" s="1">
        <v>-9.35514427684314E-2</v>
      </c>
      <c r="Q86" s="3">
        <v>0.30701690315130098</v>
      </c>
    </row>
    <row r="87" spans="1:17" x14ac:dyDescent="0.3">
      <c r="A87">
        <v>25</v>
      </c>
      <c r="B87">
        <v>50</v>
      </c>
      <c r="C87" s="1">
        <v>4.8899999999999999E-2</v>
      </c>
      <c r="D87" s="1">
        <v>-6.5699999999999995E-2</v>
      </c>
      <c r="E87" s="3">
        <v>0.74</v>
      </c>
      <c r="G87">
        <v>20</v>
      </c>
      <c r="H87">
        <v>100</v>
      </c>
      <c r="I87" s="1">
        <v>-2.63666336770614E-2</v>
      </c>
      <c r="J87" s="1">
        <v>-9.1821512490724705E-2</v>
      </c>
      <c r="K87" s="3">
        <v>-0.28715094057860202</v>
      </c>
      <c r="M87">
        <v>20</v>
      </c>
      <c r="N87">
        <v>100</v>
      </c>
      <c r="O87" s="1">
        <v>8.4915109248393697E-2</v>
      </c>
      <c r="P87" s="1">
        <v>-6.7111904619928303E-2</v>
      </c>
      <c r="Q87" s="3">
        <v>1.26527640258892</v>
      </c>
    </row>
    <row r="88" spans="1:17" x14ac:dyDescent="0.3">
      <c r="A88">
        <v>35</v>
      </c>
      <c r="B88">
        <v>50</v>
      </c>
      <c r="C88" s="1">
        <v>6.3500000000000001E-2</v>
      </c>
      <c r="D88" s="1">
        <v>-8.3500000000000005E-2</v>
      </c>
      <c r="E88" s="3">
        <v>0.76</v>
      </c>
      <c r="G88">
        <v>20</v>
      </c>
      <c r="H88">
        <v>125</v>
      </c>
      <c r="I88" s="1">
        <v>1.08413360997229E-2</v>
      </c>
      <c r="J88" s="1">
        <v>-5.8541170406502099E-2</v>
      </c>
      <c r="K88" s="3">
        <v>0.18519165271965199</v>
      </c>
      <c r="M88">
        <v>20</v>
      </c>
      <c r="N88">
        <v>125</v>
      </c>
      <c r="O88" s="1">
        <v>8.4870198516648704E-2</v>
      </c>
      <c r="P88" s="1">
        <v>-5.14555991344567E-2</v>
      </c>
      <c r="Q88" s="3">
        <v>1.6493870432812801</v>
      </c>
    </row>
    <row r="89" spans="1:17" x14ac:dyDescent="0.3">
      <c r="A89">
        <v>50</v>
      </c>
      <c r="B89">
        <v>125</v>
      </c>
      <c r="C89" s="1">
        <v>4.2500000000000003E-2</v>
      </c>
      <c r="D89" s="1">
        <v>-5.4800000000000001E-2</v>
      </c>
      <c r="E89" s="3">
        <v>0.78</v>
      </c>
      <c r="G89">
        <v>20</v>
      </c>
      <c r="H89">
        <v>150</v>
      </c>
      <c r="I89" s="1">
        <v>1.5354188398904799E-2</v>
      </c>
      <c r="J89" s="1">
        <v>-5.9178579016055097E-2</v>
      </c>
      <c r="K89" s="3">
        <v>0.25945517202667701</v>
      </c>
      <c r="M89">
        <v>20</v>
      </c>
      <c r="N89">
        <v>150</v>
      </c>
      <c r="O89" s="1">
        <v>0.133334945109159</v>
      </c>
      <c r="P89" s="1">
        <v>-4.7087721131986698E-2</v>
      </c>
      <c r="Q89" s="3">
        <v>2.8316287538193201</v>
      </c>
    </row>
    <row r="90" spans="1:17" x14ac:dyDescent="0.3">
      <c r="A90">
        <v>55</v>
      </c>
      <c r="B90">
        <v>125</v>
      </c>
      <c r="C90" s="1">
        <v>4.6100000000000002E-2</v>
      </c>
      <c r="D90" s="1">
        <v>-5.7700000000000001E-2</v>
      </c>
      <c r="E90" s="3">
        <v>0.8</v>
      </c>
      <c r="G90">
        <v>20</v>
      </c>
      <c r="H90">
        <v>175</v>
      </c>
      <c r="I90" s="1">
        <v>3.3717678718257899E-2</v>
      </c>
      <c r="J90" s="1">
        <v>-3.9131669725044803E-2</v>
      </c>
      <c r="K90" s="3">
        <v>0.86164681842538604</v>
      </c>
      <c r="M90">
        <v>20</v>
      </c>
      <c r="N90">
        <v>175</v>
      </c>
      <c r="O90" s="1">
        <v>0.12445054707101599</v>
      </c>
      <c r="P90" s="1">
        <v>-2.7419055314920102E-2</v>
      </c>
      <c r="Q90" s="3">
        <v>4.5388342392415</v>
      </c>
    </row>
    <row r="91" spans="1:17" x14ac:dyDescent="0.3">
      <c r="A91">
        <v>20</v>
      </c>
      <c r="B91">
        <v>50</v>
      </c>
      <c r="C91" s="1">
        <v>4.3400000000000001E-2</v>
      </c>
      <c r="D91" s="1">
        <v>-5.3100000000000001E-2</v>
      </c>
      <c r="E91" s="3">
        <v>0.82</v>
      </c>
      <c r="G91">
        <v>20</v>
      </c>
      <c r="H91">
        <v>200</v>
      </c>
      <c r="I91" s="1">
        <v>2.9928954586642E-2</v>
      </c>
      <c r="J91" s="1">
        <v>-4.9730488143903899E-2</v>
      </c>
      <c r="K91" s="3">
        <v>0.60182306073564695</v>
      </c>
      <c r="M91">
        <v>20</v>
      </c>
      <c r="N91">
        <v>200</v>
      </c>
      <c r="O91" s="1">
        <v>0.17656139082939201</v>
      </c>
      <c r="P91" s="1">
        <v>-1.8847686418657299E-2</v>
      </c>
      <c r="Q91" s="3">
        <v>9.3678018037595692</v>
      </c>
    </row>
    <row r="92" spans="1:17" x14ac:dyDescent="0.3">
      <c r="A92">
        <v>75</v>
      </c>
      <c r="B92">
        <v>125</v>
      </c>
      <c r="C92" s="1">
        <v>3.95E-2</v>
      </c>
      <c r="D92" s="1">
        <v>-4.8399999999999999E-2</v>
      </c>
      <c r="E92" s="3">
        <v>0.82</v>
      </c>
      <c r="G92">
        <v>20</v>
      </c>
      <c r="H92">
        <v>50</v>
      </c>
      <c r="I92" s="1">
        <v>-5.7858184607556901E-2</v>
      </c>
      <c r="J92" s="1">
        <v>-0.14255940298855299</v>
      </c>
      <c r="K92" s="3">
        <v>-0.405853162924669</v>
      </c>
      <c r="M92">
        <v>20</v>
      </c>
      <c r="N92">
        <v>50</v>
      </c>
      <c r="O92" s="1">
        <v>-1.2957918841653E-2</v>
      </c>
      <c r="P92" s="1">
        <v>-0.14527066976243</v>
      </c>
      <c r="Q92" s="3">
        <v>-8.9198451847464194E-2</v>
      </c>
    </row>
    <row r="93" spans="1:17" x14ac:dyDescent="0.3">
      <c r="A93">
        <v>75</v>
      </c>
      <c r="B93">
        <v>200</v>
      </c>
      <c r="C93" s="1">
        <v>6.4199999999999993E-2</v>
      </c>
      <c r="D93" s="1">
        <v>-7.8299999999999995E-2</v>
      </c>
      <c r="E93" s="3">
        <v>0.82</v>
      </c>
      <c r="G93">
        <v>20</v>
      </c>
      <c r="H93">
        <v>75</v>
      </c>
      <c r="I93" s="1">
        <v>-3.03681817869287E-2</v>
      </c>
      <c r="J93" s="1">
        <v>-0.108843301817454</v>
      </c>
      <c r="K93" s="3">
        <v>-0.27900827409536499</v>
      </c>
      <c r="M93">
        <v>20</v>
      </c>
      <c r="N93">
        <v>75</v>
      </c>
      <c r="O93" s="1">
        <v>2.22860890185144E-2</v>
      </c>
      <c r="P93" s="1">
        <v>-9.0706433861511102E-2</v>
      </c>
      <c r="Q93" s="3">
        <v>0.24569468856575799</v>
      </c>
    </row>
    <row r="94" spans="1:17" x14ac:dyDescent="0.3">
      <c r="A94">
        <v>30</v>
      </c>
      <c r="B94">
        <v>50</v>
      </c>
      <c r="C94" s="1">
        <v>6.3500000000000001E-2</v>
      </c>
      <c r="D94" s="1">
        <v>-7.6799999999999993E-2</v>
      </c>
      <c r="E94" s="3">
        <v>0.83</v>
      </c>
      <c r="G94">
        <v>15</v>
      </c>
      <c r="H94">
        <v>100</v>
      </c>
      <c r="I94" s="1">
        <v>-4.8878945612398604E-3</v>
      </c>
      <c r="J94" s="1">
        <v>-7.9034867525131294E-2</v>
      </c>
      <c r="K94" s="3">
        <v>-6.18447871717583E-2</v>
      </c>
      <c r="M94">
        <v>15</v>
      </c>
      <c r="N94">
        <v>100</v>
      </c>
      <c r="O94" s="1">
        <v>4.0265890866707899E-2</v>
      </c>
      <c r="P94" s="1">
        <v>-7.3275621022492105E-2</v>
      </c>
      <c r="Q94" s="3">
        <v>0.54951278890353195</v>
      </c>
    </row>
    <row r="95" spans="1:17" x14ac:dyDescent="0.3">
      <c r="A95">
        <v>90</v>
      </c>
      <c r="B95">
        <v>50</v>
      </c>
      <c r="C95" s="1">
        <v>8.2000000000000003E-2</v>
      </c>
      <c r="D95" s="1">
        <v>-9.3200000000000005E-2</v>
      </c>
      <c r="E95" s="3">
        <v>0.88</v>
      </c>
      <c r="G95">
        <v>15</v>
      </c>
      <c r="H95">
        <v>125</v>
      </c>
      <c r="I95" s="1">
        <v>-1.6034550021079001E-2</v>
      </c>
      <c r="J95" s="1">
        <v>-6.9575061974195301E-2</v>
      </c>
      <c r="K95" s="3">
        <v>-0.23046404223148401</v>
      </c>
      <c r="M95">
        <v>15</v>
      </c>
      <c r="N95">
        <v>125</v>
      </c>
      <c r="O95" s="1">
        <v>7.1743348827676398E-2</v>
      </c>
      <c r="P95" s="1">
        <v>-5.1022262769820602E-2</v>
      </c>
      <c r="Q95" s="3">
        <v>1.40611852420845</v>
      </c>
    </row>
    <row r="96" spans="1:17" x14ac:dyDescent="0.3">
      <c r="A96">
        <v>80</v>
      </c>
      <c r="B96">
        <v>100</v>
      </c>
      <c r="C96" s="1">
        <v>5.4399999999999997E-2</v>
      </c>
      <c r="D96" s="1">
        <v>-5.7599999999999998E-2</v>
      </c>
      <c r="E96" s="3">
        <v>0.94</v>
      </c>
      <c r="G96">
        <v>15</v>
      </c>
      <c r="H96">
        <v>150</v>
      </c>
      <c r="I96" s="1">
        <v>-1.18474008128694E-2</v>
      </c>
      <c r="J96" s="1">
        <v>-7.0493071483828801E-2</v>
      </c>
      <c r="K96" s="3">
        <v>-0.168064755350987</v>
      </c>
      <c r="M96">
        <v>15</v>
      </c>
      <c r="N96">
        <v>150</v>
      </c>
      <c r="O96" s="1">
        <v>8.8710489325976194E-2</v>
      </c>
      <c r="P96" s="1">
        <v>-5.08951507455448E-2</v>
      </c>
      <c r="Q96" s="3">
        <v>1.74300474655223</v>
      </c>
    </row>
    <row r="97" spans="1:17" x14ac:dyDescent="0.3">
      <c r="A97">
        <v>50</v>
      </c>
      <c r="B97">
        <v>100</v>
      </c>
      <c r="C97" s="1">
        <v>6.0699999999999997E-2</v>
      </c>
      <c r="D97" s="1">
        <v>-6.3600000000000004E-2</v>
      </c>
      <c r="E97" s="3">
        <v>0.95</v>
      </c>
      <c r="G97">
        <v>15</v>
      </c>
      <c r="H97">
        <v>175</v>
      </c>
      <c r="I97" s="1">
        <v>1.48927620715994E-2</v>
      </c>
      <c r="J97" s="1">
        <v>-6.0377024615407698E-2</v>
      </c>
      <c r="K97" s="3">
        <v>0.246662735808265</v>
      </c>
      <c r="M97">
        <v>15</v>
      </c>
      <c r="N97">
        <v>175</v>
      </c>
      <c r="O97" s="1">
        <v>0.100724457313245</v>
      </c>
      <c r="P97" s="1">
        <v>-4.3830714468462803E-2</v>
      </c>
      <c r="Q97" s="3">
        <v>2.2980336628032498</v>
      </c>
    </row>
    <row r="98" spans="1:17" x14ac:dyDescent="0.3">
      <c r="A98">
        <v>65</v>
      </c>
      <c r="B98">
        <v>200</v>
      </c>
      <c r="C98" s="1">
        <v>6.9500000000000006E-2</v>
      </c>
      <c r="D98" s="1">
        <v>-7.3400000000000007E-2</v>
      </c>
      <c r="E98" s="3">
        <v>0.95</v>
      </c>
      <c r="G98">
        <v>15</v>
      </c>
      <c r="H98">
        <v>200</v>
      </c>
      <c r="I98" s="1">
        <v>2.4670548102689899E-2</v>
      </c>
      <c r="J98" s="1">
        <v>-5.6702425460762297E-2</v>
      </c>
      <c r="K98" s="3">
        <v>0.43508805667866601</v>
      </c>
      <c r="M98">
        <v>15</v>
      </c>
      <c r="N98">
        <v>200</v>
      </c>
      <c r="O98" s="1">
        <v>0.11972150231422</v>
      </c>
      <c r="P98" s="1">
        <v>-3.3997461780789301E-2</v>
      </c>
      <c r="Q98" s="3">
        <v>3.5214835473944102</v>
      </c>
    </row>
    <row r="99" spans="1:17" x14ac:dyDescent="0.3">
      <c r="A99">
        <v>85</v>
      </c>
      <c r="B99">
        <v>75</v>
      </c>
      <c r="C99" s="1">
        <v>8.6400000000000005E-2</v>
      </c>
      <c r="D99" s="1">
        <v>-9.1200000000000003E-2</v>
      </c>
      <c r="E99" s="3">
        <v>0.95</v>
      </c>
      <c r="G99">
        <v>15</v>
      </c>
      <c r="H99">
        <v>50</v>
      </c>
      <c r="I99" s="1">
        <v>-5.2691997564211099E-2</v>
      </c>
      <c r="J99" s="1">
        <v>-0.13152481559557</v>
      </c>
      <c r="K99" s="3">
        <v>-0.40062399879149302</v>
      </c>
      <c r="M99">
        <v>15</v>
      </c>
      <c r="N99">
        <v>50</v>
      </c>
      <c r="O99" s="1">
        <v>-1.7289047078089901E-2</v>
      </c>
      <c r="P99" s="1">
        <v>-0.15977803934757001</v>
      </c>
      <c r="Q99" s="3">
        <v>-0.108206654360556</v>
      </c>
    </row>
    <row r="100" spans="1:17" x14ac:dyDescent="0.3">
      <c r="A100">
        <v>45</v>
      </c>
      <c r="B100">
        <v>50</v>
      </c>
      <c r="C100" s="1">
        <v>8.7599999999999997E-2</v>
      </c>
      <c r="D100" s="1">
        <v>-0.09</v>
      </c>
      <c r="E100" s="3">
        <v>0.97</v>
      </c>
      <c r="G100">
        <v>15</v>
      </c>
      <c r="H100">
        <v>75</v>
      </c>
      <c r="I100" s="1">
        <v>-4.1426390774452301E-2</v>
      </c>
      <c r="J100" s="1">
        <v>-0.107159552100141</v>
      </c>
      <c r="K100" s="3">
        <v>-0.386586076206616</v>
      </c>
      <c r="M100">
        <v>15</v>
      </c>
      <c r="N100">
        <v>75</v>
      </c>
      <c r="O100" s="1">
        <v>1.64822829043604E-2</v>
      </c>
      <c r="P100" s="1">
        <v>-8.7498846270486805E-2</v>
      </c>
      <c r="Q100" s="3">
        <v>0.188371431246173</v>
      </c>
    </row>
    <row r="101" spans="1:17" x14ac:dyDescent="0.3">
      <c r="A101">
        <v>70</v>
      </c>
      <c r="B101">
        <v>200</v>
      </c>
      <c r="C101" s="1">
        <v>7.7600000000000002E-2</v>
      </c>
      <c r="D101" s="1">
        <v>-7.6899999999999996E-2</v>
      </c>
      <c r="E101" s="3">
        <v>1.01</v>
      </c>
      <c r="G101">
        <v>55</v>
      </c>
      <c r="H101">
        <v>100</v>
      </c>
      <c r="I101" s="1">
        <v>6.9169714242849803E-2</v>
      </c>
      <c r="J101" s="1">
        <v>-3.2769593330797597E-2</v>
      </c>
      <c r="K101" s="3">
        <v>2.1107895220000299</v>
      </c>
      <c r="M101">
        <v>55</v>
      </c>
      <c r="N101">
        <v>100</v>
      </c>
      <c r="O101" s="1">
        <v>8.3421550066394706E-2</v>
      </c>
      <c r="P101" s="1">
        <v>-6.4902547139876393E-2</v>
      </c>
      <c r="Q101" s="3">
        <v>1.2853355336980301</v>
      </c>
    </row>
    <row r="102" spans="1:17" x14ac:dyDescent="0.3">
      <c r="A102">
        <v>45</v>
      </c>
      <c r="B102">
        <v>175</v>
      </c>
      <c r="C102" s="1">
        <v>3.61E-2</v>
      </c>
      <c r="D102" s="1">
        <v>-3.49E-2</v>
      </c>
      <c r="E102" s="3">
        <v>1.03</v>
      </c>
      <c r="G102">
        <v>55</v>
      </c>
      <c r="H102">
        <v>125</v>
      </c>
      <c r="I102" s="1">
        <v>6.9140338190369993E-2</v>
      </c>
      <c r="J102" s="1">
        <v>-2.7438916933295199E-2</v>
      </c>
      <c r="K102" s="3">
        <v>2.5197910820770399</v>
      </c>
      <c r="M102">
        <v>55</v>
      </c>
      <c r="N102">
        <v>125</v>
      </c>
      <c r="O102" s="1">
        <v>0.113577582126731</v>
      </c>
      <c r="P102" s="1">
        <v>-6.6095936895997298E-2</v>
      </c>
      <c r="Q102" s="3">
        <v>1.71837464541046</v>
      </c>
    </row>
    <row r="103" spans="1:17" x14ac:dyDescent="0.3">
      <c r="A103">
        <v>85</v>
      </c>
      <c r="B103">
        <v>125</v>
      </c>
      <c r="C103" s="1">
        <v>4.8300000000000003E-2</v>
      </c>
      <c r="D103" s="1">
        <v>-4.6199999999999998E-2</v>
      </c>
      <c r="E103" s="3">
        <v>1.05</v>
      </c>
      <c r="G103">
        <v>55</v>
      </c>
      <c r="H103">
        <v>150</v>
      </c>
      <c r="I103" s="1">
        <v>4.7569464659305401E-2</v>
      </c>
      <c r="J103" s="1">
        <v>-3.9026386220467203E-2</v>
      </c>
      <c r="K103" s="3">
        <v>1.21890518867354</v>
      </c>
      <c r="M103">
        <v>55</v>
      </c>
      <c r="N103">
        <v>150</v>
      </c>
      <c r="O103" s="1">
        <v>5.2757221237517998E-2</v>
      </c>
      <c r="P103" s="1">
        <v>-7.59064202619784E-2</v>
      </c>
      <c r="Q103" s="3">
        <v>0.69502976237629399</v>
      </c>
    </row>
    <row r="104" spans="1:17" x14ac:dyDescent="0.3">
      <c r="A104">
        <v>75</v>
      </c>
      <c r="B104">
        <v>175</v>
      </c>
      <c r="C104" s="1">
        <v>7.1599999999999997E-2</v>
      </c>
      <c r="D104" s="1">
        <v>-6.7299999999999999E-2</v>
      </c>
      <c r="E104" s="3">
        <v>1.06</v>
      </c>
      <c r="G104">
        <v>55</v>
      </c>
      <c r="H104">
        <v>175</v>
      </c>
      <c r="I104" s="1">
        <v>9.9820083589170702E-2</v>
      </c>
      <c r="J104" s="1">
        <v>-5.2786844986543999E-2</v>
      </c>
      <c r="K104" s="3">
        <v>1.89100302574658</v>
      </c>
      <c r="M104">
        <v>55</v>
      </c>
      <c r="N104">
        <v>175</v>
      </c>
      <c r="O104" s="1">
        <v>8.85493419529782E-2</v>
      </c>
      <c r="P104" s="1">
        <v>-8.0008624421829905E-2</v>
      </c>
      <c r="Q104" s="3">
        <v>1.10674746120016</v>
      </c>
    </row>
    <row r="105" spans="1:17" x14ac:dyDescent="0.3">
      <c r="A105">
        <v>30</v>
      </c>
      <c r="B105">
        <v>75</v>
      </c>
      <c r="C105" s="1">
        <v>6.2300000000000001E-2</v>
      </c>
      <c r="D105" s="1">
        <v>-5.6099999999999997E-2</v>
      </c>
      <c r="E105" s="3">
        <v>1.1100000000000001</v>
      </c>
      <c r="G105">
        <v>55</v>
      </c>
      <c r="H105">
        <v>200</v>
      </c>
      <c r="I105" s="1">
        <v>0.109618943531451</v>
      </c>
      <c r="J105" s="1">
        <v>-6.9009473028160295E-2</v>
      </c>
      <c r="K105" s="3">
        <v>1.58846226063369</v>
      </c>
      <c r="M105">
        <v>55</v>
      </c>
      <c r="N105">
        <v>200</v>
      </c>
      <c r="O105" s="1">
        <v>7.5533530021094294E-2</v>
      </c>
      <c r="P105" s="1">
        <v>-0.108730956749491</v>
      </c>
      <c r="Q105" s="3">
        <v>0.69468284175148498</v>
      </c>
    </row>
    <row r="106" spans="1:17" x14ac:dyDescent="0.3">
      <c r="A106">
        <v>70</v>
      </c>
      <c r="B106">
        <v>175</v>
      </c>
      <c r="C106" s="1">
        <v>7.9100000000000004E-2</v>
      </c>
      <c r="D106" s="1">
        <v>-7.0699999999999999E-2</v>
      </c>
      <c r="E106" s="3">
        <v>1.1200000000000001</v>
      </c>
      <c r="G106">
        <v>55</v>
      </c>
      <c r="H106">
        <v>50</v>
      </c>
      <c r="I106" s="1">
        <v>4.8236830220512297E-2</v>
      </c>
      <c r="J106" s="1">
        <v>-9.4872360188956797E-2</v>
      </c>
      <c r="K106" s="3">
        <v>0.508439234824971</v>
      </c>
      <c r="M106">
        <v>55</v>
      </c>
      <c r="N106">
        <v>50</v>
      </c>
      <c r="O106" s="1">
        <v>9.6893805928784604E-2</v>
      </c>
      <c r="P106" s="1">
        <v>-7.1530308425446804E-2</v>
      </c>
      <c r="Q106" s="3">
        <v>1.3545839247956399</v>
      </c>
    </row>
    <row r="107" spans="1:17" x14ac:dyDescent="0.3">
      <c r="A107">
        <v>80</v>
      </c>
      <c r="B107">
        <v>175</v>
      </c>
      <c r="C107" s="1">
        <v>7.3599999999999999E-2</v>
      </c>
      <c r="D107" s="1">
        <v>-6.4699999999999994E-2</v>
      </c>
      <c r="E107" s="3">
        <v>1.1399999999999999</v>
      </c>
      <c r="G107">
        <v>55</v>
      </c>
      <c r="H107">
        <v>75</v>
      </c>
      <c r="I107" s="1">
        <v>7.1053712552383796E-2</v>
      </c>
      <c r="J107" s="1">
        <v>-5.1258683380915597E-2</v>
      </c>
      <c r="K107" s="3">
        <v>1.3861790406196399</v>
      </c>
      <c r="M107">
        <v>55</v>
      </c>
      <c r="N107">
        <v>75</v>
      </c>
      <c r="O107" s="1">
        <v>0.12882892406528901</v>
      </c>
      <c r="P107" s="1">
        <v>-6.7402845378347703E-2</v>
      </c>
      <c r="Q107" s="3">
        <v>1.9113276797462</v>
      </c>
    </row>
    <row r="108" spans="1:17" x14ac:dyDescent="0.3">
      <c r="A108">
        <v>95</v>
      </c>
      <c r="B108">
        <v>100</v>
      </c>
      <c r="C108" s="1">
        <v>5.9900000000000002E-2</v>
      </c>
      <c r="D108" s="1">
        <v>-5.1499999999999997E-2</v>
      </c>
      <c r="E108" s="3">
        <v>1.1599999999999999</v>
      </c>
      <c r="G108">
        <v>60</v>
      </c>
      <c r="H108">
        <v>100</v>
      </c>
      <c r="I108" s="1">
        <v>0.100419714117249</v>
      </c>
      <c r="J108" s="1">
        <v>-2.88025267028333E-2</v>
      </c>
      <c r="K108" s="3">
        <v>3.4864897497819598</v>
      </c>
      <c r="M108">
        <v>60</v>
      </c>
      <c r="N108">
        <v>100</v>
      </c>
      <c r="O108" s="1">
        <v>0.117761933537195</v>
      </c>
      <c r="P108" s="1">
        <v>-4.3053167329838098E-2</v>
      </c>
      <c r="Q108" s="3">
        <v>2.7352675968065299</v>
      </c>
    </row>
    <row r="109" spans="1:17" x14ac:dyDescent="0.3">
      <c r="A109">
        <v>20</v>
      </c>
      <c r="B109">
        <v>75</v>
      </c>
      <c r="C109" s="1">
        <v>5.1799999999999999E-2</v>
      </c>
      <c r="D109" s="1">
        <v>-4.4200000000000003E-2</v>
      </c>
      <c r="E109" s="3">
        <v>1.17</v>
      </c>
      <c r="G109">
        <v>60</v>
      </c>
      <c r="H109">
        <v>125</v>
      </c>
      <c r="I109" s="1">
        <v>7.44767142877229E-2</v>
      </c>
      <c r="J109" s="1">
        <v>-3.0433129138865801E-2</v>
      </c>
      <c r="K109" s="3">
        <v>2.4472249944422999</v>
      </c>
      <c r="M109">
        <v>60</v>
      </c>
      <c r="N109">
        <v>125</v>
      </c>
      <c r="O109" s="1">
        <v>8.4800961075847794E-2</v>
      </c>
      <c r="P109" s="1">
        <v>-6.89054084284067E-2</v>
      </c>
      <c r="Q109" s="3">
        <v>1.2306865746824001</v>
      </c>
    </row>
    <row r="110" spans="1:17" x14ac:dyDescent="0.3">
      <c r="A110">
        <v>45</v>
      </c>
      <c r="B110">
        <v>200</v>
      </c>
      <c r="C110" s="1">
        <v>4.99E-2</v>
      </c>
      <c r="D110" s="1">
        <v>-4.02E-2</v>
      </c>
      <c r="E110" s="3">
        <v>1.24</v>
      </c>
      <c r="G110">
        <v>60</v>
      </c>
      <c r="H110">
        <v>150</v>
      </c>
      <c r="I110" s="1">
        <v>0.122102776564306</v>
      </c>
      <c r="J110" s="1">
        <v>-3.4363597875131498E-2</v>
      </c>
      <c r="K110" s="3">
        <v>3.5532593824429202</v>
      </c>
      <c r="M110">
        <v>60</v>
      </c>
      <c r="N110">
        <v>150</v>
      </c>
      <c r="O110" s="1">
        <v>8.0901662085828802E-2</v>
      </c>
      <c r="P110" s="1">
        <v>-7.6697499517792103E-2</v>
      </c>
      <c r="Q110" s="3">
        <v>1.0548148583000501</v>
      </c>
    </row>
    <row r="111" spans="1:17" x14ac:dyDescent="0.3">
      <c r="A111">
        <v>75</v>
      </c>
      <c r="B111">
        <v>150</v>
      </c>
      <c r="C111" s="1">
        <v>7.4899999999999994E-2</v>
      </c>
      <c r="D111" s="1">
        <v>-5.7799999999999997E-2</v>
      </c>
      <c r="E111" s="3">
        <v>1.3</v>
      </c>
      <c r="G111">
        <v>60</v>
      </c>
      <c r="H111">
        <v>175</v>
      </c>
      <c r="I111" s="1">
        <v>0.13028767417206499</v>
      </c>
      <c r="J111" s="1">
        <v>-4.3204460443294998E-2</v>
      </c>
      <c r="K111" s="3">
        <v>3.0156070191656501</v>
      </c>
      <c r="M111">
        <v>60</v>
      </c>
      <c r="N111">
        <v>175</v>
      </c>
      <c r="O111" s="1">
        <v>7.3214362088482601E-2</v>
      </c>
      <c r="P111" s="1">
        <v>-9.0160080600022299E-2</v>
      </c>
      <c r="Q111" s="3">
        <v>0.81204854300523399</v>
      </c>
    </row>
    <row r="112" spans="1:17" x14ac:dyDescent="0.3">
      <c r="A112">
        <v>45</v>
      </c>
      <c r="B112">
        <v>100</v>
      </c>
      <c r="C112" s="1">
        <v>7.4899999999999994E-2</v>
      </c>
      <c r="D112" s="1">
        <v>-5.6800000000000003E-2</v>
      </c>
      <c r="E112" s="3">
        <v>1.32</v>
      </c>
      <c r="G112">
        <v>60</v>
      </c>
      <c r="H112">
        <v>200</v>
      </c>
      <c r="I112" s="1">
        <v>0.16244821010712199</v>
      </c>
      <c r="J112" s="1">
        <v>-4.40414849514899E-2</v>
      </c>
      <c r="K112" s="3">
        <v>3.6885270849984502</v>
      </c>
      <c r="M112">
        <v>60</v>
      </c>
      <c r="N112">
        <v>200</v>
      </c>
      <c r="O112" s="1">
        <v>0.17133235547077499</v>
      </c>
      <c r="P112" s="1">
        <v>-6.7688517945258805E-2</v>
      </c>
      <c r="Q112" s="3">
        <v>2.5311878686623799</v>
      </c>
    </row>
    <row r="113" spans="1:17" x14ac:dyDescent="0.3">
      <c r="A113">
        <v>45</v>
      </c>
      <c r="B113">
        <v>75</v>
      </c>
      <c r="C113" s="1">
        <v>9.9199999999999997E-2</v>
      </c>
      <c r="D113" s="1">
        <v>-7.0900000000000005E-2</v>
      </c>
      <c r="E113" s="3">
        <v>1.4</v>
      </c>
      <c r="G113">
        <v>60</v>
      </c>
      <c r="H113">
        <v>50</v>
      </c>
      <c r="I113" s="1">
        <v>8.0223926252150898E-2</v>
      </c>
      <c r="J113" s="1">
        <v>-7.4155911585010698E-2</v>
      </c>
      <c r="K113" s="3">
        <v>1.08182779413592</v>
      </c>
      <c r="M113">
        <v>60</v>
      </c>
      <c r="N113">
        <v>50</v>
      </c>
      <c r="O113" s="1">
        <v>9.72037308734435E-2</v>
      </c>
      <c r="P113" s="1">
        <v>-5.5014385182410801E-2</v>
      </c>
      <c r="Q113" s="3">
        <v>1.7668784364515799</v>
      </c>
    </row>
    <row r="114" spans="1:17" x14ac:dyDescent="0.3">
      <c r="A114">
        <v>40</v>
      </c>
      <c r="B114">
        <v>75</v>
      </c>
      <c r="C114" s="1">
        <v>8.9200000000000002E-2</v>
      </c>
      <c r="D114" s="1">
        <v>-6.1499999999999999E-2</v>
      </c>
      <c r="E114" s="3">
        <v>1.45</v>
      </c>
      <c r="G114">
        <v>60</v>
      </c>
      <c r="H114">
        <v>75</v>
      </c>
      <c r="I114" s="1">
        <v>8.4667334400445202E-2</v>
      </c>
      <c r="J114" s="1">
        <v>-4.3226714726723403E-2</v>
      </c>
      <c r="K114" s="3">
        <v>1.9586807587785999</v>
      </c>
      <c r="M114">
        <v>60</v>
      </c>
      <c r="N114">
        <v>75</v>
      </c>
      <c r="O114" s="1">
        <v>0.120272080039606</v>
      </c>
      <c r="P114" s="1">
        <v>-4.73389792155859E-2</v>
      </c>
      <c r="Q114" s="3">
        <v>2.5406563899884</v>
      </c>
    </row>
    <row r="115" spans="1:17" x14ac:dyDescent="0.3">
      <c r="A115">
        <v>15</v>
      </c>
      <c r="B115">
        <v>75</v>
      </c>
      <c r="C115" s="1">
        <v>5.6599999999999998E-2</v>
      </c>
      <c r="D115" s="1">
        <v>-3.8300000000000001E-2</v>
      </c>
      <c r="E115" s="3">
        <v>1.48</v>
      </c>
      <c r="G115">
        <v>65</v>
      </c>
      <c r="H115">
        <v>100</v>
      </c>
      <c r="I115" s="1">
        <v>8.1879251903907199E-2</v>
      </c>
      <c r="J115" s="1">
        <v>-2.80284062051698E-2</v>
      </c>
      <c r="K115" s="3">
        <v>2.9212953210591199</v>
      </c>
      <c r="M115">
        <v>65</v>
      </c>
      <c r="N115">
        <v>100</v>
      </c>
      <c r="O115" s="1">
        <v>5.9667002205446698E-2</v>
      </c>
      <c r="P115" s="1">
        <v>-5.3875504782962498E-2</v>
      </c>
      <c r="Q115" s="3">
        <v>1.1074977848618801</v>
      </c>
    </row>
    <row r="116" spans="1:17" x14ac:dyDescent="0.3">
      <c r="A116">
        <v>35</v>
      </c>
      <c r="B116">
        <v>75</v>
      </c>
      <c r="C116" s="1">
        <v>8.4900000000000003E-2</v>
      </c>
      <c r="D116" s="1">
        <v>-5.7500000000000002E-2</v>
      </c>
      <c r="E116" s="3">
        <v>1.48</v>
      </c>
      <c r="G116">
        <v>65</v>
      </c>
      <c r="H116">
        <v>125</v>
      </c>
      <c r="I116" s="1">
        <v>0.10424330369540501</v>
      </c>
      <c r="J116" s="1">
        <v>-2.5455141024756801E-2</v>
      </c>
      <c r="K116" s="3">
        <v>4.0951768286815602</v>
      </c>
      <c r="M116">
        <v>65</v>
      </c>
      <c r="N116">
        <v>125</v>
      </c>
      <c r="O116" s="1">
        <v>5.93790976502208E-2</v>
      </c>
      <c r="P116" s="1">
        <v>-6.4604705195834999E-2</v>
      </c>
      <c r="Q116" s="3">
        <v>0.919114133718683</v>
      </c>
    </row>
    <row r="117" spans="1:17" x14ac:dyDescent="0.3">
      <c r="A117">
        <v>15</v>
      </c>
      <c r="B117">
        <v>100</v>
      </c>
      <c r="C117" s="1">
        <v>4.4999999999999998E-2</v>
      </c>
      <c r="D117" s="1">
        <v>-2.9499999999999998E-2</v>
      </c>
      <c r="E117" s="3">
        <v>1.53</v>
      </c>
      <c r="G117">
        <v>65</v>
      </c>
      <c r="H117">
        <v>150</v>
      </c>
      <c r="I117" s="1">
        <v>0.10078446220242</v>
      </c>
      <c r="J117" s="1">
        <v>-3.9060353321583599E-2</v>
      </c>
      <c r="K117" s="3">
        <v>2.5802240285094902</v>
      </c>
      <c r="M117">
        <v>65</v>
      </c>
      <c r="N117">
        <v>150</v>
      </c>
      <c r="O117" s="1">
        <v>8.0014760530103798E-2</v>
      </c>
      <c r="P117" s="1">
        <v>-6.4226722224250396E-2</v>
      </c>
      <c r="Q117" s="3">
        <v>1.2458172822634199</v>
      </c>
    </row>
    <row r="118" spans="1:17" x14ac:dyDescent="0.3">
      <c r="A118">
        <v>90</v>
      </c>
      <c r="B118">
        <v>100</v>
      </c>
      <c r="C118" s="1">
        <v>8.9300000000000004E-2</v>
      </c>
      <c r="D118" s="1">
        <v>-5.79E-2</v>
      </c>
      <c r="E118" s="3">
        <v>1.54</v>
      </c>
      <c r="G118">
        <v>65</v>
      </c>
      <c r="H118">
        <v>175</v>
      </c>
      <c r="I118" s="1">
        <v>0.18804104964323901</v>
      </c>
      <c r="J118" s="1">
        <v>-3.0507811452379501E-2</v>
      </c>
      <c r="K118" s="3">
        <v>6.1637017108473202</v>
      </c>
      <c r="M118">
        <v>65</v>
      </c>
      <c r="N118">
        <v>175</v>
      </c>
      <c r="O118" s="1">
        <v>0.19788150220036399</v>
      </c>
      <c r="P118" s="1">
        <v>-6.4762579326004599E-2</v>
      </c>
      <c r="Q118" s="3">
        <v>3.0554913695493799</v>
      </c>
    </row>
    <row r="119" spans="1:17" x14ac:dyDescent="0.3">
      <c r="A119">
        <v>80</v>
      </c>
      <c r="B119">
        <v>150</v>
      </c>
      <c r="C119" s="1">
        <v>8.5699999999999998E-2</v>
      </c>
      <c r="D119" s="1">
        <v>-5.4100000000000002E-2</v>
      </c>
      <c r="E119" s="3">
        <v>1.58</v>
      </c>
      <c r="G119">
        <v>65</v>
      </c>
      <c r="H119">
        <v>200</v>
      </c>
      <c r="I119" s="1">
        <v>0.25536994841190802</v>
      </c>
      <c r="J119" s="1">
        <v>-2.7049603896113501E-2</v>
      </c>
      <c r="K119" s="3">
        <v>9.4408017726499693</v>
      </c>
      <c r="M119">
        <v>65</v>
      </c>
      <c r="N119">
        <v>200</v>
      </c>
      <c r="O119" s="1">
        <v>0.31673240781656797</v>
      </c>
      <c r="P119" s="1">
        <v>-6.0580812766746997E-2</v>
      </c>
      <c r="Q119" s="3">
        <v>5.2282627675543996</v>
      </c>
    </row>
    <row r="120" spans="1:17" x14ac:dyDescent="0.3">
      <c r="A120">
        <v>25</v>
      </c>
      <c r="B120">
        <v>75</v>
      </c>
      <c r="C120" s="1">
        <v>7.6300000000000007E-2</v>
      </c>
      <c r="D120" s="1">
        <v>-4.53E-2</v>
      </c>
      <c r="E120" s="3">
        <v>1.69</v>
      </c>
      <c r="G120">
        <v>65</v>
      </c>
      <c r="H120">
        <v>50</v>
      </c>
      <c r="I120" s="1">
        <v>7.1805499747438994E-2</v>
      </c>
      <c r="J120" s="1">
        <v>-7.5117162533162404E-2</v>
      </c>
      <c r="K120" s="3">
        <v>0.95591336687855599</v>
      </c>
      <c r="M120">
        <v>65</v>
      </c>
      <c r="N120">
        <v>50</v>
      </c>
      <c r="O120" s="1">
        <v>9.4865140573679896E-2</v>
      </c>
      <c r="P120" s="1">
        <v>-4.8835255845825598E-2</v>
      </c>
      <c r="Q120" s="3">
        <v>1.94255438884506</v>
      </c>
    </row>
    <row r="121" spans="1:17" x14ac:dyDescent="0.3">
      <c r="A121">
        <v>30</v>
      </c>
      <c r="B121">
        <v>100</v>
      </c>
      <c r="C121" s="1">
        <v>8.2699999999999996E-2</v>
      </c>
      <c r="D121" s="1">
        <v>-4.4400000000000002E-2</v>
      </c>
      <c r="E121" s="3">
        <v>1.86</v>
      </c>
      <c r="G121">
        <v>65</v>
      </c>
      <c r="H121">
        <v>75</v>
      </c>
      <c r="I121" s="1">
        <v>8.5155259210973805E-2</v>
      </c>
      <c r="J121" s="1">
        <v>-3.9175128812190298E-2</v>
      </c>
      <c r="K121" s="3">
        <v>2.1737071910909802</v>
      </c>
      <c r="M121">
        <v>65</v>
      </c>
      <c r="N121">
        <v>75</v>
      </c>
      <c r="O121" s="1">
        <v>0.12572490977245501</v>
      </c>
      <c r="P121" s="1">
        <v>-5.1286096058199102E-2</v>
      </c>
      <c r="Q121" s="3">
        <v>2.4514423876167899</v>
      </c>
    </row>
    <row r="122" spans="1:17" x14ac:dyDescent="0.3">
      <c r="A122">
        <v>35</v>
      </c>
      <c r="B122">
        <v>100</v>
      </c>
      <c r="C122" s="1">
        <v>8.9099999999999999E-2</v>
      </c>
      <c r="D122" s="1">
        <v>-4.4499999999999998E-2</v>
      </c>
      <c r="E122" s="3">
        <v>2</v>
      </c>
      <c r="G122">
        <v>70</v>
      </c>
      <c r="H122">
        <v>100</v>
      </c>
      <c r="I122" s="1">
        <v>0.10615172471607601</v>
      </c>
      <c r="J122" s="1">
        <v>-3.1698840452126703E-2</v>
      </c>
      <c r="K122" s="3">
        <v>3.34875734260349</v>
      </c>
      <c r="M122">
        <v>70</v>
      </c>
      <c r="N122">
        <v>100</v>
      </c>
      <c r="O122" s="1">
        <v>7.2775856242146095E-2</v>
      </c>
      <c r="P122" s="1">
        <v>-6.2954744015376596E-2</v>
      </c>
      <c r="Q122" s="3">
        <v>1.15600273466874</v>
      </c>
    </row>
    <row r="123" spans="1:17" x14ac:dyDescent="0.3">
      <c r="A123">
        <v>40</v>
      </c>
      <c r="B123">
        <v>100</v>
      </c>
      <c r="C123" s="1">
        <v>9.5899999999999999E-2</v>
      </c>
      <c r="D123" s="1">
        <v>-4.7699999999999999E-2</v>
      </c>
      <c r="E123" s="3">
        <v>2.0099999999999998</v>
      </c>
      <c r="G123">
        <v>70</v>
      </c>
      <c r="H123">
        <v>125</v>
      </c>
      <c r="I123" s="1">
        <v>0.14073881512922001</v>
      </c>
      <c r="J123" s="1">
        <v>-2.4612957753854001E-2</v>
      </c>
      <c r="K123" s="3">
        <v>5.7180781170918999</v>
      </c>
      <c r="M123">
        <v>70</v>
      </c>
      <c r="N123">
        <v>125</v>
      </c>
      <c r="O123" s="1">
        <v>7.2494859138687598E-2</v>
      </c>
      <c r="P123" s="1">
        <v>-8.6110614453376602E-2</v>
      </c>
      <c r="Q123" s="3">
        <v>0.84188063920898903</v>
      </c>
    </row>
    <row r="124" spans="1:17" x14ac:dyDescent="0.3">
      <c r="A124">
        <v>45</v>
      </c>
      <c r="B124">
        <v>150</v>
      </c>
      <c r="C124" s="1">
        <v>7.9100000000000004E-2</v>
      </c>
      <c r="D124" s="1">
        <v>-3.7400000000000003E-2</v>
      </c>
      <c r="E124" s="3">
        <v>2.11</v>
      </c>
      <c r="G124">
        <v>70</v>
      </c>
      <c r="H124">
        <v>150</v>
      </c>
      <c r="I124" s="1">
        <v>0.16342574872792501</v>
      </c>
      <c r="J124" s="1">
        <v>-3.1077079532198799E-2</v>
      </c>
      <c r="K124" s="3">
        <v>5.2587228654674902</v>
      </c>
      <c r="M124">
        <v>70</v>
      </c>
      <c r="N124">
        <v>150</v>
      </c>
      <c r="O124" s="1">
        <v>0.169171670087545</v>
      </c>
      <c r="P124" s="1">
        <v>-6.2665900969882601E-2</v>
      </c>
      <c r="Q124" s="3">
        <v>2.6995809119356502</v>
      </c>
    </row>
    <row r="125" spans="1:17" x14ac:dyDescent="0.3">
      <c r="A125">
        <v>80</v>
      </c>
      <c r="B125">
        <v>125</v>
      </c>
      <c r="C125" s="1">
        <v>0.10539999999999999</v>
      </c>
      <c r="D125" s="1">
        <v>-4.9099999999999998E-2</v>
      </c>
      <c r="E125" s="3">
        <v>2.14</v>
      </c>
      <c r="G125">
        <v>70</v>
      </c>
      <c r="H125">
        <v>175</v>
      </c>
      <c r="I125" s="1">
        <v>0.22968502729502099</v>
      </c>
      <c r="J125" s="1">
        <v>-1.8698158996091299E-2</v>
      </c>
      <c r="K125" s="3">
        <v>12.283831116369999</v>
      </c>
      <c r="M125">
        <v>70</v>
      </c>
      <c r="N125">
        <v>175</v>
      </c>
      <c r="O125" s="1">
        <v>0.300373874803605</v>
      </c>
      <c r="P125" s="1">
        <v>-4.2901319268277997E-2</v>
      </c>
      <c r="Q125" s="3">
        <v>7.0015067118392098</v>
      </c>
    </row>
    <row r="126" spans="1:17" x14ac:dyDescent="0.3">
      <c r="A126">
        <v>40</v>
      </c>
      <c r="B126">
        <v>125</v>
      </c>
      <c r="C126" s="1">
        <v>9.4E-2</v>
      </c>
      <c r="D126" s="1">
        <v>-4.2599999999999999E-2</v>
      </c>
      <c r="E126" s="3">
        <v>2.21</v>
      </c>
      <c r="G126">
        <v>70</v>
      </c>
      <c r="H126">
        <v>200</v>
      </c>
      <c r="I126" s="1">
        <v>0.281117305102496</v>
      </c>
      <c r="J126" s="1">
        <v>-3.6131264043168999E-2</v>
      </c>
      <c r="K126" s="3">
        <v>7.7804447906007796</v>
      </c>
      <c r="M126">
        <v>70</v>
      </c>
      <c r="N126">
        <v>200</v>
      </c>
      <c r="O126" s="1">
        <v>0.34888073007059001</v>
      </c>
      <c r="P126" s="1">
        <v>-6.4686432594597706E-2</v>
      </c>
      <c r="Q126" s="3">
        <v>5.3934142922534098</v>
      </c>
    </row>
    <row r="127" spans="1:17" x14ac:dyDescent="0.3">
      <c r="A127">
        <v>35</v>
      </c>
      <c r="B127">
        <v>200</v>
      </c>
      <c r="C127" s="1">
        <v>6.8699999999999997E-2</v>
      </c>
      <c r="D127" s="1">
        <v>-2.87E-2</v>
      </c>
      <c r="E127" s="3">
        <v>2.39</v>
      </c>
      <c r="G127">
        <v>70</v>
      </c>
      <c r="H127">
        <v>50</v>
      </c>
      <c r="I127" s="1">
        <v>9.4366297678434602E-2</v>
      </c>
      <c r="J127" s="1">
        <v>-6.0582536286208799E-2</v>
      </c>
      <c r="K127" s="3">
        <v>1.5576485149552299</v>
      </c>
      <c r="M127">
        <v>70</v>
      </c>
      <c r="N127">
        <v>50</v>
      </c>
      <c r="O127" s="1">
        <v>0.10813501961225799</v>
      </c>
      <c r="P127" s="1">
        <v>-3.9224142866411897E-2</v>
      </c>
      <c r="Q127" s="3">
        <v>2.7568485047726998</v>
      </c>
    </row>
    <row r="128" spans="1:17" x14ac:dyDescent="0.3">
      <c r="A128">
        <v>45</v>
      </c>
      <c r="B128">
        <v>125</v>
      </c>
      <c r="C128" s="1">
        <v>0.1031</v>
      </c>
      <c r="D128" s="1">
        <v>-0.04</v>
      </c>
      <c r="E128" s="3">
        <v>2.58</v>
      </c>
      <c r="G128">
        <v>70</v>
      </c>
      <c r="H128">
        <v>75</v>
      </c>
      <c r="I128" s="1">
        <v>9.2274492874924993E-2</v>
      </c>
      <c r="J128" s="1">
        <v>-4.0080242121621798E-2</v>
      </c>
      <c r="K128" s="3">
        <v>2.3022438985004499</v>
      </c>
      <c r="M128">
        <v>70</v>
      </c>
      <c r="N128">
        <v>75</v>
      </c>
      <c r="O128" s="1">
        <v>8.4158728759950605E-2</v>
      </c>
      <c r="P128" s="1">
        <v>-4.1498989963256898E-2</v>
      </c>
      <c r="Q128" s="3">
        <v>2.0279705321614898</v>
      </c>
    </row>
    <row r="129" spans="1:17" x14ac:dyDescent="0.3">
      <c r="A129">
        <v>95</v>
      </c>
      <c r="B129">
        <v>50</v>
      </c>
      <c r="C129" s="1">
        <v>0.19170000000000001</v>
      </c>
      <c r="D129" s="1">
        <v>-7.4200000000000002E-2</v>
      </c>
      <c r="E129" s="3">
        <v>2.58</v>
      </c>
      <c r="G129">
        <v>75</v>
      </c>
      <c r="H129">
        <v>100</v>
      </c>
      <c r="I129" s="1">
        <v>0.12640206405610699</v>
      </c>
      <c r="J129" s="1">
        <v>-3.18606709965664E-2</v>
      </c>
      <c r="K129" s="3">
        <v>3.9673384176287398</v>
      </c>
      <c r="M129">
        <v>75</v>
      </c>
      <c r="N129">
        <v>100</v>
      </c>
      <c r="O129" s="1">
        <v>9.4548788707674303E-2</v>
      </c>
      <c r="P129" s="1">
        <v>-7.6536411629493095E-2</v>
      </c>
      <c r="Q129" s="3">
        <v>1.2353438931181899</v>
      </c>
    </row>
    <row r="130" spans="1:17" x14ac:dyDescent="0.3">
      <c r="A130">
        <v>85</v>
      </c>
      <c r="B130">
        <v>100</v>
      </c>
      <c r="C130" s="1">
        <v>0.11119999999999999</v>
      </c>
      <c r="D130" s="1">
        <v>-4.1099999999999998E-2</v>
      </c>
      <c r="E130" s="3">
        <v>2.71</v>
      </c>
      <c r="G130">
        <v>75</v>
      </c>
      <c r="H130">
        <v>125</v>
      </c>
      <c r="I130" s="1">
        <v>0.15353215838331799</v>
      </c>
      <c r="J130" s="1">
        <v>-2.1836094416323899E-2</v>
      </c>
      <c r="K130" s="3">
        <v>7.0311180862335503</v>
      </c>
      <c r="M130">
        <v>75</v>
      </c>
      <c r="N130">
        <v>125</v>
      </c>
      <c r="O130" s="1">
        <v>0.19005675562871499</v>
      </c>
      <c r="P130" s="1">
        <v>-2.8465305490763902E-2</v>
      </c>
      <c r="Q130" s="3">
        <v>6.6767860857977501</v>
      </c>
    </row>
    <row r="131" spans="1:17" x14ac:dyDescent="0.3">
      <c r="A131">
        <v>90</v>
      </c>
      <c r="B131">
        <v>75</v>
      </c>
      <c r="C131" s="1">
        <v>0.16520000000000001</v>
      </c>
      <c r="D131" s="1">
        <v>-6.0600000000000001E-2</v>
      </c>
      <c r="E131" s="3">
        <v>2.73</v>
      </c>
      <c r="G131">
        <v>75</v>
      </c>
      <c r="H131">
        <v>150</v>
      </c>
      <c r="I131" s="1">
        <v>0.18477638044418601</v>
      </c>
      <c r="J131" s="1">
        <v>-2.7982031488507898E-2</v>
      </c>
      <c r="K131" s="3">
        <v>6.60339405736402</v>
      </c>
      <c r="M131">
        <v>75</v>
      </c>
      <c r="N131">
        <v>150</v>
      </c>
      <c r="O131" s="1">
        <v>0.253082357206727</v>
      </c>
      <c r="P131" s="1">
        <v>-5.1077030303391301E-2</v>
      </c>
      <c r="Q131" s="3">
        <v>4.9549152662840497</v>
      </c>
    </row>
    <row r="132" spans="1:17" x14ac:dyDescent="0.3">
      <c r="A132">
        <v>40</v>
      </c>
      <c r="B132">
        <v>175</v>
      </c>
      <c r="C132" s="1">
        <v>0.1032</v>
      </c>
      <c r="D132" s="1">
        <v>-3.5700000000000003E-2</v>
      </c>
      <c r="E132" s="3">
        <v>2.9</v>
      </c>
      <c r="G132">
        <v>75</v>
      </c>
      <c r="H132">
        <v>175</v>
      </c>
      <c r="I132" s="1">
        <v>0.18387367080251299</v>
      </c>
      <c r="J132" s="1">
        <v>-2.62636470083067E-2</v>
      </c>
      <c r="K132" s="3">
        <v>7.0010715093892602</v>
      </c>
      <c r="M132">
        <v>75</v>
      </c>
      <c r="N132">
        <v>175</v>
      </c>
      <c r="O132" s="1">
        <v>0.24920625014966599</v>
      </c>
      <c r="P132" s="1">
        <v>-5.6177951205689497E-2</v>
      </c>
      <c r="Q132" s="3">
        <v>4.4360152835980804</v>
      </c>
    </row>
    <row r="133" spans="1:17" x14ac:dyDescent="0.3">
      <c r="A133">
        <v>95</v>
      </c>
      <c r="B133">
        <v>75</v>
      </c>
      <c r="C133" s="1">
        <v>0.156</v>
      </c>
      <c r="D133" s="1">
        <v>-5.0999999999999997E-2</v>
      </c>
      <c r="E133" s="3">
        <v>3.06</v>
      </c>
      <c r="G133">
        <v>75</v>
      </c>
      <c r="H133">
        <v>200</v>
      </c>
      <c r="I133" s="1">
        <v>0.27335555138388001</v>
      </c>
      <c r="J133" s="1">
        <v>-2.3553748061857699E-2</v>
      </c>
      <c r="K133" s="3">
        <v>11.6056073396889</v>
      </c>
      <c r="M133">
        <v>75</v>
      </c>
      <c r="N133">
        <v>200</v>
      </c>
      <c r="O133" s="1">
        <v>0.32954877920603998</v>
      </c>
      <c r="P133" s="1">
        <v>-4.7864073620061003E-2</v>
      </c>
      <c r="Q133" s="3">
        <v>6.8850967809793202</v>
      </c>
    </row>
    <row r="134" spans="1:17" x14ac:dyDescent="0.3">
      <c r="A134">
        <v>20</v>
      </c>
      <c r="B134">
        <v>125</v>
      </c>
      <c r="C134" s="1">
        <v>7.4499999999999997E-2</v>
      </c>
      <c r="D134" s="1">
        <v>-2.3199999999999998E-2</v>
      </c>
      <c r="E134" s="3">
        <v>3.21</v>
      </c>
      <c r="G134">
        <v>75</v>
      </c>
      <c r="H134">
        <v>50</v>
      </c>
      <c r="I134" s="1">
        <v>7.8195658464052006E-2</v>
      </c>
      <c r="J134" s="1">
        <v>-8.4853002672678701E-2</v>
      </c>
      <c r="K134" s="3">
        <v>0.92154262078022797</v>
      </c>
      <c r="M134">
        <v>75</v>
      </c>
      <c r="N134">
        <v>50</v>
      </c>
      <c r="O134" s="1">
        <v>0.110014447424976</v>
      </c>
      <c r="P134" s="1">
        <v>-3.3718702467327603E-2</v>
      </c>
      <c r="Q134" s="3">
        <v>3.2627129567508399</v>
      </c>
    </row>
    <row r="135" spans="1:17" x14ac:dyDescent="0.3">
      <c r="A135">
        <v>30</v>
      </c>
      <c r="B135">
        <v>125</v>
      </c>
      <c r="C135" s="1">
        <v>0.1045</v>
      </c>
      <c r="D135" s="1">
        <v>-3.15E-2</v>
      </c>
      <c r="E135" s="3">
        <v>3.31</v>
      </c>
      <c r="G135">
        <v>75</v>
      </c>
      <c r="H135">
        <v>75</v>
      </c>
      <c r="I135" s="1">
        <v>7.6821123107813596E-2</v>
      </c>
      <c r="J135" s="1">
        <v>-7.1581347663154896E-2</v>
      </c>
      <c r="K135" s="3">
        <v>1.07320029051863</v>
      </c>
      <c r="M135">
        <v>75</v>
      </c>
      <c r="N135">
        <v>75</v>
      </c>
      <c r="O135" s="1">
        <v>5.3684414136487703E-2</v>
      </c>
      <c r="P135" s="1">
        <v>-8.1661253213036897E-2</v>
      </c>
      <c r="Q135" s="3">
        <v>0.65740375054539502</v>
      </c>
    </row>
    <row r="136" spans="1:17" x14ac:dyDescent="0.3">
      <c r="A136">
        <v>35</v>
      </c>
      <c r="B136">
        <v>125</v>
      </c>
      <c r="C136" s="1">
        <v>0.11609999999999999</v>
      </c>
      <c r="D136" s="1">
        <v>-3.4799999999999998E-2</v>
      </c>
      <c r="E136" s="3">
        <v>3.33</v>
      </c>
      <c r="G136">
        <v>85</v>
      </c>
      <c r="H136">
        <v>100</v>
      </c>
      <c r="I136" s="1">
        <v>0.17750069985384601</v>
      </c>
      <c r="J136" s="1">
        <v>-3.1286530604803298E-2</v>
      </c>
      <c r="K136" s="3">
        <v>5.6733903191744597</v>
      </c>
      <c r="M136">
        <v>85</v>
      </c>
      <c r="N136">
        <v>100</v>
      </c>
      <c r="O136" s="1">
        <v>0.27947356219223002</v>
      </c>
      <c r="P136" s="1">
        <v>-4.4727614695553301E-2</v>
      </c>
      <c r="Q136" s="3">
        <v>6.2483448780919399</v>
      </c>
    </row>
    <row r="137" spans="1:17" x14ac:dyDescent="0.3">
      <c r="A137">
        <v>15</v>
      </c>
      <c r="B137">
        <v>125</v>
      </c>
      <c r="C137" s="1">
        <v>8.6999999999999994E-2</v>
      </c>
      <c r="D137" s="1">
        <v>-2.5700000000000001E-2</v>
      </c>
      <c r="E137" s="3">
        <v>3.38</v>
      </c>
      <c r="G137">
        <v>85</v>
      </c>
      <c r="H137">
        <v>125</v>
      </c>
      <c r="I137" s="1">
        <v>0.102695011152037</v>
      </c>
      <c r="J137" s="1">
        <v>-2.1979287349889801E-2</v>
      </c>
      <c r="K137" s="3">
        <v>4.6723539993461998</v>
      </c>
      <c r="M137">
        <v>85</v>
      </c>
      <c r="N137">
        <v>125</v>
      </c>
      <c r="O137" s="1">
        <v>0.148432720802542</v>
      </c>
      <c r="P137" s="1">
        <v>-4.7381435031520799E-2</v>
      </c>
      <c r="Q137" s="3">
        <v>3.1327189795707202</v>
      </c>
    </row>
    <row r="138" spans="1:17" x14ac:dyDescent="0.3">
      <c r="A138">
        <v>40</v>
      </c>
      <c r="B138">
        <v>150</v>
      </c>
      <c r="C138" s="1">
        <v>0.1061</v>
      </c>
      <c r="D138" s="1">
        <v>-3.0200000000000001E-2</v>
      </c>
      <c r="E138" s="3">
        <v>3.51</v>
      </c>
      <c r="G138">
        <v>85</v>
      </c>
      <c r="H138">
        <v>150</v>
      </c>
      <c r="I138" s="1">
        <v>8.5413707083334095E-2</v>
      </c>
      <c r="J138" s="1">
        <v>-2.24005216946714E-2</v>
      </c>
      <c r="K138" s="3">
        <v>3.81302311828086</v>
      </c>
      <c r="M138">
        <v>85</v>
      </c>
      <c r="N138">
        <v>150</v>
      </c>
      <c r="O138" s="1">
        <v>0.10443570998827401</v>
      </c>
      <c r="P138" s="1">
        <v>-6.5415394558922299E-2</v>
      </c>
      <c r="Q138" s="3">
        <v>1.59650049797078</v>
      </c>
    </row>
    <row r="139" spans="1:17" x14ac:dyDescent="0.3">
      <c r="A139">
        <v>35</v>
      </c>
      <c r="B139">
        <v>150</v>
      </c>
      <c r="C139" s="1">
        <v>8.4099999999999994E-2</v>
      </c>
      <c r="D139" s="1">
        <v>-2.3800000000000002E-2</v>
      </c>
      <c r="E139" s="3">
        <v>3.53</v>
      </c>
      <c r="G139">
        <v>85</v>
      </c>
      <c r="H139">
        <v>175</v>
      </c>
      <c r="I139" s="1">
        <v>7.7324426795183199E-2</v>
      </c>
      <c r="J139" s="1">
        <v>-3.4789918575842398E-2</v>
      </c>
      <c r="K139" s="3">
        <v>2.2226101687077802</v>
      </c>
      <c r="M139">
        <v>85</v>
      </c>
      <c r="N139">
        <v>175</v>
      </c>
      <c r="O139" s="1">
        <v>7.5022357100566997E-2</v>
      </c>
      <c r="P139" s="1">
        <v>-6.5456259700863995E-2</v>
      </c>
      <c r="Q139" s="3">
        <v>1.1461448827571299</v>
      </c>
    </row>
    <row r="140" spans="1:17" x14ac:dyDescent="0.3">
      <c r="A140">
        <v>20</v>
      </c>
      <c r="B140">
        <v>100</v>
      </c>
      <c r="C140" s="1">
        <v>0.10970000000000001</v>
      </c>
      <c r="D140" s="1">
        <v>-3.0300000000000001E-2</v>
      </c>
      <c r="E140" s="3">
        <v>3.62</v>
      </c>
      <c r="G140">
        <v>85</v>
      </c>
      <c r="H140">
        <v>200</v>
      </c>
      <c r="I140" s="1">
        <v>5.1691010545264503E-2</v>
      </c>
      <c r="J140" s="1">
        <v>-4.5162246247916801E-2</v>
      </c>
      <c r="K140" s="3">
        <v>1.14456243521432</v>
      </c>
      <c r="M140">
        <v>85</v>
      </c>
      <c r="N140">
        <v>200</v>
      </c>
      <c r="O140" s="1">
        <v>-6.5351321356655404E-3</v>
      </c>
      <c r="P140" s="1">
        <v>-0.142876715928243</v>
      </c>
      <c r="Q140" s="3">
        <v>-4.5739658090599301E-2</v>
      </c>
    </row>
    <row r="141" spans="1:17" x14ac:dyDescent="0.3">
      <c r="A141">
        <v>25</v>
      </c>
      <c r="B141">
        <v>100</v>
      </c>
      <c r="C141" s="1">
        <v>0.1069</v>
      </c>
      <c r="D141" s="1">
        <v>-2.8899999999999999E-2</v>
      </c>
      <c r="E141" s="3">
        <v>3.7</v>
      </c>
      <c r="G141">
        <v>85</v>
      </c>
      <c r="H141">
        <v>50</v>
      </c>
      <c r="I141" s="1">
        <v>6.1089528638831603E-3</v>
      </c>
      <c r="J141" s="1">
        <v>-9.2254363653616805E-2</v>
      </c>
      <c r="K141" s="3">
        <v>6.6218578958716398E-2</v>
      </c>
      <c r="M141">
        <v>85</v>
      </c>
      <c r="N141">
        <v>50</v>
      </c>
      <c r="O141" s="1">
        <v>1.5695893713918899E-2</v>
      </c>
      <c r="P141" s="1">
        <v>-9.4786583426478804E-2</v>
      </c>
      <c r="Q141" s="3">
        <v>0.16559193449665099</v>
      </c>
    </row>
    <row r="142" spans="1:17" x14ac:dyDescent="0.3">
      <c r="A142">
        <v>40</v>
      </c>
      <c r="B142">
        <v>200</v>
      </c>
      <c r="C142" s="1">
        <v>0.1164</v>
      </c>
      <c r="D142" s="1">
        <v>-3.1399999999999997E-2</v>
      </c>
      <c r="E142" s="3">
        <v>3.71</v>
      </c>
      <c r="G142">
        <v>85</v>
      </c>
      <c r="H142">
        <v>75</v>
      </c>
      <c r="I142" s="1">
        <v>0.233956915957797</v>
      </c>
      <c r="J142" s="1">
        <v>-3.3272678012478199E-2</v>
      </c>
      <c r="K142" s="3">
        <v>7.0315024197948999</v>
      </c>
      <c r="M142">
        <v>85</v>
      </c>
      <c r="N142">
        <v>75</v>
      </c>
      <c r="O142" s="1">
        <v>0.31102394414964202</v>
      </c>
      <c r="P142" s="1">
        <v>-3.2008163715297099E-2</v>
      </c>
      <c r="Q142" s="3">
        <v>9.7170192865828007</v>
      </c>
    </row>
    <row r="143" spans="1:17" x14ac:dyDescent="0.3">
      <c r="A143">
        <v>35</v>
      </c>
      <c r="B143">
        <v>175</v>
      </c>
      <c r="C143" s="1">
        <v>0.1004</v>
      </c>
      <c r="D143" s="1">
        <v>-2.6499999999999999E-2</v>
      </c>
      <c r="E143" s="3">
        <v>3.79</v>
      </c>
      <c r="G143">
        <v>90</v>
      </c>
      <c r="H143">
        <v>100</v>
      </c>
      <c r="I143" s="1">
        <v>0.16184257644536101</v>
      </c>
      <c r="J143" s="1">
        <v>-2.3811452747450501E-2</v>
      </c>
      <c r="K143" s="3">
        <v>6.7968375622394301</v>
      </c>
      <c r="M143">
        <v>90</v>
      </c>
      <c r="N143">
        <v>100</v>
      </c>
      <c r="O143" s="1">
        <v>0.24421592479163201</v>
      </c>
      <c r="P143" s="1">
        <v>-5.1197791114385598E-2</v>
      </c>
      <c r="Q143" s="3">
        <v>4.7700480719179303</v>
      </c>
    </row>
    <row r="144" spans="1:17" x14ac:dyDescent="0.3">
      <c r="A144">
        <v>30</v>
      </c>
      <c r="B144">
        <v>175</v>
      </c>
      <c r="C144" s="1">
        <v>0.1009</v>
      </c>
      <c r="D144" s="1">
        <v>-2.6100000000000002E-2</v>
      </c>
      <c r="E144" s="3">
        <v>3.87</v>
      </c>
      <c r="G144">
        <v>90</v>
      </c>
      <c r="H144">
        <v>125</v>
      </c>
      <c r="I144" s="1">
        <v>0.13715721679666701</v>
      </c>
      <c r="J144" s="1">
        <v>-1.43621644491485E-2</v>
      </c>
      <c r="K144" s="3">
        <v>9.5498987831739193</v>
      </c>
      <c r="M144">
        <v>90</v>
      </c>
      <c r="N144">
        <v>125</v>
      </c>
      <c r="O144" s="1">
        <v>0.17001583796738401</v>
      </c>
      <c r="P144" s="1">
        <v>-5.1830284461650798E-2</v>
      </c>
      <c r="Q144" s="3">
        <v>3.28024126692143</v>
      </c>
    </row>
    <row r="145" spans="1:17" x14ac:dyDescent="0.3">
      <c r="A145">
        <v>30</v>
      </c>
      <c r="B145">
        <v>200</v>
      </c>
      <c r="C145" s="1">
        <v>0.1089</v>
      </c>
      <c r="D145" s="1">
        <v>-2.6100000000000002E-2</v>
      </c>
      <c r="E145" s="3">
        <v>4.18</v>
      </c>
      <c r="G145">
        <v>90</v>
      </c>
      <c r="H145">
        <v>150</v>
      </c>
      <c r="I145" s="1">
        <v>7.3200829491886596E-2</v>
      </c>
      <c r="J145" s="1">
        <v>-2.5399175941029799E-2</v>
      </c>
      <c r="K145" s="3">
        <v>2.8820159229511799</v>
      </c>
      <c r="M145">
        <v>90</v>
      </c>
      <c r="N145">
        <v>150</v>
      </c>
      <c r="O145" s="1">
        <v>5.3796748164194198E-2</v>
      </c>
      <c r="P145" s="1">
        <v>-7.9247864989836797E-2</v>
      </c>
      <c r="Q145" s="3">
        <v>0.678841608806665</v>
      </c>
    </row>
    <row r="146" spans="1:17" x14ac:dyDescent="0.3">
      <c r="A146">
        <v>25</v>
      </c>
      <c r="B146">
        <v>175</v>
      </c>
      <c r="C146" s="1">
        <v>8.5900000000000004E-2</v>
      </c>
      <c r="D146" s="1">
        <v>-2.01E-2</v>
      </c>
      <c r="E146" s="3">
        <v>4.2699999999999996</v>
      </c>
      <c r="G146">
        <v>90</v>
      </c>
      <c r="H146">
        <v>175</v>
      </c>
      <c r="I146" s="1">
        <v>5.6196720582608203E-2</v>
      </c>
      <c r="J146" s="1">
        <v>-2.8425244471244001E-2</v>
      </c>
      <c r="K146" s="3">
        <v>1.97700043141084</v>
      </c>
      <c r="M146">
        <v>90</v>
      </c>
      <c r="N146">
        <v>175</v>
      </c>
      <c r="O146" s="1">
        <v>1.9765865738731602E-3</v>
      </c>
      <c r="P146" s="1">
        <v>-0.10225067542871299</v>
      </c>
      <c r="Q146" s="3">
        <v>1.9330792345241599E-2</v>
      </c>
    </row>
    <row r="147" spans="1:17" x14ac:dyDescent="0.3">
      <c r="A147">
        <v>30</v>
      </c>
      <c r="B147">
        <v>150</v>
      </c>
      <c r="C147" s="1">
        <v>0.1123</v>
      </c>
      <c r="D147" s="1">
        <v>-2.5600000000000001E-2</v>
      </c>
      <c r="E147" s="3">
        <v>4.3899999999999997</v>
      </c>
      <c r="G147">
        <v>90</v>
      </c>
      <c r="H147">
        <v>200</v>
      </c>
      <c r="I147" s="1">
        <v>6.2388671912169097E-2</v>
      </c>
      <c r="J147" s="1">
        <v>-3.3416365402976198E-2</v>
      </c>
      <c r="K147" s="3">
        <v>1.86700950746165</v>
      </c>
      <c r="M147">
        <v>90</v>
      </c>
      <c r="N147">
        <v>200</v>
      </c>
      <c r="O147" s="1">
        <v>-1.14235506136989E-2</v>
      </c>
      <c r="P147" s="1">
        <v>-0.13443826108996801</v>
      </c>
      <c r="Q147" s="3">
        <v>-8.4972466328272794E-2</v>
      </c>
    </row>
    <row r="148" spans="1:17" x14ac:dyDescent="0.3">
      <c r="A148">
        <v>15</v>
      </c>
      <c r="B148">
        <v>175</v>
      </c>
      <c r="C148" s="1">
        <v>8.6499999999999994E-2</v>
      </c>
      <c r="D148" s="1">
        <v>-1.8200000000000001E-2</v>
      </c>
      <c r="E148" s="3">
        <v>4.76</v>
      </c>
      <c r="G148">
        <v>90</v>
      </c>
      <c r="H148">
        <v>50</v>
      </c>
      <c r="I148" s="1">
        <v>9.3477129242579601E-2</v>
      </c>
      <c r="J148" s="1">
        <v>-7.9020671831316003E-2</v>
      </c>
      <c r="K148" s="3">
        <v>1.1829452607302999</v>
      </c>
      <c r="M148">
        <v>90</v>
      </c>
      <c r="N148">
        <v>50</v>
      </c>
      <c r="O148" s="1">
        <v>0.17157986085003701</v>
      </c>
      <c r="P148" s="1">
        <v>-6.1048402270259199E-2</v>
      </c>
      <c r="Q148" s="3">
        <v>2.8105544857744098</v>
      </c>
    </row>
    <row r="149" spans="1:17" x14ac:dyDescent="0.3">
      <c r="A149">
        <v>15</v>
      </c>
      <c r="B149">
        <v>200</v>
      </c>
      <c r="C149" s="1">
        <v>9.6299999999999997E-2</v>
      </c>
      <c r="D149" s="1">
        <v>-2.0199999999999999E-2</v>
      </c>
      <c r="E149" s="3">
        <v>4.78</v>
      </c>
      <c r="G149">
        <v>90</v>
      </c>
      <c r="H149">
        <v>75</v>
      </c>
      <c r="I149" s="1">
        <v>0.18402259193059201</v>
      </c>
      <c r="J149" s="1">
        <v>-4.0688441998384298E-2</v>
      </c>
      <c r="K149" s="3">
        <v>4.5227239700625299</v>
      </c>
      <c r="M149">
        <v>90</v>
      </c>
      <c r="N149">
        <v>75</v>
      </c>
      <c r="O149" s="1">
        <v>0.33549194244080299</v>
      </c>
      <c r="P149" s="1">
        <v>-4.4266604162132198E-2</v>
      </c>
      <c r="Q149" s="3">
        <v>7.5788949432854498</v>
      </c>
    </row>
    <row r="150" spans="1:17" x14ac:dyDescent="0.3">
      <c r="A150">
        <v>25</v>
      </c>
      <c r="B150">
        <v>150</v>
      </c>
      <c r="C150" s="1">
        <v>9.0300000000000005E-2</v>
      </c>
      <c r="D150" s="1">
        <v>-1.83E-2</v>
      </c>
      <c r="E150" s="3">
        <v>4.95</v>
      </c>
      <c r="G150">
        <v>95</v>
      </c>
      <c r="H150">
        <v>100</v>
      </c>
      <c r="I150" s="1">
        <v>0.13587122942869501</v>
      </c>
      <c r="J150" s="1">
        <v>-1.36208187900221E-2</v>
      </c>
      <c r="K150" s="3">
        <v>9.9752615113143008</v>
      </c>
      <c r="M150">
        <v>95</v>
      </c>
      <c r="N150">
        <v>100</v>
      </c>
      <c r="O150" s="1">
        <v>0.19174940559327899</v>
      </c>
      <c r="P150" s="1">
        <v>-2.7424761684888999E-2</v>
      </c>
      <c r="Q150" s="3">
        <v>6.9918348898153999</v>
      </c>
    </row>
    <row r="151" spans="1:17" x14ac:dyDescent="0.3">
      <c r="A151">
        <v>20</v>
      </c>
      <c r="B151">
        <v>175</v>
      </c>
      <c r="C151" s="1">
        <v>9.2399999999999996E-2</v>
      </c>
      <c r="D151" s="1">
        <v>-1.8100000000000002E-2</v>
      </c>
      <c r="E151" s="3">
        <v>5.09</v>
      </c>
      <c r="G151">
        <v>95</v>
      </c>
      <c r="H151">
        <v>125</v>
      </c>
      <c r="I151" s="1">
        <v>0.116059485026846</v>
      </c>
      <c r="J151" s="1">
        <v>-1.5282945035093099E-2</v>
      </c>
      <c r="K151" s="3">
        <v>7.5940523740906603</v>
      </c>
      <c r="M151">
        <v>95</v>
      </c>
      <c r="N151">
        <v>125</v>
      </c>
      <c r="O151" s="1">
        <v>0.107873604296127</v>
      </c>
      <c r="P151" s="1">
        <v>-2.35868146499995E-2</v>
      </c>
      <c r="Q151" s="3">
        <v>4.5734706401370699</v>
      </c>
    </row>
    <row r="152" spans="1:17" x14ac:dyDescent="0.3">
      <c r="A152">
        <v>25</v>
      </c>
      <c r="B152">
        <v>125</v>
      </c>
      <c r="C152" s="1">
        <v>0.13550000000000001</v>
      </c>
      <c r="D152" s="1">
        <v>-2.5899999999999999E-2</v>
      </c>
      <c r="E152" s="3">
        <v>5.23</v>
      </c>
      <c r="G152">
        <v>95</v>
      </c>
      <c r="H152">
        <v>150</v>
      </c>
      <c r="I152" s="1">
        <v>8.1547287281098293E-2</v>
      </c>
      <c r="J152" s="1">
        <v>-1.47620734142657E-2</v>
      </c>
      <c r="K152" s="3">
        <v>5.52410796184585</v>
      </c>
      <c r="M152">
        <v>95</v>
      </c>
      <c r="N152">
        <v>150</v>
      </c>
      <c r="O152" s="1">
        <v>3.3758917383199798E-2</v>
      </c>
      <c r="P152" s="1">
        <v>-6.3637044656837796E-2</v>
      </c>
      <c r="Q152" s="3">
        <v>0.53049159597596696</v>
      </c>
    </row>
    <row r="153" spans="1:17" x14ac:dyDescent="0.3">
      <c r="A153">
        <v>20</v>
      </c>
      <c r="B153">
        <v>150</v>
      </c>
      <c r="C153" s="1">
        <v>0.11890000000000001</v>
      </c>
      <c r="D153" s="1">
        <v>-1.8700000000000001E-2</v>
      </c>
      <c r="E153" s="3">
        <v>6.37</v>
      </c>
      <c r="G153">
        <v>95</v>
      </c>
      <c r="H153">
        <v>175</v>
      </c>
      <c r="I153" s="1">
        <v>7.0993698564676605E-2</v>
      </c>
      <c r="J153" s="1">
        <v>-1.2761844451480601E-2</v>
      </c>
      <c r="K153" s="3">
        <v>5.5629653561903201</v>
      </c>
      <c r="M153">
        <v>95</v>
      </c>
      <c r="N153">
        <v>175</v>
      </c>
      <c r="O153" s="1">
        <v>1.8835488106846501E-2</v>
      </c>
      <c r="P153" s="1">
        <v>-7.2991437571223006E-2</v>
      </c>
      <c r="Q153" s="3">
        <v>0.25805065270111099</v>
      </c>
    </row>
    <row r="154" spans="1:17" x14ac:dyDescent="0.3">
      <c r="A154">
        <v>15</v>
      </c>
      <c r="B154">
        <v>150</v>
      </c>
      <c r="C154" s="1">
        <v>9.9900000000000003E-2</v>
      </c>
      <c r="D154" s="1">
        <v>-1.5599999999999999E-2</v>
      </c>
      <c r="E154" s="3">
        <v>6.4</v>
      </c>
      <c r="G154">
        <v>95</v>
      </c>
      <c r="H154">
        <v>200</v>
      </c>
      <c r="I154" s="1">
        <v>8.2439585273619401E-2</v>
      </c>
      <c r="J154" s="1">
        <v>-1.21954878090471E-2</v>
      </c>
      <c r="K154" s="3">
        <v>6.7598431948300002</v>
      </c>
      <c r="M154">
        <v>95</v>
      </c>
      <c r="N154">
        <v>200</v>
      </c>
      <c r="O154" s="1">
        <v>1.29610306066616E-2</v>
      </c>
      <c r="P154" s="1">
        <v>-7.3714117833831194E-2</v>
      </c>
      <c r="Q154" s="3">
        <v>0.17582833502639</v>
      </c>
    </row>
    <row r="155" spans="1:17" x14ac:dyDescent="0.3">
      <c r="A155">
        <v>25</v>
      </c>
      <c r="B155">
        <v>200</v>
      </c>
      <c r="C155" s="1">
        <v>0.12570000000000001</v>
      </c>
      <c r="D155" s="1">
        <v>-1.8599999999999998E-2</v>
      </c>
      <c r="E155" s="3">
        <v>6.75</v>
      </c>
      <c r="G155">
        <v>95</v>
      </c>
      <c r="H155">
        <v>50</v>
      </c>
      <c r="I155" s="1">
        <v>0.33708499316645701</v>
      </c>
      <c r="J155" s="1">
        <v>-5.5130793186266701E-2</v>
      </c>
      <c r="K155" s="3">
        <v>6.1142779503928004</v>
      </c>
      <c r="M155">
        <v>95</v>
      </c>
      <c r="N155">
        <v>50</v>
      </c>
      <c r="O155" s="1">
        <v>0.50233213184304604</v>
      </c>
      <c r="P155" s="1">
        <v>-3.6425144313666703E-2</v>
      </c>
      <c r="Q155" s="3">
        <v>13.790806908473099</v>
      </c>
    </row>
    <row r="156" spans="1:17" x14ac:dyDescent="0.3">
      <c r="A156">
        <v>20</v>
      </c>
      <c r="B156">
        <v>200</v>
      </c>
      <c r="C156" s="1">
        <v>0.1489</v>
      </c>
      <c r="D156" s="1">
        <v>-1.7100000000000001E-2</v>
      </c>
      <c r="E156" s="3">
        <v>8.6999999999999993</v>
      </c>
      <c r="G156">
        <v>95</v>
      </c>
      <c r="H156">
        <v>75</v>
      </c>
      <c r="I156" s="1">
        <v>0.250390300850585</v>
      </c>
      <c r="J156" s="1">
        <v>-2.7539974081399899E-2</v>
      </c>
      <c r="K156" s="3">
        <v>9.0918858569185996</v>
      </c>
      <c r="M156">
        <v>95</v>
      </c>
      <c r="N156">
        <v>75</v>
      </c>
      <c r="O156" s="1">
        <v>0.38927075318087101</v>
      </c>
      <c r="P156" s="1">
        <v>-2.5681718522144199E-2</v>
      </c>
      <c r="Q156" s="3">
        <v>15.157504076108401</v>
      </c>
    </row>
  </sheetData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 Savla</dc:creator>
  <cp:lastModifiedBy>Admin</cp:lastModifiedBy>
  <dcterms:created xsi:type="dcterms:W3CDTF">2022-12-05T05:20:38Z</dcterms:created>
  <dcterms:modified xsi:type="dcterms:W3CDTF">2023-05-08T04:22:03Z</dcterms:modified>
</cp:coreProperties>
</file>