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Swan Documentation\Documentation\Systems\100 Baggers\"/>
    </mc:Choice>
  </mc:AlternateContent>
  <bookViews>
    <workbookView xWindow="0" yWindow="0" windowWidth="28800" windowHeight="12435"/>
  </bookViews>
  <sheets>
    <sheet name="DCF" sheetId="1" r:id="rId1"/>
    <sheet name="Expected Return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E10" i="1"/>
  <c r="B10" i="1"/>
  <c r="D10" i="1"/>
  <c r="G25" i="1"/>
  <c r="G31" i="1" s="1"/>
  <c r="C29" i="1"/>
  <c r="D29" i="1"/>
  <c r="E29" i="1"/>
  <c r="F25" i="1"/>
  <c r="G27" i="1" l="1"/>
  <c r="H25" i="1" s="1"/>
  <c r="H27" i="1" s="1"/>
  <c r="I25" i="1" s="1"/>
  <c r="G29" i="1"/>
  <c r="F29" i="1"/>
  <c r="H29" i="1" l="1"/>
  <c r="H31" i="1"/>
  <c r="I27" i="1"/>
  <c r="J25" i="1" s="1"/>
  <c r="I31" i="1"/>
  <c r="I29" i="1"/>
  <c r="J27" i="1" l="1"/>
  <c r="K25" i="1" s="1"/>
  <c r="J31" i="1"/>
  <c r="J29" i="1"/>
  <c r="K27" i="1" l="1"/>
  <c r="L25" i="1" s="1"/>
  <c r="K31" i="1"/>
  <c r="K29" i="1"/>
  <c r="L27" i="1" l="1"/>
  <c r="M25" i="1" s="1"/>
  <c r="L31" i="1"/>
  <c r="L29" i="1"/>
  <c r="M27" i="1" l="1"/>
  <c r="N25" i="1" s="1"/>
  <c r="M29" i="1"/>
  <c r="M31" i="1"/>
  <c r="N27" i="1" l="1"/>
  <c r="O25" i="1" s="1"/>
  <c r="N31" i="1"/>
  <c r="N29" i="1"/>
  <c r="O27" i="1" l="1"/>
  <c r="P25" i="1" s="1"/>
  <c r="O31" i="1"/>
  <c r="O29" i="1"/>
  <c r="P27" i="1" l="1"/>
  <c r="P31" i="1"/>
  <c r="B36" i="1" s="1"/>
  <c r="L35" i="1" s="1"/>
  <c r="P29" i="1"/>
</calcChain>
</file>

<file path=xl/comments1.xml><?xml version="1.0" encoding="utf-8"?>
<comments xmlns="http://schemas.openxmlformats.org/spreadsheetml/2006/main">
  <authors>
    <author>admin</author>
  </authors>
  <commentList>
    <comment ref="H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 related party loan, previously it was 175 Crores. Int was around</t>
        </r>
      </text>
    </comment>
  </commentList>
</comments>
</file>

<file path=xl/sharedStrings.xml><?xml version="1.0" encoding="utf-8"?>
<sst xmlns="http://schemas.openxmlformats.org/spreadsheetml/2006/main" count="31" uniqueCount="31">
  <si>
    <t>DOLAT ALGOTECH LTD.</t>
  </si>
  <si>
    <t>Market Cap(Rs. Crores)</t>
  </si>
  <si>
    <t>Stock Price(Rs. )</t>
  </si>
  <si>
    <t>Particulars</t>
  </si>
  <si>
    <t>Revenue</t>
  </si>
  <si>
    <t>PBT</t>
  </si>
  <si>
    <t>PAT</t>
  </si>
  <si>
    <t>Add: Depreciation</t>
  </si>
  <si>
    <t>FCFF</t>
  </si>
  <si>
    <t>Less: Capex</t>
  </si>
  <si>
    <t>Shareholders Funds</t>
  </si>
  <si>
    <t>FCFF/Shareholders Funds(%)</t>
  </si>
  <si>
    <t>Assumptions</t>
  </si>
  <si>
    <t>Growth Rate(%)</t>
  </si>
  <si>
    <t>Discounting Rate(%)</t>
  </si>
  <si>
    <t>PV(FCFF)</t>
  </si>
  <si>
    <t>Stage 1:</t>
  </si>
  <si>
    <t>Sum of Present Values</t>
  </si>
  <si>
    <t>Stage 2:</t>
  </si>
  <si>
    <t>Terminal Value</t>
  </si>
  <si>
    <t>Stage 3:</t>
  </si>
  <si>
    <t>Net Debt</t>
  </si>
  <si>
    <t>Debt</t>
  </si>
  <si>
    <t>Net Debt( Latest)</t>
  </si>
  <si>
    <t>Less: Cash</t>
  </si>
  <si>
    <t>Interest Expense</t>
  </si>
  <si>
    <t>BG Charges</t>
  </si>
  <si>
    <t>Interest Income</t>
  </si>
  <si>
    <t>Liquid Fund Income/Dividend</t>
  </si>
  <si>
    <t>Operating Profit( EBIT)</t>
  </si>
  <si>
    <t>EV( Rs. Crores)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</si>
</sst>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3" tint="0.39997558519241921"/>
      <name val="Calibri"/>
      <family val="2"/>
      <scheme val="minor"/>
    </font>
    <font>
      <i/>
      <sz val="9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/>
    <xf numFmtId="164" fontId="7" fillId="0" borderId="0" xfId="1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9" fillId="0" borderId="0" xfId="0" applyNumberFormat="1" applyFont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O13" sqref="O13"/>
    </sheetView>
  </sheetViews>
  <sheetFormatPr defaultRowHeight="15" x14ac:dyDescent="0.25"/>
  <cols>
    <col min="1" max="1" width="23.28515625" bestFit="1" customWidth="1"/>
    <col min="3" max="3" width="16" bestFit="1" customWidth="1"/>
    <col min="4" max="4" width="14.140625" customWidth="1"/>
    <col min="8" max="8" width="13.85546875" bestFit="1" customWidth="1"/>
    <col min="11" max="11" width="12.28515625" bestFit="1" customWidth="1"/>
  </cols>
  <sheetData>
    <row r="1" spans="1:16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9"/>
      <c r="B3" s="9"/>
      <c r="D3" s="7" t="s">
        <v>12</v>
      </c>
      <c r="E3" s="9"/>
      <c r="F3" s="9"/>
      <c r="G3" s="9"/>
    </row>
    <row r="4" spans="1:16" x14ac:dyDescent="0.25">
      <c r="A4" s="7" t="s">
        <v>1</v>
      </c>
      <c r="B4" s="8">
        <v>800</v>
      </c>
      <c r="D4" s="9" t="s">
        <v>13</v>
      </c>
      <c r="E4" s="19">
        <v>7.0000000000000007E-2</v>
      </c>
      <c r="F4" s="9"/>
      <c r="G4" s="9"/>
    </row>
    <row r="5" spans="1:16" x14ac:dyDescent="0.25">
      <c r="A5" s="7" t="s">
        <v>2</v>
      </c>
      <c r="B5" s="8">
        <v>44.5</v>
      </c>
      <c r="D5" s="9" t="s">
        <v>14</v>
      </c>
      <c r="E5" s="12">
        <v>0.12</v>
      </c>
      <c r="F5" s="9"/>
      <c r="G5" s="9"/>
    </row>
    <row r="7" spans="1:16" x14ac:dyDescent="0.25">
      <c r="A7" s="2" t="s">
        <v>3</v>
      </c>
      <c r="B7" s="3">
        <v>201903</v>
      </c>
      <c r="C7" s="3">
        <v>202003</v>
      </c>
      <c r="D7" s="3">
        <v>202103</v>
      </c>
      <c r="E7" s="3">
        <v>202203</v>
      </c>
      <c r="F7" s="3">
        <v>202303</v>
      </c>
      <c r="G7" s="3">
        <v>202403</v>
      </c>
      <c r="H7" s="3">
        <v>202503</v>
      </c>
      <c r="I7" s="3">
        <v>202603</v>
      </c>
      <c r="J7" s="3">
        <v>202703</v>
      </c>
      <c r="K7" s="3">
        <v>202803</v>
      </c>
      <c r="L7" s="3">
        <v>202903</v>
      </c>
      <c r="M7" s="3">
        <v>203003</v>
      </c>
      <c r="N7" s="3">
        <v>203103</v>
      </c>
      <c r="O7" s="3">
        <v>203203</v>
      </c>
      <c r="P7" s="3">
        <v>203303</v>
      </c>
    </row>
    <row r="9" spans="1:16" x14ac:dyDescent="0.25">
      <c r="A9" s="7" t="s">
        <v>4</v>
      </c>
      <c r="B9" s="16">
        <v>110.04</v>
      </c>
      <c r="C9" s="16">
        <v>138.19999999999999</v>
      </c>
      <c r="D9" s="16">
        <v>253.45</v>
      </c>
      <c r="E9" s="16">
        <v>282.41000000000003</v>
      </c>
      <c r="F9" s="16">
        <v>241.34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9" t="s">
        <v>28</v>
      </c>
      <c r="B10" s="16">
        <f>4.64+0.66+0.33</f>
        <v>5.63</v>
      </c>
      <c r="C10" s="16">
        <v>18.059999999999999</v>
      </c>
      <c r="D10" s="16">
        <f>8.2+2.55+0.8</f>
        <v>11.55</v>
      </c>
      <c r="E10" s="16">
        <f>6.69+3.7</f>
        <v>10.39</v>
      </c>
      <c r="F10" s="16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9" t="s">
        <v>27</v>
      </c>
      <c r="B11" s="16">
        <v>0.14000000000000001</v>
      </c>
      <c r="C11" s="16">
        <v>1.47</v>
      </c>
      <c r="D11" s="16">
        <v>20.34</v>
      </c>
      <c r="E11" s="16">
        <v>29.3</v>
      </c>
      <c r="F11" s="16">
        <v>37.75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9"/>
      <c r="B12" s="16"/>
      <c r="C12" s="16"/>
      <c r="D12" s="16"/>
      <c r="E12" s="16"/>
      <c r="F12" s="16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7" t="s">
        <v>29</v>
      </c>
      <c r="B13" s="16">
        <v>82.65</v>
      </c>
      <c r="C13" s="16">
        <v>117.72</v>
      </c>
      <c r="D13" s="16">
        <v>227</v>
      </c>
      <c r="E13" s="16">
        <v>256.04000000000002</v>
      </c>
      <c r="F13" s="16">
        <v>189.84</v>
      </c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9"/>
      <c r="B14" s="16"/>
      <c r="C14" s="16"/>
      <c r="D14" s="16"/>
      <c r="E14" s="16"/>
      <c r="F14" s="16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 s="9" t="s">
        <v>25</v>
      </c>
      <c r="B15" s="16">
        <v>5.15</v>
      </c>
      <c r="C15" s="16">
        <v>16.2</v>
      </c>
      <c r="D15" s="16">
        <v>21.75</v>
      </c>
      <c r="E15" s="16">
        <v>17.100000000000001</v>
      </c>
      <c r="F15" s="16">
        <v>26.58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 s="9" t="s">
        <v>26</v>
      </c>
      <c r="B16" s="16">
        <v>0</v>
      </c>
      <c r="C16" s="16">
        <v>0</v>
      </c>
      <c r="D16" s="16">
        <v>3.61</v>
      </c>
      <c r="E16" s="16">
        <v>8.1</v>
      </c>
      <c r="F16" s="16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F17" s="14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7" t="s">
        <v>5</v>
      </c>
      <c r="B18" s="8">
        <v>77.5</v>
      </c>
      <c r="C18" s="8">
        <v>101.51</v>
      </c>
      <c r="D18" s="8">
        <v>201.34</v>
      </c>
      <c r="E18" s="8">
        <v>230.44</v>
      </c>
      <c r="F18" s="8">
        <v>162.55000000000001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9"/>
      <c r="B19" s="8"/>
      <c r="C19" s="8"/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thickBot="1" x14ac:dyDescent="0.3">
      <c r="A20" s="7" t="s">
        <v>6</v>
      </c>
      <c r="B20" s="10">
        <v>50.58</v>
      </c>
      <c r="C20" s="10">
        <v>71.34</v>
      </c>
      <c r="D20" s="10">
        <v>147</v>
      </c>
      <c r="E20" s="10">
        <v>167.7</v>
      </c>
      <c r="F20" s="10">
        <v>116.37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ht="15.75" thickTop="1" x14ac:dyDescent="0.25">
      <c r="A21" s="9"/>
      <c r="B21" s="8"/>
      <c r="C21" s="8"/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9" t="s">
        <v>7</v>
      </c>
      <c r="B22" s="8">
        <v>0</v>
      </c>
      <c r="C22" s="8">
        <v>0.02</v>
      </c>
      <c r="D22" s="8">
        <v>0.28999999999999998</v>
      </c>
      <c r="E22" s="8">
        <v>0.34</v>
      </c>
      <c r="F22" s="8">
        <v>1</v>
      </c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9" t="s">
        <v>9</v>
      </c>
      <c r="B23" s="8"/>
      <c r="C23" s="8"/>
      <c r="D23" s="8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9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5.75" thickBot="1" x14ac:dyDescent="0.3">
      <c r="A25" s="7" t="s">
        <v>8</v>
      </c>
      <c r="B25" s="11">
        <v>50.58</v>
      </c>
      <c r="C25" s="11">
        <v>71.069999999999993</v>
      </c>
      <c r="D25" s="11">
        <v>147</v>
      </c>
      <c r="E25" s="11">
        <v>167.76</v>
      </c>
      <c r="F25" s="11">
        <f t="shared" ref="B25:F25" si="0">F20+F22</f>
        <v>117.37</v>
      </c>
      <c r="G25" s="11">
        <f>F27*$E$4</f>
        <v>44.800000000000004</v>
      </c>
      <c r="H25" s="13">
        <f>G27*$E$4</f>
        <v>47.936</v>
      </c>
      <c r="I25" s="13">
        <f>H27*$E$4</f>
        <v>51.291520000000006</v>
      </c>
      <c r="J25" s="13">
        <f>I27*$E$4</f>
        <v>54.881926400000005</v>
      </c>
      <c r="K25" s="13">
        <f>J27*$E$4</f>
        <v>58.723661248000006</v>
      </c>
      <c r="L25" s="13">
        <f>K27*$E$4</f>
        <v>62.83431753536</v>
      </c>
      <c r="M25" s="13">
        <f>L27*$E$4</f>
        <v>67.232719762835202</v>
      </c>
      <c r="N25" s="13">
        <f>M27*$E$4</f>
        <v>71.93901014623367</v>
      </c>
      <c r="O25" s="13">
        <f>N27*$E$4</f>
        <v>76.974740856470021</v>
      </c>
      <c r="P25" s="13">
        <f>O27*$E$4</f>
        <v>82.362972716422931</v>
      </c>
    </row>
    <row r="26" spans="1:16" ht="15.75" thickTop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 s="7" t="s">
        <v>10</v>
      </c>
      <c r="B27" s="8">
        <v>150.71</v>
      </c>
      <c r="C27" s="8">
        <v>219.64</v>
      </c>
      <c r="D27" s="8">
        <v>363.71</v>
      </c>
      <c r="E27" s="8">
        <v>527.63</v>
      </c>
      <c r="F27" s="8">
        <v>640</v>
      </c>
      <c r="G27" s="8">
        <f>G25+F27</f>
        <v>684.8</v>
      </c>
      <c r="H27" s="8">
        <f t="shared" ref="H27:P27" si="1">H25+G27</f>
        <v>732.73599999999999</v>
      </c>
      <c r="I27" s="8">
        <f t="shared" si="1"/>
        <v>784.02751999999998</v>
      </c>
      <c r="J27" s="8">
        <f t="shared" si="1"/>
        <v>838.90944639999998</v>
      </c>
      <c r="K27" s="8">
        <f t="shared" si="1"/>
        <v>897.63310764799996</v>
      </c>
      <c r="L27" s="8">
        <f t="shared" si="1"/>
        <v>960.46742518335998</v>
      </c>
      <c r="M27" s="8">
        <f t="shared" si="1"/>
        <v>1027.7001449461952</v>
      </c>
      <c r="N27" s="8">
        <f t="shared" si="1"/>
        <v>1099.6391550924288</v>
      </c>
      <c r="O27" s="8">
        <f t="shared" si="1"/>
        <v>1176.613895948899</v>
      </c>
      <c r="P27" s="8">
        <f t="shared" si="1"/>
        <v>1258.9768686653219</v>
      </c>
    </row>
    <row r="29" spans="1:16" x14ac:dyDescent="0.25">
      <c r="A29" s="5" t="s">
        <v>11</v>
      </c>
      <c r="B29" s="6"/>
      <c r="C29" s="6">
        <f t="shared" ref="C29:P29" si="2">C25/B27</f>
        <v>0.47156791188375019</v>
      </c>
      <c r="D29" s="6">
        <f t="shared" si="2"/>
        <v>0.66927699872518676</v>
      </c>
      <c r="E29" s="6">
        <f t="shared" si="2"/>
        <v>0.46124659756399328</v>
      </c>
      <c r="F29" s="6">
        <f t="shared" si="2"/>
        <v>0.22244754847146675</v>
      </c>
      <c r="G29" s="6">
        <f t="shared" si="2"/>
        <v>7.0000000000000007E-2</v>
      </c>
      <c r="H29" s="6">
        <f t="shared" si="2"/>
        <v>7.0000000000000007E-2</v>
      </c>
      <c r="I29" s="6">
        <f t="shared" si="2"/>
        <v>7.0000000000000007E-2</v>
      </c>
      <c r="J29" s="6">
        <f t="shared" si="2"/>
        <v>7.0000000000000007E-2</v>
      </c>
      <c r="K29" s="6">
        <f t="shared" si="2"/>
        <v>7.0000000000000007E-2</v>
      </c>
      <c r="L29" s="6">
        <f t="shared" si="2"/>
        <v>7.0000000000000007E-2</v>
      </c>
      <c r="M29" s="6">
        <f t="shared" si="2"/>
        <v>7.0000000000000007E-2</v>
      </c>
      <c r="N29" s="6">
        <f t="shared" si="2"/>
        <v>7.0000000000000007E-2</v>
      </c>
      <c r="O29" s="6">
        <f t="shared" si="2"/>
        <v>7.0000000000000007E-2</v>
      </c>
      <c r="P29" s="6">
        <f t="shared" si="2"/>
        <v>7.0000000000000007E-2</v>
      </c>
    </row>
    <row r="31" spans="1:16" x14ac:dyDescent="0.25">
      <c r="A31" s="7" t="s">
        <v>15</v>
      </c>
      <c r="G31" s="15">
        <f>G25/(1+$E$5)^COUNT($G$25:G25)</f>
        <v>40</v>
      </c>
      <c r="H31" s="15">
        <f>H25/(1+$E$5)^COUNT($G$25:H25)</f>
        <v>38.214285714285708</v>
      </c>
      <c r="I31" s="15">
        <f>I25/(1+$E$5)^COUNT($G$25:I25)</f>
        <v>36.508290816326522</v>
      </c>
      <c r="J31" s="15">
        <f>J25/(1+$E$5)^COUNT($G$25:J25)</f>
        <v>34.87845640488338</v>
      </c>
      <c r="K31" s="15">
        <f>K25/(1+$E$5)^COUNT($G$25:K25)</f>
        <v>33.321382458236798</v>
      </c>
      <c r="L31" s="15">
        <f>L25/(1+$E$5)^COUNT($G$25:L25)</f>
        <v>31.833820741351218</v>
      </c>
      <c r="M31" s="15">
        <f>M25/(1+$E$5)^COUNT($G$25:M25)</f>
        <v>30.412668029683754</v>
      </c>
      <c r="N31" s="15">
        <f>N25/(1+$E$5)^COUNT($G$25:N25)</f>
        <v>29.05495963550144</v>
      </c>
      <c r="O31" s="15">
        <f>O25/(1+$E$5)^COUNT($G$25:O25)</f>
        <v>27.757863223202268</v>
      </c>
      <c r="P31" s="15">
        <f>P25/(1+$E$5)^COUNT($G$25:P25)</f>
        <v>26.518672900737879</v>
      </c>
    </row>
    <row r="35" spans="1:12" ht="15.75" thickBot="1" x14ac:dyDescent="0.3">
      <c r="A35" s="1" t="s">
        <v>16</v>
      </c>
      <c r="D35" s="1" t="s">
        <v>18</v>
      </c>
      <c r="G35" s="1" t="s">
        <v>20</v>
      </c>
      <c r="H35" s="9" t="s">
        <v>23</v>
      </c>
      <c r="I35" s="9"/>
      <c r="K35" s="7" t="s">
        <v>30</v>
      </c>
      <c r="L35" s="18">
        <f>B36-I38</f>
        <v>810.26039992420897</v>
      </c>
    </row>
    <row r="36" spans="1:12" ht="16.5" thickTop="1" thickBot="1" x14ac:dyDescent="0.3">
      <c r="A36" s="9" t="s">
        <v>17</v>
      </c>
      <c r="B36" s="17">
        <f>SUM(G31:P31)</f>
        <v>328.50039992420898</v>
      </c>
      <c r="D36" s="9" t="s">
        <v>19</v>
      </c>
      <c r="E36" s="10">
        <v>0</v>
      </c>
      <c r="H36" s="9" t="s">
        <v>22</v>
      </c>
      <c r="I36" s="8">
        <v>140.24</v>
      </c>
    </row>
    <row r="37" spans="1:12" ht="15.75" thickTop="1" x14ac:dyDescent="0.25">
      <c r="H37" s="9" t="s">
        <v>24</v>
      </c>
      <c r="I37" s="8">
        <v>622</v>
      </c>
    </row>
    <row r="38" spans="1:12" ht="15.75" thickBot="1" x14ac:dyDescent="0.3">
      <c r="H38" s="9" t="s">
        <v>21</v>
      </c>
      <c r="I38" s="10">
        <f>I36-I37</f>
        <v>-481.76</v>
      </c>
    </row>
    <row r="39" spans="1:12" ht="15.75" thickTop="1" x14ac:dyDescent="0.25"/>
  </sheetData>
  <mergeCells count="1">
    <mergeCell ref="A1:P2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Expected Return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2023-07-21T08:31:54Z</dcterms:created>
  <dcterms:modified xsi:type="dcterms:W3CDTF">2023-07-21T12:09:56Z</dcterms:modified>
</cp:coreProperties>
</file>