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wky7mac009/Downloads/"/>
    </mc:Choice>
  </mc:AlternateContent>
  <xr:revisionPtr revIDLastSave="0" documentId="13_ncr:1_{E92A2165-4BEB-924B-8498-6CA28D4BA786}" xr6:coauthVersionLast="45" xr6:coauthVersionMax="45" xr10:uidLastSave="{00000000-0000-0000-0000-000000000000}"/>
  <bookViews>
    <workbookView xWindow="0" yWindow="460" windowWidth="10000" windowHeight="9120" tabRatio="499" activeTab="3" xr2:uid="{00000000-000D-0000-FFFF-FFFF00000000}"/>
  </bookViews>
  <sheets>
    <sheet name="Cover" sheetId="12" r:id="rId1"/>
    <sheet name="Functions" sheetId="19" state="hidden" r:id="rId2"/>
    <sheet name="Intro" sheetId="22" r:id="rId3"/>
    <sheet name="Inputs" sheetId="24" r:id="rId4"/>
    <sheet name="Calculations" sheetId="25" r:id="rId5"/>
  </sheets>
  <definedNames>
    <definedName name="_01_01_05">Inputs!$F$15</definedName>
    <definedName name="CostBase" localSheetId="4">Calculations!#REF!</definedName>
    <definedName name="CostBase">Inputs!$E$24:$M$24</definedName>
    <definedName name="CostBaseIn">Inputs!$F$24:$M$24</definedName>
    <definedName name="CostCalc">Calculations!$F$17:$M$17</definedName>
    <definedName name="CostEscalator">Calculations!#REF!</definedName>
    <definedName name="CostEscalatorIn">Inputs!$E$25</definedName>
    <definedName name="FileName">Intro!$D$14</definedName>
    <definedName name="FileNameBegins">Intro!$D$15</definedName>
    <definedName name="ModelStartDateIn">Inputs!$E$15</definedName>
    <definedName name="ModelTitle">Cover!$C$3</definedName>
    <definedName name="PeriodEndDateIn">Inputs!$F$8:$M$8</definedName>
    <definedName name="PeriodNumberIn">Inputs!$F$6:$M$6</definedName>
    <definedName name="PeriodStartDateIn">Inputs!$F$7:$M$7</definedName>
    <definedName name="RevenueCalc">Calculations!$F$16:$M$16</definedName>
    <definedName name="RevenueSponsorship">Inputs!$F$21:$M$21</definedName>
    <definedName name="RevenueTicketPrice">Calculations!#REF!</definedName>
    <definedName name="RevenueTicketPriceIn">Inputs!$E$19</definedName>
    <definedName name="RevenueTicketVolume">Calculations!#REF!</definedName>
    <definedName name="RevenueTicketVolumeIn">Inputs!$F$18:$M$18</definedName>
  </definedNames>
  <calcPr calcId="191029" iterateDelta="9.9999999999999995E-7"/>
</workbook>
</file>

<file path=xl/calcChain.xml><?xml version="1.0" encoding="utf-8"?>
<calcChain xmlns="http://schemas.openxmlformats.org/spreadsheetml/2006/main">
  <c r="G17" i="25" l="1"/>
  <c r="H17" i="25"/>
  <c r="I17" i="25"/>
  <c r="J17" i="25"/>
  <c r="K17" i="25"/>
  <c r="L17" i="25"/>
  <c r="M17" i="25"/>
  <c r="F17" i="25"/>
  <c r="G16" i="25"/>
  <c r="G18" i="25" s="1"/>
  <c r="H16" i="25"/>
  <c r="I16" i="25"/>
  <c r="J16" i="25"/>
  <c r="K16" i="25"/>
  <c r="L16" i="25"/>
  <c r="M16" i="25"/>
  <c r="F16" i="25"/>
  <c r="D14" i="22"/>
  <c r="D15" i="22" s="1"/>
  <c r="D16" i="22" s="1"/>
  <c r="D8" i="22" s="1"/>
  <c r="A1" i="25"/>
  <c r="A1" i="24"/>
  <c r="C3" i="22"/>
  <c r="F18" i="25"/>
  <c r="H18" i="25"/>
  <c r="I18" i="25"/>
  <c r="J18" i="25"/>
  <c r="K18" i="25"/>
  <c r="L18" i="25"/>
  <c r="M18" i="25"/>
  <c r="F7" i="24"/>
  <c r="F8" i="24" s="1"/>
  <c r="F6" i="24"/>
  <c r="G6" i="24" s="1"/>
  <c r="D7" i="22"/>
  <c r="G7" i="24" l="1"/>
  <c r="F7" i="25"/>
  <c r="F6" i="25"/>
  <c r="G5" i="25"/>
  <c r="H6" i="24"/>
  <c r="G8" i="24"/>
  <c r="G6" i="25"/>
  <c r="F5" i="25"/>
  <c r="G7" i="25" l="1"/>
  <c r="H7" i="24"/>
  <c r="I6" i="24"/>
  <c r="H5" i="25"/>
  <c r="I5" i="25" l="1"/>
  <c r="J6" i="24"/>
  <c r="H6" i="25"/>
  <c r="H8" i="24"/>
  <c r="I7" i="24" l="1"/>
  <c r="H7" i="25"/>
  <c r="K6" i="24"/>
  <c r="J5" i="25"/>
  <c r="K5" i="25" l="1"/>
  <c r="L6" i="24"/>
  <c r="I8" i="24"/>
  <c r="I6" i="25"/>
  <c r="I7" i="25" l="1"/>
  <c r="J7" i="24"/>
  <c r="M6" i="24"/>
  <c r="M5" i="25" s="1"/>
  <c r="L5" i="25"/>
  <c r="J6" i="25" l="1"/>
  <c r="J8" i="24"/>
  <c r="K7" i="24" l="1"/>
  <c r="J7" i="25"/>
  <c r="K8" i="24" l="1"/>
  <c r="K6" i="25"/>
  <c r="K7" i="25" l="1"/>
  <c r="L7" i="24"/>
  <c r="L6" i="25" l="1"/>
  <c r="L8" i="24"/>
  <c r="M7" i="24" l="1"/>
  <c r="L7" i="25"/>
  <c r="M8" i="24" l="1"/>
  <c r="M7" i="25" s="1"/>
  <c r="M6" i="25"/>
</calcChain>
</file>

<file path=xl/sharedStrings.xml><?xml version="1.0" encoding="utf-8"?>
<sst xmlns="http://schemas.openxmlformats.org/spreadsheetml/2006/main" count="98" uniqueCount="83">
  <si>
    <t>MIN</t>
  </si>
  <si>
    <t>POWER</t>
  </si>
  <si>
    <t>ROUND</t>
  </si>
  <si>
    <t>SUMIF</t>
  </si>
  <si>
    <t>COLUMNS</t>
  </si>
  <si>
    <t>Date</t>
  </si>
  <si>
    <t>Private and Confidential</t>
  </si>
  <si>
    <t>UNTESTED</t>
  </si>
  <si>
    <t>Author:</t>
  </si>
  <si>
    <t>Date of Last Change:</t>
  </si>
  <si>
    <t>Version:</t>
  </si>
  <si>
    <t>IRR</t>
  </si>
  <si>
    <t>NPV</t>
  </si>
  <si>
    <t>Text</t>
  </si>
  <si>
    <t>Financial</t>
  </si>
  <si>
    <t>Lookup</t>
  </si>
  <si>
    <t>Mathematical</t>
  </si>
  <si>
    <t>Logical</t>
  </si>
  <si>
    <t>SUM</t>
  </si>
  <si>
    <t>IF</t>
  </si>
  <si>
    <t>LEFT</t>
  </si>
  <si>
    <t>INT</t>
  </si>
  <si>
    <t>AND</t>
  </si>
  <si>
    <t>MATCH</t>
  </si>
  <si>
    <t>OR</t>
  </si>
  <si>
    <t>OFFSET</t>
  </si>
  <si>
    <t>Other</t>
  </si>
  <si>
    <t>RIGHT</t>
  </si>
  <si>
    <t>CELL</t>
  </si>
  <si>
    <t>EOMONTH</t>
  </si>
  <si>
    <t>DATE</t>
  </si>
  <si>
    <t>YEAR</t>
  </si>
  <si>
    <t>MONTH</t>
  </si>
  <si>
    <t>INDEX</t>
  </si>
  <si>
    <t>COUNTIF</t>
  </si>
  <si>
    <t>MAX</t>
  </si>
  <si>
    <t>ABS</t>
  </si>
  <si>
    <t>ISERROR</t>
  </si>
  <si>
    <t>Directory:</t>
  </si>
  <si>
    <t>File name</t>
  </si>
  <si>
    <t>Name begins</t>
  </si>
  <si>
    <t>Rest of name</t>
  </si>
  <si>
    <t>Name of model:</t>
  </si>
  <si>
    <t>Calculations</t>
  </si>
  <si>
    <t>Input Assumptions</t>
  </si>
  <si>
    <t>Hide these cells (use number formatting ;;;)</t>
  </si>
  <si>
    <t>Wise Owl</t>
  </si>
  <si>
    <t>Date Headings</t>
  </si>
  <si>
    <t>Period</t>
  </si>
  <si>
    <t>Start date</t>
  </si>
  <si>
    <t>End date</t>
  </si>
  <si>
    <t>Dates for model</t>
  </si>
  <si>
    <t>Number</t>
  </si>
  <si>
    <t>Start of period</t>
  </si>
  <si>
    <t>PeriodStart</t>
  </si>
  <si>
    <t>End of period</t>
  </si>
  <si>
    <t>PeriodEnd</t>
  </si>
  <si>
    <t>ModelStartDateIn</t>
  </si>
  <si>
    <t>PeriodNumber</t>
  </si>
  <si>
    <t>Costing London 2012</t>
  </si>
  <si>
    <t>PeriodStartDateIn</t>
  </si>
  <si>
    <t>PeriodEndDateIn</t>
  </si>
  <si>
    <t>PeriodNumberIn</t>
  </si>
  <si>
    <t>Revenue</t>
  </si>
  <si>
    <t>Tickets</t>
  </si>
  <si>
    <t>Ticket price</t>
  </si>
  <si>
    <t>£</t>
  </si>
  <si>
    <t>RevenueTicketVolumeIn</t>
  </si>
  <si>
    <t>RevenueTicketPriceIn</t>
  </si>
  <si>
    <t>Sponsorship</t>
  </si>
  <si>
    <t>RevenueSponsorship</t>
  </si>
  <si>
    <t>Costs</t>
  </si>
  <si>
    <t>Running costs</t>
  </si>
  <si>
    <t>Cost escalator</t>
  </si>
  <si>
    <t>%</t>
  </si>
  <si>
    <t>CostBaseIn</t>
  </si>
  <si>
    <t>CostEscalatorIn</t>
  </si>
  <si>
    <t>Cash in and out</t>
  </si>
  <si>
    <t>RevenueCalc</t>
  </si>
  <si>
    <t>CostCalc</t>
  </si>
  <si>
    <t>Net</t>
  </si>
  <si>
    <t>CashCalc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</si>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</sst>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£&quot;#,##0.00;[Red]\-&quot;£&quot;#,##0.00"/>
    <numFmt numFmtId="165" formatCode="_-* #,##0.00_-;\-* #,##0.00_-;_-* &quot;-&quot;??_-;_-@_-"/>
    <numFmt numFmtId="166" formatCode="_-* #,##0_-;\-* #,##0_-;_-* &quot;-&quot;??_-;_-@_-"/>
    <numFmt numFmtId="167" formatCode="#,##0;\(#,##0\)"/>
    <numFmt numFmtId="168" formatCode=";;;"/>
    <numFmt numFmtId="169" formatCode="0.0"/>
    <numFmt numFmtId="170" formatCode="dd/mm/yy"/>
    <numFmt numFmtId="171" formatCode="&quot;£&quot;#,##0;\(&quot;£&quot;#,##0\)"/>
    <numFmt numFmtId="172" formatCode="&quot;£&quot;#,##0_);\(&quot;£&quot;#,##0\)"/>
    <numFmt numFmtId="173" formatCode="#,##0,,&quot; m&quot;_);\(#,##0,,&quot; m&quot;\)"/>
  </numFmts>
  <fonts count="16" x14ac:knownFonts="1">
    <font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20"/>
      <color indexed="9"/>
      <name val="Arial"/>
      <family val="2"/>
    </font>
    <font>
      <b/>
      <sz val="11"/>
      <color indexed="12"/>
      <name val="Arial"/>
      <family val="2"/>
    </font>
    <font>
      <b/>
      <sz val="14"/>
      <color indexed="12"/>
      <name val="Arial"/>
      <family val="2"/>
    </font>
    <font>
      <b/>
      <u/>
      <sz val="10"/>
      <name val="Arial"/>
      <family val="2"/>
    </font>
    <font>
      <i/>
      <sz val="11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 style="thick">
        <color indexed="56"/>
      </left>
      <right/>
      <top style="thick">
        <color indexed="56"/>
      </top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</borders>
  <cellStyleXfs count="16">
    <xf numFmtId="167" fontId="0" fillId="0" borderId="0" applyProtection="0"/>
    <xf numFmtId="171" fontId="2" fillId="0" borderId="0">
      <alignment horizontal="right"/>
    </xf>
    <xf numFmtId="10" fontId="2" fillId="0" borderId="0">
      <alignment horizontal="center"/>
    </xf>
    <xf numFmtId="10" fontId="2" fillId="0" borderId="0">
      <alignment horizontal="center"/>
    </xf>
    <xf numFmtId="165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2" borderId="1">
      <alignment horizontal="right"/>
    </xf>
    <xf numFmtId="170" fontId="2" fillId="2" borderId="1">
      <alignment horizontal="center"/>
    </xf>
    <xf numFmtId="167" fontId="2" fillId="2" borderId="1">
      <alignment horizontal="center"/>
    </xf>
    <xf numFmtId="10" fontId="2" fillId="2" borderId="1">
      <alignment horizontal="center"/>
    </xf>
    <xf numFmtId="167" fontId="2" fillId="0" borderId="0"/>
    <xf numFmtId="172" fontId="2" fillId="2" borderId="0" applyFont="0" applyFill="0" applyBorder="0" applyAlignment="0" applyProtection="0"/>
    <xf numFmtId="10" fontId="2" fillId="2" borderId="0" applyFont="0" applyFill="0" applyBorder="0" applyAlignment="0" applyProtection="0"/>
    <xf numFmtId="166" fontId="3" fillId="0" borderId="0">
      <alignment horizontal="left"/>
    </xf>
    <xf numFmtId="167" fontId="14" fillId="0" borderId="0"/>
    <xf numFmtId="165" fontId="3" fillId="0" borderId="0">
      <alignment horizontal="center"/>
    </xf>
  </cellStyleXfs>
  <cellXfs count="61">
    <xf numFmtId="167" fontId="0" fillId="0" borderId="0" xfId="0"/>
    <xf numFmtId="167" fontId="4" fillId="0" borderId="2" xfId="0" applyFont="1" applyBorder="1" applyProtection="1"/>
    <xf numFmtId="167" fontId="4" fillId="0" borderId="3" xfId="0" applyFont="1" applyBorder="1" applyProtection="1"/>
    <xf numFmtId="167" fontId="4" fillId="0" borderId="4" xfId="0" applyFont="1" applyBorder="1" applyProtection="1"/>
    <xf numFmtId="167" fontId="4" fillId="0" borderId="5" xfId="0" applyFont="1" applyBorder="1" applyProtection="1"/>
    <xf numFmtId="167" fontId="4" fillId="0" borderId="6" xfId="0" applyFont="1" applyBorder="1" applyProtection="1"/>
    <xf numFmtId="167" fontId="4" fillId="0" borderId="7" xfId="0" applyFont="1" applyBorder="1" applyProtection="1"/>
    <xf numFmtId="167" fontId="4" fillId="0" borderId="8" xfId="0" applyFont="1" applyBorder="1" applyProtection="1"/>
    <xf numFmtId="167" fontId="4" fillId="0" borderId="9" xfId="0" applyFont="1" applyBorder="1" applyProtection="1"/>
    <xf numFmtId="167" fontId="7" fillId="0" borderId="0" xfId="0" applyFont="1" applyBorder="1" applyAlignment="1" applyProtection="1">
      <alignment horizontal="center"/>
    </xf>
    <xf numFmtId="167" fontId="8" fillId="0" borderId="0" xfId="0" applyFont="1" applyFill="1" applyBorder="1" applyAlignment="1" applyProtection="1">
      <alignment horizontal="center"/>
    </xf>
    <xf numFmtId="167" fontId="8" fillId="0" borderId="0" xfId="0" applyFont="1" applyBorder="1" applyAlignment="1" applyProtection="1">
      <alignment horizontal="center"/>
    </xf>
    <xf numFmtId="167" fontId="6" fillId="3" borderId="0" xfId="0" applyFont="1" applyFill="1" applyBorder="1" applyAlignment="1" applyProtection="1">
      <alignment horizontal="center"/>
    </xf>
    <xf numFmtId="167" fontId="4" fillId="0" borderId="0" xfId="0" applyFont="1" applyBorder="1" applyProtection="1"/>
    <xf numFmtId="167" fontId="4" fillId="0" borderId="0" xfId="0" applyFont="1" applyProtection="1"/>
    <xf numFmtId="167" fontId="5" fillId="0" borderId="0" xfId="0" applyFont="1" applyAlignment="1" applyProtection="1">
      <alignment horizontal="center"/>
    </xf>
    <xf numFmtId="167" fontId="0" fillId="0" borderId="0" xfId="0" applyAlignment="1">
      <alignment horizontal="center"/>
    </xf>
    <xf numFmtId="167" fontId="9" fillId="0" borderId="0" xfId="0" applyFont="1" applyBorder="1" applyAlignment="1">
      <alignment horizontal="center"/>
    </xf>
    <xf numFmtId="167" fontId="0" fillId="0" borderId="0" xfId="0" applyBorder="1" applyAlignment="1">
      <alignment horizontal="center"/>
    </xf>
    <xf numFmtId="22" fontId="2" fillId="4" borderId="0" xfId="0" applyNumberFormat="1" applyFont="1" applyFill="1" applyBorder="1" applyAlignment="1" applyProtection="1">
      <alignment horizontal="left"/>
    </xf>
    <xf numFmtId="167" fontId="2" fillId="4" borderId="0" xfId="0" applyFont="1" applyFill="1" applyBorder="1" applyProtection="1"/>
    <xf numFmtId="167" fontId="4" fillId="0" borderId="10" xfId="0" applyFont="1" applyBorder="1" applyProtection="1"/>
    <xf numFmtId="167" fontId="4" fillId="0" borderId="11" xfId="0" applyFont="1" applyBorder="1" applyProtection="1"/>
    <xf numFmtId="167" fontId="4" fillId="0" borderId="12" xfId="0" applyFont="1" applyBorder="1" applyProtection="1"/>
    <xf numFmtId="167" fontId="4" fillId="0" borderId="13" xfId="0" applyFont="1" applyBorder="1" applyProtection="1"/>
    <xf numFmtId="167" fontId="4" fillId="0" borderId="14" xfId="0" applyFont="1" applyBorder="1" applyProtection="1"/>
    <xf numFmtId="167" fontId="4" fillId="0" borderId="15" xfId="0" applyFont="1" applyBorder="1" applyProtection="1"/>
    <xf numFmtId="167" fontId="4" fillId="0" borderId="16" xfId="0" applyFont="1" applyBorder="1" applyProtection="1"/>
    <xf numFmtId="167" fontId="4" fillId="0" borderId="17" xfId="0" applyFont="1" applyBorder="1" applyProtection="1"/>
    <xf numFmtId="167" fontId="3" fillId="4" borderId="0" xfId="0" applyFont="1" applyFill="1" applyBorder="1" applyProtection="1"/>
    <xf numFmtId="169" fontId="2" fillId="4" borderId="0" xfId="0" applyNumberFormat="1" applyFont="1" applyFill="1" applyBorder="1" applyAlignment="1" applyProtection="1">
      <alignment horizontal="left"/>
    </xf>
    <xf numFmtId="166" fontId="12" fillId="5" borderId="0" xfId="4" quotePrefix="1" applyNumberFormat="1" applyFont="1" applyFill="1" applyBorder="1"/>
    <xf numFmtId="166" fontId="2" fillId="0" borderId="0" xfId="4" quotePrefix="1" applyNumberFormat="1" applyFont="1" applyBorder="1"/>
    <xf numFmtId="166" fontId="12" fillId="5" borderId="0" xfId="4" applyNumberFormat="1" applyFont="1" applyFill="1" applyBorder="1"/>
    <xf numFmtId="166" fontId="13" fillId="5" borderId="0" xfId="4" quotePrefix="1" applyNumberFormat="1" applyFont="1" applyFill="1" applyBorder="1"/>
    <xf numFmtId="15" fontId="2" fillId="0" borderId="0" xfId="4" quotePrefix="1" applyNumberFormat="1" applyFont="1" applyBorder="1"/>
    <xf numFmtId="166" fontId="2" fillId="0" borderId="0" xfId="4" applyNumberFormat="1" applyFont="1" applyBorder="1"/>
    <xf numFmtId="166" fontId="14" fillId="0" borderId="0" xfId="4" applyNumberFormat="1" applyFont="1" applyBorder="1"/>
    <xf numFmtId="166" fontId="2" fillId="0" borderId="0" xfId="4" applyNumberFormat="1" applyFont="1" applyBorder="1" applyAlignment="1">
      <alignment horizontal="center"/>
    </xf>
    <xf numFmtId="168" fontId="4" fillId="0" borderId="0" xfId="0" applyNumberFormat="1" applyFont="1" applyProtection="1"/>
    <xf numFmtId="168" fontId="10" fillId="0" borderId="0" xfId="0" applyNumberFormat="1" applyFont="1" applyAlignment="1" applyProtection="1">
      <alignment horizontal="left"/>
    </xf>
    <xf numFmtId="168" fontId="11" fillId="4" borderId="0" xfId="0" applyNumberFormat="1" applyFont="1" applyFill="1" applyBorder="1" applyAlignment="1" applyProtection="1">
      <alignment horizontal="left"/>
    </xf>
    <xf numFmtId="168" fontId="4" fillId="0" borderId="0" xfId="0" applyNumberFormat="1" applyFont="1" applyAlignment="1" applyProtection="1">
      <alignment horizontal="left"/>
    </xf>
    <xf numFmtId="167" fontId="3" fillId="0" borderId="0" xfId="0" applyFont="1"/>
    <xf numFmtId="165" fontId="3" fillId="0" borderId="0" xfId="4" applyFont="1" applyBorder="1"/>
    <xf numFmtId="165" fontId="0" fillId="0" borderId="0" xfId="4" applyFont="1"/>
    <xf numFmtId="167" fontId="2" fillId="2" borderId="1" xfId="8">
      <alignment horizontal="center"/>
    </xf>
    <xf numFmtId="170" fontId="2" fillId="2" borderId="1" xfId="7">
      <alignment horizontal="center"/>
    </xf>
    <xf numFmtId="166" fontId="3" fillId="0" borderId="0" xfId="13">
      <alignment horizontal="left"/>
    </xf>
    <xf numFmtId="166" fontId="3" fillId="0" borderId="0" xfId="13" applyFont="1">
      <alignment horizontal="left"/>
    </xf>
    <xf numFmtId="167" fontId="14" fillId="0" borderId="0" xfId="14"/>
    <xf numFmtId="167" fontId="2" fillId="0" borderId="0" xfId="10"/>
    <xf numFmtId="165" fontId="3" fillId="0" borderId="0" xfId="15">
      <alignment horizontal="center"/>
    </xf>
    <xf numFmtId="171" fontId="2" fillId="2" borderId="1" xfId="6">
      <alignment horizontal="right"/>
    </xf>
    <xf numFmtId="165" fontId="3" fillId="0" borderId="0" xfId="15" applyFont="1">
      <alignment horizontal="center"/>
    </xf>
    <xf numFmtId="10" fontId="2" fillId="2" borderId="1" xfId="9">
      <alignment horizontal="center"/>
    </xf>
    <xf numFmtId="167" fontId="14" fillId="0" borderId="0" xfId="14" applyFont="1"/>
    <xf numFmtId="164" fontId="0" fillId="0" borderId="0" xfId="12" applyNumberFormat="1" applyFont="1" applyFill="1"/>
    <xf numFmtId="173" fontId="0" fillId="0" borderId="0" xfId="0" applyNumberFormat="1"/>
    <xf numFmtId="167" fontId="6" fillId="3" borderId="0" xfId="0" applyFont="1" applyFill="1" applyBorder="1" applyAlignment="1" applyProtection="1">
      <alignment horizontal="center"/>
    </xf>
    <xf numFmtId="168" fontId="15" fillId="0" borderId="0" xfId="0" applyNumberFormat="1" applyFont="1" applyAlignment="1" applyProtection="1">
      <alignment horizontal="center"/>
    </xf>
  </cellXfs>
  <cellStyles count="16">
    <cellStyle name="CalcCurrency" xfId="1" xr:uid="{00000000-0005-0000-0000-000000000000}"/>
    <cellStyle name="CalcPercent" xfId="2" xr:uid="{00000000-0005-0000-0000-000001000000}"/>
    <cellStyle name="CalcText" xfId="3" xr:uid="{00000000-0005-0000-0000-000002000000}"/>
    <cellStyle name="Comma" xfId="4" builtinId="3"/>
    <cellStyle name="date" xfId="5" xr:uid="{00000000-0005-0000-0000-000004000000}"/>
    <cellStyle name="InputCurrency" xfId="6" xr:uid="{00000000-0005-0000-0000-000005000000}"/>
    <cellStyle name="InputDate" xfId="7" xr:uid="{00000000-0005-0000-0000-000006000000}"/>
    <cellStyle name="InputNumber" xfId="8" xr:uid="{00000000-0005-0000-0000-000007000000}"/>
    <cellStyle name="InputPercent" xfId="9" xr:uid="{00000000-0005-0000-0000-000008000000}"/>
    <cellStyle name="LineItem" xfId="10" xr:uid="{00000000-0005-0000-0000-000009000000}"/>
    <cellStyle name="Money" xfId="11" xr:uid="{00000000-0005-0000-0000-00000A000000}"/>
    <cellStyle name="Normal" xfId="0" builtinId="0"/>
    <cellStyle name="Per cent" xfId="12" builtinId="5"/>
    <cellStyle name="RangeName" xfId="13" xr:uid="{00000000-0005-0000-0000-00000D000000}"/>
    <cellStyle name="SectionHeading" xfId="14" xr:uid="{00000000-0005-0000-0000-00000E000000}"/>
    <cellStyle name="Units" xfId="15" xr:uid="{00000000-0005-0000-0000-00000F000000}"/>
  </cellStyles>
  <dxfs count="1"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895350</xdr:colOff>
      <xdr:row>7</xdr:row>
      <xdr:rowOff>47625</xdr:rowOff>
    </xdr:from>
    <xdr:to>
      <xdr:col>2</xdr:col>
      <xdr:colOff>2162175</xdr:colOff>
      <xdr:row>11</xdr:row>
      <xdr:rowOff>28575</xdr:rowOff>
    </xdr:to>
    <xdr:pic>
      <xdr:nvPicPr>
        <xdr:cNvPr id="9219" name="Picture 3">
          <a:extLst>
            <a:ext uri="{FF2B5EF4-FFF2-40B4-BE49-F238E27FC236}">
              <a16:creationId xmlns:a16="http://schemas.microsoft.com/office/drawing/2014/main" id="{00000000-0008-0000-0000-00000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4550" y="1657350"/>
          <a:ext cx="1266825" cy="75247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254000</xdr:colOff>
          <xdr:row>12</xdr:row>
          <xdr:rowOff>76200</xdr:rowOff>
        </xdr:from>
        <xdr:to>
          <xdr:col>3</xdr:col>
          <xdr:colOff>723900</xdr:colOff>
          <xdr:row>14</xdr:row>
          <xdr:rowOff>63500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2F2AA78F-AB77-2548-9F90-2247B013E2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FF"/>
                  </a:solidFill>
                  <a:latin typeface="Arial" pitchFamily="2" charset="0"/>
                  <a:cs typeface="Arial" pitchFamily="2" charset="0"/>
                </a:rPr>
                <a:t>Compile list of functions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B1:D31"/>
  <sheetViews>
    <sheetView showGridLines="0" showRowColHeaders="0" showZeros="0" showOutlineSymbols="0" zoomScaleNormal="100" zoomScaleSheetLayoutView="85" workbookViewId="0">
      <selection activeCell="C20" sqref="C20"/>
    </sheetView>
  </sheetViews>
  <sheetFormatPr baseColWidth="10" defaultColWidth="10.33203125" defaultRowHeight="14" x14ac:dyDescent="0.15"/>
  <cols>
    <col min="1" max="2" width="9.1640625" style="14" customWidth="1"/>
    <col min="3" max="3" width="45.1640625" style="14" customWidth="1"/>
    <col min="4" max="16384" width="10.33203125" style="14"/>
  </cols>
  <sheetData>
    <row r="1" spans="2:4" ht="25" customHeight="1" thickBot="1" x14ac:dyDescent="0.2"/>
    <row r="2" spans="2:4" ht="15" thickTop="1" x14ac:dyDescent="0.15">
      <c r="B2" s="8"/>
      <c r="C2" s="7"/>
      <c r="D2" s="6"/>
    </row>
    <row r="3" spans="2:4" ht="25" x14ac:dyDescent="0.25">
      <c r="B3" s="5"/>
      <c r="C3" s="12" t="s">
        <v>59</v>
      </c>
      <c r="D3" s="4"/>
    </row>
    <row r="4" spans="2:4" x14ac:dyDescent="0.15">
      <c r="B4" s="5"/>
      <c r="C4" s="13"/>
      <c r="D4" s="4"/>
    </row>
    <row r="5" spans="2:4" x14ac:dyDescent="0.15">
      <c r="B5" s="5"/>
      <c r="C5" s="13"/>
      <c r="D5" s="4"/>
    </row>
    <row r="6" spans="2:4" ht="18" x14ac:dyDescent="0.2">
      <c r="B6" s="5"/>
      <c r="C6" s="11" t="s">
        <v>7</v>
      </c>
      <c r="D6" s="4"/>
    </row>
    <row r="7" spans="2:4" x14ac:dyDescent="0.15">
      <c r="B7" s="5"/>
      <c r="C7" s="13"/>
      <c r="D7" s="4"/>
    </row>
    <row r="8" spans="2:4" x14ac:dyDescent="0.15">
      <c r="B8" s="5"/>
      <c r="C8" s="13"/>
      <c r="D8" s="4"/>
    </row>
    <row r="9" spans="2:4" ht="18" x14ac:dyDescent="0.2">
      <c r="B9" s="5"/>
      <c r="C9" s="10"/>
      <c r="D9" s="4"/>
    </row>
    <row r="10" spans="2:4" x14ac:dyDescent="0.15">
      <c r="B10" s="5"/>
      <c r="C10" s="13"/>
      <c r="D10" s="4"/>
    </row>
    <row r="11" spans="2:4" x14ac:dyDescent="0.15">
      <c r="B11" s="5"/>
      <c r="C11" s="13"/>
      <c r="D11" s="4"/>
    </row>
    <row r="12" spans="2:4" x14ac:dyDescent="0.15">
      <c r="B12" s="5"/>
      <c r="C12" s="13"/>
      <c r="D12" s="4"/>
    </row>
    <row r="13" spans="2:4" x14ac:dyDescent="0.15">
      <c r="B13" s="5"/>
      <c r="C13" s="9" t="s">
        <v>6</v>
      </c>
      <c r="D13" s="4"/>
    </row>
    <row r="14" spans="2:4" x14ac:dyDescent="0.15">
      <c r="B14" s="5"/>
      <c r="C14" s="13"/>
      <c r="D14" s="4"/>
    </row>
    <row r="15" spans="2:4" ht="15" thickBot="1" x14ac:dyDescent="0.2">
      <c r="B15" s="3"/>
      <c r="C15" s="2"/>
      <c r="D15" s="1"/>
    </row>
    <row r="16" spans="2:4" ht="15" thickTop="1" x14ac:dyDescent="0.15"/>
    <row r="31" spans="3:3" x14ac:dyDescent="0.15">
      <c r="C31" s="15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G11"/>
  <sheetViews>
    <sheetView workbookViewId="0">
      <selection activeCell="C20" sqref="C20"/>
    </sheetView>
  </sheetViews>
  <sheetFormatPr baseColWidth="10" defaultColWidth="8.83203125" defaultRowHeight="13" x14ac:dyDescent="0.15"/>
  <cols>
    <col min="1" max="5" width="18.1640625" style="16" customWidth="1"/>
    <col min="6" max="7" width="18.1640625" customWidth="1"/>
  </cols>
  <sheetData>
    <row r="1" spans="1:7" x14ac:dyDescent="0.15">
      <c r="A1" s="17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26</v>
      </c>
      <c r="G1" s="17" t="s">
        <v>5</v>
      </c>
    </row>
    <row r="2" spans="1:7" x14ac:dyDescent="0.15">
      <c r="A2" s="18" t="s">
        <v>20</v>
      </c>
      <c r="B2" s="18" t="s">
        <v>11</v>
      </c>
      <c r="C2" s="18" t="s">
        <v>23</v>
      </c>
      <c r="D2" s="18" t="s">
        <v>18</v>
      </c>
      <c r="E2" s="18" t="s">
        <v>19</v>
      </c>
      <c r="F2" s="18" t="s">
        <v>28</v>
      </c>
      <c r="G2" s="18" t="s">
        <v>30</v>
      </c>
    </row>
    <row r="3" spans="1:7" x14ac:dyDescent="0.15">
      <c r="A3" s="18" t="s">
        <v>27</v>
      </c>
      <c r="B3" s="18" t="s">
        <v>12</v>
      </c>
      <c r="C3" s="18" t="s">
        <v>25</v>
      </c>
      <c r="D3" s="18" t="s">
        <v>21</v>
      </c>
      <c r="E3" s="18" t="s">
        <v>22</v>
      </c>
      <c r="F3" s="18" t="s">
        <v>4</v>
      </c>
      <c r="G3" s="18" t="s">
        <v>29</v>
      </c>
    </row>
    <row r="4" spans="1:7" x14ac:dyDescent="0.15">
      <c r="A4" s="18"/>
      <c r="B4" s="18"/>
      <c r="C4" s="18" t="s">
        <v>33</v>
      </c>
      <c r="D4" s="18" t="s">
        <v>36</v>
      </c>
      <c r="E4" s="18" t="s">
        <v>24</v>
      </c>
      <c r="F4" s="18" t="s">
        <v>37</v>
      </c>
      <c r="G4" s="18" t="s">
        <v>32</v>
      </c>
    </row>
    <row r="5" spans="1:7" x14ac:dyDescent="0.15">
      <c r="A5" s="18"/>
      <c r="B5" s="18"/>
      <c r="C5" s="18"/>
      <c r="D5" s="18" t="s">
        <v>34</v>
      </c>
      <c r="E5" s="18"/>
      <c r="F5" s="18" t="s">
        <v>2</v>
      </c>
      <c r="G5" s="18" t="s">
        <v>31</v>
      </c>
    </row>
    <row r="6" spans="1:7" x14ac:dyDescent="0.15">
      <c r="A6" s="18"/>
      <c r="B6" s="18"/>
      <c r="C6" s="18"/>
      <c r="D6" s="18" t="s">
        <v>35</v>
      </c>
      <c r="E6" s="18"/>
      <c r="F6" s="18"/>
      <c r="G6" s="18"/>
    </row>
    <row r="7" spans="1:7" x14ac:dyDescent="0.15">
      <c r="A7" s="18"/>
      <c r="B7" s="18"/>
      <c r="C7" s="18"/>
      <c r="D7" s="18" t="s">
        <v>0</v>
      </c>
      <c r="E7" s="18"/>
      <c r="F7" s="18"/>
      <c r="G7" s="18"/>
    </row>
    <row r="8" spans="1:7" x14ac:dyDescent="0.15">
      <c r="A8" s="18"/>
      <c r="B8" s="18"/>
      <c r="C8" s="18"/>
      <c r="D8" s="18" t="s">
        <v>3</v>
      </c>
      <c r="E8" s="18"/>
      <c r="F8" s="18"/>
      <c r="G8" s="18"/>
    </row>
    <row r="9" spans="1:7" x14ac:dyDescent="0.15">
      <c r="A9" s="18"/>
      <c r="B9" s="18"/>
      <c r="C9" s="18"/>
      <c r="D9" s="18" t="s">
        <v>1</v>
      </c>
      <c r="E9" s="18"/>
      <c r="F9" s="18"/>
      <c r="G9" s="18"/>
    </row>
    <row r="10" spans="1:7" x14ac:dyDescent="0.15">
      <c r="A10" s="18"/>
      <c r="B10" s="18"/>
      <c r="C10" s="18"/>
      <c r="D10" s="18"/>
      <c r="E10" s="18"/>
      <c r="F10" s="18"/>
      <c r="G10" s="18"/>
    </row>
    <row r="11" spans="1:7" x14ac:dyDescent="0.15">
      <c r="A11" s="18"/>
      <c r="B11" s="18"/>
      <c r="C11" s="18"/>
      <c r="D11" s="18"/>
      <c r="E11" s="18"/>
      <c r="F11" s="18"/>
      <c r="G11" s="18"/>
    </row>
  </sheetData>
  <phoneticPr fontId="5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3" name="Button 1">
              <controlPr defaultSize="0" print="0" autoFill="0" autoPict="0" macro="[0]!ListFunctions">
                <anchor moveWithCells="1" sizeWithCells="1">
                  <from>
                    <xdr:col>2</xdr:col>
                    <xdr:colOff>254000</xdr:colOff>
                    <xdr:row>12</xdr:row>
                    <xdr:rowOff>76200</xdr:rowOff>
                  </from>
                  <to>
                    <xdr:col>3</xdr:col>
                    <xdr:colOff>723900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11"/>
  <dimension ref="B1:E28"/>
  <sheetViews>
    <sheetView showGridLines="0" showRowColHeaders="0" showZeros="0" showOutlineSymbols="0" zoomScaleNormal="100" zoomScaleSheetLayoutView="85" workbookViewId="0">
      <selection activeCell="D8" sqref="D8"/>
    </sheetView>
  </sheetViews>
  <sheetFormatPr baseColWidth="10" defaultColWidth="10.33203125" defaultRowHeight="14" x14ac:dyDescent="0.15"/>
  <cols>
    <col min="1" max="1" width="9.1640625" style="14" customWidth="1"/>
    <col min="2" max="2" width="4.83203125" style="14" customWidth="1"/>
    <col min="3" max="3" width="20.5" style="14" customWidth="1"/>
    <col min="4" max="4" width="70.6640625" style="14" customWidth="1"/>
    <col min="5" max="5" width="3.6640625" style="14" customWidth="1"/>
    <col min="6" max="16384" width="10.33203125" style="14"/>
  </cols>
  <sheetData>
    <row r="1" spans="2:5" ht="25" customHeight="1" thickBot="1" x14ac:dyDescent="0.2"/>
    <row r="2" spans="2:5" x14ac:dyDescent="0.15">
      <c r="B2" s="21"/>
      <c r="C2" s="22"/>
      <c r="D2" s="22"/>
      <c r="E2" s="23"/>
    </row>
    <row r="3" spans="2:5" ht="25" x14ac:dyDescent="0.25">
      <c r="B3" s="24"/>
      <c r="C3" s="59" t="str">
        <f>ModelTitle</f>
        <v>Costing London 2012</v>
      </c>
      <c r="D3" s="59"/>
      <c r="E3" s="25"/>
    </row>
    <row r="4" spans="2:5" ht="24" customHeight="1" x14ac:dyDescent="0.15">
      <c r="B4" s="24"/>
      <c r="C4" s="13"/>
      <c r="D4" s="13"/>
      <c r="E4" s="25"/>
    </row>
    <row r="5" spans="2:5" x14ac:dyDescent="0.15">
      <c r="B5" s="24"/>
      <c r="C5" s="29" t="s">
        <v>8</v>
      </c>
      <c r="D5" s="20" t="s">
        <v>46</v>
      </c>
      <c r="E5" s="25"/>
    </row>
    <row r="6" spans="2:5" x14ac:dyDescent="0.15">
      <c r="B6" s="24"/>
      <c r="C6" s="29" t="s">
        <v>9</v>
      </c>
      <c r="D6" s="19"/>
      <c r="E6" s="25"/>
    </row>
    <row r="7" spans="2:5" x14ac:dyDescent="0.15">
      <c r="B7" s="24"/>
      <c r="C7" s="29" t="s">
        <v>38</v>
      </c>
      <c r="D7" s="20" t="str">
        <f ca="1">INFO("directory")</f>
        <v>/Users/wky7mac009/Library/Containers/com.microsoft.Excel/Data/Documents/</v>
      </c>
      <c r="E7" s="25"/>
    </row>
    <row r="8" spans="2:5" x14ac:dyDescent="0.15">
      <c r="B8" s="24"/>
      <c r="C8" s="29" t="s">
        <v>42</v>
      </c>
      <c r="D8" s="20" t="e">
        <f ca="1">LEFT(D16,FIND("]",D16)-5)</f>
        <v>#VALUE!</v>
      </c>
      <c r="E8" s="25"/>
    </row>
    <row r="9" spans="2:5" x14ac:dyDescent="0.15">
      <c r="B9" s="24"/>
      <c r="C9" s="29" t="s">
        <v>10</v>
      </c>
      <c r="D9" s="30">
        <v>1</v>
      </c>
      <c r="E9" s="25"/>
    </row>
    <row r="10" spans="2:5" ht="15" thickBot="1" x14ac:dyDescent="0.2">
      <c r="B10" s="26"/>
      <c r="C10" s="27"/>
      <c r="D10" s="27"/>
      <c r="E10" s="28"/>
    </row>
    <row r="12" spans="2:5" x14ac:dyDescent="0.15">
      <c r="C12" s="60" t="s">
        <v>45</v>
      </c>
      <c r="D12" s="60"/>
    </row>
    <row r="13" spans="2:5" x14ac:dyDescent="0.15">
      <c r="C13" s="39"/>
      <c r="D13" s="39"/>
    </row>
    <row r="14" spans="2:5" x14ac:dyDescent="0.15">
      <c r="C14" s="40" t="s">
        <v>39</v>
      </c>
      <c r="D14" s="41" t="str">
        <f ca="1">CELL("filename")</f>
        <v>/Users/wky7mac009/Downloads/[1656319128_9eee123541cb90462bfd (1).xlsx]Calculations</v>
      </c>
    </row>
    <row r="15" spans="2:5" x14ac:dyDescent="0.15">
      <c r="C15" s="40" t="s">
        <v>40</v>
      </c>
      <c r="D15" s="42" t="e">
        <f ca="1">FIND("\[",FileName)+2</f>
        <v>#VALUE!</v>
      </c>
    </row>
    <row r="16" spans="2:5" x14ac:dyDescent="0.15">
      <c r="C16" s="40" t="s">
        <v>41</v>
      </c>
      <c r="D16" s="42" t="e">
        <f ca="1">MID(FileName,FileNameBegins,99999)</f>
        <v>#VALUE!</v>
      </c>
    </row>
    <row r="28" spans="3:4" x14ac:dyDescent="0.15">
      <c r="C28" s="15"/>
      <c r="D28" s="15"/>
    </row>
  </sheetData>
  <mergeCells count="2">
    <mergeCell ref="C3:D3"/>
    <mergeCell ref="C12:D12"/>
  </mergeCells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25"/>
  <sheetViews>
    <sheetView tabSelected="1" zoomScale="75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F25" sqref="F25"/>
    </sheetView>
  </sheetViews>
  <sheetFormatPr baseColWidth="10" defaultColWidth="8.83203125" defaultRowHeight="13" x14ac:dyDescent="0.15"/>
  <cols>
    <col min="1" max="1" width="17" customWidth="1"/>
    <col min="2" max="2" width="23.5" bestFit="1" customWidth="1"/>
    <col min="4" max="4" width="12.1640625" customWidth="1"/>
    <col min="6" max="13" width="11.5" customWidth="1"/>
  </cols>
  <sheetData>
    <row r="1" spans="1:14" x14ac:dyDescent="0.15">
      <c r="A1" s="33" t="str">
        <f>ModelTitle</f>
        <v>Costing London 2012</v>
      </c>
      <c r="B1" s="31"/>
      <c r="C1" s="31"/>
      <c r="D1" s="31"/>
      <c r="E1" s="31"/>
      <c r="F1" s="31"/>
      <c r="G1" s="31"/>
    </row>
    <row r="2" spans="1:14" x14ac:dyDescent="0.15">
      <c r="A2" s="32"/>
      <c r="B2" s="32"/>
      <c r="C2" s="32"/>
      <c r="D2" s="32"/>
      <c r="E2" s="32"/>
      <c r="F2" s="32"/>
      <c r="G2" s="32"/>
    </row>
    <row r="3" spans="1:14" x14ac:dyDescent="0.15">
      <c r="A3" s="33" t="s">
        <v>44</v>
      </c>
      <c r="B3" s="34"/>
      <c r="C3" s="34"/>
      <c r="D3" s="34"/>
      <c r="E3" s="34"/>
      <c r="F3" s="34"/>
      <c r="G3" s="34"/>
    </row>
    <row r="4" spans="1:14" x14ac:dyDescent="0.15">
      <c r="A4" s="32"/>
      <c r="B4" s="32"/>
      <c r="C4" s="32"/>
      <c r="D4" s="32"/>
      <c r="E4" s="32"/>
      <c r="F4" s="32"/>
      <c r="G4" s="32"/>
    </row>
    <row r="5" spans="1:14" x14ac:dyDescent="0.15">
      <c r="A5" s="50" t="s">
        <v>47</v>
      </c>
      <c r="B5" s="32"/>
      <c r="C5" s="32"/>
      <c r="D5" s="32"/>
      <c r="E5" s="32"/>
      <c r="F5" s="32"/>
      <c r="G5" s="32"/>
    </row>
    <row r="6" spans="1:14" x14ac:dyDescent="0.15">
      <c r="A6" s="32"/>
      <c r="B6" s="51" t="s">
        <v>48</v>
      </c>
      <c r="C6" s="38"/>
      <c r="D6" s="52" t="s">
        <v>52</v>
      </c>
      <c r="E6" s="46">
        <v>0</v>
      </c>
      <c r="F6">
        <f>E6+1</f>
        <v>1</v>
      </c>
      <c r="G6">
        <f t="shared" ref="G6:M6" si="0">F6+1</f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 s="49" t="s">
        <v>62</v>
      </c>
    </row>
    <row r="7" spans="1:14" x14ac:dyDescent="0.15">
      <c r="A7" s="32"/>
      <c r="B7" s="51" t="s">
        <v>49</v>
      </c>
      <c r="C7" s="32"/>
      <c r="D7" s="52" t="s">
        <v>5</v>
      </c>
      <c r="E7" s="36"/>
      <c r="F7" s="35">
        <f>EOMONTH(ModelStartDateIn,-1)+1</f>
        <v>38353</v>
      </c>
      <c r="G7" s="35">
        <f>F8+1</f>
        <v>38718</v>
      </c>
      <c r="H7" s="35">
        <f t="shared" ref="H7:M7" si="1">G8+1</f>
        <v>39083</v>
      </c>
      <c r="I7" s="35">
        <f t="shared" si="1"/>
        <v>39448</v>
      </c>
      <c r="J7" s="35">
        <f t="shared" si="1"/>
        <v>39814</v>
      </c>
      <c r="K7" s="35">
        <f t="shared" si="1"/>
        <v>40179</v>
      </c>
      <c r="L7" s="35">
        <f t="shared" si="1"/>
        <v>40544</v>
      </c>
      <c r="M7" s="35">
        <f t="shared" si="1"/>
        <v>40909</v>
      </c>
      <c r="N7" s="48" t="s">
        <v>60</v>
      </c>
    </row>
    <row r="8" spans="1:14" x14ac:dyDescent="0.15">
      <c r="A8" s="32"/>
      <c r="B8" s="51" t="s">
        <v>50</v>
      </c>
      <c r="C8" s="32"/>
      <c r="D8" s="52" t="s">
        <v>5</v>
      </c>
      <c r="E8" s="36"/>
      <c r="F8" s="35">
        <f>DATE(YEAR(F7-1)+1,MONTH(F7-1),DAY(F7-1))</f>
        <v>38717</v>
      </c>
      <c r="G8" s="35">
        <f t="shared" ref="G8:L8" si="2">DATE(YEAR(G7-1)+1,MONTH(G7-1),DAY(G7-1))</f>
        <v>39082</v>
      </c>
      <c r="H8" s="35">
        <f t="shared" si="2"/>
        <v>39447</v>
      </c>
      <c r="I8" s="35">
        <f t="shared" si="2"/>
        <v>39813</v>
      </c>
      <c r="J8" s="35">
        <f t="shared" si="2"/>
        <v>40178</v>
      </c>
      <c r="K8" s="35">
        <f t="shared" si="2"/>
        <v>40543</v>
      </c>
      <c r="L8" s="35">
        <f t="shared" si="2"/>
        <v>40908</v>
      </c>
      <c r="M8" s="35">
        <f>DATE(YEAR(M7-1)+1,MONTH(M7-1),DAY(M7-1))</f>
        <v>41274</v>
      </c>
      <c r="N8" s="48" t="s">
        <v>61</v>
      </c>
    </row>
    <row r="9" spans="1:14" x14ac:dyDescent="0.15">
      <c r="A9" s="32"/>
      <c r="B9" s="32"/>
      <c r="C9" s="32"/>
      <c r="D9" s="36"/>
      <c r="E9" s="36"/>
      <c r="F9" s="32"/>
      <c r="G9" s="32"/>
    </row>
    <row r="14" spans="1:14" x14ac:dyDescent="0.15">
      <c r="A14" s="50" t="s">
        <v>51</v>
      </c>
    </row>
    <row r="15" spans="1:14" x14ac:dyDescent="0.15">
      <c r="B15" s="51" t="s">
        <v>49</v>
      </c>
      <c r="D15" s="52" t="s">
        <v>5</v>
      </c>
      <c r="E15" s="47">
        <v>38353</v>
      </c>
      <c r="F15" s="48" t="s">
        <v>57</v>
      </c>
    </row>
    <row r="16" spans="1:14" collapsed="1" x14ac:dyDescent="0.15">
      <c r="D16" s="45"/>
    </row>
    <row r="17" spans="1:14" x14ac:dyDescent="0.15">
      <c r="A17" s="50" t="s">
        <v>63</v>
      </c>
    </row>
    <row r="18" spans="1:14" x14ac:dyDescent="0.15">
      <c r="B18" t="s">
        <v>64</v>
      </c>
      <c r="D18" s="54" t="s">
        <v>82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1000000</v>
      </c>
      <c r="L18" s="46">
        <v>2000000</v>
      </c>
      <c r="M18" s="46">
        <v>3000000</v>
      </c>
      <c r="N18" s="48" t="s">
        <v>67</v>
      </c>
    </row>
    <row r="19" spans="1:14" x14ac:dyDescent="0.15">
      <c r="B19" t="s">
        <v>65</v>
      </c>
      <c r="D19" s="52" t="s">
        <v>66</v>
      </c>
      <c r="E19" s="53">
        <v>60</v>
      </c>
      <c r="F19" s="48" t="s">
        <v>68</v>
      </c>
    </row>
    <row r="21" spans="1:14" x14ac:dyDescent="0.15">
      <c r="B21" t="s">
        <v>69</v>
      </c>
      <c r="D21" s="52" t="s">
        <v>66</v>
      </c>
      <c r="F21" s="53">
        <v>100000000</v>
      </c>
      <c r="G21" s="53">
        <v>150000000</v>
      </c>
      <c r="H21" s="53">
        <v>200000000</v>
      </c>
      <c r="I21" s="53">
        <v>250000000</v>
      </c>
      <c r="J21" s="53">
        <v>300000000</v>
      </c>
      <c r="K21" s="53">
        <v>350000000</v>
      </c>
      <c r="L21" s="53">
        <v>400000000</v>
      </c>
      <c r="M21" s="53">
        <v>450000000</v>
      </c>
      <c r="N21" s="48" t="s">
        <v>70</v>
      </c>
    </row>
    <row r="23" spans="1:14" x14ac:dyDescent="0.15">
      <c r="A23" s="50" t="s">
        <v>71</v>
      </c>
    </row>
    <row r="24" spans="1:14" x14ac:dyDescent="0.15">
      <c r="B24" t="s">
        <v>72</v>
      </c>
      <c r="D24" s="52" t="s">
        <v>66</v>
      </c>
      <c r="F24" s="53">
        <v>250000000</v>
      </c>
      <c r="G24" s="53">
        <v>250000000</v>
      </c>
      <c r="H24" s="53">
        <v>250000000</v>
      </c>
      <c r="I24" s="53">
        <v>250000000</v>
      </c>
      <c r="J24" s="53">
        <v>250000000</v>
      </c>
      <c r="K24" s="53">
        <v>250000000</v>
      </c>
      <c r="L24" s="53">
        <v>250000000</v>
      </c>
      <c r="M24" s="53">
        <v>250000000</v>
      </c>
      <c r="N24" s="49" t="s">
        <v>75</v>
      </c>
    </row>
    <row r="25" spans="1:14" x14ac:dyDescent="0.15">
      <c r="B25" t="s">
        <v>73</v>
      </c>
      <c r="D25" s="52" t="s">
        <v>74</v>
      </c>
      <c r="E25" s="55">
        <v>0.1</v>
      </c>
      <c r="F25" s="49" t="s">
        <v>76</v>
      </c>
    </row>
  </sheetData>
  <phoneticPr fontId="5" type="noConversion"/>
  <dataValidations count="1">
    <dataValidation type="decimal" allowBlank="1" showInputMessage="1" showErrorMessage="1" sqref="F25" xr:uid="{86869950-EE5C-0E40-9DFD-98C827744CCD}">
      <formula1>0.1</formula1>
      <formula2>4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P20"/>
  <sheetViews>
    <sheetView zoomScale="75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K7" sqref="K7"/>
    </sheetView>
  </sheetViews>
  <sheetFormatPr baseColWidth="10" defaultColWidth="8.83203125" defaultRowHeight="13" x14ac:dyDescent="0.15"/>
  <cols>
    <col min="1" max="1" width="17" customWidth="1"/>
    <col min="2" max="2" width="27.33203125" bestFit="1" customWidth="1"/>
    <col min="3" max="3" width="3" customWidth="1"/>
    <col min="4" max="4" width="13.33203125" bestFit="1" customWidth="1"/>
    <col min="5" max="5" width="8.1640625" bestFit="1" customWidth="1"/>
    <col min="6" max="13" width="9.5" bestFit="1" customWidth="1"/>
    <col min="14" max="14" width="23" bestFit="1" customWidth="1"/>
  </cols>
  <sheetData>
    <row r="1" spans="1:16" x14ac:dyDescent="0.15">
      <c r="A1" s="33" t="str">
        <f>ModelTitle</f>
        <v>Costing London 2012</v>
      </c>
      <c r="B1" s="31"/>
      <c r="C1" s="31"/>
      <c r="D1" s="31"/>
      <c r="E1" s="31"/>
      <c r="F1" s="31"/>
    </row>
    <row r="2" spans="1:16" x14ac:dyDescent="0.15">
      <c r="A2" s="32"/>
      <c r="B2" s="32"/>
      <c r="C2" s="32"/>
      <c r="D2" s="32"/>
      <c r="E2" s="32"/>
      <c r="F2" s="32"/>
    </row>
    <row r="3" spans="1:16" x14ac:dyDescent="0.15">
      <c r="A3" s="33" t="s">
        <v>43</v>
      </c>
      <c r="B3" s="34"/>
      <c r="C3" s="34"/>
      <c r="D3" s="34"/>
      <c r="E3" s="34"/>
      <c r="F3" s="34"/>
    </row>
    <row r="4" spans="1:16" x14ac:dyDescent="0.15">
      <c r="A4" s="32"/>
      <c r="B4" s="32"/>
      <c r="C4" s="32"/>
      <c r="D4" s="32"/>
      <c r="E4" s="32"/>
      <c r="F4" s="32"/>
    </row>
    <row r="5" spans="1:16" x14ac:dyDescent="0.15">
      <c r="A5" s="37"/>
      <c r="B5" t="s">
        <v>48</v>
      </c>
      <c r="C5" s="38"/>
      <c r="D5" s="52" t="s">
        <v>52</v>
      </c>
      <c r="F5" s="32">
        <f t="shared" ref="F5:M5" si="0">PeriodNumberIn</f>
        <v>1</v>
      </c>
      <c r="G5" s="32">
        <f t="shared" si="0"/>
        <v>2</v>
      </c>
      <c r="H5" s="32">
        <f t="shared" si="0"/>
        <v>3</v>
      </c>
      <c r="I5" s="32">
        <f t="shared" si="0"/>
        <v>4</v>
      </c>
      <c r="J5" s="32">
        <f t="shared" si="0"/>
        <v>5</v>
      </c>
      <c r="K5" s="32">
        <f t="shared" si="0"/>
        <v>6</v>
      </c>
      <c r="L5" s="32">
        <f t="shared" si="0"/>
        <v>7</v>
      </c>
      <c r="M5" s="32">
        <f t="shared" si="0"/>
        <v>8</v>
      </c>
      <c r="N5" s="44" t="s">
        <v>58</v>
      </c>
      <c r="O5" s="32"/>
      <c r="P5" s="32"/>
    </row>
    <row r="6" spans="1:16" x14ac:dyDescent="0.15">
      <c r="A6" s="32"/>
      <c r="B6" t="s">
        <v>53</v>
      </c>
      <c r="C6" s="32"/>
      <c r="D6" s="52" t="s">
        <v>52</v>
      </c>
      <c r="E6" s="32"/>
      <c r="F6" s="35">
        <f t="shared" ref="F6:M6" si="1">PeriodStartDateIn</f>
        <v>38353</v>
      </c>
      <c r="G6" s="35">
        <f t="shared" si="1"/>
        <v>38718</v>
      </c>
      <c r="H6" s="35">
        <f t="shared" si="1"/>
        <v>39083</v>
      </c>
      <c r="I6" s="35">
        <f t="shared" si="1"/>
        <v>39448</v>
      </c>
      <c r="J6" s="35">
        <f t="shared" si="1"/>
        <v>39814</v>
      </c>
      <c r="K6" s="35">
        <f t="shared" si="1"/>
        <v>40179</v>
      </c>
      <c r="L6" s="35">
        <f t="shared" si="1"/>
        <v>40544</v>
      </c>
      <c r="M6" s="35">
        <f t="shared" si="1"/>
        <v>40909</v>
      </c>
      <c r="N6" s="44" t="s">
        <v>54</v>
      </c>
      <c r="O6" s="35"/>
      <c r="P6" s="35"/>
    </row>
    <row r="7" spans="1:16" x14ac:dyDescent="0.15">
      <c r="A7" s="32"/>
      <c r="B7" t="s">
        <v>55</v>
      </c>
      <c r="C7" s="32"/>
      <c r="D7" s="52" t="s">
        <v>5</v>
      </c>
      <c r="F7" s="35">
        <f t="shared" ref="F7:M7" si="2">PeriodEndDateIn</f>
        <v>38717</v>
      </c>
      <c r="G7" s="35">
        <f t="shared" si="2"/>
        <v>39082</v>
      </c>
      <c r="H7" s="35">
        <f t="shared" si="2"/>
        <v>39447</v>
      </c>
      <c r="I7" s="35">
        <f t="shared" si="2"/>
        <v>39813</v>
      </c>
      <c r="J7" s="35">
        <f t="shared" si="2"/>
        <v>40178</v>
      </c>
      <c r="K7" s="35">
        <f t="shared" si="2"/>
        <v>40543</v>
      </c>
      <c r="L7" s="35">
        <f t="shared" si="2"/>
        <v>40908</v>
      </c>
      <c r="M7" s="35">
        <f t="shared" si="2"/>
        <v>41274</v>
      </c>
      <c r="N7" s="44" t="s">
        <v>56</v>
      </c>
      <c r="O7" s="35"/>
      <c r="P7" s="35"/>
    </row>
    <row r="8" spans="1:16" x14ac:dyDescent="0.15">
      <c r="A8" s="32"/>
      <c r="D8" s="43"/>
    </row>
    <row r="15" spans="1:16" x14ac:dyDescent="0.15">
      <c r="A15" s="56" t="s">
        <v>77</v>
      </c>
      <c r="D15" s="52"/>
    </row>
    <row r="16" spans="1:16" x14ac:dyDescent="0.15">
      <c r="B16" t="s">
        <v>63</v>
      </c>
      <c r="D16" s="52" t="s">
        <v>66</v>
      </c>
      <c r="F16" s="58">
        <f t="shared" ref="F16:M16" si="3">RevenueTicketPriceIn*RevenueTicketVolumeIn+RevenueSponsorship</f>
        <v>100000000</v>
      </c>
      <c r="G16" s="58">
        <f t="shared" si="3"/>
        <v>150000000</v>
      </c>
      <c r="H16" s="58">
        <f t="shared" si="3"/>
        <v>200000000</v>
      </c>
      <c r="I16" s="58">
        <f t="shared" si="3"/>
        <v>250000000</v>
      </c>
      <c r="J16" s="58">
        <f t="shared" si="3"/>
        <v>300000000</v>
      </c>
      <c r="K16" s="58">
        <f t="shared" si="3"/>
        <v>410000000</v>
      </c>
      <c r="L16" s="58">
        <f t="shared" si="3"/>
        <v>520000000</v>
      </c>
      <c r="M16" s="58">
        <f t="shared" si="3"/>
        <v>630000000</v>
      </c>
      <c r="N16" s="48" t="s">
        <v>78</v>
      </c>
    </row>
    <row r="17" spans="2:14" x14ac:dyDescent="0.15">
      <c r="B17" t="s">
        <v>71</v>
      </c>
      <c r="D17" s="52" t="s">
        <v>66</v>
      </c>
      <c r="F17" s="58">
        <f t="shared" ref="F17:M17" si="4">CostBaseIn*(1+CostEscalatorIn)</f>
        <v>275000000</v>
      </c>
      <c r="G17" s="58">
        <f t="shared" si="4"/>
        <v>275000000</v>
      </c>
      <c r="H17" s="58">
        <f t="shared" si="4"/>
        <v>275000000</v>
      </c>
      <c r="I17" s="58">
        <f t="shared" si="4"/>
        <v>275000000</v>
      </c>
      <c r="J17" s="58">
        <f t="shared" si="4"/>
        <v>275000000</v>
      </c>
      <c r="K17" s="58">
        <f t="shared" si="4"/>
        <v>275000000</v>
      </c>
      <c r="L17" s="58">
        <f t="shared" si="4"/>
        <v>275000000</v>
      </c>
      <c r="M17" s="58">
        <f t="shared" si="4"/>
        <v>275000000</v>
      </c>
      <c r="N17" s="48" t="s">
        <v>79</v>
      </c>
    </row>
    <row r="18" spans="2:14" x14ac:dyDescent="0.15">
      <c r="B18" t="s">
        <v>80</v>
      </c>
      <c r="D18" s="52" t="s">
        <v>66</v>
      </c>
      <c r="F18" s="58">
        <f t="shared" ref="F18:M18" si="5">RevenueCalc-CostCalc</f>
        <v>-175000000</v>
      </c>
      <c r="G18" s="58">
        <f t="shared" si="5"/>
        <v>-125000000</v>
      </c>
      <c r="H18" s="58">
        <f t="shared" si="5"/>
        <v>-75000000</v>
      </c>
      <c r="I18" s="58">
        <f t="shared" si="5"/>
        <v>-25000000</v>
      </c>
      <c r="J18" s="58">
        <f t="shared" si="5"/>
        <v>25000000</v>
      </c>
      <c r="K18" s="58">
        <f t="shared" si="5"/>
        <v>135000000</v>
      </c>
      <c r="L18" s="58">
        <f t="shared" si="5"/>
        <v>245000000</v>
      </c>
      <c r="M18" s="58">
        <f t="shared" si="5"/>
        <v>355000000</v>
      </c>
      <c r="N18" s="48" t="s">
        <v>81</v>
      </c>
    </row>
    <row r="20" spans="2:14" x14ac:dyDescent="0.15">
      <c r="F20" s="57"/>
    </row>
  </sheetData>
  <phoneticPr fontId="5" type="noConversion"/>
  <conditionalFormatting sqref="F18:M18">
    <cfRule type="cellIs" dxfId="0" priority="1" stopIfTrue="1" operator="greaterThan">
      <formula>150000000</formula>
    </cfRule>
  </conditionalFormatting>
  <pageMargins left="0.75" right="0.75" top="1" bottom="1" header="0.5" footer="0.5"/>
  <pageSetup paperSize="9" orientation="portrait" r:id="rId1"/>
  <headerFooter alignWithMargins="0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Cover</vt:lpstr>
      <vt:lpstr>Functions</vt:lpstr>
      <vt:lpstr>Intro</vt:lpstr>
      <vt:lpstr>Inputs</vt:lpstr>
      <vt:lpstr>Calculations</vt:lpstr>
      <vt:lpstr>_01_01_05</vt:lpstr>
      <vt:lpstr>CostBase</vt:lpstr>
      <vt:lpstr>CostBaseIn</vt:lpstr>
      <vt:lpstr>CostCalc</vt:lpstr>
      <vt:lpstr>CostEscalatorIn</vt:lpstr>
      <vt:lpstr>FileName</vt:lpstr>
      <vt:lpstr>FileNameBegins</vt:lpstr>
      <vt:lpstr>ModelStartDateIn</vt:lpstr>
      <vt:lpstr>ModelTitle</vt:lpstr>
      <vt:lpstr>PeriodEndDateIn</vt:lpstr>
      <vt:lpstr>PeriodNumberIn</vt:lpstr>
      <vt:lpstr>PeriodStartDateIn</vt:lpstr>
      <vt:lpstr>RevenueCalc</vt:lpstr>
      <vt:lpstr>RevenueSponsorship</vt:lpstr>
      <vt:lpstr>RevenueTicketPriceIn</vt:lpstr>
      <vt:lpstr>RevenueTicketVolumeIn</vt:lpstr>
    </vt:vector>
  </TitlesOfParts>
  <Company>Coopers &amp; Lybrand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Coopers &amp; Lybrand</dc:creator>
  <cp:lastModifiedBy>Microsoft Office User</cp:lastModifiedBy>
  <dcterms:created xsi:type="dcterms:W3CDTF">1998-05-19T13:26:34Z</dcterms:created>
  <dcterms:modified xsi:type="dcterms:W3CDTF">2022-07-01T07:39:02Z</dcterms:modified>
</cp:coreProperties>
</file>