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KRIPSHIT\SEMPRO\"/>
    </mc:Choice>
  </mc:AlternateContent>
  <bookViews>
    <workbookView xWindow="2025" yWindow="15" windowWidth="18450" windowHeight="7995" activeTab="1"/>
  </bookViews>
  <sheets>
    <sheet name="Data Clean" sheetId="1" r:id="rId1"/>
    <sheet name="Hitung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32" i="2" l="1"/>
  <c r="AT30" i="2"/>
  <c r="AT27" i="2"/>
  <c r="AT25" i="2"/>
  <c r="AT23" i="2"/>
  <c r="AT21" i="2"/>
  <c r="AT20" i="2"/>
  <c r="AT19" i="2"/>
  <c r="AT17" i="2"/>
  <c r="AT15" i="2"/>
  <c r="AT13" i="2"/>
  <c r="AT11" i="2"/>
  <c r="AT9" i="2"/>
  <c r="AT7" i="2"/>
  <c r="AT5" i="2"/>
  <c r="AS8" i="2" l="1"/>
  <c r="AR8" i="2"/>
  <c r="AS7" i="2"/>
  <c r="AR7" i="2"/>
  <c r="AS28" i="2"/>
  <c r="AR28" i="2"/>
  <c r="AS27" i="2"/>
  <c r="AR27" i="2"/>
  <c r="AS26" i="2"/>
  <c r="AR26" i="2"/>
  <c r="AS25" i="2"/>
  <c r="AR25" i="2"/>
  <c r="AS24" i="2"/>
  <c r="AS23" i="2"/>
  <c r="AS22" i="2"/>
  <c r="AS17" i="2"/>
  <c r="J5" i="2"/>
  <c r="AR21" i="2"/>
  <c r="AS21" i="2"/>
  <c r="AS32" i="2"/>
  <c r="AR32" i="2"/>
  <c r="AR31" i="2"/>
  <c r="AS31" i="2"/>
  <c r="AS30" i="2"/>
  <c r="AS29" i="2"/>
  <c r="AR30" i="2"/>
  <c r="AR29" i="2"/>
  <c r="I3" i="2"/>
  <c r="I14" i="2" l="1"/>
  <c r="AS16" i="2" l="1"/>
  <c r="AS14" i="2"/>
  <c r="AS12" i="2"/>
  <c r="AR6" i="2"/>
  <c r="AR5" i="2"/>
  <c r="AS10" i="2"/>
  <c r="AS4" i="2"/>
  <c r="AR17" i="2"/>
  <c r="AR18" i="2"/>
  <c r="AR19" i="2"/>
  <c r="AR20" i="2"/>
  <c r="AR16" i="2"/>
  <c r="AR15" i="2"/>
  <c r="AR14" i="2"/>
  <c r="AR13" i="2"/>
  <c r="AR12" i="2"/>
  <c r="AR11" i="2"/>
  <c r="AR10" i="2"/>
  <c r="AR9" i="2"/>
  <c r="AR3" i="2"/>
  <c r="I5" i="2"/>
  <c r="J3" i="2"/>
  <c r="I33" i="2" l="1"/>
  <c r="J33" i="2" s="1"/>
  <c r="I35" i="2"/>
  <c r="J35" i="2" s="1"/>
  <c r="I27" i="2"/>
  <c r="J27" i="2" s="1"/>
  <c r="I19" i="2"/>
  <c r="J19" i="2" s="1"/>
  <c r="I11" i="2"/>
  <c r="J11" i="2" s="1"/>
  <c r="I30" i="2"/>
  <c r="J30" i="2" s="1"/>
  <c r="I22" i="2"/>
  <c r="J22" i="2" s="1"/>
  <c r="J14" i="2"/>
  <c r="I6" i="2"/>
  <c r="J6" i="2" s="1"/>
  <c r="I25" i="2"/>
  <c r="J25" i="2" s="1"/>
  <c r="I17" i="2"/>
  <c r="AS20" i="2" s="1"/>
  <c r="I9" i="2"/>
  <c r="J9" i="2" s="1"/>
  <c r="I28" i="2"/>
  <c r="J28" i="2" s="1"/>
  <c r="I20" i="2"/>
  <c r="J20" i="2" s="1"/>
  <c r="I12" i="2"/>
  <c r="J12" i="2" s="1"/>
  <c r="I4" i="2"/>
  <c r="J4" i="2" s="1"/>
  <c r="I32" i="2"/>
  <c r="J32" i="2" s="1"/>
  <c r="I31" i="2"/>
  <c r="J31" i="2" s="1"/>
  <c r="I23" i="2"/>
  <c r="J23" i="2" s="1"/>
  <c r="I15" i="2"/>
  <c r="I26" i="2"/>
  <c r="J26" i="2" s="1"/>
  <c r="I18" i="2"/>
  <c r="J18" i="2" s="1"/>
  <c r="I10" i="2"/>
  <c r="J10" i="2" s="1"/>
  <c r="I29" i="2"/>
  <c r="J29" i="2" s="1"/>
  <c r="I21" i="2"/>
  <c r="J21" i="2" s="1"/>
  <c r="I13" i="2"/>
  <c r="J13" i="2" s="1"/>
  <c r="I24" i="2"/>
  <c r="I16" i="2"/>
  <c r="I8" i="2"/>
  <c r="J8" i="2" s="1"/>
  <c r="I7" i="2"/>
  <c r="I34" i="2"/>
  <c r="J34" i="2" s="1"/>
  <c r="AS19" i="2" l="1"/>
  <c r="AS15" i="2"/>
  <c r="J7" i="2"/>
  <c r="AS11" i="2"/>
  <c r="J16" i="2"/>
  <c r="AS6" i="2"/>
  <c r="AS18" i="2"/>
  <c r="AS9" i="2"/>
  <c r="J15" i="2"/>
  <c r="J24" i="2"/>
  <c r="AS13" i="2"/>
  <c r="J17" i="2"/>
  <c r="AS5" i="2"/>
  <c r="AS3" i="2"/>
</calcChain>
</file>

<file path=xl/sharedStrings.xml><?xml version="1.0" encoding="utf-8"?>
<sst xmlns="http://schemas.openxmlformats.org/spreadsheetml/2006/main" count="609" uniqueCount="271">
  <si>
    <t>No Pesanan</t>
  </si>
  <si>
    <t>Tanggal</t>
  </si>
  <si>
    <t>Pesanan</t>
  </si>
  <si>
    <t>230213V8QF3KC3</t>
  </si>
  <si>
    <t>MEDIA TANAM SIAP PAKAI 4kg MERK DAUN MAS TANAH PUPUK KOMPOS UNTUK TANAMAN BUAH BUNGA DAN SAYUR</t>
  </si>
  <si>
    <t>230213UUJQ4RQD</t>
  </si>
  <si>
    <t>BENIH TANAMAN UNGGUL SAYUR TOMAT CHERRY/BIBIT/SEEDS</t>
  </si>
  <si>
    <t>2302153MHC5H37</t>
  </si>
  <si>
    <t>POLYBAG TANAMAN HITAM SIAP PAKAI</t>
  </si>
  <si>
    <t>2302166M8SB1WH</t>
  </si>
  <si>
    <t>BENIH TANAMAN UNGGUL STROWBERRY (KING BERRY)/ BIBIT STROWBERRY KINGBERRY</t>
  </si>
  <si>
    <t>PUPUK KOMPOS ORGANIK MERK ALAM STAR KEMASAN PABRIK</t>
  </si>
  <si>
    <t>23021796AC1X4U</t>
  </si>
  <si>
    <t>[ECER] MEDIA TANAM TANAH 500gr SIAP PAKAI MERK DAUN MAS/MEDIA ORGANIK TANAMAN BUAH BUNGA DAN SAYUR</t>
  </si>
  <si>
    <t>230217965CSA1W</t>
  </si>
  <si>
    <t>230218AYFRCG5H</t>
  </si>
  <si>
    <t>BENIH UNGGUL TANAMAN BUNGA LAVENDER/BENIH LAVENDER/BIBIT</t>
  </si>
  <si>
    <t>BIBIT TANAMAN UNGGUL BUNGA TELANG/BLUE TEA/BINIT/BENIH</t>
  </si>
  <si>
    <t>2302178FGATRWA</t>
  </si>
  <si>
    <t>Tatakan penamoung air pot ukuran 12 15 17 20 25</t>
  </si>
  <si>
    <t>230218BTPW5N93</t>
  </si>
  <si>
    <t>230218CGJ5A5B4</t>
  </si>
  <si>
    <t>23021791R77VGH</t>
  </si>
  <si>
    <t>230218BCBJ72E3</t>
  </si>
  <si>
    <t>500GR PUPUK KOMPOS ORGANIK MERK ALAM STAR</t>
  </si>
  <si>
    <t>230219DYXSQ5RW</t>
  </si>
  <si>
    <t>BENIH TANAMAN TOMAT/BIBIT/SEEDS UNGGUL</t>
  </si>
  <si>
    <t>BENIH TANAMAN UNGGUL SELEDRI/BIBIT/SEEDS</t>
  </si>
  <si>
    <t>230219E0FEV5GW</t>
  </si>
  <si>
    <t>[[COD]] BENIH TANAMAN UNGGUL SELADA/ BENIH SELADA/BIBIT TANAMAN</t>
  </si>
  <si>
    <t>[[COD]] BENIH TANAMAN UNGGUL CABE BESAR/ BENIH CABE BESAR</t>
  </si>
  <si>
    <t>230224TF1S3PP1</t>
  </si>
  <si>
    <t>230225V9JRQCF6</t>
  </si>
  <si>
    <t>2302250485H0HX</t>
  </si>
  <si>
    <t>BENIH TANAMAN UNGGUL SAYUR SAWI PAKCOY/SAWI SENDOK/SAWI GAJAH/ BIBIT/SEEDS</t>
  </si>
  <si>
    <t>[[COD]] BENIH TANAMAN UNGGUL TERONG UNGU/ BENIH TERONG/BIBIT TANAMAN</t>
  </si>
  <si>
    <t>230223S4ACKXPW</t>
  </si>
  <si>
    <t>230225VTEKHFVY</t>
  </si>
  <si>
    <t>2302263MQME62H</t>
  </si>
  <si>
    <t>2302263MFKX7WW</t>
  </si>
  <si>
    <t>50GR REEPACK PUPUK NPK UNTUK TANAMAN MUTIARA BIRU 161616</t>
  </si>
  <si>
    <t>2302250K373QNC</t>
  </si>
  <si>
    <t>23022632FDHDFR</t>
  </si>
  <si>
    <t>2302274PQM8G1X</t>
  </si>
  <si>
    <t>230301A1KY1XRT</t>
  </si>
  <si>
    <t>230301AGFKRHFR</t>
  </si>
  <si>
    <t>2303019UPPAHRG</t>
  </si>
  <si>
    <t>230301ADYRT6M2</t>
  </si>
  <si>
    <t>[[COD]] SET HIDROPONIK/PERLENGKAPAN HIDROPONIK</t>
  </si>
  <si>
    <t>230301A9VA4FPX</t>
  </si>
  <si>
    <t>230303EWTYEAX3</t>
  </si>
  <si>
    <t>23022871TF4PMP</t>
  </si>
  <si>
    <t>2302263NGQFKM4</t>
  </si>
  <si>
    <t>2302250QGVV7CY</t>
  </si>
  <si>
    <t>230301A68J2FXN</t>
  </si>
  <si>
    <t>230301A6TYFXA0</t>
  </si>
  <si>
    <t>230303F0DPVNNU</t>
  </si>
  <si>
    <t>230302BTV35123</t>
  </si>
  <si>
    <t>2302250MTWJJNC</t>
  </si>
  <si>
    <t>230303DUNVHJKS</t>
  </si>
  <si>
    <t>SEKAM BAKAR/MEDIA TANAM</t>
  </si>
  <si>
    <t>230301A2SNFR4C</t>
  </si>
  <si>
    <t>230303EQE9N42X</t>
  </si>
  <si>
    <t>230304J91JRWTG</t>
  </si>
  <si>
    <t>230304H91GP63B</t>
  </si>
  <si>
    <t>230304J0KW0CCT</t>
  </si>
  <si>
    <t>POT TANAMAN HITAM PLASTIK DIAMETER 20 22 25 30</t>
  </si>
  <si>
    <t>BENIH UNGGUL BUNGA CHAMOMILE/BIBIT/SEEDS/CHAMOMILE</t>
  </si>
  <si>
    <t>[[COD]] BENIH TANAMAN UNGGUL SAYUR KANGKUNG/ BENIH KANGKUNG/BIBIT TANAMAN</t>
  </si>
  <si>
    <t>Media tanam pasir malang hitam kasar 1kg</t>
  </si>
  <si>
    <t>POT TANAMAN PLASTIK PUTIH TAWON ULIR UKURAN 10 12 15 18</t>
  </si>
  <si>
    <t>230305MS52YBR4</t>
  </si>
  <si>
    <t>230303F8G8YA1X</t>
  </si>
  <si>
    <t/>
  </si>
  <si>
    <t>230303G7A79XQ6</t>
  </si>
  <si>
    <t>230303FRBN6DN8</t>
  </si>
  <si>
    <t>230305MGUKPQCM</t>
  </si>
  <si>
    <t>230306NC845NUR</t>
  </si>
  <si>
    <t>230306P4QXSWGQ</t>
  </si>
  <si>
    <t>CAMPURAN MEDIA TANAM COCOPEAT 1 SAK  KHUSUS GOSEND ATAU GRABSEND</t>
  </si>
  <si>
    <t>230305K80XRCTS</t>
  </si>
  <si>
    <t>230303F2WX5VHF</t>
  </si>
  <si>
    <t>230308UJJ2UME8</t>
  </si>
  <si>
    <t>230307S7V4SK5E</t>
  </si>
  <si>
    <t>230303G1QPUGUU</t>
  </si>
  <si>
    <t>230303G1SG0UVC</t>
  </si>
  <si>
    <t>230304H69HBWJQ</t>
  </si>
  <si>
    <t>BENIH SAYUR PROMO</t>
  </si>
  <si>
    <t>230308TEWY3ACH</t>
  </si>
  <si>
    <t>230308U8B088KH</t>
  </si>
  <si>
    <t>230308U5M0EWFD</t>
  </si>
  <si>
    <t>2303090JRY3SVU</t>
  </si>
  <si>
    <t>BIBIT TANAMAN UNGGUL RUMPUT KUCING/ RUMPUT GANDUM/ BIBIT/SEEDS</t>
  </si>
  <si>
    <t>23030917DBJH0U</t>
  </si>
  <si>
    <t>2303090V064P08</t>
  </si>
  <si>
    <t>2303114S22FDFB</t>
  </si>
  <si>
    <t>Variant</t>
  </si>
  <si>
    <t>35 x 35</t>
  </si>
  <si>
    <t>25</t>
  </si>
  <si>
    <t>15x15</t>
  </si>
  <si>
    <t>10x15</t>
  </si>
  <si>
    <t>20 x 20</t>
  </si>
  <si>
    <t>L</t>
  </si>
  <si>
    <t>15</t>
  </si>
  <si>
    <t>12</t>
  </si>
  <si>
    <t>Kangkung</t>
  </si>
  <si>
    <t>Mengubah Data Produk Menjadi Id</t>
  </si>
  <si>
    <t>POLYBAG TANAMAN HITAM SIAP PAKAI 35 x 35</t>
  </si>
  <si>
    <t>Tatakan penamoung air pot ukuran 12 15 17 20 25 25</t>
  </si>
  <si>
    <t>POLYBAG TANAMAN HITAM SIAP PAKAI 15x15</t>
  </si>
  <si>
    <t>POLYBAG TANAMAN HITAM SIAP PAKAI 10x15</t>
  </si>
  <si>
    <t>POLYBAG TANAMAN HITAM SIAP PAKAI 20 x 20</t>
  </si>
  <si>
    <t>[[COD]] SET HIDROPONIK/PERLENGKAPAN HIDROPONIK L</t>
  </si>
  <si>
    <t>POT TANAMAN HITAM PLASTIK DIAMETER 20 22 25 30 25</t>
  </si>
  <si>
    <t>Tatakan penamoung air pot ukuran 12 15 17 20 25 12</t>
  </si>
  <si>
    <t>Tatakan penamoung air pot ukuran 12 15 17 20 25 15</t>
  </si>
  <si>
    <t>POT TANAMAN PLASTIK PUTIH TAWON ULIR UKURAN 10 12 15 18 12</t>
  </si>
  <si>
    <t>POT TANAMAN PLASTIK PUTIH TAWON ULIR UKURAN 10 12 15 18 15</t>
  </si>
  <si>
    <t>BENIH SAYUR PROMO Kangkung</t>
  </si>
  <si>
    <t>ID PRODUK</t>
  </si>
  <si>
    <t>PRODUK</t>
  </si>
  <si>
    <t>ID Produk</t>
  </si>
  <si>
    <t>3,4,5,1</t>
  </si>
  <si>
    <t>8,9,1</t>
  </si>
  <si>
    <t>5,1</t>
  </si>
  <si>
    <t>11,12,1</t>
  </si>
  <si>
    <t>13,14,3,15,11,16,17,1</t>
  </si>
  <si>
    <t>18,11,12,16,19,5,1</t>
  </si>
  <si>
    <t>10,20,1</t>
  </si>
  <si>
    <t>13,14,15,1</t>
  </si>
  <si>
    <t>13,14,3,15,1</t>
  </si>
  <si>
    <t>22,1</t>
  </si>
  <si>
    <t>11,6</t>
  </si>
  <si>
    <t>22,23,1</t>
  </si>
  <si>
    <t>6,24,25,26,27</t>
  </si>
  <si>
    <t>14,18,6,28,8,9,29,25,30,26</t>
  </si>
  <si>
    <t>23,1</t>
  </si>
  <si>
    <t>22,31,5,1</t>
  </si>
  <si>
    <t>15,1</t>
  </si>
  <si>
    <t>10,1</t>
  </si>
  <si>
    <t>14,6,32</t>
  </si>
  <si>
    <t>20,1</t>
  </si>
  <si>
    <t>14,33,30,1</t>
  </si>
  <si>
    <t>18,2,1</t>
  </si>
  <si>
    <t>15,6</t>
  </si>
  <si>
    <t>Frequent</t>
  </si>
  <si>
    <t>Support</t>
  </si>
  <si>
    <t>Pendefinisian Transaksi</t>
  </si>
  <si>
    <t>Data Format Transactional</t>
  </si>
  <si>
    <t>1,5</t>
  </si>
  <si>
    <t>1,11</t>
  </si>
  <si>
    <t>1,14,15,13</t>
  </si>
  <si>
    <t>1,22</t>
  </si>
  <si>
    <t>6,11</t>
  </si>
  <si>
    <t>1,5,22</t>
  </si>
  <si>
    <t>1,15</t>
  </si>
  <si>
    <t>1,14</t>
  </si>
  <si>
    <t>6,15</t>
  </si>
  <si>
    <t>FP Tree dari data Transaksi</t>
  </si>
  <si>
    <t>Item</t>
  </si>
  <si>
    <t>Conditional Pattern Base</t>
  </si>
  <si>
    <t>{1: 1}</t>
  </si>
  <si>
    <t>{1: 3}, {1, 5: 1}</t>
  </si>
  <si>
    <t>{1: 5}</t>
  </si>
  <si>
    <t>Conditional FP Tree</t>
  </si>
  <si>
    <t>{1: 4}</t>
  </si>
  <si>
    <t>Hasil Frequent Pattern</t>
  </si>
  <si>
    <t>Suffix</t>
  </si>
  <si>
    <t>{1, 15}</t>
  </si>
  <si>
    <t>{15, 1}</t>
  </si>
  <si>
    <t>{22, 1}</t>
  </si>
  <si>
    <t>{14, 1}</t>
  </si>
  <si>
    <t>{5, 1}</t>
  </si>
  <si>
    <t>Hasil Pembentukan Subset</t>
  </si>
  <si>
    <t>{1, 22}</t>
  </si>
  <si>
    <t>{1, 14}</t>
  </si>
  <si>
    <t>{1, 5}</t>
  </si>
  <si>
    <t>Frequent Pattern</t>
  </si>
  <si>
    <t>Subset</t>
  </si>
  <si>
    <t>Rule</t>
  </si>
  <si>
    <t>Confidence</t>
  </si>
  <si>
    <t>15 -&gt; 1</t>
  </si>
  <si>
    <t>14 -&gt; 1</t>
  </si>
  <si>
    <t>5 -&gt; 1</t>
  </si>
  <si>
    <t>22 -&gt; 1</t>
  </si>
  <si>
    <t>Data Format Transactional (Min Support 10%) dan Diurutkan</t>
  </si>
  <si>
    <t>1,5,3</t>
  </si>
  <si>
    <t>1,14,15,11,3,13</t>
  </si>
  <si>
    <t>1,5,11,18</t>
  </si>
  <si>
    <t>1,14,15,3,13</t>
  </si>
  <si>
    <t>14,6</t>
  </si>
  <si>
    <t>14,6,18</t>
  </si>
  <si>
    <t>1,18</t>
  </si>
  <si>
    <t>{14: 2}</t>
  </si>
  <si>
    <t>{1, 5: 1}</t>
  </si>
  <si>
    <t>{14, 6: 1}</t>
  </si>
  <si>
    <t>{1: 1}, {6: 1}, {1, 5: 1}, {1, 14, 15: 1}</t>
  </si>
  <si>
    <t>{1, 14, 15: 1}, {1, 14, 15, 3: 1}, {1, 14, 15, 11, 3: 1}</t>
  </si>
  <si>
    <t>Conditional FP Tree  (Min Support 10%)</t>
  </si>
  <si>
    <t>{13, 1}</t>
  </si>
  <si>
    <t>{1, 13}</t>
  </si>
  <si>
    <t>{13, 14}</t>
  </si>
  <si>
    <t>{14, 13}</t>
  </si>
  <si>
    <t>{13, 15}</t>
  </si>
  <si>
    <t>{15, 13}</t>
  </si>
  <si>
    <t>1 -&gt; 15</t>
  </si>
  <si>
    <t>1 -&gt; 14</t>
  </si>
  <si>
    <t>1 -&gt; 5</t>
  </si>
  <si>
    <t>1 -&gt; 22</t>
  </si>
  <si>
    <t>13 -&gt; 1</t>
  </si>
  <si>
    <t>1 -&gt; 13</t>
  </si>
  <si>
    <t>13 -&gt; 14</t>
  </si>
  <si>
    <t>14 -&gt; 13</t>
  </si>
  <si>
    <t>13 -&gt; 15</t>
  </si>
  <si>
    <t>15 -&gt; 14</t>
  </si>
  <si>
    <t>{15, 4}</t>
  </si>
  <si>
    <t>{4, 15}</t>
  </si>
  <si>
    <t>{1: 1}, {6: 1}, {1, 14: 3}</t>
  </si>
  <si>
    <t>14 -&gt; 15</t>
  </si>
  <si>
    <t>15 -&gt; 13</t>
  </si>
  <si>
    <t>Kombinasi Barang Confidence 60%</t>
  </si>
  <si>
    <t>Menghitung Nilai Support (Min 10%)</t>
  </si>
  <si>
    <t>{</t>
  </si>
  <si>
    <t>}</t>
  </si>
  <si>
    <t>Oli Mesin Matic,Oli Mesin,Kampas Rem,Saringan Udara,Oli Garden,Sok Belakang,Spion,Air Radiator,</t>
  </si>
  <si>
    <t>Oli Mesin Matic,Oli Garden,Roller,Saringan Udara,Aki Motor,Sok Depan,Sekring,Mur,Lampu Depan,Busi,</t>
  </si>
  <si>
    <t>Oli Mesin Matic,Oli Mesin,Busi,Roller,Air Radiator,Saringan Udara,Kampas Rem,</t>
  </si>
  <si>
    <t>Oli Mesin,Oli Mesin Matic,Saringan Udara,Sok Belakang,Sok Depan,Oli Garden,Kampas Rem,</t>
  </si>
  <si>
    <t>Oli Mesin,Oli Mesin Matic,Roller,Saringan Udara,O-Ring,Geer,</t>
  </si>
  <si>
    <t>Mur,Oli Mesin,Oli Garden,Sekring,Felk,Busi,</t>
  </si>
  <si>
    <t>Oli Mesin Matic,Oli Mesin,Saringan Udara,Aki Motor,O-Ring,</t>
  </si>
  <si>
    <t>Oli Mesin Matic,Kampas Rem,Speedo Meter,Saringan Udara,Oli Garden,Sepion,Roller,</t>
  </si>
  <si>
    <t>Oli Mesin Matic,Oli Mesin,Roller,Saringan Udara,Oli Garden,Busi,Aki Motor,</t>
  </si>
  <si>
    <t>Oli Mesin,Saringan Udara,Oli Mesin Matic,Oli Garden,Roller,Kampas Rem,</t>
  </si>
  <si>
    <t>{1, 14, 15: 1}, {1, 14, 15, 11: 1}, {1, 5: 1}</t>
  </si>
  <si>
    <t>{1: 3}</t>
  </si>
  <si>
    <t>{3: 1}</t>
  </si>
  <si>
    <t>1 -&gt; 3</t>
  </si>
  <si>
    <t>3 -&gt; 1</t>
  </si>
  <si>
    <t>{11: 1}</t>
  </si>
  <si>
    <t>{3, 1}</t>
  </si>
  <si>
    <t>{1, 3}</t>
  </si>
  <si>
    <t>{11, 1}</t>
  </si>
  <si>
    <t>{1, 11}</t>
  </si>
  <si>
    <t>1 -&gt; 11</t>
  </si>
  <si>
    <t>11 -&gt; 1</t>
  </si>
  <si>
    <t>{1: 4}, {14: 3}, {1,14: 3}</t>
  </si>
  <si>
    <t>{1: 3}, {14: 3}, {15: 3}, {1, 14: 3}, {1, 15: 3}, {14, 15: 3}, {1, 14, 15: 3}</t>
  </si>
  <si>
    <t>{13, 14, 1}</t>
  </si>
  <si>
    <t>{1, 13, 14}</t>
  </si>
  <si>
    <t>13,14 -&gt; 1</t>
  </si>
  <si>
    <t>{15, 1}, {15, 14}, {15, 14, 1}</t>
  </si>
  <si>
    <t>{13, 1}, {13, 14}, {13, 15}, {13, 14, 1}, {13, 15, 1}, {13, 15, 14}, {13, 15, 14, 1}</t>
  </si>
  <si>
    <t>1 -&gt; 13, 14</t>
  </si>
  <si>
    <t>{13, 15, 1}</t>
  </si>
  <si>
    <t>13, 15 -&gt; 1</t>
  </si>
  <si>
    <t>{1, 13, 15}</t>
  </si>
  <si>
    <t>{13, 15, 14}</t>
  </si>
  <si>
    <t>1 -&gt; 13, 15</t>
  </si>
  <si>
    <t>13, 15 -&gt; 14</t>
  </si>
  <si>
    <t>14 -&gt; 13, 15</t>
  </si>
  <si>
    <t>{14,13, 15}</t>
  </si>
  <si>
    <t>{13, 15, 14, 1}</t>
  </si>
  <si>
    <t>13, 15, 14 -&gt; 1</t>
  </si>
  <si>
    <t>1 -&gt; 13, 15, 14</t>
  </si>
  <si>
    <t>{1, 13, 15, 14}</t>
  </si>
  <si>
    <t>{15, 14, 1}</t>
  </si>
  <si>
    <t>{1, 15, 14}</t>
  </si>
  <si>
    <t>15, 14 -&gt; 1</t>
  </si>
  <si>
    <t>1 -&gt; 15, 14</t>
  </si>
  <si>
    <t>Lift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</si>
</sst>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</xdr:colOff>
      <xdr:row>1</xdr:row>
      <xdr:rowOff>0</xdr:rowOff>
    </xdr:from>
    <xdr:to>
      <xdr:col>29</xdr:col>
      <xdr:colOff>27214</xdr:colOff>
      <xdr:row>24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78322" y="190500"/>
          <a:ext cx="6150428" cy="4871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opLeftCell="A114" workbookViewId="0">
      <selection activeCell="C133" sqref="C133"/>
    </sheetView>
  </sheetViews>
  <sheetFormatPr defaultRowHeight="15" x14ac:dyDescent="0.25"/>
  <cols>
    <col min="1" max="1" width="14" style="1" customWidth="1"/>
    <col min="2" max="2" width="20.28515625" customWidth="1"/>
    <col min="3" max="3" width="106.28515625" customWidth="1"/>
    <col min="4" max="4" width="21.5703125" customWidth="1"/>
  </cols>
  <sheetData>
    <row r="1" spans="1:4" x14ac:dyDescent="0.25">
      <c r="A1" s="2" t="s">
        <v>1</v>
      </c>
      <c r="B1" s="2" t="s">
        <v>0</v>
      </c>
      <c r="C1" s="2" t="s">
        <v>2</v>
      </c>
      <c r="D1" s="2" t="s">
        <v>96</v>
      </c>
    </row>
    <row r="2" spans="1:4" x14ac:dyDescent="0.25">
      <c r="A2" s="4">
        <v>44970</v>
      </c>
      <c r="B2" s="3" t="s">
        <v>3</v>
      </c>
      <c r="C2" t="s">
        <v>4</v>
      </c>
    </row>
    <row r="3" spans="1:4" x14ac:dyDescent="0.25">
      <c r="B3" s="6" t="s">
        <v>5</v>
      </c>
      <c r="C3" t="s">
        <v>4</v>
      </c>
    </row>
    <row r="4" spans="1:4" x14ac:dyDescent="0.25">
      <c r="A4" s="4">
        <v>44972</v>
      </c>
      <c r="B4" s="3" t="s">
        <v>7</v>
      </c>
      <c r="C4" t="s">
        <v>6</v>
      </c>
    </row>
    <row r="5" spans="1:4" x14ac:dyDescent="0.25">
      <c r="A5" s="4">
        <v>44973</v>
      </c>
      <c r="B5" s="5" t="s">
        <v>9</v>
      </c>
      <c r="C5" t="s">
        <v>8</v>
      </c>
      <c r="D5" t="s">
        <v>97</v>
      </c>
    </row>
    <row r="6" spans="1:4" x14ac:dyDescent="0.25">
      <c r="B6" s="5"/>
      <c r="C6" t="s">
        <v>10</v>
      </c>
    </row>
    <row r="7" spans="1:4" x14ac:dyDescent="0.25">
      <c r="B7" s="5"/>
      <c r="C7" t="s">
        <v>11</v>
      </c>
    </row>
    <row r="8" spans="1:4" x14ac:dyDescent="0.25">
      <c r="B8" s="5"/>
      <c r="C8" t="s">
        <v>4</v>
      </c>
    </row>
    <row r="9" spans="1:4" x14ac:dyDescent="0.25">
      <c r="A9" s="4">
        <v>44974</v>
      </c>
      <c r="B9" s="5" t="s">
        <v>12</v>
      </c>
      <c r="C9" t="s">
        <v>13</v>
      </c>
    </row>
    <row r="10" spans="1:4" x14ac:dyDescent="0.25">
      <c r="A10" s="4"/>
      <c r="B10" s="5" t="s">
        <v>14</v>
      </c>
      <c r="C10" t="s">
        <v>13</v>
      </c>
    </row>
    <row r="11" spans="1:4" x14ac:dyDescent="0.25">
      <c r="A11" s="4"/>
      <c r="B11" s="5" t="s">
        <v>18</v>
      </c>
      <c r="C11" t="s">
        <v>19</v>
      </c>
      <c r="D11" t="s">
        <v>98</v>
      </c>
    </row>
    <row r="12" spans="1:4" x14ac:dyDescent="0.25">
      <c r="B12" t="s">
        <v>22</v>
      </c>
      <c r="C12" t="s">
        <v>13</v>
      </c>
    </row>
    <row r="13" spans="1:4" x14ac:dyDescent="0.25">
      <c r="A13" s="4">
        <v>44975</v>
      </c>
      <c r="B13" s="5" t="s">
        <v>15</v>
      </c>
      <c r="C13" t="s">
        <v>16</v>
      </c>
    </row>
    <row r="14" spans="1:4" x14ac:dyDescent="0.25">
      <c r="B14" s="5"/>
      <c r="C14" t="s">
        <v>17</v>
      </c>
    </row>
    <row r="15" spans="1:4" x14ac:dyDescent="0.25">
      <c r="B15" s="5"/>
      <c r="C15" t="s">
        <v>4</v>
      </c>
    </row>
    <row r="16" spans="1:4" x14ac:dyDescent="0.25">
      <c r="B16" s="5" t="s">
        <v>20</v>
      </c>
      <c r="C16" t="s">
        <v>4</v>
      </c>
    </row>
    <row r="17" spans="1:4" x14ac:dyDescent="0.25">
      <c r="B17" s="5" t="s">
        <v>21</v>
      </c>
      <c r="C17" t="s">
        <v>11</v>
      </c>
    </row>
    <row r="18" spans="1:4" x14ac:dyDescent="0.25">
      <c r="C18" t="s">
        <v>4</v>
      </c>
    </row>
    <row r="19" spans="1:4" x14ac:dyDescent="0.25">
      <c r="B19" t="s">
        <v>23</v>
      </c>
      <c r="C19" t="s">
        <v>24</v>
      </c>
    </row>
    <row r="20" spans="1:4" x14ac:dyDescent="0.25">
      <c r="A20" s="4">
        <v>44976</v>
      </c>
      <c r="B20" t="s">
        <v>25</v>
      </c>
      <c r="C20" t="s">
        <v>26</v>
      </c>
    </row>
    <row r="21" spans="1:4" x14ac:dyDescent="0.25">
      <c r="C21" t="s">
        <v>27</v>
      </c>
    </row>
    <row r="22" spans="1:4" x14ac:dyDescent="0.25">
      <c r="C22" t="s">
        <v>4</v>
      </c>
    </row>
    <row r="23" spans="1:4" x14ac:dyDescent="0.25">
      <c r="B23" t="s">
        <v>28</v>
      </c>
      <c r="C23" t="s">
        <v>8</v>
      </c>
      <c r="D23" t="s">
        <v>99</v>
      </c>
    </row>
    <row r="24" spans="1:4" x14ac:dyDescent="0.25">
      <c r="C24" t="s">
        <v>8</v>
      </c>
      <c r="D24" t="s">
        <v>100</v>
      </c>
    </row>
    <row r="25" spans="1:4" x14ac:dyDescent="0.25">
      <c r="C25" t="s">
        <v>8</v>
      </c>
      <c r="D25" t="s">
        <v>97</v>
      </c>
    </row>
    <row r="26" spans="1:4" x14ac:dyDescent="0.25">
      <c r="C26" t="s">
        <v>8</v>
      </c>
      <c r="D26" t="s">
        <v>101</v>
      </c>
    </row>
    <row r="27" spans="1:4" x14ac:dyDescent="0.25">
      <c r="C27" t="s">
        <v>26</v>
      </c>
    </row>
    <row r="28" spans="1:4" x14ac:dyDescent="0.25">
      <c r="C28" t="s">
        <v>29</v>
      </c>
    </row>
    <row r="29" spans="1:4" x14ac:dyDescent="0.25">
      <c r="C29" t="s">
        <v>30</v>
      </c>
    </row>
    <row r="30" spans="1:4" x14ac:dyDescent="0.25">
      <c r="C30" t="s">
        <v>4</v>
      </c>
    </row>
    <row r="31" spans="1:4" x14ac:dyDescent="0.25">
      <c r="A31" s="4">
        <v>44980</v>
      </c>
      <c r="B31" t="s">
        <v>36</v>
      </c>
      <c r="C31" t="s">
        <v>13</v>
      </c>
    </row>
    <row r="32" spans="1:4" x14ac:dyDescent="0.25">
      <c r="A32" s="4">
        <v>44981</v>
      </c>
      <c r="B32" t="s">
        <v>31</v>
      </c>
      <c r="C32" t="s">
        <v>4</v>
      </c>
    </row>
    <row r="33" spans="1:4" x14ac:dyDescent="0.25">
      <c r="A33" s="4">
        <v>44982</v>
      </c>
      <c r="B33" t="s">
        <v>32</v>
      </c>
      <c r="C33" t="s">
        <v>11</v>
      </c>
    </row>
    <row r="34" spans="1:4" x14ac:dyDescent="0.25">
      <c r="C34" t="s">
        <v>4</v>
      </c>
    </row>
    <row r="35" spans="1:4" x14ac:dyDescent="0.25">
      <c r="B35" t="s">
        <v>33</v>
      </c>
      <c r="C35" t="s">
        <v>34</v>
      </c>
    </row>
    <row r="36" spans="1:4" x14ac:dyDescent="0.25">
      <c r="C36" t="s">
        <v>26</v>
      </c>
    </row>
    <row r="37" spans="1:4" x14ac:dyDescent="0.25">
      <c r="C37" t="s">
        <v>27</v>
      </c>
    </row>
    <row r="38" spans="1:4" x14ac:dyDescent="0.25">
      <c r="C38" t="s">
        <v>29</v>
      </c>
    </row>
    <row r="39" spans="1:4" x14ac:dyDescent="0.25">
      <c r="C39" t="s">
        <v>35</v>
      </c>
    </row>
    <row r="40" spans="1:4" x14ac:dyDescent="0.25">
      <c r="C40" t="s">
        <v>11</v>
      </c>
    </row>
    <row r="41" spans="1:4" x14ac:dyDescent="0.25">
      <c r="C41" t="s">
        <v>4</v>
      </c>
    </row>
    <row r="42" spans="1:4" x14ac:dyDescent="0.25">
      <c r="B42" t="s">
        <v>37</v>
      </c>
      <c r="C42" t="s">
        <v>13</v>
      </c>
    </row>
    <row r="43" spans="1:4" x14ac:dyDescent="0.25">
      <c r="B43" t="s">
        <v>41</v>
      </c>
      <c r="C43" t="s">
        <v>13</v>
      </c>
    </row>
    <row r="44" spans="1:4" x14ac:dyDescent="0.25">
      <c r="B44" t="s">
        <v>53</v>
      </c>
      <c r="C44" t="s">
        <v>13</v>
      </c>
    </row>
    <row r="45" spans="1:4" x14ac:dyDescent="0.25">
      <c r="A45" s="4">
        <v>44982</v>
      </c>
      <c r="B45" t="s">
        <v>58</v>
      </c>
      <c r="C45" t="s">
        <v>13</v>
      </c>
    </row>
    <row r="46" spans="1:4" x14ac:dyDescent="0.25">
      <c r="A46" s="4">
        <v>44983</v>
      </c>
      <c r="B46" t="s">
        <v>38</v>
      </c>
      <c r="C46" t="s">
        <v>40</v>
      </c>
    </row>
    <row r="47" spans="1:4" x14ac:dyDescent="0.25">
      <c r="B47" t="s">
        <v>39</v>
      </c>
      <c r="C47" t="s">
        <v>13</v>
      </c>
    </row>
    <row r="48" spans="1:4" x14ac:dyDescent="0.25">
      <c r="B48" t="s">
        <v>42</v>
      </c>
      <c r="C48" t="s">
        <v>8</v>
      </c>
      <c r="D48" t="s">
        <v>99</v>
      </c>
    </row>
    <row r="49" spans="1:4" x14ac:dyDescent="0.25">
      <c r="A49" s="4"/>
      <c r="B49" t="s">
        <v>52</v>
      </c>
      <c r="C49" t="s">
        <v>13</v>
      </c>
    </row>
    <row r="50" spans="1:4" x14ac:dyDescent="0.25">
      <c r="A50" s="4">
        <v>44984</v>
      </c>
      <c r="B50" t="s">
        <v>43</v>
      </c>
      <c r="C50" t="s">
        <v>13</v>
      </c>
    </row>
    <row r="51" spans="1:4" x14ac:dyDescent="0.25">
      <c r="A51" s="4">
        <v>44985</v>
      </c>
      <c r="B51" t="s">
        <v>51</v>
      </c>
      <c r="C51" t="s">
        <v>24</v>
      </c>
    </row>
    <row r="52" spans="1:4" x14ac:dyDescent="0.25">
      <c r="C52" t="s">
        <v>40</v>
      </c>
    </row>
    <row r="53" spans="1:4" x14ac:dyDescent="0.25">
      <c r="C53" t="s">
        <v>4</v>
      </c>
    </row>
    <row r="54" spans="1:4" x14ac:dyDescent="0.25">
      <c r="A54" s="4">
        <v>44986</v>
      </c>
      <c r="B54" t="s">
        <v>44</v>
      </c>
      <c r="C54" t="s">
        <v>4</v>
      </c>
    </row>
    <row r="55" spans="1:4" x14ac:dyDescent="0.25">
      <c r="B55" t="s">
        <v>45</v>
      </c>
      <c r="C55" t="s">
        <v>48</v>
      </c>
      <c r="D55" t="s">
        <v>102</v>
      </c>
    </row>
    <row r="56" spans="1:4" x14ac:dyDescent="0.25">
      <c r="B56" t="s">
        <v>46</v>
      </c>
      <c r="C56" t="s">
        <v>13</v>
      </c>
    </row>
    <row r="57" spans="1:4" x14ac:dyDescent="0.25">
      <c r="B57" t="s">
        <v>47</v>
      </c>
      <c r="C57" t="s">
        <v>11</v>
      </c>
    </row>
    <row r="58" spans="1:4" x14ac:dyDescent="0.25">
      <c r="B58" t="s">
        <v>49</v>
      </c>
      <c r="C58" t="s">
        <v>4</v>
      </c>
    </row>
    <row r="59" spans="1:4" x14ac:dyDescent="0.25">
      <c r="B59" t="s">
        <v>54</v>
      </c>
      <c r="C59" t="s">
        <v>24</v>
      </c>
    </row>
    <row r="60" spans="1:4" x14ac:dyDescent="0.25">
      <c r="B60" t="s">
        <v>55</v>
      </c>
      <c r="C60" t="s">
        <v>40</v>
      </c>
    </row>
    <row r="61" spans="1:4" x14ac:dyDescent="0.25">
      <c r="B61" t="s">
        <v>61</v>
      </c>
      <c r="C61" t="s">
        <v>40</v>
      </c>
    </row>
    <row r="62" spans="1:4" x14ac:dyDescent="0.25">
      <c r="B62" t="s">
        <v>61</v>
      </c>
      <c r="C62" t="s">
        <v>40</v>
      </c>
    </row>
    <row r="63" spans="1:4" x14ac:dyDescent="0.25">
      <c r="A63" s="4">
        <v>44987</v>
      </c>
      <c r="B63" t="s">
        <v>57</v>
      </c>
      <c r="C63" t="s">
        <v>8</v>
      </c>
      <c r="D63" t="s">
        <v>99</v>
      </c>
    </row>
    <row r="64" spans="1:4" x14ac:dyDescent="0.25">
      <c r="C64" t="s">
        <v>8</v>
      </c>
      <c r="D64" t="s">
        <v>100</v>
      </c>
    </row>
    <row r="65" spans="1:4" x14ac:dyDescent="0.25">
      <c r="C65" t="s">
        <v>8</v>
      </c>
      <c r="D65" t="s">
        <v>101</v>
      </c>
    </row>
    <row r="66" spans="1:4" x14ac:dyDescent="0.25">
      <c r="C66" t="s">
        <v>4</v>
      </c>
    </row>
    <row r="67" spans="1:4" x14ac:dyDescent="0.25">
      <c r="A67" s="4">
        <v>44988</v>
      </c>
      <c r="B67" t="s">
        <v>50</v>
      </c>
      <c r="C67" t="s">
        <v>4</v>
      </c>
    </row>
    <row r="68" spans="1:4" x14ac:dyDescent="0.25">
      <c r="B68" t="s">
        <v>56</v>
      </c>
      <c r="C68" t="s">
        <v>8</v>
      </c>
      <c r="D68" t="s">
        <v>99</v>
      </c>
    </row>
    <row r="69" spans="1:4" x14ac:dyDescent="0.25">
      <c r="C69" t="s">
        <v>8</v>
      </c>
      <c r="D69" t="s">
        <v>100</v>
      </c>
    </row>
    <row r="70" spans="1:4" x14ac:dyDescent="0.25">
      <c r="C70" t="s">
        <v>8</v>
      </c>
      <c r="D70" t="s">
        <v>97</v>
      </c>
    </row>
    <row r="71" spans="1:4" x14ac:dyDescent="0.25">
      <c r="C71" t="s">
        <v>8</v>
      </c>
      <c r="D71" t="s">
        <v>101</v>
      </c>
    </row>
    <row r="72" spans="1:4" x14ac:dyDescent="0.25">
      <c r="C72" t="s">
        <v>4</v>
      </c>
    </row>
    <row r="73" spans="1:4" x14ac:dyDescent="0.25">
      <c r="B73" t="s">
        <v>59</v>
      </c>
      <c r="C73" t="s">
        <v>60</v>
      </c>
    </row>
    <row r="74" spans="1:4" x14ac:dyDescent="0.25">
      <c r="C74" t="s">
        <v>4</v>
      </c>
    </row>
    <row r="75" spans="1:4" x14ac:dyDescent="0.25">
      <c r="B75" t="s">
        <v>62</v>
      </c>
      <c r="C75" t="s">
        <v>4</v>
      </c>
    </row>
    <row r="76" spans="1:4" x14ac:dyDescent="0.25">
      <c r="B76" t="s">
        <v>72</v>
      </c>
      <c r="C76" t="s">
        <v>60</v>
      </c>
    </row>
    <row r="77" spans="1:4" x14ac:dyDescent="0.25">
      <c r="C77" t="s">
        <v>4</v>
      </c>
    </row>
    <row r="78" spans="1:4" x14ac:dyDescent="0.25">
      <c r="B78" t="s">
        <v>74</v>
      </c>
      <c r="C78" t="s">
        <v>13</v>
      </c>
    </row>
    <row r="79" spans="1:4" x14ac:dyDescent="0.25">
      <c r="B79" t="s">
        <v>75</v>
      </c>
      <c r="C79" t="s">
        <v>4</v>
      </c>
    </row>
    <row r="80" spans="1:4" x14ac:dyDescent="0.25">
      <c r="B80" t="s">
        <v>81</v>
      </c>
      <c r="C80" t="s">
        <v>26</v>
      </c>
    </row>
    <row r="81" spans="1:4" x14ac:dyDescent="0.25">
      <c r="C81" t="s">
        <v>13</v>
      </c>
    </row>
    <row r="82" spans="1:4" x14ac:dyDescent="0.25">
      <c r="B82" t="s">
        <v>84</v>
      </c>
      <c r="C82" t="s">
        <v>13</v>
      </c>
    </row>
    <row r="83" spans="1:4" x14ac:dyDescent="0.25">
      <c r="B83" t="s">
        <v>85</v>
      </c>
      <c r="C83" t="s">
        <v>13</v>
      </c>
    </row>
    <row r="84" spans="1:4" x14ac:dyDescent="0.25">
      <c r="A84" s="4">
        <v>44989</v>
      </c>
      <c r="B84" t="s">
        <v>63</v>
      </c>
      <c r="C84" t="s">
        <v>4</v>
      </c>
    </row>
    <row r="85" spans="1:4" x14ac:dyDescent="0.25">
      <c r="B85" t="s">
        <v>64</v>
      </c>
      <c r="C85" t="s">
        <v>4</v>
      </c>
    </row>
    <row r="86" spans="1:4" x14ac:dyDescent="0.25">
      <c r="B86" t="s">
        <v>65</v>
      </c>
      <c r="C86" t="s">
        <v>60</v>
      </c>
    </row>
    <row r="87" spans="1:4" x14ac:dyDescent="0.25">
      <c r="C87" t="s">
        <v>66</v>
      </c>
      <c r="D87" t="s">
        <v>98</v>
      </c>
    </row>
    <row r="88" spans="1:4" x14ac:dyDescent="0.25">
      <c r="C88" t="s">
        <v>4</v>
      </c>
    </row>
    <row r="89" spans="1:4" x14ac:dyDescent="0.25">
      <c r="B89" t="s">
        <v>86</v>
      </c>
      <c r="C89" t="s">
        <v>13</v>
      </c>
    </row>
    <row r="90" spans="1:4" x14ac:dyDescent="0.25">
      <c r="C90" t="s">
        <v>19</v>
      </c>
      <c r="D90" t="s">
        <v>104</v>
      </c>
    </row>
    <row r="91" spans="1:4" x14ac:dyDescent="0.25">
      <c r="C91" t="s">
        <v>19</v>
      </c>
      <c r="D91" t="s">
        <v>103</v>
      </c>
    </row>
    <row r="92" spans="1:4" x14ac:dyDescent="0.25">
      <c r="C92" t="s">
        <v>70</v>
      </c>
      <c r="D92" t="s">
        <v>104</v>
      </c>
    </row>
    <row r="93" spans="1:4" x14ac:dyDescent="0.25">
      <c r="C93" t="s">
        <v>70</v>
      </c>
      <c r="D93" t="s">
        <v>103</v>
      </c>
    </row>
    <row r="94" spans="1:4" x14ac:dyDescent="0.25">
      <c r="A94" s="4">
        <v>44990</v>
      </c>
      <c r="B94" t="s">
        <v>71</v>
      </c>
      <c r="C94" t="s">
        <v>8</v>
      </c>
      <c r="D94" t="s">
        <v>100</v>
      </c>
    </row>
    <row r="95" spans="1:4" x14ac:dyDescent="0.25">
      <c r="C95" t="s">
        <v>34</v>
      </c>
    </row>
    <row r="96" spans="1:4" x14ac:dyDescent="0.25">
      <c r="C96" t="s">
        <v>13</v>
      </c>
    </row>
    <row r="97" spans="1:4" x14ac:dyDescent="0.25">
      <c r="C97" t="s">
        <v>67</v>
      </c>
    </row>
    <row r="98" spans="1:4" x14ac:dyDescent="0.25">
      <c r="C98" t="s">
        <v>16</v>
      </c>
    </row>
    <row r="99" spans="1:4" x14ac:dyDescent="0.25">
      <c r="C99" t="s">
        <v>17</v>
      </c>
    </row>
    <row r="100" spans="1:4" x14ac:dyDescent="0.25">
      <c r="C100" t="s">
        <v>68</v>
      </c>
    </row>
    <row r="101" spans="1:4" x14ac:dyDescent="0.25">
      <c r="C101" t="s">
        <v>19</v>
      </c>
      <c r="D101" t="s">
        <v>103</v>
      </c>
    </row>
    <row r="102" spans="1:4" x14ac:dyDescent="0.25">
      <c r="C102" t="s">
        <v>69</v>
      </c>
      <c r="D102" t="s">
        <v>73</v>
      </c>
    </row>
    <row r="103" spans="1:4" x14ac:dyDescent="0.25">
      <c r="C103" t="s">
        <v>70</v>
      </c>
      <c r="D103" t="s">
        <v>104</v>
      </c>
    </row>
    <row r="104" spans="1:4" x14ac:dyDescent="0.25">
      <c r="B104" t="s">
        <v>76</v>
      </c>
      <c r="C104" t="s">
        <v>13</v>
      </c>
    </row>
    <row r="105" spans="1:4" x14ac:dyDescent="0.25">
      <c r="B105" t="s">
        <v>77</v>
      </c>
      <c r="C105" t="s">
        <v>4</v>
      </c>
    </row>
    <row r="106" spans="1:4" x14ac:dyDescent="0.25">
      <c r="B106" t="s">
        <v>80</v>
      </c>
      <c r="C106" t="s">
        <v>66</v>
      </c>
      <c r="D106" t="s">
        <v>98</v>
      </c>
    </row>
    <row r="107" spans="1:4" x14ac:dyDescent="0.25">
      <c r="C107" t="s">
        <v>4</v>
      </c>
    </row>
    <row r="108" spans="1:4" x14ac:dyDescent="0.25">
      <c r="A108" s="4">
        <v>44991</v>
      </c>
      <c r="B108" t="s">
        <v>78</v>
      </c>
      <c r="C108" t="s">
        <v>60</v>
      </c>
    </row>
    <row r="109" spans="1:4" x14ac:dyDescent="0.25">
      <c r="C109" t="s">
        <v>79</v>
      </c>
    </row>
    <row r="110" spans="1:4" x14ac:dyDescent="0.25">
      <c r="C110" t="s">
        <v>11</v>
      </c>
    </row>
    <row r="111" spans="1:4" x14ac:dyDescent="0.25">
      <c r="C111" t="s">
        <v>4</v>
      </c>
    </row>
    <row r="112" spans="1:4" x14ac:dyDescent="0.25">
      <c r="A112" s="4">
        <v>44992</v>
      </c>
      <c r="B112" t="s">
        <v>83</v>
      </c>
      <c r="C112" t="s">
        <v>8</v>
      </c>
      <c r="D112" t="s">
        <v>101</v>
      </c>
    </row>
    <row r="113" spans="1:4" x14ac:dyDescent="0.25">
      <c r="C113" t="s">
        <v>4</v>
      </c>
    </row>
    <row r="114" spans="1:4" x14ac:dyDescent="0.25">
      <c r="A114" s="4">
        <v>44993</v>
      </c>
      <c r="B114" t="s">
        <v>82</v>
      </c>
      <c r="C114" t="s">
        <v>24</v>
      </c>
    </row>
    <row r="115" spans="1:4" x14ac:dyDescent="0.25">
      <c r="C115" t="s">
        <v>4</v>
      </c>
    </row>
    <row r="116" spans="1:4" x14ac:dyDescent="0.25">
      <c r="B116" t="s">
        <v>88</v>
      </c>
      <c r="C116" t="s">
        <v>8</v>
      </c>
      <c r="D116" t="s">
        <v>100</v>
      </c>
    </row>
    <row r="117" spans="1:4" x14ac:dyDescent="0.25">
      <c r="C117" t="s">
        <v>13</v>
      </c>
    </row>
    <row r="118" spans="1:4" x14ac:dyDescent="0.25">
      <c r="C118" t="s">
        <v>87</v>
      </c>
      <c r="D118" t="s">
        <v>105</v>
      </c>
    </row>
    <row r="119" spans="1:4" x14ac:dyDescent="0.25">
      <c r="B119" t="s">
        <v>89</v>
      </c>
      <c r="C119" t="s">
        <v>24</v>
      </c>
    </row>
    <row r="120" spans="1:4" x14ac:dyDescent="0.25">
      <c r="B120" t="s">
        <v>90</v>
      </c>
      <c r="C120" t="s">
        <v>40</v>
      </c>
    </row>
    <row r="121" spans="1:4" x14ac:dyDescent="0.25">
      <c r="C121" t="s">
        <v>4</v>
      </c>
    </row>
    <row r="122" spans="1:4" x14ac:dyDescent="0.25">
      <c r="A122" s="4">
        <v>44994</v>
      </c>
      <c r="B122" t="s">
        <v>91</v>
      </c>
      <c r="C122" t="s">
        <v>13</v>
      </c>
    </row>
    <row r="123" spans="1:4" x14ac:dyDescent="0.25">
      <c r="B123" t="s">
        <v>93</v>
      </c>
      <c r="C123" t="s">
        <v>8</v>
      </c>
      <c r="D123" t="s">
        <v>100</v>
      </c>
    </row>
    <row r="124" spans="1:4" x14ac:dyDescent="0.25">
      <c r="C124" t="s">
        <v>92</v>
      </c>
    </row>
    <row r="125" spans="1:4" x14ac:dyDescent="0.25">
      <c r="C125" t="s">
        <v>69</v>
      </c>
    </row>
    <row r="126" spans="1:4" x14ac:dyDescent="0.25">
      <c r="C126" t="s">
        <v>4</v>
      </c>
    </row>
    <row r="127" spans="1:4" x14ac:dyDescent="0.25">
      <c r="B127" t="s">
        <v>94</v>
      </c>
      <c r="C127" t="s">
        <v>34</v>
      </c>
    </row>
    <row r="128" spans="1:4" x14ac:dyDescent="0.25">
      <c r="C128" t="s">
        <v>6</v>
      </c>
    </row>
    <row r="129" spans="1:4" x14ac:dyDescent="0.25">
      <c r="C129" t="s">
        <v>4</v>
      </c>
    </row>
    <row r="130" spans="1:4" x14ac:dyDescent="0.25">
      <c r="A130" s="4">
        <v>44995</v>
      </c>
      <c r="B130" t="s">
        <v>95</v>
      </c>
      <c r="C130" t="s">
        <v>8</v>
      </c>
      <c r="D130" t="s">
        <v>101</v>
      </c>
    </row>
    <row r="131" spans="1:4" x14ac:dyDescent="0.25">
      <c r="C13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7"/>
  <sheetViews>
    <sheetView tabSelected="1" topLeftCell="AO5" zoomScale="70" zoomScaleNormal="70" workbookViewId="0">
      <selection activeCell="AW24" sqref="AW24"/>
    </sheetView>
  </sheetViews>
  <sheetFormatPr defaultRowHeight="15" x14ac:dyDescent="0.25"/>
  <cols>
    <col min="1" max="1" width="15.28515625" customWidth="1"/>
    <col min="2" max="2" width="136" customWidth="1"/>
    <col min="3" max="3" width="11.140625" customWidth="1"/>
    <col min="4" max="4" width="24.140625" customWidth="1"/>
    <col min="5" max="5" width="23.7109375" customWidth="1"/>
    <col min="6" max="6" width="13.140625" customWidth="1"/>
    <col min="7" max="7" width="13" customWidth="1"/>
    <col min="8" max="8" width="22.85546875" customWidth="1"/>
    <col min="9" max="9" width="22.28515625" customWidth="1"/>
    <col min="10" max="10" width="27" customWidth="1"/>
    <col min="11" max="11" width="15.28515625" customWidth="1"/>
    <col min="12" max="12" width="18.85546875" customWidth="1"/>
    <col min="13" max="13" width="28.7109375" customWidth="1"/>
    <col min="14" max="14" width="27.28515625" customWidth="1"/>
    <col min="16" max="16" width="24.42578125" customWidth="1"/>
    <col min="17" max="17" width="23.140625" customWidth="1"/>
    <col min="18" max="18" width="36.140625" customWidth="1"/>
    <col min="32" max="32" width="41.28515625" customWidth="1"/>
    <col min="34" max="34" width="9.85546875" customWidth="1"/>
    <col min="35" max="35" width="59.7109375" customWidth="1"/>
    <col min="37" max="37" width="14.42578125" customWidth="1"/>
    <col min="38" max="38" width="68.28515625" customWidth="1"/>
    <col min="40" max="40" width="17.7109375" customWidth="1"/>
    <col min="41" max="41" width="33.5703125" customWidth="1"/>
    <col min="43" max="43" width="22.140625" customWidth="1"/>
    <col min="44" max="44" width="21.5703125" customWidth="1"/>
    <col min="45" max="45" width="19.5703125" customWidth="1"/>
  </cols>
  <sheetData>
    <row r="1" spans="1:46" x14ac:dyDescent="0.25">
      <c r="A1" s="32" t="s">
        <v>106</v>
      </c>
      <c r="B1" s="32"/>
      <c r="D1" s="33" t="s">
        <v>147</v>
      </c>
      <c r="E1" s="33"/>
      <c r="F1" s="33"/>
      <c r="H1" s="33" t="s">
        <v>221</v>
      </c>
      <c r="I1" s="33"/>
      <c r="J1" s="33"/>
      <c r="L1" s="33" t="s">
        <v>148</v>
      </c>
      <c r="M1" s="33"/>
      <c r="N1" s="33"/>
      <c r="P1" s="33" t="s">
        <v>185</v>
      </c>
      <c r="Q1" s="33"/>
      <c r="R1" s="33"/>
      <c r="T1" s="32" t="s">
        <v>158</v>
      </c>
      <c r="U1" s="32"/>
      <c r="V1" s="32"/>
      <c r="W1" s="32"/>
      <c r="X1" s="32"/>
      <c r="Y1" s="32"/>
      <c r="Z1" s="32"/>
      <c r="AA1" s="32"/>
      <c r="AB1" s="32"/>
      <c r="AC1" s="32"/>
      <c r="AE1" s="32" t="s">
        <v>160</v>
      </c>
      <c r="AF1" s="32"/>
      <c r="AH1" s="32" t="s">
        <v>198</v>
      </c>
      <c r="AI1" s="32"/>
      <c r="AK1" s="32" t="s">
        <v>166</v>
      </c>
      <c r="AL1" s="32"/>
      <c r="AN1" s="32" t="s">
        <v>173</v>
      </c>
      <c r="AO1" s="32"/>
      <c r="AQ1" s="32" t="s">
        <v>220</v>
      </c>
      <c r="AR1" s="32"/>
      <c r="AS1" s="32"/>
    </row>
    <row r="2" spans="1:46" ht="42" customHeight="1" x14ac:dyDescent="0.25">
      <c r="A2" s="11" t="s">
        <v>119</v>
      </c>
      <c r="B2" s="11" t="s">
        <v>120</v>
      </c>
      <c r="D2" s="12" t="s">
        <v>1</v>
      </c>
      <c r="E2" s="12" t="s">
        <v>0</v>
      </c>
      <c r="F2" s="12" t="s">
        <v>121</v>
      </c>
      <c r="H2" s="11" t="s">
        <v>119</v>
      </c>
      <c r="I2" s="13" t="s">
        <v>145</v>
      </c>
      <c r="J2" s="13" t="s">
        <v>146</v>
      </c>
      <c r="L2" s="12" t="s">
        <v>1</v>
      </c>
      <c r="M2" s="12" t="s">
        <v>0</v>
      </c>
      <c r="N2" s="12" t="s">
        <v>121</v>
      </c>
      <c r="P2" s="12" t="s">
        <v>1</v>
      </c>
      <c r="Q2" s="12" t="s">
        <v>0</v>
      </c>
      <c r="R2" s="12" t="s">
        <v>121</v>
      </c>
      <c r="AE2" s="11" t="s">
        <v>159</v>
      </c>
      <c r="AF2" s="11" t="s">
        <v>160</v>
      </c>
      <c r="AG2" s="2"/>
      <c r="AH2" s="11" t="s">
        <v>159</v>
      </c>
      <c r="AI2" s="11" t="s">
        <v>164</v>
      </c>
      <c r="AK2" s="11" t="s">
        <v>167</v>
      </c>
      <c r="AL2" s="11" t="s">
        <v>177</v>
      </c>
      <c r="AN2" s="11" t="s">
        <v>159</v>
      </c>
      <c r="AO2" s="11" t="s">
        <v>178</v>
      </c>
      <c r="AQ2" s="11" t="s">
        <v>179</v>
      </c>
      <c r="AR2" s="11" t="s">
        <v>146</v>
      </c>
      <c r="AS2" s="11" t="s">
        <v>180</v>
      </c>
      <c r="AT2" s="11" t="s">
        <v>270</v>
      </c>
    </row>
    <row r="3" spans="1:46" x14ac:dyDescent="0.25">
      <c r="A3" s="9">
        <v>1</v>
      </c>
      <c r="B3" s="10" t="s">
        <v>4</v>
      </c>
      <c r="D3" s="8">
        <v>44973</v>
      </c>
      <c r="E3" s="7" t="s">
        <v>9</v>
      </c>
      <c r="F3" s="7">
        <v>3</v>
      </c>
      <c r="H3" s="9">
        <v>1</v>
      </c>
      <c r="I3" s="9">
        <f>COUNTIF(F3:F91,H3)</f>
        <v>20</v>
      </c>
      <c r="J3" s="10">
        <f>I3/25*100</f>
        <v>80</v>
      </c>
      <c r="L3" s="8">
        <v>44973</v>
      </c>
      <c r="M3" s="7" t="s">
        <v>9</v>
      </c>
      <c r="N3" s="7" t="s">
        <v>122</v>
      </c>
      <c r="P3" s="8">
        <v>44973</v>
      </c>
      <c r="Q3" s="7" t="s">
        <v>9</v>
      </c>
      <c r="R3" s="7" t="s">
        <v>186</v>
      </c>
      <c r="AE3" s="9">
        <v>18</v>
      </c>
      <c r="AF3" s="10" t="s">
        <v>161</v>
      </c>
      <c r="AH3" s="9">
        <v>15</v>
      </c>
      <c r="AI3" s="10" t="s">
        <v>246</v>
      </c>
      <c r="AK3" s="9">
        <v>15</v>
      </c>
      <c r="AL3" s="10" t="s">
        <v>251</v>
      </c>
      <c r="AN3" s="7">
        <v>15</v>
      </c>
      <c r="AO3" s="7" t="s">
        <v>169</v>
      </c>
      <c r="AQ3" s="24" t="s">
        <v>181</v>
      </c>
      <c r="AR3" s="24">
        <f>4/25*100</f>
        <v>16</v>
      </c>
      <c r="AS3" s="25">
        <f>4/I17</f>
        <v>0.8</v>
      </c>
      <c r="AT3" s="2">
        <v>1</v>
      </c>
    </row>
    <row r="4" spans="1:46" ht="21.75" customHeight="1" x14ac:dyDescent="0.25">
      <c r="A4" s="9">
        <v>2</v>
      </c>
      <c r="B4" s="10" t="s">
        <v>6</v>
      </c>
      <c r="D4" s="7"/>
      <c r="E4" s="7"/>
      <c r="F4" s="7">
        <v>4</v>
      </c>
      <c r="H4" s="18">
        <v>2</v>
      </c>
      <c r="I4" s="18">
        <f>COUNTIF(F3:F91,H4)</f>
        <v>1</v>
      </c>
      <c r="J4" s="19">
        <f>I4/25*100</f>
        <v>4</v>
      </c>
      <c r="L4" s="8">
        <v>44975</v>
      </c>
      <c r="M4" s="7" t="s">
        <v>15</v>
      </c>
      <c r="N4" s="7" t="s">
        <v>123</v>
      </c>
      <c r="P4" s="8">
        <v>44975</v>
      </c>
      <c r="Q4" s="7" t="s">
        <v>15</v>
      </c>
      <c r="R4" s="7">
        <v>1</v>
      </c>
      <c r="AE4" s="9">
        <v>15</v>
      </c>
      <c r="AF4" s="10" t="s">
        <v>217</v>
      </c>
      <c r="AH4" s="9">
        <v>14</v>
      </c>
      <c r="AI4" s="10" t="s">
        <v>165</v>
      </c>
      <c r="AK4" s="9">
        <v>14</v>
      </c>
      <c r="AL4" s="10" t="s">
        <v>171</v>
      </c>
      <c r="AN4" s="7"/>
      <c r="AO4" s="7" t="s">
        <v>168</v>
      </c>
      <c r="AQ4" s="22" t="s">
        <v>205</v>
      </c>
      <c r="AR4" s="22">
        <v>16</v>
      </c>
      <c r="AS4" s="26">
        <f>4/I3</f>
        <v>0.2</v>
      </c>
      <c r="AT4" s="34"/>
    </row>
    <row r="5" spans="1:46" ht="20.25" customHeight="1" x14ac:dyDescent="0.25">
      <c r="A5" s="9">
        <v>3</v>
      </c>
      <c r="B5" s="10" t="s">
        <v>107</v>
      </c>
      <c r="D5" s="7"/>
      <c r="E5" s="7"/>
      <c r="F5" s="7">
        <v>5</v>
      </c>
      <c r="H5" s="9">
        <v>3</v>
      </c>
      <c r="I5" s="9">
        <f>COUNTIF(F3:F93,H5)</f>
        <v>3</v>
      </c>
      <c r="J5" s="10">
        <f t="shared" ref="J5:J35" si="0">I5/25*100</f>
        <v>12</v>
      </c>
      <c r="L5" s="8">
        <v>44975</v>
      </c>
      <c r="M5" s="7" t="s">
        <v>21</v>
      </c>
      <c r="N5" s="7" t="s">
        <v>124</v>
      </c>
      <c r="P5" s="8">
        <v>44975</v>
      </c>
      <c r="Q5" s="7" t="s">
        <v>21</v>
      </c>
      <c r="R5" s="7" t="s">
        <v>149</v>
      </c>
      <c r="AE5" s="9">
        <v>14</v>
      </c>
      <c r="AF5" s="10" t="s">
        <v>165</v>
      </c>
      <c r="AH5" s="9">
        <v>5</v>
      </c>
      <c r="AI5" s="10" t="s">
        <v>163</v>
      </c>
      <c r="AK5" s="9">
        <v>5</v>
      </c>
      <c r="AL5" s="10" t="s">
        <v>172</v>
      </c>
      <c r="AN5" s="10"/>
      <c r="AO5" s="9" t="s">
        <v>215</v>
      </c>
      <c r="AQ5" s="24" t="s">
        <v>214</v>
      </c>
      <c r="AR5" s="24">
        <f>3/25*100</f>
        <v>12</v>
      </c>
      <c r="AS5" s="24">
        <f>3/I17*100</f>
        <v>60</v>
      </c>
      <c r="AT5" s="2">
        <f>60/24</f>
        <v>2.5</v>
      </c>
    </row>
    <row r="6" spans="1:46" x14ac:dyDescent="0.25">
      <c r="A6" s="9">
        <v>4</v>
      </c>
      <c r="B6" s="10" t="s">
        <v>10</v>
      </c>
      <c r="D6" s="7"/>
      <c r="E6" s="7"/>
      <c r="F6" s="7">
        <v>1</v>
      </c>
      <c r="H6" s="18">
        <v>4</v>
      </c>
      <c r="I6" s="18">
        <f>COUNTIF(F3:F94,H6)</f>
        <v>1</v>
      </c>
      <c r="J6" s="19">
        <f t="shared" si="0"/>
        <v>4</v>
      </c>
      <c r="L6" s="8">
        <v>44976</v>
      </c>
      <c r="M6" s="7" t="s">
        <v>25</v>
      </c>
      <c r="N6" s="7" t="s">
        <v>125</v>
      </c>
      <c r="P6" s="8">
        <v>44976</v>
      </c>
      <c r="Q6" s="7" t="s">
        <v>25</v>
      </c>
      <c r="R6" s="7" t="s">
        <v>150</v>
      </c>
      <c r="AE6" s="9">
        <v>11</v>
      </c>
      <c r="AF6" s="10" t="s">
        <v>196</v>
      </c>
      <c r="AH6" s="9">
        <v>22</v>
      </c>
      <c r="AI6" s="17" t="s">
        <v>165</v>
      </c>
      <c r="AK6" s="9">
        <v>22</v>
      </c>
      <c r="AL6" s="17" t="s">
        <v>170</v>
      </c>
      <c r="AN6" s="10"/>
      <c r="AO6" s="9" t="s">
        <v>216</v>
      </c>
      <c r="AQ6" s="22" t="s">
        <v>218</v>
      </c>
      <c r="AR6" s="22">
        <f>3/25*100</f>
        <v>12</v>
      </c>
      <c r="AS6" s="22">
        <f>3/I16*100</f>
        <v>50</v>
      </c>
      <c r="AT6" s="34"/>
    </row>
    <row r="7" spans="1:46" x14ac:dyDescent="0.25">
      <c r="A7" s="9">
        <v>5</v>
      </c>
      <c r="B7" s="10" t="s">
        <v>11</v>
      </c>
      <c r="D7" s="8">
        <v>44975</v>
      </c>
      <c r="E7" s="7" t="s">
        <v>15</v>
      </c>
      <c r="F7" s="7">
        <v>8</v>
      </c>
      <c r="H7" s="9">
        <v>5</v>
      </c>
      <c r="I7" s="9">
        <f>COUNTIF(F3:F94,H7)</f>
        <v>5</v>
      </c>
      <c r="J7" s="10">
        <f t="shared" si="0"/>
        <v>20</v>
      </c>
      <c r="L7" s="8">
        <v>44976</v>
      </c>
      <c r="M7" s="7" t="s">
        <v>28</v>
      </c>
      <c r="N7" s="7" t="s">
        <v>126</v>
      </c>
      <c r="P7" s="8">
        <v>44976</v>
      </c>
      <c r="Q7" s="7" t="s">
        <v>28</v>
      </c>
      <c r="R7" s="7" t="s">
        <v>187</v>
      </c>
      <c r="AE7" s="9">
        <v>5</v>
      </c>
      <c r="AF7" s="10" t="s">
        <v>163</v>
      </c>
      <c r="AH7" s="20">
        <v>13</v>
      </c>
      <c r="AI7" s="17" t="s">
        <v>247</v>
      </c>
      <c r="AK7" s="20">
        <v>13</v>
      </c>
      <c r="AL7" s="17" t="s">
        <v>252</v>
      </c>
      <c r="AO7" s="2" t="s">
        <v>266</v>
      </c>
      <c r="AQ7" s="24" t="s">
        <v>268</v>
      </c>
      <c r="AR7" s="24">
        <f>3/25*100</f>
        <v>12</v>
      </c>
      <c r="AS7" s="24">
        <f>3/3*100</f>
        <v>100</v>
      </c>
      <c r="AT7" s="2">
        <f>100/80</f>
        <v>1.25</v>
      </c>
    </row>
    <row r="8" spans="1:46" x14ac:dyDescent="0.25">
      <c r="A8" s="9">
        <v>6</v>
      </c>
      <c r="B8" s="10" t="s">
        <v>13</v>
      </c>
      <c r="D8" s="7"/>
      <c r="E8" s="7"/>
      <c r="F8" s="7">
        <v>9</v>
      </c>
      <c r="H8" s="9">
        <v>6</v>
      </c>
      <c r="I8" s="9">
        <f>COUNTIF(F3:F96,H8)</f>
        <v>5</v>
      </c>
      <c r="J8" s="10">
        <f t="shared" si="0"/>
        <v>20</v>
      </c>
      <c r="L8" s="8">
        <v>44982</v>
      </c>
      <c r="M8" s="7" t="s">
        <v>32</v>
      </c>
      <c r="N8" s="7" t="s">
        <v>124</v>
      </c>
      <c r="P8" s="8">
        <v>44982</v>
      </c>
      <c r="Q8" s="7" t="s">
        <v>32</v>
      </c>
      <c r="R8" s="7" t="s">
        <v>149</v>
      </c>
      <c r="AE8" s="9">
        <v>22</v>
      </c>
      <c r="AF8" s="10" t="s">
        <v>162</v>
      </c>
      <c r="AH8" s="9">
        <v>3</v>
      </c>
      <c r="AI8" s="29" t="s">
        <v>235</v>
      </c>
      <c r="AK8" s="9">
        <v>3</v>
      </c>
      <c r="AL8" s="10" t="s">
        <v>236</v>
      </c>
      <c r="AO8" s="2" t="s">
        <v>267</v>
      </c>
      <c r="AQ8" s="22" t="s">
        <v>269</v>
      </c>
      <c r="AR8" s="22">
        <f>3/25*100</f>
        <v>12</v>
      </c>
      <c r="AS8" s="22">
        <f>3/20*100</f>
        <v>15</v>
      </c>
      <c r="AT8" s="34"/>
    </row>
    <row r="9" spans="1:46" x14ac:dyDescent="0.25">
      <c r="A9" s="9">
        <v>7</v>
      </c>
      <c r="B9" s="10" t="s">
        <v>108</v>
      </c>
      <c r="D9" s="7"/>
      <c r="E9" s="7"/>
      <c r="F9" s="7">
        <v>1</v>
      </c>
      <c r="H9" s="18">
        <v>7</v>
      </c>
      <c r="I9" s="18">
        <f>COUNTIF(F3:F97,H9)</f>
        <v>0</v>
      </c>
      <c r="J9" s="19">
        <f t="shared" si="0"/>
        <v>0</v>
      </c>
      <c r="L9" s="8">
        <v>44982</v>
      </c>
      <c r="M9" s="7" t="s">
        <v>33</v>
      </c>
      <c r="N9" s="7" t="s">
        <v>127</v>
      </c>
      <c r="P9" s="8">
        <v>44982</v>
      </c>
      <c r="Q9" s="7" t="s">
        <v>33</v>
      </c>
      <c r="R9" s="7" t="s">
        <v>188</v>
      </c>
      <c r="AE9" s="9">
        <v>6</v>
      </c>
      <c r="AF9" s="10" t="s">
        <v>193</v>
      </c>
      <c r="AH9" s="20">
        <v>11</v>
      </c>
      <c r="AI9" s="17" t="s">
        <v>235</v>
      </c>
      <c r="AK9" s="20">
        <v>11</v>
      </c>
      <c r="AL9" s="17" t="s">
        <v>239</v>
      </c>
      <c r="AN9" s="7">
        <v>14</v>
      </c>
      <c r="AO9" s="7" t="s">
        <v>171</v>
      </c>
      <c r="AQ9" s="24" t="s">
        <v>182</v>
      </c>
      <c r="AR9" s="24">
        <f>4/25 * 100</f>
        <v>16</v>
      </c>
      <c r="AS9" s="27">
        <f>4/I16</f>
        <v>0.66666666666666663</v>
      </c>
      <c r="AT9" s="34">
        <f>66.67/80</f>
        <v>0.83337499999999998</v>
      </c>
    </row>
    <row r="10" spans="1:46" x14ac:dyDescent="0.25">
      <c r="A10" s="9">
        <v>8</v>
      </c>
      <c r="B10" s="10" t="s">
        <v>16</v>
      </c>
      <c r="D10" s="7"/>
      <c r="E10" s="7" t="s">
        <v>21</v>
      </c>
      <c r="F10" s="7">
        <v>5</v>
      </c>
      <c r="H10" s="18">
        <v>8</v>
      </c>
      <c r="I10" s="18">
        <f>COUNTIF(F3:F97,H10)</f>
        <v>2</v>
      </c>
      <c r="J10" s="19">
        <f t="shared" si="0"/>
        <v>8</v>
      </c>
      <c r="L10" s="8">
        <v>44985</v>
      </c>
      <c r="M10" s="7" t="s">
        <v>51</v>
      </c>
      <c r="N10" s="7" t="s">
        <v>128</v>
      </c>
      <c r="P10" s="8">
        <v>44985</v>
      </c>
      <c r="Q10" s="7" t="s">
        <v>51</v>
      </c>
      <c r="R10" s="7">
        <v>1</v>
      </c>
      <c r="AE10" s="9">
        <v>3</v>
      </c>
      <c r="AF10" s="10" t="s">
        <v>194</v>
      </c>
      <c r="AI10" s="16"/>
      <c r="AN10" s="7"/>
      <c r="AO10" s="21" t="s">
        <v>175</v>
      </c>
      <c r="AQ10" s="22" t="s">
        <v>206</v>
      </c>
      <c r="AR10" s="22">
        <f>4/25*100</f>
        <v>16</v>
      </c>
      <c r="AS10" s="22">
        <f>4/I3*100</f>
        <v>20</v>
      </c>
      <c r="AT10" s="34"/>
    </row>
    <row r="11" spans="1:46" x14ac:dyDescent="0.25">
      <c r="A11" s="9">
        <v>9</v>
      </c>
      <c r="B11" s="10" t="s">
        <v>17</v>
      </c>
      <c r="D11" s="7"/>
      <c r="E11" s="7"/>
      <c r="F11" s="7">
        <v>1</v>
      </c>
      <c r="H11" s="18">
        <v>9</v>
      </c>
      <c r="I11" s="18">
        <f>COUNTIF(F3:F99,H11)</f>
        <v>2</v>
      </c>
      <c r="J11" s="19">
        <f t="shared" si="0"/>
        <v>8</v>
      </c>
      <c r="L11" s="8">
        <v>44987</v>
      </c>
      <c r="M11" s="7" t="s">
        <v>57</v>
      </c>
      <c r="N11" s="7" t="s">
        <v>129</v>
      </c>
      <c r="P11" s="8">
        <v>44987</v>
      </c>
      <c r="Q11" s="7" t="s">
        <v>57</v>
      </c>
      <c r="R11" s="7" t="s">
        <v>151</v>
      </c>
      <c r="AE11" s="20">
        <v>18</v>
      </c>
      <c r="AF11" s="17" t="s">
        <v>195</v>
      </c>
      <c r="AN11" s="7">
        <v>5</v>
      </c>
      <c r="AO11" s="7" t="s">
        <v>172</v>
      </c>
      <c r="AQ11" s="24" t="s">
        <v>183</v>
      </c>
      <c r="AR11" s="24">
        <f>5/25*100</f>
        <v>20</v>
      </c>
      <c r="AS11" s="24">
        <f>5/I7*100</f>
        <v>100</v>
      </c>
      <c r="AT11" s="34">
        <f>100/80</f>
        <v>1.25</v>
      </c>
    </row>
    <row r="12" spans="1:46" x14ac:dyDescent="0.25">
      <c r="A12" s="9">
        <v>10</v>
      </c>
      <c r="B12" s="10" t="s">
        <v>24</v>
      </c>
      <c r="D12" s="8">
        <v>44976</v>
      </c>
      <c r="E12" s="7" t="s">
        <v>25</v>
      </c>
      <c r="F12" s="7">
        <v>11</v>
      </c>
      <c r="H12" s="18">
        <v>10</v>
      </c>
      <c r="I12" s="18">
        <f>COUNTIF(F3:F100,H12)</f>
        <v>2</v>
      </c>
      <c r="J12" s="19">
        <f t="shared" si="0"/>
        <v>8</v>
      </c>
      <c r="L12" s="8">
        <v>44988</v>
      </c>
      <c r="M12" s="7" t="s">
        <v>56</v>
      </c>
      <c r="N12" s="7" t="s">
        <v>130</v>
      </c>
      <c r="P12" s="8">
        <v>44988</v>
      </c>
      <c r="Q12" s="7" t="s">
        <v>56</v>
      </c>
      <c r="R12" s="7" t="s">
        <v>189</v>
      </c>
      <c r="AE12" s="20">
        <v>3</v>
      </c>
      <c r="AF12" s="17" t="s">
        <v>234</v>
      </c>
      <c r="AN12" s="7"/>
      <c r="AO12" s="21" t="s">
        <v>176</v>
      </c>
      <c r="AQ12" s="22" t="s">
        <v>207</v>
      </c>
      <c r="AR12" s="22">
        <f>5/25*100</f>
        <v>20</v>
      </c>
      <c r="AS12" s="22">
        <f>5/I3*100</f>
        <v>25</v>
      </c>
      <c r="AT12" s="34"/>
    </row>
    <row r="13" spans="1:46" x14ac:dyDescent="0.25">
      <c r="A13" s="9">
        <v>11</v>
      </c>
      <c r="B13" s="10" t="s">
        <v>26</v>
      </c>
      <c r="D13" s="7"/>
      <c r="E13" s="7"/>
      <c r="F13" s="7">
        <v>12</v>
      </c>
      <c r="H13" s="9">
        <v>11</v>
      </c>
      <c r="I13" s="9">
        <f>COUNTIF(F3:F100,H13)</f>
        <v>4</v>
      </c>
      <c r="J13" s="10">
        <f t="shared" si="0"/>
        <v>16</v>
      </c>
      <c r="L13" s="8">
        <v>44988</v>
      </c>
      <c r="M13" s="7" t="s">
        <v>59</v>
      </c>
      <c r="N13" s="7" t="s">
        <v>131</v>
      </c>
      <c r="P13" s="8">
        <v>44988</v>
      </c>
      <c r="Q13" s="7" t="s">
        <v>59</v>
      </c>
      <c r="R13" s="7" t="s">
        <v>152</v>
      </c>
      <c r="AE13" s="20">
        <v>13</v>
      </c>
      <c r="AF13" s="17" t="s">
        <v>197</v>
      </c>
      <c r="AN13" s="7">
        <v>22</v>
      </c>
      <c r="AO13" s="21" t="s">
        <v>170</v>
      </c>
      <c r="AQ13" s="24" t="s">
        <v>184</v>
      </c>
      <c r="AR13" s="24">
        <f>4/25*100</f>
        <v>16</v>
      </c>
      <c r="AS13" s="24">
        <f>4/I24*100</f>
        <v>100</v>
      </c>
      <c r="AT13" s="34">
        <f>100/80</f>
        <v>1.25</v>
      </c>
    </row>
    <row r="14" spans="1:46" x14ac:dyDescent="0.25">
      <c r="A14" s="9">
        <v>12</v>
      </c>
      <c r="B14" s="10" t="s">
        <v>27</v>
      </c>
      <c r="D14" s="7"/>
      <c r="E14" s="7"/>
      <c r="F14" s="7">
        <v>1</v>
      </c>
      <c r="H14" s="18">
        <v>12</v>
      </c>
      <c r="I14" s="18">
        <f>COUNTIF(F3:F102,H14)</f>
        <v>2</v>
      </c>
      <c r="J14" s="19">
        <f t="shared" si="0"/>
        <v>8</v>
      </c>
      <c r="L14" s="8">
        <v>44988</v>
      </c>
      <c r="M14" s="7" t="s">
        <v>72</v>
      </c>
      <c r="N14" s="7" t="s">
        <v>131</v>
      </c>
      <c r="P14" s="8">
        <v>44988</v>
      </c>
      <c r="Q14" s="7" t="s">
        <v>72</v>
      </c>
      <c r="R14" s="7" t="s">
        <v>152</v>
      </c>
      <c r="AN14" s="7"/>
      <c r="AO14" s="21" t="s">
        <v>174</v>
      </c>
      <c r="AQ14" s="22" t="s">
        <v>208</v>
      </c>
      <c r="AR14" s="22">
        <f>4/25*100</f>
        <v>16</v>
      </c>
      <c r="AS14" s="22">
        <f>4/I3*100</f>
        <v>20</v>
      </c>
      <c r="AT14" s="34"/>
    </row>
    <row r="15" spans="1:46" x14ac:dyDescent="0.25">
      <c r="A15" s="9">
        <v>13</v>
      </c>
      <c r="B15" s="10" t="s">
        <v>109</v>
      </c>
      <c r="D15" s="7"/>
      <c r="E15" s="7" t="s">
        <v>28</v>
      </c>
      <c r="F15" s="7">
        <v>13</v>
      </c>
      <c r="H15" s="9">
        <v>13</v>
      </c>
      <c r="I15" s="9">
        <f>COUNTIF(F3:F103,H15)</f>
        <v>3</v>
      </c>
      <c r="J15" s="10">
        <f t="shared" si="0"/>
        <v>12</v>
      </c>
      <c r="L15" s="8">
        <v>44988</v>
      </c>
      <c r="M15" s="7" t="s">
        <v>81</v>
      </c>
      <c r="N15" s="7" t="s">
        <v>132</v>
      </c>
      <c r="P15" s="8">
        <v>44988</v>
      </c>
      <c r="Q15" s="7" t="s">
        <v>81</v>
      </c>
      <c r="R15" s="7" t="s">
        <v>153</v>
      </c>
      <c r="AN15" s="7">
        <v>13</v>
      </c>
      <c r="AO15" s="7" t="s">
        <v>199</v>
      </c>
      <c r="AQ15" s="24" t="s">
        <v>209</v>
      </c>
      <c r="AR15" s="24">
        <f>3/25*100</f>
        <v>12</v>
      </c>
      <c r="AS15" s="24">
        <f>3/I15*100</f>
        <v>100</v>
      </c>
      <c r="AT15" s="34">
        <f>100/80</f>
        <v>1.25</v>
      </c>
    </row>
    <row r="16" spans="1:46" x14ac:dyDescent="0.25">
      <c r="A16" s="9">
        <v>14</v>
      </c>
      <c r="B16" s="10" t="s">
        <v>110</v>
      </c>
      <c r="D16" s="7"/>
      <c r="E16" s="7"/>
      <c r="F16" s="7">
        <v>14</v>
      </c>
      <c r="H16" s="9">
        <v>14</v>
      </c>
      <c r="I16" s="9">
        <f>COUNTIF(F3:F103,H16)</f>
        <v>6</v>
      </c>
      <c r="J16" s="10">
        <f t="shared" si="0"/>
        <v>24</v>
      </c>
      <c r="L16" s="8">
        <v>44989</v>
      </c>
      <c r="M16" s="7" t="s">
        <v>65</v>
      </c>
      <c r="N16" s="7" t="s">
        <v>133</v>
      </c>
      <c r="P16" s="8">
        <v>44989</v>
      </c>
      <c r="Q16" s="7" t="s">
        <v>65</v>
      </c>
      <c r="R16" s="7" t="s">
        <v>152</v>
      </c>
      <c r="AN16" s="10"/>
      <c r="AO16" s="21" t="s">
        <v>200</v>
      </c>
      <c r="AQ16" s="22" t="s">
        <v>210</v>
      </c>
      <c r="AR16" s="22">
        <f>3/25*100</f>
        <v>12</v>
      </c>
      <c r="AS16" s="23">
        <f>3/20*100</f>
        <v>15</v>
      </c>
      <c r="AT16" s="34"/>
    </row>
    <row r="17" spans="1:46" x14ac:dyDescent="0.25">
      <c r="A17" s="9">
        <v>15</v>
      </c>
      <c r="B17" s="10" t="s">
        <v>111</v>
      </c>
      <c r="D17" s="7"/>
      <c r="E17" s="7"/>
      <c r="F17" s="7">
        <v>3</v>
      </c>
      <c r="H17" s="9">
        <v>15</v>
      </c>
      <c r="I17" s="9">
        <f>COUNTIF(F3:F105,H17)</f>
        <v>5</v>
      </c>
      <c r="J17" s="10">
        <f t="shared" si="0"/>
        <v>20</v>
      </c>
      <c r="L17" s="8">
        <v>44989</v>
      </c>
      <c r="M17" s="7" t="s">
        <v>86</v>
      </c>
      <c r="N17" s="7" t="s">
        <v>134</v>
      </c>
      <c r="P17" s="8">
        <v>44989</v>
      </c>
      <c r="Q17" s="7" t="s">
        <v>86</v>
      </c>
      <c r="R17" s="7">
        <v>6</v>
      </c>
      <c r="AN17" s="10"/>
      <c r="AO17" s="21" t="s">
        <v>201</v>
      </c>
      <c r="AQ17" s="24" t="s">
        <v>211</v>
      </c>
      <c r="AR17" s="24">
        <f t="shared" ref="AR17:AR20" si="1">3/25*100</f>
        <v>12</v>
      </c>
      <c r="AS17" s="24">
        <f>3/I15*100</f>
        <v>100</v>
      </c>
      <c r="AT17" s="34">
        <f>100/24</f>
        <v>4.166666666666667</v>
      </c>
    </row>
    <row r="18" spans="1:46" x14ac:dyDescent="0.25">
      <c r="A18" s="9">
        <v>16</v>
      </c>
      <c r="B18" s="10" t="s">
        <v>29</v>
      </c>
      <c r="D18" s="7"/>
      <c r="E18" s="7"/>
      <c r="F18" s="7">
        <v>15</v>
      </c>
      <c r="H18" s="18">
        <v>16</v>
      </c>
      <c r="I18" s="18">
        <f>COUNTIF(F3:F106,H18)</f>
        <v>2</v>
      </c>
      <c r="J18" s="19">
        <f t="shared" si="0"/>
        <v>8</v>
      </c>
      <c r="L18" s="8">
        <v>44990</v>
      </c>
      <c r="M18" s="7" t="s">
        <v>71</v>
      </c>
      <c r="N18" s="7" t="s">
        <v>135</v>
      </c>
      <c r="P18" s="8">
        <v>44990</v>
      </c>
      <c r="Q18" s="7" t="s">
        <v>71</v>
      </c>
      <c r="R18" s="7" t="s">
        <v>191</v>
      </c>
      <c r="AN18" s="10"/>
      <c r="AO18" s="21" t="s">
        <v>202</v>
      </c>
      <c r="AQ18" s="22" t="s">
        <v>212</v>
      </c>
      <c r="AR18" s="22">
        <f t="shared" si="1"/>
        <v>12</v>
      </c>
      <c r="AS18" s="22">
        <f>3/I16*100</f>
        <v>50</v>
      </c>
      <c r="AT18" s="34"/>
    </row>
    <row r="19" spans="1:46" x14ac:dyDescent="0.25">
      <c r="A19" s="9">
        <v>17</v>
      </c>
      <c r="B19" s="10" t="s">
        <v>30</v>
      </c>
      <c r="D19" s="7"/>
      <c r="E19" s="7"/>
      <c r="F19" s="7">
        <v>11</v>
      </c>
      <c r="H19" s="18">
        <v>17</v>
      </c>
      <c r="I19" s="18">
        <f>COUNTIF(F3:F106,H19)</f>
        <v>1</v>
      </c>
      <c r="J19" s="19">
        <f t="shared" si="0"/>
        <v>4</v>
      </c>
      <c r="L19" s="8">
        <v>44990</v>
      </c>
      <c r="M19" s="7" t="s">
        <v>80</v>
      </c>
      <c r="N19" s="7" t="s">
        <v>136</v>
      </c>
      <c r="P19" s="8">
        <v>44990</v>
      </c>
      <c r="Q19" s="7" t="s">
        <v>80</v>
      </c>
      <c r="R19" s="7">
        <v>1</v>
      </c>
      <c r="AN19" s="10"/>
      <c r="AO19" s="21" t="s">
        <v>203</v>
      </c>
      <c r="AQ19" s="24" t="s">
        <v>213</v>
      </c>
      <c r="AR19" s="24">
        <f t="shared" si="1"/>
        <v>12</v>
      </c>
      <c r="AS19" s="24">
        <f>3/I15*100</f>
        <v>100</v>
      </c>
      <c r="AT19" s="34">
        <f>100/20</f>
        <v>5</v>
      </c>
    </row>
    <row r="20" spans="1:46" x14ac:dyDescent="0.25">
      <c r="A20" s="9">
        <v>18</v>
      </c>
      <c r="B20" s="10" t="s">
        <v>34</v>
      </c>
      <c r="D20" s="7"/>
      <c r="E20" s="7"/>
      <c r="F20" s="7">
        <v>16</v>
      </c>
      <c r="H20" s="9">
        <v>18</v>
      </c>
      <c r="I20" s="9">
        <f>COUNTIF(F3:F108,H20)</f>
        <v>3</v>
      </c>
      <c r="J20" s="10">
        <f t="shared" si="0"/>
        <v>12</v>
      </c>
      <c r="L20" s="8">
        <v>44991</v>
      </c>
      <c r="M20" s="7" t="s">
        <v>78</v>
      </c>
      <c r="N20" s="7" t="s">
        <v>137</v>
      </c>
      <c r="P20" s="8">
        <v>44991</v>
      </c>
      <c r="Q20" s="7" t="s">
        <v>78</v>
      </c>
      <c r="R20" s="7" t="s">
        <v>154</v>
      </c>
      <c r="AN20" s="10"/>
      <c r="AO20" s="21" t="s">
        <v>204</v>
      </c>
      <c r="AQ20" s="24" t="s">
        <v>219</v>
      </c>
      <c r="AR20" s="24">
        <f t="shared" si="1"/>
        <v>12</v>
      </c>
      <c r="AS20" s="24">
        <f>3/I17*100</f>
        <v>60</v>
      </c>
      <c r="AT20" s="34">
        <f>60/12</f>
        <v>5</v>
      </c>
    </row>
    <row r="21" spans="1:46" x14ac:dyDescent="0.25">
      <c r="A21" s="9">
        <v>19</v>
      </c>
      <c r="B21" s="10" t="s">
        <v>35</v>
      </c>
      <c r="D21" s="7"/>
      <c r="E21" s="7"/>
      <c r="F21" s="7">
        <v>17</v>
      </c>
      <c r="H21" s="18">
        <v>19</v>
      </c>
      <c r="I21" s="18">
        <f>COUNTIF(F3:F109,H21)</f>
        <v>1</v>
      </c>
      <c r="J21" s="19">
        <f t="shared" si="0"/>
        <v>4</v>
      </c>
      <c r="L21" s="8">
        <v>44992</v>
      </c>
      <c r="M21" s="7" t="s">
        <v>83</v>
      </c>
      <c r="N21" s="7" t="s">
        <v>138</v>
      </c>
      <c r="P21" s="8">
        <v>44992</v>
      </c>
      <c r="Q21" s="7" t="s">
        <v>83</v>
      </c>
      <c r="R21" s="7" t="s">
        <v>155</v>
      </c>
      <c r="AN21" s="10"/>
      <c r="AO21" s="21" t="s">
        <v>248</v>
      </c>
      <c r="AQ21" s="24" t="s">
        <v>250</v>
      </c>
      <c r="AR21" s="24">
        <f>3/25*100</f>
        <v>12</v>
      </c>
      <c r="AS21" s="30">
        <f>3/3*100</f>
        <v>100</v>
      </c>
      <c r="AT21" s="34">
        <f>100/80</f>
        <v>1.25</v>
      </c>
    </row>
    <row r="22" spans="1:46" x14ac:dyDescent="0.25">
      <c r="A22" s="9">
        <v>20</v>
      </c>
      <c r="B22" s="10" t="s">
        <v>40</v>
      </c>
      <c r="D22" s="7"/>
      <c r="E22" s="7"/>
      <c r="F22" s="7">
        <v>1</v>
      </c>
      <c r="H22" s="18">
        <v>20</v>
      </c>
      <c r="I22" s="18">
        <f>COUNTIF(F3:F109,H22)</f>
        <v>2</v>
      </c>
      <c r="J22" s="19">
        <f t="shared" si="0"/>
        <v>8</v>
      </c>
      <c r="L22" s="8">
        <v>44993</v>
      </c>
      <c r="M22" s="7" t="s">
        <v>82</v>
      </c>
      <c r="N22" s="7" t="s">
        <v>139</v>
      </c>
      <c r="P22" s="8">
        <v>44993</v>
      </c>
      <c r="Q22" s="7" t="s">
        <v>82</v>
      </c>
      <c r="R22" s="7">
        <v>1</v>
      </c>
      <c r="AN22" s="10"/>
      <c r="AO22" s="21" t="s">
        <v>249</v>
      </c>
      <c r="AQ22" s="22" t="s">
        <v>253</v>
      </c>
      <c r="AR22" s="18">
        <v>12</v>
      </c>
      <c r="AS22" s="18">
        <f>3/20*100</f>
        <v>15</v>
      </c>
      <c r="AT22" s="34"/>
    </row>
    <row r="23" spans="1:46" x14ac:dyDescent="0.25">
      <c r="A23" s="9">
        <v>21</v>
      </c>
      <c r="B23" s="10" t="s">
        <v>112</v>
      </c>
      <c r="D23" s="8">
        <v>44982</v>
      </c>
      <c r="E23" s="7" t="s">
        <v>32</v>
      </c>
      <c r="F23" s="7">
        <v>5</v>
      </c>
      <c r="H23" s="18">
        <v>21</v>
      </c>
      <c r="I23" s="18">
        <f>COUNTIF(F3:F111,H23)</f>
        <v>0</v>
      </c>
      <c r="J23" s="19">
        <f t="shared" si="0"/>
        <v>0</v>
      </c>
      <c r="L23" s="8">
        <v>44993</v>
      </c>
      <c r="M23" s="7" t="s">
        <v>88</v>
      </c>
      <c r="N23" s="7" t="s">
        <v>140</v>
      </c>
      <c r="P23" s="8">
        <v>44993</v>
      </c>
      <c r="Q23" s="7" t="s">
        <v>88</v>
      </c>
      <c r="R23" s="7" t="s">
        <v>190</v>
      </c>
      <c r="AN23" s="10"/>
      <c r="AO23" s="21" t="s">
        <v>254</v>
      </c>
      <c r="AQ23" s="30" t="s">
        <v>255</v>
      </c>
      <c r="AR23" s="30">
        <v>12</v>
      </c>
      <c r="AS23" s="30">
        <f>3/3*100</f>
        <v>100</v>
      </c>
      <c r="AT23" s="34">
        <f>100/80</f>
        <v>1.25</v>
      </c>
    </row>
    <row r="24" spans="1:46" x14ac:dyDescent="0.25">
      <c r="A24" s="9">
        <v>22</v>
      </c>
      <c r="B24" s="10" t="s">
        <v>60</v>
      </c>
      <c r="D24" s="7"/>
      <c r="E24" s="7"/>
      <c r="F24" s="7">
        <v>1</v>
      </c>
      <c r="H24" s="9">
        <v>22</v>
      </c>
      <c r="I24" s="9">
        <f>COUNTIF(F3:F112,H24)</f>
        <v>4</v>
      </c>
      <c r="J24" s="10">
        <f t="shared" si="0"/>
        <v>16</v>
      </c>
      <c r="L24" s="8">
        <v>44993</v>
      </c>
      <c r="M24" s="7" t="s">
        <v>90</v>
      </c>
      <c r="N24" s="7" t="s">
        <v>141</v>
      </c>
      <c r="P24" s="8">
        <v>44993</v>
      </c>
      <c r="Q24" s="7" t="s">
        <v>90</v>
      </c>
      <c r="R24" s="7">
        <v>1</v>
      </c>
      <c r="AN24" s="10"/>
      <c r="AO24" s="21" t="s">
        <v>256</v>
      </c>
      <c r="AQ24" s="18" t="s">
        <v>258</v>
      </c>
      <c r="AR24" s="18">
        <v>12</v>
      </c>
      <c r="AS24" s="18">
        <f>3/20*100</f>
        <v>15</v>
      </c>
      <c r="AT24" s="34"/>
    </row>
    <row r="25" spans="1:46" x14ac:dyDescent="0.25">
      <c r="A25" s="9">
        <v>23</v>
      </c>
      <c r="B25" s="10" t="s">
        <v>113</v>
      </c>
      <c r="D25" s="7"/>
      <c r="E25" s="7" t="s">
        <v>33</v>
      </c>
      <c r="F25" s="7">
        <v>18</v>
      </c>
      <c r="H25" s="18">
        <v>23</v>
      </c>
      <c r="I25" s="18">
        <f>COUNTIF(F3:F112,H25)</f>
        <v>2</v>
      </c>
      <c r="J25" s="19">
        <f t="shared" si="0"/>
        <v>8</v>
      </c>
      <c r="L25" s="8">
        <v>44994</v>
      </c>
      <c r="M25" s="7" t="s">
        <v>93</v>
      </c>
      <c r="N25" s="7" t="s">
        <v>142</v>
      </c>
      <c r="P25" s="8">
        <v>44994</v>
      </c>
      <c r="Q25" s="7" t="s">
        <v>93</v>
      </c>
      <c r="R25" s="7" t="s">
        <v>156</v>
      </c>
      <c r="AN25" s="10"/>
      <c r="AO25" s="21" t="s">
        <v>257</v>
      </c>
      <c r="AQ25" s="30" t="s">
        <v>259</v>
      </c>
      <c r="AR25" s="30">
        <f t="shared" ref="AR25:AR32" si="2">3/25*100</f>
        <v>12</v>
      </c>
      <c r="AS25" s="30">
        <f>3/3*100</f>
        <v>100</v>
      </c>
      <c r="AT25" s="34">
        <f>100/24</f>
        <v>4.166666666666667</v>
      </c>
    </row>
    <row r="26" spans="1:46" x14ac:dyDescent="0.25">
      <c r="A26" s="9">
        <v>24</v>
      </c>
      <c r="B26" s="10" t="s">
        <v>114</v>
      </c>
      <c r="D26" s="7"/>
      <c r="E26" s="7"/>
      <c r="F26" s="7">
        <v>11</v>
      </c>
      <c r="H26" s="18">
        <v>24</v>
      </c>
      <c r="I26" s="18">
        <f>COUNTIF(F3:F114,H26)</f>
        <v>1</v>
      </c>
      <c r="J26" s="19">
        <f t="shared" si="0"/>
        <v>4</v>
      </c>
      <c r="L26" s="8">
        <v>44994</v>
      </c>
      <c r="M26" s="7" t="s">
        <v>94</v>
      </c>
      <c r="N26" s="7" t="s">
        <v>143</v>
      </c>
      <c r="P26" s="8">
        <v>44994</v>
      </c>
      <c r="Q26" s="7" t="s">
        <v>94</v>
      </c>
      <c r="R26" s="7" t="s">
        <v>192</v>
      </c>
      <c r="AN26" s="10"/>
      <c r="AO26" s="21" t="s">
        <v>261</v>
      </c>
      <c r="AQ26" s="18" t="s">
        <v>260</v>
      </c>
      <c r="AR26" s="18">
        <f t="shared" si="2"/>
        <v>12</v>
      </c>
      <c r="AS26" s="18">
        <f>3/6*100</f>
        <v>50</v>
      </c>
      <c r="AT26" s="34"/>
    </row>
    <row r="27" spans="1:46" x14ac:dyDescent="0.25">
      <c r="A27" s="9">
        <v>25</v>
      </c>
      <c r="B27" s="10" t="s">
        <v>115</v>
      </c>
      <c r="D27" s="7"/>
      <c r="E27" s="7"/>
      <c r="F27" s="7">
        <v>12</v>
      </c>
      <c r="H27" s="18">
        <v>25</v>
      </c>
      <c r="I27" s="18">
        <f>COUNTIF(F3:F115,H27)</f>
        <v>2</v>
      </c>
      <c r="J27" s="19">
        <f t="shared" si="0"/>
        <v>8</v>
      </c>
      <c r="L27" s="8">
        <v>44995</v>
      </c>
      <c r="M27" s="7" t="s">
        <v>95</v>
      </c>
      <c r="N27" s="7" t="s">
        <v>144</v>
      </c>
      <c r="P27" s="8">
        <v>44995</v>
      </c>
      <c r="Q27" s="7" t="s">
        <v>95</v>
      </c>
      <c r="R27" s="7" t="s">
        <v>157</v>
      </c>
      <c r="AN27" s="10"/>
      <c r="AO27" s="21" t="s">
        <v>262</v>
      </c>
      <c r="AQ27" s="31" t="s">
        <v>263</v>
      </c>
      <c r="AR27" s="31">
        <f t="shared" si="2"/>
        <v>12</v>
      </c>
      <c r="AS27" s="31">
        <f>3/3*100</f>
        <v>100</v>
      </c>
      <c r="AT27" s="34">
        <f>100/80</f>
        <v>1.25</v>
      </c>
    </row>
    <row r="28" spans="1:46" x14ac:dyDescent="0.25">
      <c r="A28" s="9">
        <v>26</v>
      </c>
      <c r="B28" s="10" t="s">
        <v>116</v>
      </c>
      <c r="D28" s="7"/>
      <c r="E28" s="7"/>
      <c r="F28" s="7">
        <v>16</v>
      </c>
      <c r="H28" s="18">
        <v>26</v>
      </c>
      <c r="I28" s="18">
        <f>COUNTIF(F3:F115,H28)</f>
        <v>2</v>
      </c>
      <c r="J28" s="19">
        <f t="shared" si="0"/>
        <v>8</v>
      </c>
      <c r="AN28" s="10"/>
      <c r="AO28" s="21" t="s">
        <v>265</v>
      </c>
      <c r="AQ28" s="18" t="s">
        <v>264</v>
      </c>
      <c r="AR28" s="18">
        <f t="shared" si="2"/>
        <v>12</v>
      </c>
      <c r="AS28" s="18">
        <f>3/20*100</f>
        <v>15</v>
      </c>
      <c r="AT28" s="34"/>
    </row>
    <row r="29" spans="1:46" x14ac:dyDescent="0.25">
      <c r="A29" s="9">
        <v>27</v>
      </c>
      <c r="B29" s="10" t="s">
        <v>117</v>
      </c>
      <c r="D29" s="7"/>
      <c r="E29" s="7"/>
      <c r="F29" s="7">
        <v>19</v>
      </c>
      <c r="H29" s="18">
        <v>27</v>
      </c>
      <c r="I29" s="18">
        <f>COUNTIF(F3:F117,H29)</f>
        <v>1</v>
      </c>
      <c r="J29" s="19">
        <f t="shared" si="0"/>
        <v>4</v>
      </c>
      <c r="AN29" s="9">
        <v>3</v>
      </c>
      <c r="AO29" s="21" t="s">
        <v>240</v>
      </c>
      <c r="AQ29" s="18" t="s">
        <v>237</v>
      </c>
      <c r="AR29" s="18">
        <f t="shared" si="2"/>
        <v>12</v>
      </c>
      <c r="AS29" s="18">
        <f>3/20*100</f>
        <v>15</v>
      </c>
      <c r="AT29" s="34"/>
    </row>
    <row r="30" spans="1:46" x14ac:dyDescent="0.25">
      <c r="A30" s="9">
        <v>28</v>
      </c>
      <c r="B30" s="10" t="s">
        <v>67</v>
      </c>
      <c r="D30" s="7"/>
      <c r="E30" s="7"/>
      <c r="F30" s="7">
        <v>5</v>
      </c>
      <c r="H30" s="18">
        <v>28</v>
      </c>
      <c r="I30" s="18">
        <f>COUNTIF(F3:F118,H30)</f>
        <v>1</v>
      </c>
      <c r="J30" s="19">
        <f t="shared" si="0"/>
        <v>4</v>
      </c>
      <c r="AN30" s="10"/>
      <c r="AO30" s="21" t="s">
        <v>241</v>
      </c>
      <c r="AQ30" s="30" t="s">
        <v>238</v>
      </c>
      <c r="AR30" s="30">
        <f t="shared" si="2"/>
        <v>12</v>
      </c>
      <c r="AS30" s="30">
        <f>3/3*100</f>
        <v>100</v>
      </c>
      <c r="AT30" s="34">
        <f>100/80</f>
        <v>1.25</v>
      </c>
    </row>
    <row r="31" spans="1:46" x14ac:dyDescent="0.25">
      <c r="A31" s="9">
        <v>29</v>
      </c>
      <c r="B31" s="10" t="s">
        <v>68</v>
      </c>
      <c r="D31" s="7"/>
      <c r="E31" s="7"/>
      <c r="F31" s="7">
        <v>1</v>
      </c>
      <c r="H31" s="18">
        <v>29</v>
      </c>
      <c r="I31" s="18">
        <f>COUNTIF(F3:F118,H31)</f>
        <v>1</v>
      </c>
      <c r="J31" s="19">
        <f t="shared" si="0"/>
        <v>4</v>
      </c>
      <c r="AN31" s="9">
        <v>11</v>
      </c>
      <c r="AO31" s="21" t="s">
        <v>242</v>
      </c>
      <c r="AQ31" s="18" t="s">
        <v>244</v>
      </c>
      <c r="AR31" s="18">
        <f t="shared" si="2"/>
        <v>12</v>
      </c>
      <c r="AS31" s="18">
        <f>4/20*100</f>
        <v>20</v>
      </c>
      <c r="AT31" s="34"/>
    </row>
    <row r="32" spans="1:46" x14ac:dyDescent="0.25">
      <c r="A32" s="9">
        <v>30</v>
      </c>
      <c r="B32" s="10" t="s">
        <v>69</v>
      </c>
      <c r="D32" s="8">
        <v>44985</v>
      </c>
      <c r="E32" s="7" t="s">
        <v>51</v>
      </c>
      <c r="F32" s="7">
        <v>10</v>
      </c>
      <c r="H32" s="18">
        <v>30</v>
      </c>
      <c r="I32" s="18">
        <f>COUNTIF(F3:F120,H32)</f>
        <v>2</v>
      </c>
      <c r="J32" s="19">
        <f t="shared" si="0"/>
        <v>8</v>
      </c>
      <c r="AN32" s="10"/>
      <c r="AO32" s="21" t="s">
        <v>243</v>
      </c>
      <c r="AQ32" s="30" t="s">
        <v>245</v>
      </c>
      <c r="AR32" s="30">
        <f t="shared" si="2"/>
        <v>12</v>
      </c>
      <c r="AS32" s="30">
        <f>3/4*100</f>
        <v>75</v>
      </c>
      <c r="AT32" s="34">
        <f>75/80</f>
        <v>0.9375</v>
      </c>
    </row>
    <row r="33" spans="1:10" x14ac:dyDescent="0.25">
      <c r="A33" s="9">
        <v>31</v>
      </c>
      <c r="B33" s="10" t="s">
        <v>79</v>
      </c>
      <c r="D33" s="7"/>
      <c r="E33" s="7"/>
      <c r="F33" s="7">
        <v>20</v>
      </c>
      <c r="H33" s="18">
        <v>31</v>
      </c>
      <c r="I33" s="18">
        <f>COUNTIF(F3:F121,H33)</f>
        <v>1</v>
      </c>
      <c r="J33" s="19">
        <f t="shared" si="0"/>
        <v>4</v>
      </c>
    </row>
    <row r="34" spans="1:10" x14ac:dyDescent="0.25">
      <c r="A34" s="9">
        <v>32</v>
      </c>
      <c r="B34" s="10" t="s">
        <v>118</v>
      </c>
      <c r="D34" s="7"/>
      <c r="E34" s="7"/>
      <c r="F34" s="7">
        <v>1</v>
      </c>
      <c r="H34" s="18">
        <v>32</v>
      </c>
      <c r="I34" s="18">
        <f>COUNTIF(F3:F121,H34)</f>
        <v>1</v>
      </c>
      <c r="J34" s="19">
        <f t="shared" si="0"/>
        <v>4</v>
      </c>
    </row>
    <row r="35" spans="1:10" x14ac:dyDescent="0.25">
      <c r="A35" s="9">
        <v>33</v>
      </c>
      <c r="B35" s="10" t="s">
        <v>92</v>
      </c>
      <c r="D35" s="8">
        <v>44987</v>
      </c>
      <c r="E35" s="7" t="s">
        <v>57</v>
      </c>
      <c r="F35" s="7">
        <v>13</v>
      </c>
      <c r="H35" s="18">
        <v>33</v>
      </c>
      <c r="I35" s="18">
        <f>COUNTIF(F3:F123,H35)</f>
        <v>1</v>
      </c>
      <c r="J35" s="19">
        <f t="shared" si="0"/>
        <v>4</v>
      </c>
    </row>
    <row r="36" spans="1:10" x14ac:dyDescent="0.25">
      <c r="D36" s="7"/>
      <c r="E36" s="7"/>
      <c r="F36" s="7">
        <v>14</v>
      </c>
    </row>
    <row r="37" spans="1:10" x14ac:dyDescent="0.25">
      <c r="D37" s="7"/>
      <c r="E37" s="7"/>
      <c r="F37" s="7">
        <v>15</v>
      </c>
    </row>
    <row r="38" spans="1:10" x14ac:dyDescent="0.25">
      <c r="D38" s="7"/>
      <c r="E38" s="7"/>
      <c r="F38" s="7">
        <v>1</v>
      </c>
    </row>
    <row r="39" spans="1:10" x14ac:dyDescent="0.25">
      <c r="D39" s="7"/>
      <c r="E39" s="7" t="s">
        <v>56</v>
      </c>
      <c r="F39" s="7">
        <v>13</v>
      </c>
    </row>
    <row r="40" spans="1:10" x14ac:dyDescent="0.25">
      <c r="D40" s="7"/>
      <c r="E40" s="7"/>
      <c r="F40" s="7">
        <v>14</v>
      </c>
    </row>
    <row r="41" spans="1:10" x14ac:dyDescent="0.25">
      <c r="D41" s="7"/>
      <c r="E41" s="7"/>
      <c r="F41" s="7">
        <v>3</v>
      </c>
    </row>
    <row r="42" spans="1:10" x14ac:dyDescent="0.25">
      <c r="D42" s="7"/>
      <c r="E42" s="7"/>
      <c r="F42" s="7">
        <v>15</v>
      </c>
    </row>
    <row r="43" spans="1:10" x14ac:dyDescent="0.25">
      <c r="D43" s="7"/>
      <c r="E43" s="7"/>
      <c r="F43" s="7">
        <v>1</v>
      </c>
    </row>
    <row r="44" spans="1:10" x14ac:dyDescent="0.25">
      <c r="D44" s="7"/>
      <c r="E44" s="7" t="s">
        <v>59</v>
      </c>
      <c r="F44" s="7">
        <v>22</v>
      </c>
    </row>
    <row r="45" spans="1:10" x14ac:dyDescent="0.25">
      <c r="D45" s="7"/>
      <c r="E45" s="7"/>
      <c r="F45" s="7">
        <v>1</v>
      </c>
    </row>
    <row r="46" spans="1:10" x14ac:dyDescent="0.25">
      <c r="D46" s="7"/>
      <c r="E46" s="7" t="s">
        <v>72</v>
      </c>
      <c r="F46" s="7">
        <v>22</v>
      </c>
    </row>
    <row r="47" spans="1:10" x14ac:dyDescent="0.25">
      <c r="D47" s="7"/>
      <c r="E47" s="7"/>
      <c r="F47" s="7">
        <v>1</v>
      </c>
    </row>
    <row r="48" spans="1:10" x14ac:dyDescent="0.25">
      <c r="D48" s="7"/>
      <c r="E48" s="7" t="s">
        <v>81</v>
      </c>
      <c r="F48" s="7">
        <v>11</v>
      </c>
    </row>
    <row r="49" spans="4:6" x14ac:dyDescent="0.25">
      <c r="D49" s="7"/>
      <c r="E49" s="7"/>
      <c r="F49" s="7">
        <v>6</v>
      </c>
    </row>
    <row r="50" spans="4:6" x14ac:dyDescent="0.25">
      <c r="D50" s="8">
        <v>44989</v>
      </c>
      <c r="E50" s="7" t="s">
        <v>65</v>
      </c>
      <c r="F50" s="7">
        <v>22</v>
      </c>
    </row>
    <row r="51" spans="4:6" x14ac:dyDescent="0.25">
      <c r="D51" s="7"/>
      <c r="E51" s="7"/>
      <c r="F51" s="7">
        <v>23</v>
      </c>
    </row>
    <row r="52" spans="4:6" x14ac:dyDescent="0.25">
      <c r="D52" s="7"/>
      <c r="E52" s="7"/>
      <c r="F52" s="7">
        <v>1</v>
      </c>
    </row>
    <row r="53" spans="4:6" x14ac:dyDescent="0.25">
      <c r="D53" s="7"/>
      <c r="E53" s="7" t="s">
        <v>86</v>
      </c>
      <c r="F53" s="7">
        <v>6</v>
      </c>
    </row>
    <row r="54" spans="4:6" x14ac:dyDescent="0.25">
      <c r="D54" s="7"/>
      <c r="E54" s="7"/>
      <c r="F54" s="7">
        <v>24</v>
      </c>
    </row>
    <row r="55" spans="4:6" x14ac:dyDescent="0.25">
      <c r="D55" s="7"/>
      <c r="E55" s="7"/>
      <c r="F55" s="7">
        <v>25</v>
      </c>
    </row>
    <row r="56" spans="4:6" x14ac:dyDescent="0.25">
      <c r="D56" s="7"/>
      <c r="E56" s="7"/>
      <c r="F56" s="7">
        <v>26</v>
      </c>
    </row>
    <row r="57" spans="4:6" x14ac:dyDescent="0.25">
      <c r="D57" s="7"/>
      <c r="E57" s="7"/>
      <c r="F57" s="7">
        <v>27</v>
      </c>
    </row>
    <row r="58" spans="4:6" x14ac:dyDescent="0.25">
      <c r="D58" s="8">
        <v>44990</v>
      </c>
      <c r="E58" s="7" t="s">
        <v>71</v>
      </c>
      <c r="F58" s="7">
        <v>14</v>
      </c>
    </row>
    <row r="59" spans="4:6" x14ac:dyDescent="0.25">
      <c r="D59" s="7"/>
      <c r="E59" s="7"/>
      <c r="F59" s="7">
        <v>18</v>
      </c>
    </row>
    <row r="60" spans="4:6" x14ac:dyDescent="0.25">
      <c r="D60" s="7"/>
      <c r="E60" s="7"/>
      <c r="F60" s="7">
        <v>6</v>
      </c>
    </row>
    <row r="61" spans="4:6" x14ac:dyDescent="0.25">
      <c r="D61" s="7"/>
      <c r="E61" s="7"/>
      <c r="F61" s="7">
        <v>28</v>
      </c>
    </row>
    <row r="62" spans="4:6" x14ac:dyDescent="0.25">
      <c r="D62" s="7"/>
      <c r="E62" s="7"/>
      <c r="F62" s="7">
        <v>8</v>
      </c>
    </row>
    <row r="63" spans="4:6" x14ac:dyDescent="0.25">
      <c r="D63" s="7"/>
      <c r="E63" s="7"/>
      <c r="F63" s="7">
        <v>9</v>
      </c>
    </row>
    <row r="64" spans="4:6" x14ac:dyDescent="0.25">
      <c r="D64" s="7"/>
      <c r="E64" s="7"/>
      <c r="F64" s="7">
        <v>29</v>
      </c>
    </row>
    <row r="65" spans="4:6" x14ac:dyDescent="0.25">
      <c r="D65" s="7"/>
      <c r="E65" s="7"/>
      <c r="F65" s="7">
        <v>25</v>
      </c>
    </row>
    <row r="66" spans="4:6" x14ac:dyDescent="0.25">
      <c r="D66" s="7"/>
      <c r="E66" s="7"/>
      <c r="F66" s="7">
        <v>30</v>
      </c>
    </row>
    <row r="67" spans="4:6" x14ac:dyDescent="0.25">
      <c r="D67" s="7"/>
      <c r="E67" s="7"/>
      <c r="F67" s="7">
        <v>26</v>
      </c>
    </row>
    <row r="68" spans="4:6" x14ac:dyDescent="0.25">
      <c r="D68" s="7"/>
      <c r="E68" s="7" t="s">
        <v>80</v>
      </c>
      <c r="F68" s="7">
        <v>23</v>
      </c>
    </row>
    <row r="69" spans="4:6" x14ac:dyDescent="0.25">
      <c r="D69" s="7"/>
      <c r="E69" s="7"/>
      <c r="F69" s="7">
        <v>1</v>
      </c>
    </row>
    <row r="70" spans="4:6" x14ac:dyDescent="0.25">
      <c r="D70" s="8">
        <v>44991</v>
      </c>
      <c r="E70" s="7" t="s">
        <v>78</v>
      </c>
      <c r="F70" s="7">
        <v>22</v>
      </c>
    </row>
    <row r="71" spans="4:6" x14ac:dyDescent="0.25">
      <c r="D71" s="7"/>
      <c r="E71" s="7"/>
      <c r="F71" s="7">
        <v>31</v>
      </c>
    </row>
    <row r="72" spans="4:6" x14ac:dyDescent="0.25">
      <c r="D72" s="7"/>
      <c r="E72" s="7"/>
      <c r="F72" s="7">
        <v>5</v>
      </c>
    </row>
    <row r="73" spans="4:6" x14ac:dyDescent="0.25">
      <c r="D73" s="7"/>
      <c r="E73" s="7"/>
      <c r="F73" s="7">
        <v>1</v>
      </c>
    </row>
    <row r="74" spans="4:6" x14ac:dyDescent="0.25">
      <c r="D74" s="8">
        <v>44992</v>
      </c>
      <c r="E74" s="7" t="s">
        <v>83</v>
      </c>
      <c r="F74" s="7">
        <v>15</v>
      </c>
    </row>
    <row r="75" spans="4:6" x14ac:dyDescent="0.25">
      <c r="D75" s="7"/>
      <c r="E75" s="7"/>
      <c r="F75" s="7">
        <v>1</v>
      </c>
    </row>
    <row r="76" spans="4:6" x14ac:dyDescent="0.25">
      <c r="D76" s="8">
        <v>44993</v>
      </c>
      <c r="E76" s="7" t="s">
        <v>82</v>
      </c>
      <c r="F76" s="7">
        <v>10</v>
      </c>
    </row>
    <row r="77" spans="4:6" x14ac:dyDescent="0.25">
      <c r="D77" s="7"/>
      <c r="E77" s="7"/>
      <c r="F77" s="7">
        <v>1</v>
      </c>
    </row>
    <row r="78" spans="4:6" x14ac:dyDescent="0.25">
      <c r="D78" s="7"/>
      <c r="E78" s="7" t="s">
        <v>88</v>
      </c>
      <c r="F78" s="7">
        <v>14</v>
      </c>
    </row>
    <row r="79" spans="4:6" x14ac:dyDescent="0.25">
      <c r="D79" s="7"/>
      <c r="E79" s="7"/>
      <c r="F79" s="7">
        <v>6</v>
      </c>
    </row>
    <row r="80" spans="4:6" x14ac:dyDescent="0.25">
      <c r="D80" s="7"/>
      <c r="E80" s="7"/>
      <c r="F80" s="7">
        <v>32</v>
      </c>
    </row>
    <row r="81" spans="4:11" x14ac:dyDescent="0.25">
      <c r="D81" s="7"/>
      <c r="E81" s="7" t="s">
        <v>90</v>
      </c>
      <c r="F81" s="7">
        <v>20</v>
      </c>
    </row>
    <row r="82" spans="4:11" x14ac:dyDescent="0.25">
      <c r="D82" s="7"/>
      <c r="E82" s="7"/>
      <c r="F82" s="7">
        <v>1</v>
      </c>
    </row>
    <row r="83" spans="4:11" x14ac:dyDescent="0.25">
      <c r="D83" s="8">
        <v>44994</v>
      </c>
      <c r="E83" s="7" t="s">
        <v>93</v>
      </c>
      <c r="F83" s="7">
        <v>14</v>
      </c>
    </row>
    <row r="84" spans="4:11" x14ac:dyDescent="0.25">
      <c r="D84" s="7"/>
      <c r="E84" s="7"/>
      <c r="F84" s="7">
        <v>33</v>
      </c>
    </row>
    <row r="85" spans="4:11" x14ac:dyDescent="0.25">
      <c r="D85" s="7"/>
      <c r="E85" s="7"/>
      <c r="F85" s="7">
        <v>30</v>
      </c>
    </row>
    <row r="86" spans="4:11" x14ac:dyDescent="0.25">
      <c r="D86" s="7"/>
      <c r="E86" s="7"/>
      <c r="F86" s="7">
        <v>1</v>
      </c>
    </row>
    <row r="87" spans="4:11" x14ac:dyDescent="0.25">
      <c r="D87" s="7"/>
      <c r="E87" s="7" t="s">
        <v>94</v>
      </c>
      <c r="F87" s="7">
        <v>18</v>
      </c>
    </row>
    <row r="88" spans="4:11" x14ac:dyDescent="0.25">
      <c r="D88" s="7"/>
      <c r="E88" s="7"/>
      <c r="F88" s="7">
        <v>2</v>
      </c>
    </row>
    <row r="89" spans="4:11" x14ac:dyDescent="0.25">
      <c r="D89" s="7"/>
      <c r="E89" s="7"/>
      <c r="F89" s="7">
        <v>1</v>
      </c>
    </row>
    <row r="90" spans="4:11" x14ac:dyDescent="0.25">
      <c r="D90" s="8">
        <v>44995</v>
      </c>
      <c r="E90" s="7" t="s">
        <v>95</v>
      </c>
      <c r="F90" s="7">
        <v>15</v>
      </c>
    </row>
    <row r="91" spans="4:11" x14ac:dyDescent="0.25">
      <c r="D91" s="7"/>
      <c r="E91" s="7"/>
      <c r="F91" s="7">
        <v>6</v>
      </c>
      <c r="K91" s="14"/>
    </row>
    <row r="92" spans="4:11" x14ac:dyDescent="0.25">
      <c r="K92" s="14"/>
    </row>
    <row r="93" spans="4:11" x14ac:dyDescent="0.25">
      <c r="K93" s="14"/>
    </row>
    <row r="94" spans="4:11" x14ac:dyDescent="0.25">
      <c r="K94" s="14"/>
    </row>
    <row r="95" spans="4:11" x14ac:dyDescent="0.25">
      <c r="K95" s="14"/>
    </row>
    <row r="96" spans="4:11" x14ac:dyDescent="0.25">
      <c r="K96" s="14"/>
    </row>
    <row r="97" spans="11:11" x14ac:dyDescent="0.25">
      <c r="K97" s="14"/>
    </row>
    <row r="98" spans="11:11" x14ac:dyDescent="0.25">
      <c r="K98" s="14"/>
    </row>
    <row r="99" spans="11:11" x14ac:dyDescent="0.25">
      <c r="K99" s="14"/>
    </row>
    <row r="100" spans="11:11" x14ac:dyDescent="0.25">
      <c r="K100" s="14"/>
    </row>
    <row r="101" spans="11:11" x14ac:dyDescent="0.25">
      <c r="K101" s="14"/>
    </row>
    <row r="102" spans="11:11" x14ac:dyDescent="0.25">
      <c r="K102" s="14"/>
    </row>
    <row r="103" spans="11:11" x14ac:dyDescent="0.25">
      <c r="K103" s="14"/>
    </row>
    <row r="104" spans="11:11" x14ac:dyDescent="0.25">
      <c r="K104" s="14"/>
    </row>
    <row r="105" spans="11:11" x14ac:dyDescent="0.25">
      <c r="K105" s="14"/>
    </row>
    <row r="106" spans="11:11" x14ac:dyDescent="0.25">
      <c r="K106" s="14"/>
    </row>
    <row r="107" spans="11:11" x14ac:dyDescent="0.25">
      <c r="K107" s="14"/>
    </row>
    <row r="108" spans="11:11" x14ac:dyDescent="0.25">
      <c r="K108" s="14"/>
    </row>
    <row r="109" spans="11:11" x14ac:dyDescent="0.25">
      <c r="K109" s="14"/>
    </row>
    <row r="110" spans="11:11" x14ac:dyDescent="0.25">
      <c r="K110" s="14"/>
    </row>
    <row r="111" spans="11:11" x14ac:dyDescent="0.25">
      <c r="K111" s="14"/>
    </row>
    <row r="112" spans="11:11" x14ac:dyDescent="0.25">
      <c r="K112" s="14"/>
    </row>
    <row r="113" spans="11:11" x14ac:dyDescent="0.25">
      <c r="K113" s="14"/>
    </row>
    <row r="114" spans="11:11" x14ac:dyDescent="0.25">
      <c r="K114" s="14"/>
    </row>
    <row r="115" spans="11:11" x14ac:dyDescent="0.25">
      <c r="K115" s="14"/>
    </row>
    <row r="116" spans="11:11" x14ac:dyDescent="0.25">
      <c r="K116" s="14"/>
    </row>
    <row r="117" spans="11:11" x14ac:dyDescent="0.25">
      <c r="K117" s="14"/>
    </row>
    <row r="118" spans="11:11" x14ac:dyDescent="0.25">
      <c r="K118" s="14"/>
    </row>
    <row r="119" spans="11:11" x14ac:dyDescent="0.25">
      <c r="K119" s="14"/>
    </row>
    <row r="120" spans="11:11" x14ac:dyDescent="0.25">
      <c r="K120" s="14"/>
    </row>
    <row r="121" spans="11:11" x14ac:dyDescent="0.25">
      <c r="K121" s="14"/>
    </row>
    <row r="122" spans="11:11" x14ac:dyDescent="0.25">
      <c r="K122" s="14"/>
    </row>
    <row r="123" spans="11:11" x14ac:dyDescent="0.25">
      <c r="K123" s="14"/>
    </row>
    <row r="124" spans="11:11" x14ac:dyDescent="0.25">
      <c r="K124" s="14"/>
    </row>
    <row r="125" spans="11:11" x14ac:dyDescent="0.25">
      <c r="K125" s="14"/>
    </row>
    <row r="126" spans="11:11" x14ac:dyDescent="0.25">
      <c r="K126" s="14"/>
    </row>
    <row r="127" spans="11:11" x14ac:dyDescent="0.25">
      <c r="K127" s="14"/>
    </row>
    <row r="128" spans="11:11" x14ac:dyDescent="0.25">
      <c r="K128" s="14"/>
    </row>
    <row r="129" spans="11:11" x14ac:dyDescent="0.25">
      <c r="K129" s="14"/>
    </row>
    <row r="130" spans="11:11" x14ac:dyDescent="0.25">
      <c r="K130" s="14"/>
    </row>
    <row r="131" spans="11:11" x14ac:dyDescent="0.25">
      <c r="K131" s="14"/>
    </row>
    <row r="132" spans="11:11" x14ac:dyDescent="0.25">
      <c r="K132" s="14"/>
    </row>
    <row r="133" spans="11:11" x14ac:dyDescent="0.25">
      <c r="K133" s="14"/>
    </row>
    <row r="134" spans="11:11" x14ac:dyDescent="0.25">
      <c r="K134" s="14"/>
    </row>
    <row r="135" spans="11:11" x14ac:dyDescent="0.25">
      <c r="K135" s="14"/>
    </row>
    <row r="136" spans="11:11" x14ac:dyDescent="0.25">
      <c r="K136" s="14"/>
    </row>
    <row r="137" spans="11:11" x14ac:dyDescent="0.25">
      <c r="K137" s="14"/>
    </row>
    <row r="138" spans="11:11" x14ac:dyDescent="0.25">
      <c r="K138" s="14"/>
    </row>
    <row r="139" spans="11:11" x14ac:dyDescent="0.25">
      <c r="K139" s="14"/>
    </row>
    <row r="140" spans="11:11" x14ac:dyDescent="0.25">
      <c r="K140" s="14"/>
    </row>
    <row r="141" spans="11:11" x14ac:dyDescent="0.25">
      <c r="K141" s="14"/>
    </row>
    <row r="142" spans="11:11" x14ac:dyDescent="0.25">
      <c r="K142" s="14"/>
    </row>
    <row r="143" spans="11:11" x14ac:dyDescent="0.25">
      <c r="K143" s="14"/>
    </row>
    <row r="144" spans="11:11" x14ac:dyDescent="0.25">
      <c r="K144" s="14"/>
    </row>
    <row r="145" spans="11:11" x14ac:dyDescent="0.25">
      <c r="K145" s="14"/>
    </row>
    <row r="146" spans="11:11" x14ac:dyDescent="0.25">
      <c r="K146" s="14"/>
    </row>
    <row r="147" spans="11:11" x14ac:dyDescent="0.25">
      <c r="K147" s="14"/>
    </row>
    <row r="148" spans="11:11" x14ac:dyDescent="0.25">
      <c r="K148" s="14"/>
    </row>
    <row r="149" spans="11:11" x14ac:dyDescent="0.25">
      <c r="K149" s="14"/>
    </row>
    <row r="150" spans="11:11" x14ac:dyDescent="0.25">
      <c r="K150" s="14"/>
    </row>
    <row r="151" spans="11:11" x14ac:dyDescent="0.25">
      <c r="K151" s="14"/>
    </row>
    <row r="152" spans="11:11" x14ac:dyDescent="0.25">
      <c r="K152" s="14"/>
    </row>
    <row r="153" spans="11:11" x14ac:dyDescent="0.25">
      <c r="K153" s="14"/>
    </row>
    <row r="154" spans="11:11" x14ac:dyDescent="0.25">
      <c r="K154" s="14"/>
    </row>
    <row r="155" spans="11:11" x14ac:dyDescent="0.25">
      <c r="K155" s="14"/>
    </row>
    <row r="156" spans="11:11" x14ac:dyDescent="0.25">
      <c r="K156" s="14"/>
    </row>
    <row r="157" spans="11:11" x14ac:dyDescent="0.25">
      <c r="K157" s="15"/>
    </row>
  </sheetData>
  <mergeCells count="11">
    <mergeCell ref="T1:AC1"/>
    <mergeCell ref="A1:B1"/>
    <mergeCell ref="D1:F1"/>
    <mergeCell ref="H1:J1"/>
    <mergeCell ref="L1:N1"/>
    <mergeCell ref="P1:R1"/>
    <mergeCell ref="AE1:AF1"/>
    <mergeCell ref="AH1:AI1"/>
    <mergeCell ref="AK1:AL1"/>
    <mergeCell ref="AN1:AO1"/>
    <mergeCell ref="AQ1:AS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P28"/>
  <sheetViews>
    <sheetView topLeftCell="A6" workbookViewId="0">
      <selection activeCell="I15" sqref="I15"/>
    </sheetView>
  </sheetViews>
  <sheetFormatPr defaultRowHeight="15" x14ac:dyDescent="0.25"/>
  <sheetData>
    <row r="4" spans="6:16" x14ac:dyDescent="0.25">
      <c r="F4" t="s">
        <v>222</v>
      </c>
      <c r="G4" s="7" t="s">
        <v>122</v>
      </c>
      <c r="H4" t="s">
        <v>223</v>
      </c>
      <c r="N4" t="s">
        <v>222</v>
      </c>
      <c r="O4" s="28" t="s">
        <v>224</v>
      </c>
      <c r="P4" t="s">
        <v>223</v>
      </c>
    </row>
    <row r="5" spans="6:16" x14ac:dyDescent="0.25">
      <c r="F5" t="s">
        <v>222</v>
      </c>
      <c r="G5" s="7" t="s">
        <v>123</v>
      </c>
      <c r="H5" t="s">
        <v>223</v>
      </c>
      <c r="N5" t="s">
        <v>222</v>
      </c>
      <c r="O5" s="28" t="s">
        <v>225</v>
      </c>
      <c r="P5" t="s">
        <v>223</v>
      </c>
    </row>
    <row r="6" spans="6:16" x14ac:dyDescent="0.25">
      <c r="F6" t="s">
        <v>222</v>
      </c>
      <c r="G6" s="7" t="s">
        <v>124</v>
      </c>
      <c r="H6" t="s">
        <v>223</v>
      </c>
      <c r="N6" t="s">
        <v>222</v>
      </c>
      <c r="O6" s="28" t="s">
        <v>226</v>
      </c>
      <c r="P6" t="s">
        <v>223</v>
      </c>
    </row>
    <row r="7" spans="6:16" x14ac:dyDescent="0.25">
      <c r="F7" t="s">
        <v>222</v>
      </c>
      <c r="G7" s="7" t="s">
        <v>125</v>
      </c>
      <c r="H7" t="s">
        <v>223</v>
      </c>
      <c r="N7" t="s">
        <v>222</v>
      </c>
      <c r="O7" s="28" t="s">
        <v>227</v>
      </c>
      <c r="P7" t="s">
        <v>223</v>
      </c>
    </row>
    <row r="8" spans="6:16" x14ac:dyDescent="0.25">
      <c r="F8" t="s">
        <v>222</v>
      </c>
      <c r="G8" s="7" t="s">
        <v>126</v>
      </c>
      <c r="H8" t="s">
        <v>223</v>
      </c>
      <c r="N8" t="s">
        <v>222</v>
      </c>
      <c r="O8" s="28" t="s">
        <v>228</v>
      </c>
      <c r="P8" t="s">
        <v>223</v>
      </c>
    </row>
    <row r="9" spans="6:16" x14ac:dyDescent="0.25">
      <c r="F9" t="s">
        <v>222</v>
      </c>
      <c r="G9" s="7" t="s">
        <v>124</v>
      </c>
      <c r="H9" t="s">
        <v>223</v>
      </c>
      <c r="N9" t="s">
        <v>222</v>
      </c>
      <c r="O9" s="28" t="s">
        <v>229</v>
      </c>
      <c r="P9" t="s">
        <v>223</v>
      </c>
    </row>
    <row r="10" spans="6:16" x14ac:dyDescent="0.25">
      <c r="F10" t="s">
        <v>222</v>
      </c>
      <c r="G10" s="7" t="s">
        <v>127</v>
      </c>
      <c r="H10" t="s">
        <v>223</v>
      </c>
      <c r="N10" t="s">
        <v>222</v>
      </c>
      <c r="O10" s="28" t="s">
        <v>230</v>
      </c>
      <c r="P10" t="s">
        <v>223</v>
      </c>
    </row>
    <row r="11" spans="6:16" x14ac:dyDescent="0.25">
      <c r="F11" t="s">
        <v>222</v>
      </c>
      <c r="G11" s="7" t="s">
        <v>128</v>
      </c>
      <c r="H11" t="s">
        <v>223</v>
      </c>
      <c r="N11" t="s">
        <v>222</v>
      </c>
      <c r="O11" s="28" t="s">
        <v>231</v>
      </c>
      <c r="P11" t="s">
        <v>223</v>
      </c>
    </row>
    <row r="12" spans="6:16" x14ac:dyDescent="0.25">
      <c r="F12" t="s">
        <v>222</v>
      </c>
      <c r="G12" s="7" t="s">
        <v>129</v>
      </c>
      <c r="H12" t="s">
        <v>223</v>
      </c>
      <c r="N12" t="s">
        <v>222</v>
      </c>
      <c r="O12" s="28" t="s">
        <v>232</v>
      </c>
      <c r="P12" t="s">
        <v>223</v>
      </c>
    </row>
    <row r="13" spans="6:16" x14ac:dyDescent="0.25">
      <c r="F13" t="s">
        <v>222</v>
      </c>
      <c r="G13" s="7" t="s">
        <v>130</v>
      </c>
      <c r="H13" t="s">
        <v>223</v>
      </c>
      <c r="N13" t="s">
        <v>222</v>
      </c>
      <c r="O13" s="28" t="s">
        <v>233</v>
      </c>
      <c r="P13" t="s">
        <v>223</v>
      </c>
    </row>
    <row r="14" spans="6:16" x14ac:dyDescent="0.25">
      <c r="F14" t="s">
        <v>222</v>
      </c>
      <c r="G14" s="7" t="s">
        <v>131</v>
      </c>
      <c r="H14" t="s">
        <v>223</v>
      </c>
    </row>
    <row r="15" spans="6:16" x14ac:dyDescent="0.25">
      <c r="F15" t="s">
        <v>222</v>
      </c>
      <c r="G15" s="7" t="s">
        <v>131</v>
      </c>
      <c r="H15" t="s">
        <v>223</v>
      </c>
    </row>
    <row r="16" spans="6:16" x14ac:dyDescent="0.25">
      <c r="F16" t="s">
        <v>222</v>
      </c>
      <c r="G16" s="7" t="s">
        <v>132</v>
      </c>
      <c r="H16" t="s">
        <v>223</v>
      </c>
    </row>
    <row r="17" spans="6:8" x14ac:dyDescent="0.25">
      <c r="F17" t="s">
        <v>222</v>
      </c>
      <c r="G17" s="7" t="s">
        <v>133</v>
      </c>
      <c r="H17" t="s">
        <v>223</v>
      </c>
    </row>
    <row r="18" spans="6:8" x14ac:dyDescent="0.25">
      <c r="F18" t="s">
        <v>222</v>
      </c>
      <c r="G18" s="7" t="s">
        <v>134</v>
      </c>
      <c r="H18" t="s">
        <v>223</v>
      </c>
    </row>
    <row r="19" spans="6:8" x14ac:dyDescent="0.25">
      <c r="F19" t="s">
        <v>222</v>
      </c>
      <c r="G19" s="7" t="s">
        <v>135</v>
      </c>
      <c r="H19" t="s">
        <v>223</v>
      </c>
    </row>
    <row r="20" spans="6:8" x14ac:dyDescent="0.25">
      <c r="F20" t="s">
        <v>222</v>
      </c>
      <c r="G20" s="7" t="s">
        <v>136</v>
      </c>
      <c r="H20" t="s">
        <v>223</v>
      </c>
    </row>
    <row r="21" spans="6:8" x14ac:dyDescent="0.25">
      <c r="F21" t="s">
        <v>222</v>
      </c>
      <c r="G21" s="7" t="s">
        <v>137</v>
      </c>
      <c r="H21" t="s">
        <v>223</v>
      </c>
    </row>
    <row r="22" spans="6:8" x14ac:dyDescent="0.25">
      <c r="F22" t="s">
        <v>222</v>
      </c>
      <c r="G22" s="7" t="s">
        <v>138</v>
      </c>
      <c r="H22" t="s">
        <v>223</v>
      </c>
    </row>
    <row r="23" spans="6:8" x14ac:dyDescent="0.25">
      <c r="F23" t="s">
        <v>222</v>
      </c>
      <c r="G23" s="7" t="s">
        <v>139</v>
      </c>
      <c r="H23" t="s">
        <v>223</v>
      </c>
    </row>
    <row r="24" spans="6:8" x14ac:dyDescent="0.25">
      <c r="F24" t="s">
        <v>222</v>
      </c>
      <c r="G24" s="7" t="s">
        <v>140</v>
      </c>
      <c r="H24" t="s">
        <v>223</v>
      </c>
    </row>
    <row r="25" spans="6:8" x14ac:dyDescent="0.25">
      <c r="F25" t="s">
        <v>222</v>
      </c>
      <c r="G25" s="7" t="s">
        <v>141</v>
      </c>
      <c r="H25" t="s">
        <v>223</v>
      </c>
    </row>
    <row r="26" spans="6:8" x14ac:dyDescent="0.25">
      <c r="F26" t="s">
        <v>222</v>
      </c>
      <c r="G26" s="7" t="s">
        <v>142</v>
      </c>
      <c r="H26" t="s">
        <v>223</v>
      </c>
    </row>
    <row r="27" spans="6:8" x14ac:dyDescent="0.25">
      <c r="F27" t="s">
        <v>222</v>
      </c>
      <c r="G27" s="7" t="s">
        <v>143</v>
      </c>
      <c r="H27" t="s">
        <v>223</v>
      </c>
    </row>
    <row r="28" spans="6:8" x14ac:dyDescent="0.25">
      <c r="F28" t="s">
        <v>222</v>
      </c>
      <c r="G28" s="7" t="s">
        <v>144</v>
      </c>
      <c r="H28" t="s">
        <v>223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Clean</vt:lpstr>
      <vt:lpstr>Hitung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</dc:creator>
  <cp:lastModifiedBy>Abid</cp:lastModifiedBy>
  <dcterms:created xsi:type="dcterms:W3CDTF">2023-03-14T02:44:31Z</dcterms:created>
  <dcterms:modified xsi:type="dcterms:W3CDTF">2023-04-09T16:00:08Z</dcterms:modified>
</cp:coreProperties>
</file>