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15600" windowHeight="7995"/>
  </bookViews>
  <sheets>
    <sheet name="NamaBarang" sheetId="1" r:id="rId1"/>
    <sheet name="LabaHarian" sheetId="2" r:id="rId2"/>
    <sheet name="LabaRugiBulanan" sheetId="3" r:id="rId3"/>
  </sheets>
  <definedNames>
    <definedName name="DataFeb">LabaHarian!$A$85:$I$153</definedName>
    <definedName name="DataFebruari">OFFSET(LabaHarian!$A$85,0,0,COUNTA(LabaHarian!$I:$I),9)</definedName>
    <definedName name="DataJanuari">LabaHarian!$A$6:$I$76</definedName>
    <definedName name="Kompor_Rinnai_2_Tungku">NamaBarang!$B$20</definedName>
    <definedName name="LABAFEBRUARI">LabaHarian!$A$80:$I$154</definedName>
    <definedName name="LABAJANUARI">LabaHarian!$A$1:$I$77</definedName>
    <definedName name="List1">OFFSET(NamaBarang!$B$7,1,0,COUNTA(NamaBarang!$B$7:$B$65)-1,1)</definedName>
    <definedName name="List2">OFFSET(NamaBarang!$C$7,1,0,COUNTA(NamaBarang!$C$7:$C$65)-1,1)</definedName>
    <definedName name="nb">NamaBarang!$B$8:$E$64</definedName>
    <definedName name="PB">LabaRugiBulanan!$H$6:$H$17</definedName>
  </definedNames>
  <calcPr calcId="125725"/>
</workbook>
</file>

<file path=xl/calcChain.xml><?xml version="1.0" encoding="utf-8"?>
<calcChain xmlns="http://schemas.openxmlformats.org/spreadsheetml/2006/main">
  <c r="C7" i="3"/>
  <c r="I153" i="2"/>
  <c r="F76"/>
  <c r="F69"/>
  <c r="F70"/>
  <c r="F71"/>
  <c r="F72"/>
  <c r="F73"/>
  <c r="F74"/>
  <c r="F75"/>
  <c r="F68"/>
  <c r="E76"/>
  <c r="E69"/>
  <c r="E70"/>
  <c r="E71"/>
  <c r="E72"/>
  <c r="E73"/>
  <c r="E74"/>
  <c r="E75"/>
  <c r="E68"/>
  <c r="F64"/>
  <c r="F65"/>
  <c r="F66"/>
  <c r="F67"/>
  <c r="E64"/>
  <c r="E65"/>
  <c r="E66"/>
  <c r="E67"/>
  <c r="C76"/>
  <c r="C65"/>
  <c r="C66"/>
  <c r="C67"/>
  <c r="C68"/>
  <c r="C69"/>
  <c r="C70"/>
  <c r="C71"/>
  <c r="C72"/>
  <c r="C73"/>
  <c r="C74"/>
  <c r="C75"/>
  <c r="C64"/>
  <c r="F55"/>
  <c r="F56"/>
  <c r="F57"/>
  <c r="F58"/>
  <c r="F59"/>
  <c r="F60"/>
  <c r="F61"/>
  <c r="F62"/>
  <c r="F63"/>
  <c r="F54"/>
  <c r="E55"/>
  <c r="E56"/>
  <c r="E57"/>
  <c r="E58"/>
  <c r="E59"/>
  <c r="E60"/>
  <c r="E61"/>
  <c r="E62"/>
  <c r="E63"/>
  <c r="E54"/>
  <c r="C54"/>
  <c r="C55"/>
  <c r="C56"/>
  <c r="C57"/>
  <c r="C58"/>
  <c r="C59"/>
  <c r="C60"/>
  <c r="C61"/>
  <c r="C62"/>
  <c r="C63"/>
  <c r="C53"/>
  <c r="F46"/>
  <c r="F47"/>
  <c r="F48"/>
  <c r="F49"/>
  <c r="F50"/>
  <c r="F51"/>
  <c r="F52"/>
  <c r="F53"/>
  <c r="F45"/>
  <c r="E52"/>
  <c r="E53"/>
  <c r="E46"/>
  <c r="E47"/>
  <c r="E48"/>
  <c r="E49"/>
  <c r="E50"/>
  <c r="E51"/>
  <c r="E45"/>
  <c r="C46"/>
  <c r="C47"/>
  <c r="C48"/>
  <c r="C49"/>
  <c r="C50"/>
  <c r="C51"/>
  <c r="C52"/>
  <c r="C45"/>
  <c r="E34"/>
  <c r="E35"/>
  <c r="E36"/>
  <c r="E33"/>
  <c r="F34"/>
  <c r="F31"/>
  <c r="F32"/>
  <c r="F33"/>
  <c r="F35"/>
  <c r="F36"/>
  <c r="F30"/>
  <c r="F25"/>
  <c r="F26"/>
  <c r="F24"/>
  <c r="F18"/>
  <c r="F17"/>
  <c r="F15"/>
  <c r="F16"/>
  <c r="F19"/>
  <c r="F14"/>
  <c r="E18"/>
  <c r="E17"/>
  <c r="E15"/>
  <c r="E16"/>
  <c r="E19"/>
  <c r="E14"/>
  <c r="E24"/>
  <c r="E25"/>
  <c r="E26"/>
  <c r="H26" s="1"/>
  <c r="I26" s="1"/>
  <c r="E27"/>
  <c r="E28"/>
  <c r="E29"/>
  <c r="E30"/>
  <c r="H30" s="1"/>
  <c r="I30" s="1"/>
  <c r="C34"/>
  <c r="C35"/>
  <c r="C36"/>
  <c r="C37"/>
  <c r="C38"/>
  <c r="C39"/>
  <c r="C40"/>
  <c r="C41"/>
  <c r="C33"/>
  <c r="C26"/>
  <c r="C27"/>
  <c r="C28"/>
  <c r="C29"/>
  <c r="C30"/>
  <c r="C25"/>
  <c r="C23"/>
  <c r="C24"/>
  <c r="C31"/>
  <c r="C32"/>
  <c r="C42"/>
  <c r="C43"/>
  <c r="C44"/>
  <c r="C20"/>
  <c r="C21"/>
  <c r="C22"/>
  <c r="C19"/>
  <c r="C18"/>
  <c r="C17"/>
  <c r="C16"/>
  <c r="E20"/>
  <c r="E21"/>
  <c r="E22"/>
  <c r="E23"/>
  <c r="E31"/>
  <c r="E32"/>
  <c r="E37"/>
  <c r="E38"/>
  <c r="E39"/>
  <c r="E40"/>
  <c r="E41"/>
  <c r="E42"/>
  <c r="E43"/>
  <c r="E44"/>
  <c r="C15"/>
  <c r="C14"/>
  <c r="F7"/>
  <c r="F8"/>
  <c r="F9"/>
  <c r="F10"/>
  <c r="F11"/>
  <c r="F12"/>
  <c r="F13"/>
  <c r="F20"/>
  <c r="F21"/>
  <c r="F22"/>
  <c r="F23"/>
  <c r="H25"/>
  <c r="I25" s="1"/>
  <c r="F27"/>
  <c r="F28"/>
  <c r="F29"/>
  <c r="F37"/>
  <c r="F38"/>
  <c r="F39"/>
  <c r="F40"/>
  <c r="F41"/>
  <c r="F42"/>
  <c r="F43"/>
  <c r="F44"/>
  <c r="E7"/>
  <c r="E8"/>
  <c r="E9"/>
  <c r="E10"/>
  <c r="E11"/>
  <c r="E12"/>
  <c r="E13"/>
  <c r="C7"/>
  <c r="C8"/>
  <c r="C9"/>
  <c r="C10"/>
  <c r="C11"/>
  <c r="C12"/>
  <c r="C13"/>
  <c r="F6"/>
  <c r="E6"/>
  <c r="C6"/>
  <c r="H66" l="1"/>
  <c r="I66" s="1"/>
  <c r="H34"/>
  <c r="I34" s="1"/>
  <c r="H62"/>
  <c r="I62" s="1"/>
  <c r="H45"/>
  <c r="I45" s="1"/>
  <c r="H70"/>
  <c r="I70" s="1"/>
  <c r="H53"/>
  <c r="I53" s="1"/>
  <c r="H17"/>
  <c r="I17" s="1"/>
  <c r="H51"/>
  <c r="I51" s="1"/>
  <c r="H49"/>
  <c r="I49" s="1"/>
  <c r="H47"/>
  <c r="I47" s="1"/>
  <c r="H73"/>
  <c r="I73" s="1"/>
  <c r="H13"/>
  <c r="I13" s="1"/>
  <c r="H7"/>
  <c r="I7" s="1"/>
  <c r="H36"/>
  <c r="I36" s="1"/>
  <c r="H58"/>
  <c r="I58" s="1"/>
  <c r="H68"/>
  <c r="I68" s="1"/>
  <c r="H74"/>
  <c r="I74" s="1"/>
  <c r="H64"/>
  <c r="I64" s="1"/>
  <c r="H19"/>
  <c r="I19" s="1"/>
  <c r="H60"/>
  <c r="I60" s="1"/>
  <c r="H56"/>
  <c r="I56" s="1"/>
  <c r="H41"/>
  <c r="I41" s="1"/>
  <c r="H37"/>
  <c r="I37" s="1"/>
  <c r="H72"/>
  <c r="I72" s="1"/>
  <c r="H11"/>
  <c r="I11" s="1"/>
  <c r="H9"/>
  <c r="I9" s="1"/>
  <c r="H22"/>
  <c r="I22" s="1"/>
  <c r="H32"/>
  <c r="I32" s="1"/>
  <c r="H50"/>
  <c r="I50" s="1"/>
  <c r="H48"/>
  <c r="I48" s="1"/>
  <c r="H46"/>
  <c r="I46" s="1"/>
  <c r="H52"/>
  <c r="I52" s="1"/>
  <c r="H42"/>
  <c r="I42" s="1"/>
  <c r="H12"/>
  <c r="I12" s="1"/>
  <c r="H16"/>
  <c r="I16" s="1"/>
  <c r="H24"/>
  <c r="I24" s="1"/>
  <c r="H31"/>
  <c r="I31" s="1"/>
  <c r="H35"/>
  <c r="I35" s="1"/>
  <c r="H63"/>
  <c r="I63" s="1"/>
  <c r="H61"/>
  <c r="I61" s="1"/>
  <c r="H59"/>
  <c r="I59" s="1"/>
  <c r="H57"/>
  <c r="I57" s="1"/>
  <c r="H55"/>
  <c r="I55" s="1"/>
  <c r="H67"/>
  <c r="I67" s="1"/>
  <c r="H65"/>
  <c r="I65" s="1"/>
  <c r="H75"/>
  <c r="I75" s="1"/>
  <c r="H71"/>
  <c r="I71" s="1"/>
  <c r="H69"/>
  <c r="I69" s="1"/>
  <c r="H23"/>
  <c r="I23" s="1"/>
  <c r="H29"/>
  <c r="I29" s="1"/>
  <c r="H27"/>
  <c r="I27" s="1"/>
  <c r="H28"/>
  <c r="I28" s="1"/>
  <c r="H20"/>
  <c r="I20" s="1"/>
  <c r="H18"/>
  <c r="I18" s="1"/>
  <c r="H33"/>
  <c r="I33" s="1"/>
  <c r="H54"/>
  <c r="I54" s="1"/>
  <c r="H21"/>
  <c r="I21" s="1"/>
  <c r="H15"/>
  <c r="I15" s="1"/>
  <c r="H14"/>
  <c r="I14" s="1"/>
  <c r="H8"/>
  <c r="I8" s="1"/>
  <c r="H10"/>
  <c r="I10" s="1"/>
  <c r="H6"/>
  <c r="I6" s="1"/>
  <c r="H76"/>
  <c r="I76" s="1"/>
  <c r="H39"/>
  <c r="I39" s="1"/>
  <c r="H40"/>
  <c r="I40" s="1"/>
  <c r="H43"/>
  <c r="I43" s="1"/>
  <c r="H44"/>
  <c r="I44" s="1"/>
  <c r="H38"/>
  <c r="I38" s="1"/>
  <c r="I77" l="1"/>
  <c r="C6" i="3" s="1"/>
  <c r="I6" s="1"/>
  <c r="G6"/>
  <c r="G7"/>
  <c r="H7" s="1"/>
  <c r="G8"/>
  <c r="H8" s="1"/>
  <c r="I8"/>
  <c r="G9"/>
  <c r="H9" s="1"/>
  <c r="G10"/>
  <c r="H10" s="1"/>
  <c r="G11"/>
  <c r="H11" s="1"/>
  <c r="I11"/>
  <c r="G12"/>
  <c r="H12" s="1"/>
  <c r="I12"/>
  <c r="G13"/>
  <c r="H13"/>
  <c r="I13"/>
  <c r="G14"/>
  <c r="H14" s="1"/>
  <c r="G15"/>
  <c r="H15" s="1"/>
  <c r="I15"/>
  <c r="G16"/>
  <c r="H16" s="1"/>
  <c r="I16"/>
  <c r="G17"/>
  <c r="H17"/>
  <c r="I17"/>
  <c r="I7" l="1"/>
  <c r="I14"/>
  <c r="I10"/>
  <c r="I9"/>
  <c r="H6"/>
</calcChain>
</file>

<file path=xl/comments1.xml><?xml version="1.0" encoding="utf-8"?>
<comments xmlns="http://schemas.openxmlformats.org/spreadsheetml/2006/main">
  <authors>
    <author>TOSHIBA</author>
  </authors>
  <commentList>
    <comment ref="G5" authorId="0">
      <text>
        <r>
          <rPr>
            <b/>
            <sz val="9"/>
            <color indexed="81"/>
            <rFont val="Tahoma"/>
            <family val="2"/>
          </rPr>
          <t xml:space="preserve">lain-lain merupakan pengeluaran yang bukan pengeluaran pokok atau tidak menentu seperti trasport pengiriman barang
</t>
        </r>
      </text>
    </comment>
    <comment ref="H5" authorId="0">
      <text>
        <r>
          <rPr>
            <b/>
            <sz val="9"/>
            <color indexed="81"/>
            <rFont val="Tahoma"/>
            <family val="2"/>
          </rPr>
          <t>pendapatan didapat dari harga jual dikurangi harga beli kemudian dikalikan jumlah barang yang dibeli
rumus : 
pendapatan =(hrg jual - hrg beli) * jumlah barang</t>
        </r>
      </text>
    </comment>
    <comment ref="I5" authorId="0">
      <text>
        <r>
          <rPr>
            <sz val="9"/>
            <color indexed="81"/>
            <rFont val="Tahoma"/>
            <family val="2"/>
          </rPr>
          <t xml:space="preserve">laba bersih dapat diperoleh dari pendapatan dikurangi lain lain
</t>
        </r>
      </text>
    </comment>
    <comment ref="G84" authorId="0">
      <text>
        <r>
          <rPr>
            <b/>
            <sz val="9"/>
            <color indexed="81"/>
            <rFont val="Tahoma"/>
            <family val="2"/>
          </rPr>
          <t xml:space="preserve">lain-lain merupakan pengeluaran yang bukan pengeluaran pokok atau tidak menentu seperti trasport pengiriman barang
</t>
        </r>
      </text>
    </comment>
    <comment ref="H84" authorId="0">
      <text>
        <r>
          <rPr>
            <b/>
            <sz val="9"/>
            <color indexed="81"/>
            <rFont val="Tahoma"/>
            <family val="2"/>
          </rPr>
          <t>pendapatan didapat dari harga jual dikurangi harga beli kemudian dikalikan jumlah barang yang dibeli
rumus : 
pendapatan =(hrg jual - hrg beli) * jumlah barang</t>
        </r>
      </text>
    </comment>
    <comment ref="I84" authorId="0">
      <text>
        <r>
          <rPr>
            <sz val="9"/>
            <color indexed="81"/>
            <rFont val="Tahoma"/>
            <family val="2"/>
          </rPr>
          <t xml:space="preserve">laba bersih dapat diperoleh dari pendapatan dikurangi lain lain
</t>
        </r>
      </text>
    </comment>
  </commentList>
</comments>
</file>

<file path=xl/sharedStrings.xml><?xml version="1.0" encoding="utf-8"?>
<sst xmlns="http://schemas.openxmlformats.org/spreadsheetml/2006/main" count="442" uniqueCount="173">
  <si>
    <t>PENJUALAN BARANG ELETRONIK</t>
  </si>
  <si>
    <t>TOKO GALAXY</t>
  </si>
  <si>
    <t>Antena Remote</t>
  </si>
  <si>
    <t>Radio Enter</t>
  </si>
  <si>
    <t>Kabel Antena TV</t>
  </si>
  <si>
    <t>Dispenser</t>
  </si>
  <si>
    <t>Lemari Es</t>
  </si>
  <si>
    <t>Kompor 2 Tungku</t>
  </si>
  <si>
    <t>Kompor 1 Tungku</t>
  </si>
  <si>
    <t>Lampu Emergency</t>
  </si>
  <si>
    <t>Blender</t>
  </si>
  <si>
    <t>Mix</t>
  </si>
  <si>
    <t>Magic Com</t>
  </si>
  <si>
    <t>Kipas Angin Berdiri</t>
  </si>
  <si>
    <t>Kipas Angin Box</t>
  </si>
  <si>
    <t>Boosrer Tv 1 set</t>
  </si>
  <si>
    <t>Speaker Kamar</t>
  </si>
  <si>
    <t>Lampu Untir</t>
  </si>
  <si>
    <t>Kabel TV</t>
  </si>
  <si>
    <t>Lampu Belajar Bebek</t>
  </si>
  <si>
    <t>Lampu Belajar Corong</t>
  </si>
  <si>
    <t>Selang Mesin Cuci</t>
  </si>
  <si>
    <t>Senter Bertenaga Matahari</t>
  </si>
  <si>
    <t>Selang Regulator</t>
  </si>
  <si>
    <t>Solder</t>
  </si>
  <si>
    <t>Jas Hujan</t>
  </si>
  <si>
    <t>Jas Hujan Set</t>
  </si>
  <si>
    <t>Kipas Meja Serba Guna</t>
  </si>
  <si>
    <t>Toyasaki</t>
  </si>
  <si>
    <t>VDR</t>
  </si>
  <si>
    <t>Trisonic</t>
  </si>
  <si>
    <t>Big Found</t>
  </si>
  <si>
    <t>Visicom</t>
  </si>
  <si>
    <t>Visional Cool</t>
  </si>
  <si>
    <t>Polytron Slim 21 Inc</t>
  </si>
  <si>
    <t>Toshiba Glacio</t>
  </si>
  <si>
    <t>Polytron</t>
  </si>
  <si>
    <t>Santika</t>
  </si>
  <si>
    <t>Kompor Rinnai 2 Tungku</t>
  </si>
  <si>
    <t>Teflon</t>
  </si>
  <si>
    <t>Stainless</t>
  </si>
  <si>
    <t>Quantum</t>
  </si>
  <si>
    <t>Winn Gas</t>
  </si>
  <si>
    <t>Trisonic 21 Inc</t>
  </si>
  <si>
    <t>Gantung</t>
  </si>
  <si>
    <t>New Viva</t>
  </si>
  <si>
    <t>Pujikarya</t>
  </si>
  <si>
    <t>Miyako</t>
  </si>
  <si>
    <t>Matsugama</t>
  </si>
  <si>
    <t>Maspro</t>
  </si>
  <si>
    <t>Ichiko</t>
  </si>
  <si>
    <t>Hanoch 45W</t>
  </si>
  <si>
    <t>Hanoch 35W</t>
  </si>
  <si>
    <t>Kitani 15M</t>
  </si>
  <si>
    <t>PLC</t>
  </si>
  <si>
    <t>Sharp</t>
  </si>
  <si>
    <t>Multi TV</t>
  </si>
  <si>
    <t>Exclusive 15W</t>
  </si>
  <si>
    <t>Tech 9W</t>
  </si>
  <si>
    <t>Dakkar 5W</t>
  </si>
  <si>
    <t>Ekonomi 3W</t>
  </si>
  <si>
    <t>Omi</t>
  </si>
  <si>
    <t>Helix 32W</t>
  </si>
  <si>
    <t>Tornado 20W</t>
  </si>
  <si>
    <t>Sitrang 23W</t>
  </si>
  <si>
    <t>Sitrang 11W</t>
  </si>
  <si>
    <t>Sitrang 8W</t>
  </si>
  <si>
    <t>Sitrang 5W</t>
  </si>
  <si>
    <t>Aoki Besar</t>
  </si>
  <si>
    <t>Aoki Kecil</t>
  </si>
  <si>
    <t>Toyosaki Kecil</t>
  </si>
  <si>
    <t>Surya 30 LED</t>
  </si>
  <si>
    <t>Msiwa</t>
  </si>
  <si>
    <t>New Pallas</t>
  </si>
  <si>
    <t>Ponco</t>
  </si>
  <si>
    <t>Kombinasi</t>
  </si>
  <si>
    <t>Soccer</t>
  </si>
  <si>
    <t>Venus</t>
  </si>
  <si>
    <t>TANGGAL</t>
  </si>
  <si>
    <t>KETERANGAN</t>
  </si>
  <si>
    <t>PENDAPATAN</t>
  </si>
  <si>
    <t>LABA BERSIH</t>
  </si>
  <si>
    <t xml:space="preserve">NAMA BARANG </t>
  </si>
  <si>
    <t>JUMLAH BARANG</t>
  </si>
  <si>
    <t>HARGA BELI</t>
  </si>
  <si>
    <t>HARGA JUAL</t>
  </si>
  <si>
    <t>LAIN-LAIN</t>
  </si>
  <si>
    <t>MERK</t>
  </si>
  <si>
    <t>Total</t>
  </si>
  <si>
    <t>LABA/RUGI BULANAN</t>
  </si>
  <si>
    <t>BULAN</t>
  </si>
  <si>
    <t>PEMASUKAN</t>
  </si>
  <si>
    <t>PENGELUARAN</t>
  </si>
  <si>
    <t>LISTRIK</t>
  </si>
  <si>
    <t>INTERNET</t>
  </si>
  <si>
    <t>TELEPON</t>
  </si>
  <si>
    <t>TOTAL PENGELUARAN</t>
  </si>
  <si>
    <t>OKTOBER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</si>
  <si>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</si>
  <si>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</si>
  <si>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</si>
  <si>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</si>
  <si>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</si>
  <si>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</si>
  <si>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</si>
  <si>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</si>
  <si>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</si>
  <si>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</si>
  <si>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</si>
  <si>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t>PEMASUKAN BERSIH</t>
  </si>
  <si>
    <t>Harga Beli</t>
  </si>
  <si>
    <t>LABA HARIAN BULAN JANUARI</t>
  </si>
  <si>
    <t>Lampu LED 2</t>
  </si>
  <si>
    <t>Dvd 2</t>
  </si>
  <si>
    <t>1 Set Parabola 2</t>
  </si>
  <si>
    <t>Lampu Jari 1</t>
  </si>
  <si>
    <t>Remote TV 2</t>
  </si>
  <si>
    <t>TV 1</t>
  </si>
  <si>
    <t>Regulator Kompor 1</t>
  </si>
  <si>
    <t>Dvd 1</t>
  </si>
  <si>
    <t>Lampu LED 4</t>
  </si>
  <si>
    <t>Lampu Philips 3</t>
  </si>
  <si>
    <t>Lampu Philips 6</t>
  </si>
  <si>
    <t>Strika 1</t>
  </si>
  <si>
    <t>Regulator Kompor 2</t>
  </si>
  <si>
    <t>Lampu Philips 1</t>
  </si>
  <si>
    <t>Raket Nyamuk 1</t>
  </si>
  <si>
    <t>Lampu Jari 2</t>
  </si>
  <si>
    <t>Lampu Philips 5</t>
  </si>
  <si>
    <t>TV 2</t>
  </si>
  <si>
    <t>Strika 2</t>
  </si>
  <si>
    <t>Lampu LED 1</t>
  </si>
  <si>
    <t>Senter 1</t>
  </si>
  <si>
    <t>Senter 3</t>
  </si>
  <si>
    <t>Raket Nyamuk 2</t>
  </si>
  <si>
    <t>1 Set Parabola 1</t>
  </si>
  <si>
    <t>Senter 2</t>
  </si>
  <si>
    <t>Lampu Philips 4</t>
  </si>
  <si>
    <t>Lampu LED 3</t>
  </si>
  <si>
    <t>Lampu Philips 2</t>
  </si>
  <si>
    <t>Remote TV 1</t>
  </si>
  <si>
    <t>No Merk</t>
  </si>
  <si>
    <t>Senter 4</t>
  </si>
  <si>
    <t>No</t>
  </si>
  <si>
    <t>Nama Barang</t>
  </si>
  <si>
    <t>Merk/Jenis Barang</t>
  </si>
  <si>
    <t>Harga Satuan</t>
  </si>
  <si>
    <t>01 Februari 2016</t>
  </si>
  <si>
    <t>02 Februari 2016</t>
  </si>
  <si>
    <t>03 Februari 2016</t>
  </si>
  <si>
    <t>04 Februari 2016</t>
  </si>
  <si>
    <t>05 Februari 2016</t>
  </si>
  <si>
    <t>06 Februari 2016</t>
  </si>
  <si>
    <t>08 Februari 2016</t>
  </si>
  <si>
    <t>09 Februari 2016</t>
  </si>
  <si>
    <t>11 Februari 2016</t>
  </si>
  <si>
    <t>12 Februari 2016</t>
  </si>
  <si>
    <t>13 Februari 2016</t>
  </si>
  <si>
    <t>14 Februari 2016</t>
  </si>
  <si>
    <t>15 Februari 2016</t>
  </si>
  <si>
    <t>16 Februari 2016</t>
  </si>
  <si>
    <t>17 Februari 2016</t>
  </si>
  <si>
    <t>19 Februari 2016</t>
  </si>
  <si>
    <t>20 Februari 2016</t>
  </si>
  <si>
    <t>21 Februari 2016</t>
  </si>
  <si>
    <t>22 Februari 2016</t>
  </si>
  <si>
    <t>23 Februari 2016</t>
  </si>
  <si>
    <t>24 Februari 2016</t>
  </si>
  <si>
    <t>26 Februari 2016</t>
  </si>
  <si>
    <t>27 Februari 2016</t>
  </si>
  <si>
    <t>28 Februari 2016</t>
  </si>
  <si>
    <t>29 Februari 2016</t>
  </si>
  <si>
    <t>LABA HARIAN BULAN FEBRUARI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</si>
</sst>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0.000"/>
    <numFmt numFmtId="165" formatCode="[$-421]dd\ mmmm\ yyyy;@"/>
  </numFmts>
  <fonts count="15">
    <font>
      <sz val="11"/>
      <name val="Calibri"/>
    </font>
    <font>
      <sz val="11"/>
      <color rgb="FF000000"/>
      <name val="Calibri"/>
      <family val="2"/>
    </font>
    <font>
      <b/>
      <u/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000000"/>
      <name val="Times New Roman"/>
      <family val="1"/>
    </font>
    <font>
      <b/>
      <sz val="16"/>
      <color rgb="FF000000"/>
      <name val="Times New Roman"/>
      <family val="1"/>
    </font>
    <font>
      <b/>
      <sz val="20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  <font>
      <b/>
      <u/>
      <sz val="11"/>
      <color rgb="FF000000"/>
      <name val="Calibri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u/>
      <sz val="11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43" fontId="1" fillId="0" borderId="0" applyFont="0" applyFill="0" applyBorder="0">
      <alignment vertical="top"/>
      <protection locked="0"/>
    </xf>
  </cellStyleXfs>
  <cellXfs count="61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Border="1" applyAlignment="1"/>
    <xf numFmtId="0" fontId="4" fillId="0" borderId="0" xfId="0" applyFont="1" applyAlignment="1"/>
    <xf numFmtId="164" fontId="3" fillId="0" borderId="0" xfId="0" applyNumberFormat="1" applyFont="1" applyBorder="1" applyAlignment="1">
      <alignment horizontal="center" vertical="center"/>
    </xf>
    <xf numFmtId="43" fontId="1" fillId="0" borderId="0" xfId="1" applyFont="1" applyBorder="1" applyAlignment="1" applyProtection="1">
      <alignment horizontal="center" vertical="center"/>
    </xf>
    <xf numFmtId="1" fontId="1" fillId="0" borderId="6" xfId="0" applyNumberFormat="1" applyFont="1" applyBorder="1" applyAlignment="1">
      <alignment horizontal="center" vertical="center"/>
    </xf>
    <xf numFmtId="1" fontId="1" fillId="0" borderId="6" xfId="0" applyNumberFormat="1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6" xfId="0" applyFont="1" applyBorder="1" applyAlignment="1">
      <alignment horizontal="left" vertical="center"/>
    </xf>
    <xf numFmtId="1" fontId="3" fillId="0" borderId="8" xfId="0" applyNumberFormat="1" applyFont="1" applyBorder="1" applyAlignment="1">
      <alignment horizontal="right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1" fontId="1" fillId="0" borderId="10" xfId="0" applyNumberFormat="1" applyFont="1" applyBorder="1" applyAlignment="1">
      <alignment horizontal="center"/>
    </xf>
    <xf numFmtId="1" fontId="3" fillId="0" borderId="11" xfId="0" applyNumberFormat="1" applyFont="1" applyBorder="1" applyAlignment="1">
      <alignment horizontal="right" vertical="center"/>
    </xf>
    <xf numFmtId="0" fontId="7" fillId="0" borderId="4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0" fillId="0" borderId="0" xfId="0" applyAlignment="1"/>
    <xf numFmtId="0" fontId="1" fillId="0" borderId="6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12" fillId="2" borderId="6" xfId="0" applyFont="1" applyFill="1" applyBorder="1">
      <alignment vertical="center"/>
    </xf>
    <xf numFmtId="0" fontId="0" fillId="3" borderId="6" xfId="0" applyFill="1" applyBorder="1">
      <alignment vertical="center"/>
    </xf>
    <xf numFmtId="0" fontId="1" fillId="0" borderId="0" xfId="0" applyFont="1" applyAlignment="1"/>
    <xf numFmtId="0" fontId="0" fillId="0" borderId="0" xfId="0" applyBorder="1">
      <alignment vertical="center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left" vertical="center"/>
    </xf>
    <xf numFmtId="165" fontId="13" fillId="0" borderId="1" xfId="1" applyNumberFormat="1" applyFont="1" applyBorder="1" applyAlignment="1" applyProtection="1"/>
    <xf numFmtId="0" fontId="13" fillId="0" borderId="1" xfId="0" applyFont="1" applyBorder="1" applyAlignment="1"/>
    <xf numFmtId="1" fontId="13" fillId="0" borderId="1" xfId="0" applyNumberFormat="1" applyFont="1" applyBorder="1" applyAlignment="1"/>
    <xf numFmtId="0" fontId="13" fillId="0" borderId="2" xfId="0" applyFont="1" applyBorder="1" applyAlignment="1"/>
    <xf numFmtId="0" fontId="13" fillId="0" borderId="0" xfId="0" applyFont="1" applyBorder="1" applyAlignment="1"/>
    <xf numFmtId="0" fontId="13" fillId="0" borderId="1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4" fillId="0" borderId="0" xfId="0" applyFont="1" applyAlignment="1" applyProtection="1">
      <alignment vertical="top"/>
      <protection locked="0"/>
    </xf>
    <xf numFmtId="0" fontId="7" fillId="0" borderId="6" xfId="0" applyFont="1" applyBorder="1" applyAlignment="1">
      <alignment horizontal="center"/>
    </xf>
    <xf numFmtId="14" fontId="13" fillId="0" borderId="7" xfId="0" applyNumberFormat="1" applyFont="1" applyBorder="1" applyAlignment="1">
      <alignment horizontal="left" vertical="center"/>
    </xf>
    <xf numFmtId="0" fontId="13" fillId="0" borderId="6" xfId="0" applyFont="1" applyBorder="1" applyAlignment="1">
      <alignment horizontal="left" vertical="center"/>
    </xf>
    <xf numFmtId="0" fontId="13" fillId="0" borderId="7" xfId="0" applyFont="1" applyBorder="1" applyAlignment="1">
      <alignment horizontal="left" vertical="center"/>
    </xf>
    <xf numFmtId="0" fontId="13" fillId="0" borderId="9" xfId="0" applyFont="1" applyBorder="1" applyAlignment="1"/>
    <xf numFmtId="0" fontId="13" fillId="0" borderId="10" xfId="0" applyFont="1" applyBorder="1" applyAlignment="1"/>
    <xf numFmtId="0" fontId="13" fillId="0" borderId="11" xfId="0" applyFont="1" applyBorder="1" applyAlignment="1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13" fillId="0" borderId="6" xfId="0" applyNumberFormat="1" applyFont="1" applyBorder="1" applyAlignment="1">
      <alignment horizontal="right" vertical="center"/>
    </xf>
    <xf numFmtId="0" fontId="13" fillId="0" borderId="8" xfId="0" applyNumberFormat="1" applyFont="1" applyBorder="1" applyAlignment="1">
      <alignment horizontal="right" vertical="center"/>
    </xf>
    <xf numFmtId="0" fontId="13" fillId="0" borderId="6" xfId="0" applyFont="1" applyBorder="1" applyAlignment="1">
      <alignment horizontal="right" vertical="center"/>
    </xf>
    <xf numFmtId="0" fontId="13" fillId="0" borderId="8" xfId="0" applyFont="1" applyBorder="1" applyAlignment="1">
      <alignment horizontal="right" vertical="center"/>
    </xf>
    <xf numFmtId="0" fontId="3" fillId="0" borderId="0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10" fillId="2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0" fillId="2" borderId="6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79">
    <dxf>
      <font>
        <strike val="0"/>
        <outline val="0"/>
        <shadow val="0"/>
        <u val="none"/>
        <vertAlign val="baseline"/>
        <sz val="1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border>
        <top style="thin">
          <color indexed="64"/>
        </top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textRotation="0" wrapText="0" indent="0" relativeIndent="255" justifyLastLine="0" shrinkToFit="0" mergeCell="0" readingOrder="0"/>
      <border diagonalUp="0" diagonalDown="0" outline="0">
        <top/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rgb="FF0000FF"/>
        <name val="Calibri"/>
        <scheme val="minor"/>
      </font>
      <alignment horizontal="general" vertical="top" textRotation="0" wrapText="0" indent="0" relativeIndent="255" justifyLastLine="0" shrinkToFit="0" mergeCell="0" readingOrder="0"/>
      <protection locked="0" hidden="0"/>
    </dxf>
    <dxf>
      <font>
        <strike val="0"/>
        <outline val="0"/>
        <shadow val="0"/>
        <vertAlign val="baseline"/>
        <sz val="1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scheme val="minor"/>
      </font>
      <alignment horizontal="general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scheme val="minor"/>
      </font>
      <alignment horizontal="general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scheme val="minor"/>
      </font>
      <alignment horizontal="general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1"/>
        <name val="Calibri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scheme val="minor"/>
      </font>
      <alignment horizontal="general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1"/>
        <name val="Calibri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scheme val="minor"/>
      </font>
      <alignment horizontal="general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1"/>
        <name val="Calibri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scheme val="minor"/>
      </font>
      <alignment horizontal="general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1"/>
        <name val="Calibri"/>
        <scheme val="minor"/>
      </font>
      <alignment horizontal="general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scheme val="minor"/>
      </font>
      <alignment horizontal="general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1"/>
        <name val="Calibri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numFmt numFmtId="165" formatCode="[$-421]dd\ mmmm\ yyyy;@"/>
      <alignment horizontal="general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scheme val="minor"/>
      </font>
      <alignment textRotation="0" indent="0" relativeIndent="255" justifyLastLine="0" shrinkToFit="0" mergeCell="0" readingOrder="0"/>
      <border diagonalUp="0" diagonalDown="0" outline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scheme val="minor"/>
      </font>
      <alignment textRotation="0" indent="0" relativeIndent="255" justifyLastLine="0" shrinkToFit="0" mergeCell="0" readingOrder="0"/>
      <border diagonalUp="0" diagonalDown="0" outline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right" vertical="center" textRotation="0" wrapText="0" indent="0" relativeIndent="255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center" vertical="bottom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left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left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3"/>
  <c:chart>
    <c:title>
      <c:layout/>
    </c:title>
    <c:plotArea>
      <c:layout>
        <c:manualLayout>
          <c:layoutTarget val="inner"/>
          <c:xMode val="edge"/>
          <c:yMode val="edge"/>
          <c:x val="9.1321710327350994E-2"/>
          <c:y val="0.14989463042952123"/>
          <c:w val="0.84287335105518912"/>
          <c:h val="0.67507126786535265"/>
        </c:manualLayout>
      </c:layout>
      <c:lineChart>
        <c:grouping val="standard"/>
        <c:ser>
          <c:idx val="0"/>
          <c:order val="0"/>
          <c:tx>
            <c:strRef>
              <c:f>LabaRugiBulanan!$B$2:$I$2</c:f>
              <c:strCache>
                <c:ptCount val="1"/>
                <c:pt idx="0">
                  <c:v>LABA/RUGI BULANAN</c:v>
                </c:pt>
              </c:strCache>
            </c:strRef>
          </c:tx>
          <c:dLbls>
            <c:dLblPos val="t"/>
            <c:showVal val="1"/>
          </c:dLbls>
          <c:cat>
            <c:strRef>
              <c:f>LabaRugiBulanan!$B$6:$B$17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LabaRugiBulanan!$H$6:$H$17</c:f>
              <c:numCache>
                <c:formatCode>General</c:formatCode>
                <c:ptCount val="12"/>
                <c:pt idx="0">
                  <c:v>6422000</c:v>
                </c:pt>
                <c:pt idx="1">
                  <c:v>4056000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Val val="1"/>
        </c:dLbls>
        <c:marker val="1"/>
        <c:axId val="65901312"/>
        <c:axId val="65902848"/>
      </c:lineChart>
      <c:catAx>
        <c:axId val="65901312"/>
        <c:scaling>
          <c:orientation val="minMax"/>
        </c:scaling>
        <c:axPos val="b"/>
        <c:tickLblPos val="nextTo"/>
        <c:crossAx val="65902848"/>
        <c:crosses val="autoZero"/>
        <c:auto val="1"/>
        <c:lblAlgn val="ctr"/>
        <c:lblOffset val="100"/>
      </c:catAx>
      <c:valAx>
        <c:axId val="65902848"/>
        <c:scaling>
          <c:orientation val="minMax"/>
        </c:scaling>
        <c:axPos val="l"/>
        <c:numFmt formatCode="General" sourceLinked="1"/>
        <c:tickLblPos val="nextTo"/>
        <c:crossAx val="65901312"/>
        <c:crosses val="autoZero"/>
        <c:crossBetween val="between"/>
      </c:valAx>
    </c:plotArea>
    <c:legend>
      <c:legendPos val="b"/>
      <c:layout/>
    </c:legend>
    <c:plotVisOnly val="1"/>
    <c:dispBlanksAs val="gap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7</xdr:col>
      <xdr:colOff>266700</xdr:colOff>
      <xdr:row>7</xdr:row>
      <xdr:rowOff>104775</xdr:rowOff>
    </xdr:to>
    <xdr:sp macro="[0]!NamaBarang_Rectangle1_Click" textlink="">
      <xdr:nvSpPr>
        <xdr:cNvPr id="2" name="Rectangle 1"/>
        <xdr:cNvSpPr/>
      </xdr:nvSpPr>
      <xdr:spPr>
        <a:xfrm>
          <a:off x="7429500" y="1657350"/>
          <a:ext cx="876300" cy="295275"/>
        </a:xfrm>
        <a:prstGeom prst="rect">
          <a:avLst/>
        </a:prstGeom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/>
            <a:t>CARI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504825</xdr:colOff>
      <xdr:row>82</xdr:row>
      <xdr:rowOff>85725</xdr:rowOff>
    </xdr:from>
    <xdr:to>
      <xdr:col>10</xdr:col>
      <xdr:colOff>552450</xdr:colOff>
      <xdr:row>84</xdr:row>
      <xdr:rowOff>0</xdr:rowOff>
    </xdr:to>
    <xdr:sp macro="[0]!Rectangle4_Click" textlink="">
      <xdr:nvSpPr>
        <xdr:cNvPr id="5" name="Rectangle 4"/>
        <xdr:cNvSpPr/>
      </xdr:nvSpPr>
      <xdr:spPr>
        <a:xfrm>
          <a:off x="9753600" y="15849600"/>
          <a:ext cx="876300" cy="323849"/>
        </a:xfrm>
        <a:prstGeom prst="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coolSlant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0">
              <a:latin typeface="Times New Roman" pitchFamily="18" charset="0"/>
              <a:cs typeface="Times New Roman" pitchFamily="18" charset="0"/>
            </a:rPr>
            <a:t>Input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13606</xdr:colOff>
      <xdr:row>1</xdr:row>
      <xdr:rowOff>190498</xdr:rowOff>
    </xdr:from>
    <xdr:to>
      <xdr:col>31</xdr:col>
      <xdr:colOff>489856</xdr:colOff>
      <xdr:row>30</xdr:row>
      <xdr:rowOff>27213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13607</xdr:colOff>
      <xdr:row>19</xdr:row>
      <xdr:rowOff>0</xdr:rowOff>
    </xdr:from>
    <xdr:to>
      <xdr:col>9</xdr:col>
      <xdr:colOff>0</xdr:colOff>
      <xdr:row>21</xdr:row>
      <xdr:rowOff>0</xdr:rowOff>
    </xdr:to>
    <xdr:sp macro="[0]!RoundedRectangle2_Click" textlink="">
      <xdr:nvSpPr>
        <xdr:cNvPr id="3" name="Rounded Rectangle 2"/>
        <xdr:cNvSpPr/>
      </xdr:nvSpPr>
      <xdr:spPr>
        <a:xfrm>
          <a:off x="8953500" y="3619500"/>
          <a:ext cx="1183821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latin typeface="Times New Roman" pitchFamily="18" charset="0"/>
              <a:cs typeface="Times New Roman" pitchFamily="18" charset="0"/>
            </a:rPr>
            <a:t>LAPORAN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8:E65" headerRowCount="0" totalsRowShown="0" headerRowDxfId="78" headerRowBorderDxfId="77" tableBorderDxfId="76" totalsRowBorderDxfId="75">
  <tableColumns count="5">
    <tableColumn id="1" name="NO" headerRowDxfId="74" dataDxfId="73"/>
    <tableColumn id="2" name="NAMA BARANG" headerRowDxfId="72" dataDxfId="71"/>
    <tableColumn id="3" name="MERK/JENIS BARANG" headerRowDxfId="70" dataDxfId="69"/>
    <tableColumn id="4" name="Harga Beli" headerRowDxfId="68" dataDxfId="67"/>
    <tableColumn id="5" name="Harga Satuan (RP)" headerRowDxfId="66" dataDxfId="65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3" name="Table9" displayName="Table9" ref="A5:I77" headerRowCount="0" totalsRowCount="1" headerRowDxfId="64" dataDxfId="62" totalsRowDxfId="60" headerRowBorderDxfId="63" tableBorderDxfId="61">
  <tableColumns count="9">
    <tableColumn id="1" name="Column1" totalsRowLabel="Total" headerRowDxfId="59" dataDxfId="58" totalsRowDxfId="57" dataCellStyle="Comma"/>
    <tableColumn id="2" name="Column2" headerRowDxfId="56" dataDxfId="55" totalsRowDxfId="54"/>
    <tableColumn id="11" name="Column6" headerRowDxfId="53" dataDxfId="52" totalsRowDxfId="51"/>
    <tableColumn id="3" name="Column3" headerRowDxfId="50" dataDxfId="49" totalsRowDxfId="48"/>
    <tableColumn id="4" name="Column4" headerRowDxfId="47" dataDxfId="46" totalsRowDxfId="45"/>
    <tableColumn id="5" name="Column5" headerRowDxfId="44" dataDxfId="43" totalsRowDxfId="42"/>
    <tableColumn id="7" name="Column7" headerRowDxfId="41" dataDxfId="40" totalsRowDxfId="39"/>
    <tableColumn id="9" name="Column9" headerRowDxfId="38" dataDxfId="37" totalsRowDxfId="36"/>
    <tableColumn id="10" name="Column10" totalsRowFunction="custom" headerRowDxfId="35" dataDxfId="34" totalsRowDxfId="33">
      <totalsRowFormula>SUBTOTAL(109,I5:I76)</totalsRow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4" name="Table93" displayName="Table93" ref="A84:I153" headerRowCount="0" totalsRowCount="1" headerRowDxfId="32" dataDxfId="30" totalsRowDxfId="28" headerRowBorderDxfId="31" tableBorderDxfId="29" totalsRowBorderDxfId="27">
  <tableColumns count="9">
    <tableColumn id="1" name="Column1" totalsRowLabel="Total" headerRowDxfId="26" dataDxfId="25" totalsRowDxfId="24"/>
    <tableColumn id="2" name="Column2" headerRowDxfId="23" dataDxfId="22" totalsRowDxfId="21"/>
    <tableColumn id="11" name="Column6" headerRowDxfId="20" dataDxfId="19" totalsRowDxfId="18"/>
    <tableColumn id="3" name="Column3" headerRowDxfId="17" dataDxfId="16" totalsRowDxfId="15"/>
    <tableColumn id="4" name="Column4" headerRowDxfId="14" dataDxfId="13" totalsRowDxfId="12"/>
    <tableColumn id="5" name="Column5" headerRowDxfId="11" dataDxfId="10" totalsRowDxfId="9"/>
    <tableColumn id="7" name="Column7" headerRowDxfId="8" dataDxfId="7" totalsRowDxfId="6"/>
    <tableColumn id="9" name="Column9" headerRowDxfId="5" dataDxfId="4" totalsRowDxfId="3"/>
    <tableColumn id="10" name="Column10" totalsRowFunction="sum" headerRowDxfId="2" dataDxfId="1" totalsRow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 enableFormatConditionsCalculation="0">
    <outlinePr summaryBelow="0" summaryRight="0"/>
    <pageSetUpPr autoPageBreaks="0"/>
  </sheetPr>
  <dimension ref="A1:G66"/>
  <sheetViews>
    <sheetView tabSelected="1" topLeftCell="A76" zoomScaleNormal="100" zoomScaleSheetLayoutView="100" workbookViewId="0">
      <selection activeCell="C97" sqref="C97"/>
    </sheetView>
  </sheetViews>
  <sheetFormatPr defaultRowHeight="15"/>
  <cols>
    <col min="1" max="1" width="8.7109375" bestFit="1" customWidth="1"/>
    <col min="2" max="2" width="28.28515625" bestFit="1" customWidth="1"/>
    <col min="3" max="3" width="22.28515625" customWidth="1"/>
    <col min="4" max="4" width="16.5703125" bestFit="1" customWidth="1"/>
    <col min="5" max="5" width="22.140625" bestFit="1" customWidth="1"/>
    <col min="6" max="6" width="13.42578125" bestFit="1" customWidth="1"/>
  </cols>
  <sheetData>
    <row r="1" spans="1:7" ht="21.75" customHeight="1">
      <c r="A1" s="55" t="s">
        <v>0</v>
      </c>
      <c r="B1" s="55"/>
      <c r="C1" s="55"/>
      <c r="D1" s="55"/>
      <c r="E1" s="55"/>
      <c r="F1" s="48"/>
      <c r="G1" s="2"/>
    </row>
    <row r="2" spans="1:7" ht="21.75" customHeight="1">
      <c r="A2" s="55"/>
      <c r="B2" s="55"/>
      <c r="C2" s="55"/>
      <c r="D2" s="55"/>
      <c r="E2" s="55"/>
      <c r="F2" s="48"/>
      <c r="G2" s="2"/>
    </row>
    <row r="3" spans="1:7" ht="21.75" customHeight="1">
      <c r="A3" s="56" t="s">
        <v>1</v>
      </c>
      <c r="B3" s="56"/>
      <c r="C3" s="56"/>
      <c r="D3" s="56"/>
      <c r="E3" s="56"/>
      <c r="F3" s="49"/>
      <c r="G3" s="2"/>
    </row>
    <row r="4" spans="1:7" ht="21.75" customHeight="1">
      <c r="A4" s="56"/>
      <c r="B4" s="56"/>
      <c r="C4" s="56"/>
      <c r="D4" s="56"/>
      <c r="E4" s="56"/>
      <c r="F4" s="49"/>
      <c r="G4" s="2"/>
    </row>
    <row r="5" spans="1:7" ht="21.75" customHeight="1">
      <c r="A5" s="54"/>
      <c r="B5" s="54"/>
      <c r="C5" s="54"/>
      <c r="D5" s="54"/>
      <c r="E5" s="54"/>
      <c r="F5" s="54"/>
      <c r="G5" s="2"/>
    </row>
    <row r="6" spans="1:7" ht="21.75" customHeight="1">
      <c r="A6" s="22"/>
      <c r="B6" s="23"/>
      <c r="C6" s="24"/>
      <c r="D6" s="24"/>
      <c r="E6" s="24"/>
      <c r="F6" s="3"/>
      <c r="G6" s="2"/>
    </row>
    <row r="7" spans="1:7">
      <c r="A7" s="25" t="s">
        <v>143</v>
      </c>
      <c r="B7" s="25" t="s">
        <v>144</v>
      </c>
      <c r="C7" s="25" t="s">
        <v>145</v>
      </c>
      <c r="D7" s="25" t="s">
        <v>110</v>
      </c>
      <c r="E7" s="25" t="s">
        <v>146</v>
      </c>
      <c r="F7" s="6"/>
      <c r="G7" s="1"/>
    </row>
    <row r="8" spans="1:7">
      <c r="A8" s="10">
        <v>1</v>
      </c>
      <c r="B8" s="11" t="s">
        <v>135</v>
      </c>
      <c r="C8" s="11" t="s">
        <v>76</v>
      </c>
      <c r="D8" s="8">
        <v>700000</v>
      </c>
      <c r="E8" s="12">
        <v>750000</v>
      </c>
      <c r="F8" s="7"/>
      <c r="G8" s="1"/>
    </row>
    <row r="9" spans="1:7">
      <c r="A9" s="10">
        <v>2</v>
      </c>
      <c r="B9" s="11" t="s">
        <v>114</v>
      </c>
      <c r="C9" s="11" t="s">
        <v>77</v>
      </c>
      <c r="D9" s="8">
        <v>850000</v>
      </c>
      <c r="E9" s="12">
        <v>1000000</v>
      </c>
      <c r="F9" s="4"/>
    </row>
    <row r="10" spans="1:7">
      <c r="A10" s="10">
        <v>3</v>
      </c>
      <c r="B10" s="11" t="s">
        <v>2</v>
      </c>
      <c r="C10" s="11" t="s">
        <v>30</v>
      </c>
      <c r="D10" s="8">
        <v>70000</v>
      </c>
      <c r="E10" s="12">
        <v>100000</v>
      </c>
      <c r="F10" s="4"/>
    </row>
    <row r="11" spans="1:7">
      <c r="A11" s="10">
        <v>4</v>
      </c>
      <c r="B11" s="11" t="s">
        <v>10</v>
      </c>
      <c r="C11" s="11" t="s">
        <v>45</v>
      </c>
      <c r="D11" s="8">
        <v>90000</v>
      </c>
      <c r="E11" s="12">
        <v>150000</v>
      </c>
      <c r="F11" s="4"/>
    </row>
    <row r="12" spans="1:7">
      <c r="A12" s="10">
        <v>5</v>
      </c>
      <c r="B12" s="11" t="s">
        <v>15</v>
      </c>
      <c r="C12" s="11" t="s">
        <v>49</v>
      </c>
      <c r="D12" s="8">
        <v>50000</v>
      </c>
      <c r="E12" s="12">
        <v>80000</v>
      </c>
      <c r="F12" s="4"/>
    </row>
    <row r="13" spans="1:7">
      <c r="A13" s="10">
        <v>6</v>
      </c>
      <c r="B13" s="11" t="s">
        <v>5</v>
      </c>
      <c r="C13" s="11" t="s">
        <v>33</v>
      </c>
      <c r="D13" s="8">
        <v>95000</v>
      </c>
      <c r="E13" s="12">
        <v>125000</v>
      </c>
      <c r="F13" s="4"/>
    </row>
    <row r="14" spans="1:7">
      <c r="A14" s="10">
        <v>7</v>
      </c>
      <c r="B14" s="11" t="s">
        <v>119</v>
      </c>
      <c r="C14" s="11" t="s">
        <v>36</v>
      </c>
      <c r="D14" s="8">
        <v>280000</v>
      </c>
      <c r="E14" s="12">
        <v>370000</v>
      </c>
      <c r="F14" s="4"/>
    </row>
    <row r="15" spans="1:7">
      <c r="A15" s="10">
        <v>8</v>
      </c>
      <c r="B15" s="11" t="s">
        <v>113</v>
      </c>
      <c r="C15" s="11" t="s">
        <v>37</v>
      </c>
      <c r="D15" s="8">
        <v>170000</v>
      </c>
      <c r="E15" s="12">
        <v>230000</v>
      </c>
      <c r="F15" s="4"/>
    </row>
    <row r="16" spans="1:7">
      <c r="A16" s="10">
        <v>9</v>
      </c>
      <c r="B16" s="11" t="s">
        <v>25</v>
      </c>
      <c r="C16" s="11" t="s">
        <v>74</v>
      </c>
      <c r="D16" s="8">
        <v>35000</v>
      </c>
      <c r="E16" s="12">
        <v>50000</v>
      </c>
      <c r="F16" s="4"/>
    </row>
    <row r="17" spans="1:6">
      <c r="A17" s="10">
        <v>10</v>
      </c>
      <c r="B17" s="11" t="s">
        <v>26</v>
      </c>
      <c r="C17" s="11" t="s">
        <v>75</v>
      </c>
      <c r="D17" s="8">
        <v>50000</v>
      </c>
      <c r="E17" s="12">
        <v>75000</v>
      </c>
      <c r="F17" s="4"/>
    </row>
    <row r="18" spans="1:6">
      <c r="A18" s="10">
        <v>11</v>
      </c>
      <c r="B18" s="11" t="s">
        <v>4</v>
      </c>
      <c r="C18" s="11" t="s">
        <v>32</v>
      </c>
      <c r="D18" s="8">
        <v>15000</v>
      </c>
      <c r="E18" s="12">
        <v>25000</v>
      </c>
      <c r="F18" s="4"/>
    </row>
    <row r="19" spans="1:6">
      <c r="A19" s="10">
        <v>12</v>
      </c>
      <c r="B19" s="11" t="s">
        <v>18</v>
      </c>
      <c r="C19" s="11" t="s">
        <v>53</v>
      </c>
      <c r="D19" s="8">
        <v>75000</v>
      </c>
      <c r="E19" s="12">
        <v>100000</v>
      </c>
      <c r="F19" s="4"/>
    </row>
    <row r="20" spans="1:6">
      <c r="A20" s="10">
        <v>13</v>
      </c>
      <c r="B20" s="11" t="s">
        <v>13</v>
      </c>
      <c r="C20" s="11" t="s">
        <v>47</v>
      </c>
      <c r="D20" s="8">
        <v>195000</v>
      </c>
      <c r="E20" s="12">
        <v>260000</v>
      </c>
      <c r="F20" s="4"/>
    </row>
    <row r="21" spans="1:6">
      <c r="A21" s="10">
        <v>14</v>
      </c>
      <c r="B21" s="11" t="s">
        <v>14</v>
      </c>
      <c r="C21" s="11" t="s">
        <v>48</v>
      </c>
      <c r="D21" s="8">
        <v>100000</v>
      </c>
      <c r="E21" s="12">
        <v>150000</v>
      </c>
      <c r="F21" s="4"/>
    </row>
    <row r="22" spans="1:6">
      <c r="A22" s="10">
        <v>15</v>
      </c>
      <c r="B22" s="11" t="s">
        <v>27</v>
      </c>
      <c r="C22" s="11" t="s">
        <v>72</v>
      </c>
      <c r="D22" s="8">
        <v>150000</v>
      </c>
      <c r="E22" s="12">
        <v>200000</v>
      </c>
      <c r="F22" s="4"/>
    </row>
    <row r="23" spans="1:6">
      <c r="A23" s="10">
        <v>16</v>
      </c>
      <c r="B23" s="11" t="s">
        <v>8</v>
      </c>
      <c r="C23" s="11" t="s">
        <v>30</v>
      </c>
      <c r="D23" s="8">
        <v>100000</v>
      </c>
      <c r="E23" s="12">
        <v>140000</v>
      </c>
      <c r="F23" s="4"/>
    </row>
    <row r="24" spans="1:6">
      <c r="A24" s="10">
        <v>17</v>
      </c>
      <c r="B24" s="11" t="s">
        <v>7</v>
      </c>
      <c r="C24" s="11" t="s">
        <v>30</v>
      </c>
      <c r="D24" s="8">
        <v>135000</v>
      </c>
      <c r="E24" s="12">
        <v>170000</v>
      </c>
      <c r="F24" s="4"/>
    </row>
    <row r="25" spans="1:6">
      <c r="A25" s="10">
        <v>18</v>
      </c>
      <c r="B25" s="11" t="s">
        <v>38</v>
      </c>
      <c r="C25" s="11" t="s">
        <v>39</v>
      </c>
      <c r="D25" s="8">
        <v>200000</v>
      </c>
      <c r="E25" s="12">
        <v>300000</v>
      </c>
      <c r="F25" s="4"/>
    </row>
    <row r="26" spans="1:6">
      <c r="A26" s="10">
        <v>19</v>
      </c>
      <c r="B26" s="11" t="s">
        <v>38</v>
      </c>
      <c r="C26" s="11" t="s">
        <v>40</v>
      </c>
      <c r="D26" s="9">
        <v>275000</v>
      </c>
      <c r="E26" s="12">
        <v>350000</v>
      </c>
      <c r="F26" s="4"/>
    </row>
    <row r="27" spans="1:6">
      <c r="A27" s="10">
        <v>20</v>
      </c>
      <c r="B27" s="11" t="s">
        <v>19</v>
      </c>
      <c r="C27" s="11" t="s">
        <v>54</v>
      </c>
      <c r="D27" s="9">
        <v>25000</v>
      </c>
      <c r="E27" s="12">
        <v>38000</v>
      </c>
      <c r="F27" s="4"/>
    </row>
    <row r="28" spans="1:6">
      <c r="A28" s="10">
        <v>21</v>
      </c>
      <c r="B28" s="11" t="s">
        <v>20</v>
      </c>
      <c r="C28" s="11" t="s">
        <v>54</v>
      </c>
      <c r="D28" s="9">
        <v>32000</v>
      </c>
      <c r="E28" s="12">
        <v>48000</v>
      </c>
      <c r="F28" s="4"/>
    </row>
    <row r="29" spans="1:6">
      <c r="A29" s="10">
        <v>22</v>
      </c>
      <c r="B29" s="11" t="s">
        <v>9</v>
      </c>
      <c r="C29" s="11" t="s">
        <v>44</v>
      </c>
      <c r="D29" s="9">
        <v>85000</v>
      </c>
      <c r="E29" s="12">
        <v>150000</v>
      </c>
      <c r="F29" s="4"/>
    </row>
    <row r="30" spans="1:6">
      <c r="A30" s="10">
        <v>23</v>
      </c>
      <c r="B30" s="11" t="s">
        <v>115</v>
      </c>
      <c r="C30" s="11" t="s">
        <v>51</v>
      </c>
      <c r="D30" s="9">
        <v>50000</v>
      </c>
      <c r="E30" s="12">
        <v>80000</v>
      </c>
      <c r="F30" s="4"/>
    </row>
    <row r="31" spans="1:6">
      <c r="A31" s="10">
        <v>24</v>
      </c>
      <c r="B31" s="11" t="s">
        <v>127</v>
      </c>
      <c r="C31" s="11" t="s">
        <v>61</v>
      </c>
      <c r="D31" s="9">
        <v>4000</v>
      </c>
      <c r="E31" s="12">
        <v>6000</v>
      </c>
      <c r="F31" s="4"/>
    </row>
    <row r="32" spans="1:6">
      <c r="A32" s="10">
        <v>25</v>
      </c>
      <c r="B32" s="11" t="s">
        <v>131</v>
      </c>
      <c r="C32" s="11" t="s">
        <v>57</v>
      </c>
      <c r="D32" s="9">
        <v>20000</v>
      </c>
      <c r="E32" s="12">
        <v>30000</v>
      </c>
      <c r="F32" s="4"/>
    </row>
    <row r="33" spans="1:6">
      <c r="A33" s="10">
        <v>26</v>
      </c>
      <c r="B33" s="11" t="s">
        <v>112</v>
      </c>
      <c r="C33" s="11" t="s">
        <v>58</v>
      </c>
      <c r="D33" s="9">
        <v>10000</v>
      </c>
      <c r="E33" s="12">
        <v>15000</v>
      </c>
      <c r="F33" s="4"/>
    </row>
    <row r="34" spans="1:6">
      <c r="A34" s="10">
        <v>27</v>
      </c>
      <c r="B34" s="11" t="s">
        <v>138</v>
      </c>
      <c r="C34" s="11" t="s">
        <v>59</v>
      </c>
      <c r="D34" s="9">
        <v>6000</v>
      </c>
      <c r="E34" s="12">
        <v>10000</v>
      </c>
      <c r="F34" s="4"/>
    </row>
    <row r="35" spans="1:6">
      <c r="A35" s="10">
        <v>28</v>
      </c>
      <c r="B35" s="11" t="s">
        <v>120</v>
      </c>
      <c r="C35" s="11" t="s">
        <v>60</v>
      </c>
      <c r="D35" s="9">
        <v>4000</v>
      </c>
      <c r="E35" s="12">
        <v>7000</v>
      </c>
      <c r="F35" s="4"/>
    </row>
    <row r="36" spans="1:6">
      <c r="A36" s="10">
        <v>29</v>
      </c>
      <c r="B36" s="11" t="s">
        <v>125</v>
      </c>
      <c r="C36" s="11" t="s">
        <v>62</v>
      </c>
      <c r="D36" s="9">
        <v>50000</v>
      </c>
      <c r="E36" s="12">
        <v>78000</v>
      </c>
      <c r="F36" s="4"/>
    </row>
    <row r="37" spans="1:6">
      <c r="A37" s="10">
        <v>30</v>
      </c>
      <c r="B37" s="11" t="s">
        <v>139</v>
      </c>
      <c r="C37" s="11" t="s">
        <v>63</v>
      </c>
      <c r="D37" s="9">
        <v>35000</v>
      </c>
      <c r="E37" s="12">
        <v>55000</v>
      </c>
      <c r="F37" s="4"/>
    </row>
    <row r="38" spans="1:6">
      <c r="A38" s="10">
        <v>31</v>
      </c>
      <c r="B38" s="11" t="s">
        <v>121</v>
      </c>
      <c r="C38" s="11" t="s">
        <v>64</v>
      </c>
      <c r="D38" s="9">
        <v>25000</v>
      </c>
      <c r="E38" s="12">
        <v>38000</v>
      </c>
      <c r="F38" s="4"/>
    </row>
    <row r="39" spans="1:6">
      <c r="A39" s="10">
        <v>32</v>
      </c>
      <c r="B39" s="11" t="s">
        <v>137</v>
      </c>
      <c r="C39" s="11" t="s">
        <v>65</v>
      </c>
      <c r="D39" s="9">
        <v>19000</v>
      </c>
      <c r="E39" s="12">
        <v>29000</v>
      </c>
      <c r="F39" s="4"/>
    </row>
    <row r="40" spans="1:6">
      <c r="A40" s="10">
        <v>33</v>
      </c>
      <c r="B40" s="11" t="s">
        <v>128</v>
      </c>
      <c r="C40" s="11" t="s">
        <v>66</v>
      </c>
      <c r="D40" s="9">
        <v>18000</v>
      </c>
      <c r="E40" s="12">
        <v>25000</v>
      </c>
      <c r="F40" s="4"/>
    </row>
    <row r="41" spans="1:6">
      <c r="A41" s="10">
        <v>34</v>
      </c>
      <c r="B41" s="11" t="s">
        <v>122</v>
      </c>
      <c r="C41" s="11" t="s">
        <v>67</v>
      </c>
      <c r="D41" s="9">
        <v>16000</v>
      </c>
      <c r="E41" s="12">
        <v>23000</v>
      </c>
      <c r="F41" s="4"/>
    </row>
    <row r="42" spans="1:6">
      <c r="A42" s="10">
        <v>35</v>
      </c>
      <c r="B42" s="11" t="s">
        <v>17</v>
      </c>
      <c r="C42" s="11" t="s">
        <v>52</v>
      </c>
      <c r="D42" s="9">
        <v>55000</v>
      </c>
      <c r="E42" s="12">
        <v>70000</v>
      </c>
      <c r="F42" s="4"/>
    </row>
    <row r="43" spans="1:6">
      <c r="A43" s="10">
        <v>36</v>
      </c>
      <c r="B43" s="11" t="s">
        <v>6</v>
      </c>
      <c r="C43" s="11" t="s">
        <v>35</v>
      </c>
      <c r="D43" s="9">
        <v>1500000</v>
      </c>
      <c r="E43" s="12">
        <v>1700000</v>
      </c>
      <c r="F43" s="4"/>
    </row>
    <row r="44" spans="1:6">
      <c r="A44" s="10">
        <v>37</v>
      </c>
      <c r="B44" s="11" t="s">
        <v>12</v>
      </c>
      <c r="C44" s="11" t="s">
        <v>47</v>
      </c>
      <c r="D44" s="9">
        <v>220000</v>
      </c>
      <c r="E44" s="12">
        <v>270000</v>
      </c>
      <c r="F44" s="4"/>
    </row>
    <row r="45" spans="1:6">
      <c r="A45" s="10">
        <v>38</v>
      </c>
      <c r="B45" s="11" t="s">
        <v>11</v>
      </c>
      <c r="C45" s="11" t="s">
        <v>46</v>
      </c>
      <c r="D45" s="9">
        <v>600000</v>
      </c>
      <c r="E45" s="12">
        <v>700000</v>
      </c>
      <c r="F45" s="4"/>
    </row>
    <row r="46" spans="1:6">
      <c r="A46" s="10">
        <v>39</v>
      </c>
      <c r="B46" s="11" t="s">
        <v>3</v>
      </c>
      <c r="C46" s="11" t="s">
        <v>31</v>
      </c>
      <c r="D46" s="9">
        <v>95000</v>
      </c>
      <c r="E46" s="12">
        <v>125000</v>
      </c>
      <c r="F46" s="4"/>
    </row>
    <row r="47" spans="1:6">
      <c r="A47" s="10">
        <v>40</v>
      </c>
      <c r="B47" s="11" t="s">
        <v>126</v>
      </c>
      <c r="C47" s="11" t="s">
        <v>28</v>
      </c>
      <c r="D47" s="9">
        <v>35000</v>
      </c>
      <c r="E47" s="12">
        <v>50000</v>
      </c>
      <c r="F47" s="4"/>
    </row>
    <row r="48" spans="1:6">
      <c r="A48" s="10">
        <v>41</v>
      </c>
      <c r="B48" s="11" t="s">
        <v>134</v>
      </c>
      <c r="C48" s="11" t="s">
        <v>29</v>
      </c>
      <c r="D48" s="9">
        <v>50000</v>
      </c>
      <c r="E48" s="12">
        <v>65000</v>
      </c>
      <c r="F48" s="4"/>
    </row>
    <row r="49" spans="1:6">
      <c r="A49" s="10">
        <v>42</v>
      </c>
      <c r="B49" s="11" t="s">
        <v>118</v>
      </c>
      <c r="C49" s="11" t="s">
        <v>41</v>
      </c>
      <c r="D49" s="9">
        <v>55000</v>
      </c>
      <c r="E49" s="12">
        <v>75000</v>
      </c>
      <c r="F49" s="4"/>
    </row>
    <row r="50" spans="1:6">
      <c r="A50" s="10">
        <v>43</v>
      </c>
      <c r="B50" s="11" t="s">
        <v>124</v>
      </c>
      <c r="C50" s="11" t="s">
        <v>42</v>
      </c>
      <c r="D50" s="9">
        <v>35000</v>
      </c>
      <c r="E50" s="12">
        <v>55000</v>
      </c>
      <c r="F50" s="4"/>
    </row>
    <row r="51" spans="1:6">
      <c r="A51" s="10">
        <v>44</v>
      </c>
      <c r="B51" s="11" t="s">
        <v>140</v>
      </c>
      <c r="C51" s="11" t="s">
        <v>55</v>
      </c>
      <c r="D51" s="9">
        <v>15000</v>
      </c>
      <c r="E51" s="12">
        <v>20000</v>
      </c>
      <c r="F51" s="4"/>
    </row>
    <row r="52" spans="1:6" ht="15.4" customHeight="1">
      <c r="A52" s="10">
        <v>45</v>
      </c>
      <c r="B52" s="11" t="s">
        <v>116</v>
      </c>
      <c r="C52" s="11" t="s">
        <v>56</v>
      </c>
      <c r="D52" s="9">
        <v>24000</v>
      </c>
      <c r="E52" s="12">
        <v>30000</v>
      </c>
      <c r="F52" s="4"/>
    </row>
    <row r="53" spans="1:6">
      <c r="A53" s="10">
        <v>46</v>
      </c>
      <c r="B53" s="11" t="s">
        <v>21</v>
      </c>
      <c r="C53" s="11" t="s">
        <v>141</v>
      </c>
      <c r="D53" s="21">
        <v>15000</v>
      </c>
      <c r="E53" s="12">
        <v>25000</v>
      </c>
      <c r="F53" s="4"/>
    </row>
    <row r="54" spans="1:6" ht="15.4" customHeight="1">
      <c r="A54" s="10">
        <v>47</v>
      </c>
      <c r="B54" s="11" t="s">
        <v>23</v>
      </c>
      <c r="C54" s="11" t="s">
        <v>42</v>
      </c>
      <c r="D54" s="9">
        <v>35000</v>
      </c>
      <c r="E54" s="12">
        <v>45000</v>
      </c>
      <c r="F54" s="4"/>
    </row>
    <row r="55" spans="1:6">
      <c r="A55" s="10">
        <v>48</v>
      </c>
      <c r="B55" s="11" t="s">
        <v>132</v>
      </c>
      <c r="C55" s="11" t="s">
        <v>68</v>
      </c>
      <c r="D55" s="9">
        <v>75000</v>
      </c>
      <c r="E55" s="12">
        <v>95000</v>
      </c>
      <c r="F55" s="4"/>
    </row>
    <row r="56" spans="1:6">
      <c r="A56" s="10">
        <v>49</v>
      </c>
      <c r="B56" s="11" t="s">
        <v>136</v>
      </c>
      <c r="C56" s="11" t="s">
        <v>69</v>
      </c>
      <c r="D56" s="9">
        <v>50000</v>
      </c>
      <c r="E56" s="12">
        <v>75000</v>
      </c>
      <c r="F56" s="4"/>
    </row>
    <row r="57" spans="1:6">
      <c r="A57" s="10">
        <v>50</v>
      </c>
      <c r="B57" s="11" t="s">
        <v>133</v>
      </c>
      <c r="C57" s="11" t="s">
        <v>70</v>
      </c>
      <c r="D57" s="9">
        <v>37000</v>
      </c>
      <c r="E57" s="12">
        <v>50000</v>
      </c>
      <c r="F57" s="4"/>
    </row>
    <row r="58" spans="1:6">
      <c r="A58" s="10">
        <v>51</v>
      </c>
      <c r="B58" s="11" t="s">
        <v>142</v>
      </c>
      <c r="C58" s="11" t="s">
        <v>71</v>
      </c>
      <c r="D58" s="9">
        <v>85000</v>
      </c>
      <c r="E58" s="12">
        <v>110000</v>
      </c>
      <c r="F58" s="4"/>
    </row>
    <row r="59" spans="1:6">
      <c r="A59" s="10">
        <v>52</v>
      </c>
      <c r="B59" s="11" t="s">
        <v>22</v>
      </c>
      <c r="C59" s="11" t="s">
        <v>72</v>
      </c>
      <c r="D59" s="9">
        <v>75000</v>
      </c>
      <c r="E59" s="12">
        <v>95000</v>
      </c>
      <c r="F59" s="4"/>
    </row>
    <row r="60" spans="1:6">
      <c r="A60" s="10">
        <v>53</v>
      </c>
      <c r="B60" s="11" t="s">
        <v>24</v>
      </c>
      <c r="C60" s="11" t="s">
        <v>73</v>
      </c>
      <c r="D60" s="9">
        <v>10000</v>
      </c>
      <c r="E60" s="12">
        <v>15000</v>
      </c>
      <c r="F60" s="4"/>
    </row>
    <row r="61" spans="1:6">
      <c r="A61" s="10">
        <v>54</v>
      </c>
      <c r="B61" s="11" t="s">
        <v>16</v>
      </c>
      <c r="C61" s="11" t="s">
        <v>50</v>
      </c>
      <c r="D61" s="9">
        <v>270000</v>
      </c>
      <c r="E61" s="12">
        <v>350000</v>
      </c>
      <c r="F61" s="4"/>
    </row>
    <row r="62" spans="1:6">
      <c r="A62" s="10">
        <v>55</v>
      </c>
      <c r="B62" s="11" t="s">
        <v>123</v>
      </c>
      <c r="C62" s="11" t="s">
        <v>47</v>
      </c>
      <c r="D62" s="9">
        <v>110000</v>
      </c>
      <c r="E62" s="12">
        <v>160000</v>
      </c>
      <c r="F62" s="4"/>
    </row>
    <row r="63" spans="1:6">
      <c r="A63" s="10">
        <v>56</v>
      </c>
      <c r="B63" s="11" t="s">
        <v>130</v>
      </c>
      <c r="C63" s="11" t="s">
        <v>30</v>
      </c>
      <c r="D63" s="9">
        <v>75000</v>
      </c>
      <c r="E63" s="12">
        <v>90000</v>
      </c>
      <c r="F63" s="4"/>
    </row>
    <row r="64" spans="1:6">
      <c r="A64" s="10">
        <v>57</v>
      </c>
      <c r="B64" s="11" t="s">
        <v>117</v>
      </c>
      <c r="C64" s="11" t="s">
        <v>34</v>
      </c>
      <c r="D64" s="9">
        <v>1300000</v>
      </c>
      <c r="E64" s="12">
        <v>1550000</v>
      </c>
      <c r="F64" s="4"/>
    </row>
    <row r="65" spans="1:7">
      <c r="A65" s="13">
        <v>58</v>
      </c>
      <c r="B65" s="14" t="s">
        <v>129</v>
      </c>
      <c r="C65" s="14" t="s">
        <v>43</v>
      </c>
      <c r="D65" s="15">
        <v>1000000</v>
      </c>
      <c r="E65" s="16">
        <v>1100000</v>
      </c>
      <c r="F65" s="4"/>
      <c r="G65" s="4"/>
    </row>
    <row r="66" spans="1:7">
      <c r="D66" s="4"/>
      <c r="E66" s="4"/>
      <c r="F66" s="4"/>
    </row>
  </sheetData>
  <mergeCells count="3">
    <mergeCell ref="A5:F5"/>
    <mergeCell ref="A1:E2"/>
    <mergeCell ref="A3:E4"/>
  </mergeCells>
  <pageMargins left="0.7" right="0.7" top="0.75" bottom="0.75" header="0.3" footer="0.3"/>
  <pageSetup paperSize="9" fitToWidth="0" fitToHeight="0" orientation="portrait" horizontalDpi="300" verticalDpi="300" r:id="rId1"/>
  <headerFooter alignWithMargins="0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 enableFormatConditionsCalculation="0">
    <outlinePr summaryBelow="0" summaryRight="0"/>
    <pageSetUpPr autoPageBreaks="0"/>
  </sheetPr>
  <dimension ref="A2:N157"/>
  <sheetViews>
    <sheetView topLeftCell="A64" zoomScale="80" zoomScaleNormal="80" zoomScaleSheetLayoutView="100" workbookViewId="0">
      <selection activeCell="H82" sqref="H82"/>
    </sheetView>
  </sheetViews>
  <sheetFormatPr defaultRowHeight="15"/>
  <cols>
    <col min="1" max="1" width="15.85546875" bestFit="1" customWidth="1"/>
    <col min="2" max="2" width="25" bestFit="1" customWidth="1"/>
    <col min="3" max="3" width="15.5703125" bestFit="1" customWidth="1"/>
    <col min="4" max="4" width="18.7109375" customWidth="1"/>
    <col min="5" max="5" width="13.5703125" customWidth="1"/>
    <col min="6" max="6" width="14.28515625" customWidth="1"/>
    <col min="7" max="7" width="13.42578125" bestFit="1" customWidth="1"/>
    <col min="8" max="8" width="15.42578125" customWidth="1"/>
    <col min="9" max="9" width="14.28515625" customWidth="1"/>
    <col min="10" max="10" width="12.42578125" bestFit="1" customWidth="1"/>
  </cols>
  <sheetData>
    <row r="2" spans="1:10" ht="18.75" customHeight="1">
      <c r="A2" s="57" t="s">
        <v>111</v>
      </c>
      <c r="B2" s="57"/>
      <c r="C2" s="57"/>
      <c r="D2" s="57"/>
      <c r="E2" s="57"/>
      <c r="F2" s="57"/>
      <c r="G2" s="57"/>
      <c r="H2" s="57"/>
      <c r="I2" s="57"/>
      <c r="J2" s="5"/>
    </row>
    <row r="3" spans="1:10" ht="21" customHeight="1"/>
    <row r="4" spans="1:10" ht="15.75" thickBot="1"/>
    <row r="5" spans="1:10" ht="15.75" thickBot="1">
      <c r="A5" s="17" t="s">
        <v>78</v>
      </c>
      <c r="B5" s="18" t="s">
        <v>82</v>
      </c>
      <c r="C5" s="18" t="s">
        <v>87</v>
      </c>
      <c r="D5" s="18" t="s">
        <v>83</v>
      </c>
      <c r="E5" s="18" t="s">
        <v>84</v>
      </c>
      <c r="F5" s="18" t="s">
        <v>85</v>
      </c>
      <c r="G5" s="18" t="s">
        <v>86</v>
      </c>
      <c r="H5" s="18" t="s">
        <v>80</v>
      </c>
      <c r="I5" s="19" t="s">
        <v>81</v>
      </c>
    </row>
    <row r="6" spans="1:10">
      <c r="A6" s="33">
        <v>42370</v>
      </c>
      <c r="B6" s="34" t="s">
        <v>135</v>
      </c>
      <c r="C6" s="34" t="str">
        <f>VLOOKUP(B6,NamaBarang!B8:E65,2)</f>
        <v>Soccer</v>
      </c>
      <c r="D6" s="34">
        <v>5</v>
      </c>
      <c r="E6" s="35">
        <f>VLOOKUP(B6,NamaBarang!B8:E65,3)</f>
        <v>700000</v>
      </c>
      <c r="F6" s="34">
        <f>VLOOKUP(B6,NamaBarang!B8:E65,4)</f>
        <v>750000</v>
      </c>
      <c r="G6" s="36"/>
      <c r="H6" s="34">
        <f>SUM((F6-E6)*D6)</f>
        <v>250000</v>
      </c>
      <c r="I6" s="37">
        <f t="shared" ref="I6:I73" si="0">SUM(H6-G6)</f>
        <v>250000</v>
      </c>
    </row>
    <row r="7" spans="1:10">
      <c r="A7" s="33">
        <v>42370</v>
      </c>
      <c r="B7" s="34" t="s">
        <v>10</v>
      </c>
      <c r="C7" s="34" t="str">
        <f>VLOOKUP(B7,NamaBarang!B9:E66,2)</f>
        <v>New Viva</v>
      </c>
      <c r="D7" s="34">
        <v>4</v>
      </c>
      <c r="E7" s="35">
        <f>VLOOKUP(B7,NamaBarang!B9:E66,3)</f>
        <v>90000</v>
      </c>
      <c r="F7" s="34">
        <f>VLOOKUP(B7,NamaBarang!B9:E66,4)</f>
        <v>150000</v>
      </c>
      <c r="G7" s="36"/>
      <c r="H7" s="34">
        <f t="shared" ref="H7:H73" si="1">SUM((F7-E7)*D7)</f>
        <v>240000</v>
      </c>
      <c r="I7" s="37">
        <f t="shared" si="0"/>
        <v>240000</v>
      </c>
    </row>
    <row r="8" spans="1:10">
      <c r="A8" s="33">
        <v>42370</v>
      </c>
      <c r="B8" s="34" t="s">
        <v>4</v>
      </c>
      <c r="C8" s="34" t="str">
        <f>VLOOKUP(B8,NamaBarang!B10:E67,2)</f>
        <v>Visicom</v>
      </c>
      <c r="D8" s="34">
        <v>2</v>
      </c>
      <c r="E8" s="35">
        <f>VLOOKUP(B8,NamaBarang!B10:E67,3)</f>
        <v>15000</v>
      </c>
      <c r="F8" s="34">
        <f>VLOOKUP(B8,NamaBarang!B10:E67,4)</f>
        <v>25000</v>
      </c>
      <c r="G8" s="36"/>
      <c r="H8" s="34">
        <f t="shared" si="1"/>
        <v>20000</v>
      </c>
      <c r="I8" s="37">
        <f t="shared" si="0"/>
        <v>20000</v>
      </c>
    </row>
    <row r="9" spans="1:10">
      <c r="A9" s="33">
        <v>42370</v>
      </c>
      <c r="B9" s="34" t="s">
        <v>10</v>
      </c>
      <c r="C9" s="34" t="str">
        <f>VLOOKUP(B9,NamaBarang!B11:E68,2)</f>
        <v>New Viva</v>
      </c>
      <c r="D9" s="34">
        <v>2</v>
      </c>
      <c r="E9" s="35">
        <f>VLOOKUP(B9,NamaBarang!B11:E68,3)</f>
        <v>90000</v>
      </c>
      <c r="F9" s="34">
        <f>VLOOKUP(B9,NamaBarang!B11:E68,4)</f>
        <v>150000</v>
      </c>
      <c r="G9" s="36"/>
      <c r="H9" s="34">
        <f t="shared" si="1"/>
        <v>120000</v>
      </c>
      <c r="I9" s="37">
        <f t="shared" si="0"/>
        <v>120000</v>
      </c>
    </row>
    <row r="10" spans="1:10">
      <c r="A10" s="33">
        <v>42372</v>
      </c>
      <c r="B10" s="34" t="s">
        <v>25</v>
      </c>
      <c r="C10" s="34" t="str">
        <f>VLOOKUP(B10,NamaBarang!B12:E69,2)</f>
        <v>Ponco</v>
      </c>
      <c r="D10" s="34">
        <v>1</v>
      </c>
      <c r="E10" s="35">
        <f>VLOOKUP(B10,NamaBarang!B12:E69,3)</f>
        <v>35000</v>
      </c>
      <c r="F10" s="34">
        <f>VLOOKUP(B10,NamaBarang!B12:E69,4)</f>
        <v>50000</v>
      </c>
      <c r="G10" s="36"/>
      <c r="H10" s="34">
        <f t="shared" si="1"/>
        <v>15000</v>
      </c>
      <c r="I10" s="37">
        <f t="shared" si="0"/>
        <v>15000</v>
      </c>
    </row>
    <row r="11" spans="1:10">
      <c r="A11" s="33">
        <v>42372</v>
      </c>
      <c r="B11" s="34" t="s">
        <v>113</v>
      </c>
      <c r="C11" s="34" t="str">
        <f>VLOOKUP(B11,NamaBarang!B13:E70,2)</f>
        <v>Santika</v>
      </c>
      <c r="D11" s="34">
        <v>7</v>
      </c>
      <c r="E11" s="35">
        <f>VLOOKUP(B11,NamaBarang!B13:E70,3)</f>
        <v>170000</v>
      </c>
      <c r="F11" s="34">
        <f>VLOOKUP(B11,NamaBarang!B13:E70,4)</f>
        <v>230000</v>
      </c>
      <c r="G11" s="36"/>
      <c r="H11" s="34">
        <f t="shared" si="1"/>
        <v>420000</v>
      </c>
      <c r="I11" s="37">
        <f t="shared" si="0"/>
        <v>420000</v>
      </c>
    </row>
    <row r="12" spans="1:10">
      <c r="A12" s="33">
        <v>42372</v>
      </c>
      <c r="B12" s="34" t="s">
        <v>27</v>
      </c>
      <c r="C12" s="34" t="str">
        <f>VLOOKUP(B12,NamaBarang!B14:E71,2)</f>
        <v>Msiwa</v>
      </c>
      <c r="D12" s="34">
        <v>1</v>
      </c>
      <c r="E12" s="35">
        <f>VLOOKUP(B12,NamaBarang!B14:E71,3)</f>
        <v>150000</v>
      </c>
      <c r="F12" s="34">
        <f>VLOOKUP(B12,NamaBarang!B14:E71,4)</f>
        <v>200000</v>
      </c>
      <c r="G12" s="36"/>
      <c r="H12" s="34">
        <f t="shared" si="1"/>
        <v>50000</v>
      </c>
      <c r="I12" s="37">
        <f t="shared" si="0"/>
        <v>50000</v>
      </c>
    </row>
    <row r="13" spans="1:10">
      <c r="A13" s="33">
        <v>42373</v>
      </c>
      <c r="B13" s="34" t="s">
        <v>115</v>
      </c>
      <c r="C13" s="34" t="str">
        <f>VLOOKUP(B13,NamaBarang!B15:E72,2)</f>
        <v>Hanoch 45W</v>
      </c>
      <c r="D13" s="34">
        <v>1</v>
      </c>
      <c r="E13" s="35">
        <f>VLOOKUP(B13,NamaBarang!B15:E72,3)</f>
        <v>50000</v>
      </c>
      <c r="F13" s="34">
        <f>VLOOKUP(B13,NamaBarang!B15:E72,4)</f>
        <v>80000</v>
      </c>
      <c r="G13" s="36"/>
      <c r="H13" s="34">
        <f t="shared" si="1"/>
        <v>30000</v>
      </c>
      <c r="I13" s="37">
        <f t="shared" si="0"/>
        <v>30000</v>
      </c>
    </row>
    <row r="14" spans="1:10">
      <c r="A14" s="33">
        <v>42373</v>
      </c>
      <c r="B14" s="34" t="s">
        <v>15</v>
      </c>
      <c r="C14" s="34" t="str">
        <f>VLOOKUP(B14,NamaBarang!B8:E65,2)</f>
        <v>Maspro</v>
      </c>
      <c r="D14" s="34">
        <v>3</v>
      </c>
      <c r="E14" s="35">
        <f>VLOOKUP(B14,NamaBarang!B8:E65,3)</f>
        <v>50000</v>
      </c>
      <c r="F14" s="34">
        <f>VLOOKUP(B14,NamaBarang!B8:E65,4)</f>
        <v>80000</v>
      </c>
      <c r="G14" s="36"/>
      <c r="H14" s="34">
        <f t="shared" si="1"/>
        <v>90000</v>
      </c>
      <c r="I14" s="37">
        <f t="shared" si="0"/>
        <v>90000</v>
      </c>
    </row>
    <row r="15" spans="1:10">
      <c r="A15" s="33">
        <v>42373</v>
      </c>
      <c r="B15" s="34" t="s">
        <v>5</v>
      </c>
      <c r="C15" s="34" t="str">
        <f>VLOOKUP(B15,NamaBarang!B9:E66,2)</f>
        <v>Visional Cool</v>
      </c>
      <c r="D15" s="34">
        <v>1</v>
      </c>
      <c r="E15" s="35">
        <f>VLOOKUP(B15,NamaBarang!B9:E66,3)</f>
        <v>95000</v>
      </c>
      <c r="F15" s="34">
        <f>VLOOKUP(B15,NamaBarang!B9:E66,4)</f>
        <v>125000</v>
      </c>
      <c r="G15" s="36"/>
      <c r="H15" s="34">
        <f t="shared" si="1"/>
        <v>30000</v>
      </c>
      <c r="I15" s="37">
        <f t="shared" si="0"/>
        <v>30000</v>
      </c>
    </row>
    <row r="16" spans="1:10">
      <c r="A16" s="33">
        <v>42373</v>
      </c>
      <c r="B16" s="34" t="s">
        <v>2</v>
      </c>
      <c r="C16" s="34" t="str">
        <f>VLOOKUP(B16,NamaBarang!B10:E67,2)</f>
        <v>Trisonic</v>
      </c>
      <c r="D16" s="34">
        <v>2</v>
      </c>
      <c r="E16" s="35">
        <f>VLOOKUP(B16,NamaBarang!B10:E67,3)</f>
        <v>70000</v>
      </c>
      <c r="F16" s="34">
        <f>VLOOKUP(B16,NamaBarang!B10:E67,4)</f>
        <v>100000</v>
      </c>
      <c r="G16" s="36"/>
      <c r="H16" s="34">
        <f t="shared" si="1"/>
        <v>60000</v>
      </c>
      <c r="I16" s="37">
        <f t="shared" si="0"/>
        <v>60000</v>
      </c>
    </row>
    <row r="17" spans="1:9">
      <c r="A17" s="33">
        <v>42374</v>
      </c>
      <c r="B17" s="34" t="s">
        <v>2</v>
      </c>
      <c r="C17" s="34" t="str">
        <f>VLOOKUP(B17,NamaBarang!B8:E65,2)</f>
        <v>Trisonic</v>
      </c>
      <c r="D17" s="34">
        <v>1</v>
      </c>
      <c r="E17" s="35">
        <f>VLOOKUP(B17,NamaBarang!B8:E65,3)</f>
        <v>70000</v>
      </c>
      <c r="F17" s="34">
        <f>VLOOKUP(B17,NamaBarang!B8:E65,4)</f>
        <v>100000</v>
      </c>
      <c r="G17" s="36"/>
      <c r="H17" s="34">
        <f t="shared" si="1"/>
        <v>30000</v>
      </c>
      <c r="I17" s="37">
        <f t="shared" si="0"/>
        <v>30000</v>
      </c>
    </row>
    <row r="18" spans="1:9">
      <c r="A18" s="33">
        <v>42374</v>
      </c>
      <c r="B18" s="34" t="s">
        <v>114</v>
      </c>
      <c r="C18" s="34" t="str">
        <f>VLOOKUP(B18,NamaBarang!B9:E66,2)</f>
        <v>Venus</v>
      </c>
      <c r="D18" s="34">
        <v>2</v>
      </c>
      <c r="E18" s="35">
        <f>VLOOKUP(B18,NamaBarang!B9:E66,3)</f>
        <v>850000</v>
      </c>
      <c r="F18" s="34">
        <f>VLOOKUP(B18,NamaBarang!B9:E66,4)</f>
        <v>1000000</v>
      </c>
      <c r="G18" s="36"/>
      <c r="H18" s="34">
        <f t="shared" si="1"/>
        <v>300000</v>
      </c>
      <c r="I18" s="37">
        <f t="shared" si="0"/>
        <v>300000</v>
      </c>
    </row>
    <row r="19" spans="1:9">
      <c r="A19" s="33">
        <v>42375</v>
      </c>
      <c r="B19" s="34" t="s">
        <v>5</v>
      </c>
      <c r="C19" s="34" t="str">
        <f>VLOOKUP(B19,NamaBarang!B10:E67,2)</f>
        <v>Visional Cool</v>
      </c>
      <c r="D19" s="34">
        <v>2</v>
      </c>
      <c r="E19" s="35">
        <f>VLOOKUP(B19,NamaBarang!B13:E70,3)</f>
        <v>95000</v>
      </c>
      <c r="F19" s="34">
        <f>VLOOKUP(B19,NamaBarang!B13:E70,4)</f>
        <v>125000</v>
      </c>
      <c r="G19" s="36"/>
      <c r="H19" s="34">
        <f t="shared" si="1"/>
        <v>60000</v>
      </c>
      <c r="I19" s="37">
        <f t="shared" si="0"/>
        <v>60000</v>
      </c>
    </row>
    <row r="20" spans="1:9">
      <c r="A20" s="33">
        <v>42375</v>
      </c>
      <c r="B20" s="34" t="s">
        <v>19</v>
      </c>
      <c r="C20" s="34" t="str">
        <f>VLOOKUP(B20,NamaBarang!B11:E68,2)</f>
        <v>PLC</v>
      </c>
      <c r="D20" s="34">
        <v>1</v>
      </c>
      <c r="E20" s="35">
        <f>VLOOKUP(B20,NamaBarang!B22:E79,3)</f>
        <v>25000</v>
      </c>
      <c r="F20" s="34">
        <f>VLOOKUP(B20,NamaBarang!B22:E79,4)</f>
        <v>38000</v>
      </c>
      <c r="G20" s="36"/>
      <c r="H20" s="34">
        <f t="shared" si="1"/>
        <v>13000</v>
      </c>
      <c r="I20" s="37">
        <f t="shared" si="0"/>
        <v>13000</v>
      </c>
    </row>
    <row r="21" spans="1:9">
      <c r="A21" s="33">
        <v>42375</v>
      </c>
      <c r="B21" s="34" t="s">
        <v>38</v>
      </c>
      <c r="C21" s="34" t="str">
        <f>VLOOKUP(B21,NamaBarang!B12:E69,2)</f>
        <v>Stainless</v>
      </c>
      <c r="D21" s="34">
        <v>2</v>
      </c>
      <c r="E21" s="35">
        <f>VLOOKUP(B21,NamaBarang!B23:E80,3)</f>
        <v>275000</v>
      </c>
      <c r="F21" s="34">
        <f>VLOOKUP(B21,NamaBarang!B23:E80,4)</f>
        <v>350000</v>
      </c>
      <c r="G21" s="36"/>
      <c r="H21" s="34">
        <f t="shared" si="1"/>
        <v>150000</v>
      </c>
      <c r="I21" s="37">
        <f t="shared" si="0"/>
        <v>150000</v>
      </c>
    </row>
    <row r="22" spans="1:9">
      <c r="A22" s="33">
        <v>42375</v>
      </c>
      <c r="B22" s="34" t="s">
        <v>11</v>
      </c>
      <c r="C22" s="34" t="str">
        <f>VLOOKUP(B22,NamaBarang!B13:E70,2)</f>
        <v>Pujikarya</v>
      </c>
      <c r="D22" s="34">
        <v>6</v>
      </c>
      <c r="E22" s="35">
        <f>VLOOKUP(B22,NamaBarang!B24:E81,3)</f>
        <v>600000</v>
      </c>
      <c r="F22" s="34">
        <f>VLOOKUP(B22,NamaBarang!B24:E81,4)</f>
        <v>700000</v>
      </c>
      <c r="G22" s="36"/>
      <c r="H22" s="34">
        <f t="shared" si="1"/>
        <v>600000</v>
      </c>
      <c r="I22" s="37">
        <f t="shared" si="0"/>
        <v>600000</v>
      </c>
    </row>
    <row r="23" spans="1:9">
      <c r="A23" s="33">
        <v>42376</v>
      </c>
      <c r="B23" s="34" t="s">
        <v>120</v>
      </c>
      <c r="C23" s="34" t="str">
        <f>VLOOKUP(B23,NamaBarang!B14:E71,2)</f>
        <v>Ekonomi 3W</v>
      </c>
      <c r="D23" s="38">
        <v>3</v>
      </c>
      <c r="E23" s="35">
        <f>VLOOKUP(B23,NamaBarang!B25:E82,3)</f>
        <v>4000</v>
      </c>
      <c r="F23" s="34">
        <f>VLOOKUP(B23,NamaBarang!B25:E82,4)</f>
        <v>7000</v>
      </c>
      <c r="G23" s="39"/>
      <c r="H23" s="34">
        <f t="shared" si="1"/>
        <v>9000</v>
      </c>
      <c r="I23" s="37">
        <f t="shared" si="0"/>
        <v>9000</v>
      </c>
    </row>
    <row r="24" spans="1:9">
      <c r="A24" s="33">
        <v>42376</v>
      </c>
      <c r="B24" s="34" t="s">
        <v>18</v>
      </c>
      <c r="C24" s="34" t="str">
        <f>VLOOKUP(B24,NamaBarang!B15:E72,2)</f>
        <v>Kitani 15M</v>
      </c>
      <c r="D24" s="34">
        <v>2</v>
      </c>
      <c r="E24" s="35">
        <f>VLOOKUP(B24,NamaBarang!B2:E59,3)</f>
        <v>75000</v>
      </c>
      <c r="F24" s="34">
        <f>VLOOKUP(B24,NamaBarang!B8:E65,4)</f>
        <v>100000</v>
      </c>
      <c r="G24" s="36"/>
      <c r="H24" s="34">
        <f t="shared" si="1"/>
        <v>50000</v>
      </c>
      <c r="I24" s="37">
        <f t="shared" si="0"/>
        <v>50000</v>
      </c>
    </row>
    <row r="25" spans="1:9">
      <c r="A25" s="33">
        <v>42376</v>
      </c>
      <c r="B25" s="34" t="s">
        <v>15</v>
      </c>
      <c r="C25" s="34" t="str">
        <f>VLOOKUP(B25,NamaBarang!B8:E65,2)</f>
        <v>Maspro</v>
      </c>
      <c r="D25" s="34">
        <v>3</v>
      </c>
      <c r="E25" s="35">
        <f>VLOOKUP(B25,NamaBarang!B3:E60,3)</f>
        <v>50000</v>
      </c>
      <c r="F25" s="34">
        <f>VLOOKUP(B25,NamaBarang!B9:E66,4)</f>
        <v>80000</v>
      </c>
      <c r="G25" s="36"/>
      <c r="H25" s="34">
        <f>SUM((F25-E25)*D25)</f>
        <v>90000</v>
      </c>
      <c r="I25" s="37">
        <f t="shared" si="0"/>
        <v>90000</v>
      </c>
    </row>
    <row r="26" spans="1:9">
      <c r="A26" s="33">
        <v>42377</v>
      </c>
      <c r="B26" s="34" t="s">
        <v>13</v>
      </c>
      <c r="C26" s="34" t="str">
        <f>VLOOKUP(B26,NamaBarang!B9:E66,2)</f>
        <v>Miyako</v>
      </c>
      <c r="D26" s="34">
        <v>1</v>
      </c>
      <c r="E26" s="35">
        <f>VLOOKUP(B26,NamaBarang!B4:E61,3)</f>
        <v>195000</v>
      </c>
      <c r="F26" s="34">
        <f>VLOOKUP(B26,NamaBarang!B10:E67,4)</f>
        <v>260000</v>
      </c>
      <c r="G26" s="36"/>
      <c r="H26" s="34">
        <f t="shared" si="1"/>
        <v>65000</v>
      </c>
      <c r="I26" s="37">
        <f t="shared" si="0"/>
        <v>65000</v>
      </c>
    </row>
    <row r="27" spans="1:9">
      <c r="A27" s="33">
        <v>42377</v>
      </c>
      <c r="B27" s="34" t="s">
        <v>17</v>
      </c>
      <c r="C27" s="34" t="str">
        <f>VLOOKUP(B27,NamaBarang!B10:E67,2)</f>
        <v>Hanoch 35W</v>
      </c>
      <c r="D27" s="34">
        <v>1</v>
      </c>
      <c r="E27" s="35">
        <f>VLOOKUP(B27,NamaBarang!B5:E62,3)</f>
        <v>55000</v>
      </c>
      <c r="F27" s="34">
        <f>VLOOKUP(B27,NamaBarang!B29:E86,4)</f>
        <v>70000</v>
      </c>
      <c r="G27" s="36"/>
      <c r="H27" s="34">
        <f t="shared" si="1"/>
        <v>15000</v>
      </c>
      <c r="I27" s="37">
        <f t="shared" si="0"/>
        <v>15000</v>
      </c>
    </row>
    <row r="28" spans="1:9">
      <c r="A28" s="33">
        <v>42379</v>
      </c>
      <c r="B28" s="34" t="s">
        <v>6</v>
      </c>
      <c r="C28" s="34" t="str">
        <f>VLOOKUP(B28,NamaBarang!B11:E68,2)</f>
        <v>Toshiba Glacio</v>
      </c>
      <c r="D28" s="34">
        <v>2</v>
      </c>
      <c r="E28" s="35">
        <f>VLOOKUP(B28,NamaBarang!B6:E63,3)</f>
        <v>1500000</v>
      </c>
      <c r="F28" s="34">
        <f>VLOOKUP(B28,NamaBarang!B30:E87,4)</f>
        <v>1700000</v>
      </c>
      <c r="G28" s="36"/>
      <c r="H28" s="34">
        <f t="shared" si="1"/>
        <v>400000</v>
      </c>
      <c r="I28" s="37">
        <f t="shared" si="0"/>
        <v>400000</v>
      </c>
    </row>
    <row r="29" spans="1:9">
      <c r="A29" s="33">
        <v>42379</v>
      </c>
      <c r="B29" s="34" t="s">
        <v>139</v>
      </c>
      <c r="C29" s="34" t="str">
        <f>VLOOKUP(B29,NamaBarang!B12:E69,2)</f>
        <v>Tornado 20W</v>
      </c>
      <c r="D29" s="34">
        <v>2</v>
      </c>
      <c r="E29" s="35">
        <f>VLOOKUP(B29,NamaBarang!B7:E64,3)</f>
        <v>35000</v>
      </c>
      <c r="F29" s="34">
        <f>VLOOKUP(B29,NamaBarang!B31:E88,4)</f>
        <v>55000</v>
      </c>
      <c r="G29" s="36"/>
      <c r="H29" s="34">
        <f t="shared" si="1"/>
        <v>40000</v>
      </c>
      <c r="I29" s="37">
        <f t="shared" si="0"/>
        <v>40000</v>
      </c>
    </row>
    <row r="30" spans="1:9">
      <c r="A30" s="33">
        <v>42379</v>
      </c>
      <c r="B30" s="34" t="s">
        <v>9</v>
      </c>
      <c r="C30" s="34" t="str">
        <f>VLOOKUP(B30,NamaBarang!B13:E70,2)</f>
        <v>Gantung</v>
      </c>
      <c r="D30" s="34">
        <v>1</v>
      </c>
      <c r="E30" s="35">
        <f>VLOOKUP(B30,NamaBarang!B8:E65,3)</f>
        <v>85000</v>
      </c>
      <c r="F30" s="34">
        <f>VLOOKUP(B30,NamaBarang!B8:E65,4)</f>
        <v>150000</v>
      </c>
      <c r="G30" s="36"/>
      <c r="H30" s="34">
        <f t="shared" si="1"/>
        <v>65000</v>
      </c>
      <c r="I30" s="37">
        <f t="shared" si="0"/>
        <v>65000</v>
      </c>
    </row>
    <row r="31" spans="1:9">
      <c r="A31" s="33">
        <v>42380</v>
      </c>
      <c r="B31" s="34" t="s">
        <v>12</v>
      </c>
      <c r="C31" s="34" t="str">
        <f>VLOOKUP(B31,NamaBarang!B22:E79,2)</f>
        <v>Miyako</v>
      </c>
      <c r="D31" s="34">
        <v>5</v>
      </c>
      <c r="E31" s="35">
        <f>VLOOKUP(B31,NamaBarang!B33:E90,3)</f>
        <v>220000</v>
      </c>
      <c r="F31" s="34">
        <f>VLOOKUP(B31,NamaBarang!B9:E66,4)</f>
        <v>270000</v>
      </c>
      <c r="G31" s="36"/>
      <c r="H31" s="34">
        <f t="shared" si="1"/>
        <v>250000</v>
      </c>
      <c r="I31" s="37">
        <f t="shared" si="0"/>
        <v>250000</v>
      </c>
    </row>
    <row r="32" spans="1:9">
      <c r="A32" s="33">
        <v>42380</v>
      </c>
      <c r="B32" s="34" t="s">
        <v>142</v>
      </c>
      <c r="C32" s="34" t="str">
        <f>VLOOKUP(B32,NamaBarang!B23:E80,2)</f>
        <v>Surya 30 LED</v>
      </c>
      <c r="D32" s="34">
        <v>6</v>
      </c>
      <c r="E32" s="35">
        <f>VLOOKUP(B32,NamaBarang!B34:E91,3)</f>
        <v>85000</v>
      </c>
      <c r="F32" s="34">
        <f>VLOOKUP(B32,NamaBarang!B10:E67,4)</f>
        <v>110000</v>
      </c>
      <c r="G32" s="36"/>
      <c r="H32" s="34">
        <f t="shared" si="1"/>
        <v>150000</v>
      </c>
      <c r="I32" s="37">
        <f t="shared" si="0"/>
        <v>150000</v>
      </c>
    </row>
    <row r="33" spans="1:9">
      <c r="A33" s="33">
        <v>42380</v>
      </c>
      <c r="B33" s="34" t="s">
        <v>26</v>
      </c>
      <c r="C33" s="34" t="str">
        <f>VLOOKUP(B33,NamaBarang!B8:E65,2)</f>
        <v>Kombinasi</v>
      </c>
      <c r="D33" s="34">
        <v>2</v>
      </c>
      <c r="E33" s="35">
        <f>VLOOKUP(B33,NamaBarang!B8:E65,3)</f>
        <v>50000</v>
      </c>
      <c r="F33" s="34">
        <f>VLOOKUP(B33,NamaBarang!B11:E68,4)</f>
        <v>75000</v>
      </c>
      <c r="G33" s="36"/>
      <c r="H33" s="34">
        <f t="shared" si="1"/>
        <v>50000</v>
      </c>
      <c r="I33" s="37">
        <f t="shared" si="0"/>
        <v>50000</v>
      </c>
    </row>
    <row r="34" spans="1:9">
      <c r="A34" s="33">
        <v>42380</v>
      </c>
      <c r="B34" s="34" t="s">
        <v>114</v>
      </c>
      <c r="C34" s="34" t="str">
        <f>VLOOKUP(B34,NamaBarang!B9:E66,2)</f>
        <v>Venus</v>
      </c>
      <c r="D34" s="34">
        <v>2</v>
      </c>
      <c r="E34" s="35">
        <f>VLOOKUP(B34,NamaBarang!B9:E66,3)</f>
        <v>850000</v>
      </c>
      <c r="F34" s="34">
        <f>VLOOKUP(B34,NamaBarang!B8:E65,4)</f>
        <v>1000000</v>
      </c>
      <c r="G34" s="36"/>
      <c r="H34" s="34">
        <f t="shared" si="1"/>
        <v>300000</v>
      </c>
      <c r="I34" s="37">
        <f t="shared" si="0"/>
        <v>300000</v>
      </c>
    </row>
    <row r="35" spans="1:9">
      <c r="A35" s="33">
        <v>42381</v>
      </c>
      <c r="B35" s="34" t="s">
        <v>19</v>
      </c>
      <c r="C35" s="34" t="str">
        <f>VLOOKUP(B35,NamaBarang!B10:E67,2)</f>
        <v>PLC</v>
      </c>
      <c r="D35" s="34">
        <v>1</v>
      </c>
      <c r="E35" s="35">
        <f>VLOOKUP(B35,NamaBarang!B10:E67,3)</f>
        <v>25000</v>
      </c>
      <c r="F35" s="34">
        <f>VLOOKUP(B35,NamaBarang!B13:E70,4)</f>
        <v>38000</v>
      </c>
      <c r="G35" s="36"/>
      <c r="H35" s="34">
        <f t="shared" si="1"/>
        <v>13000</v>
      </c>
      <c r="I35" s="37">
        <f t="shared" si="0"/>
        <v>13000</v>
      </c>
    </row>
    <row r="36" spans="1:9">
      <c r="A36" s="33">
        <v>42381</v>
      </c>
      <c r="B36" s="34" t="s">
        <v>20</v>
      </c>
      <c r="C36" s="34" t="str">
        <f>VLOOKUP(B36,NamaBarang!B11:E68,2)</f>
        <v>PLC</v>
      </c>
      <c r="D36" s="34">
        <v>3</v>
      </c>
      <c r="E36" s="35">
        <f>VLOOKUP(B36,NamaBarang!B11:E68,3)</f>
        <v>32000</v>
      </c>
      <c r="F36" s="34">
        <f>VLOOKUP(B36,NamaBarang!B14:E71,4)</f>
        <v>48000</v>
      </c>
      <c r="G36" s="36"/>
      <c r="H36" s="34">
        <f t="shared" si="1"/>
        <v>48000</v>
      </c>
      <c r="I36" s="37">
        <f t="shared" si="0"/>
        <v>48000</v>
      </c>
    </row>
    <row r="37" spans="1:9">
      <c r="A37" s="33">
        <v>42382</v>
      </c>
      <c r="B37" s="34" t="s">
        <v>21</v>
      </c>
      <c r="C37" s="34" t="str">
        <f>VLOOKUP(B37,NamaBarang!B12:E69,2)</f>
        <v>No Merk</v>
      </c>
      <c r="D37" s="34">
        <v>1</v>
      </c>
      <c r="E37" s="35">
        <f>VLOOKUP(B37,NamaBarang!B39:E96,3)</f>
        <v>15000</v>
      </c>
      <c r="F37" s="34">
        <f>VLOOKUP(B37,NamaBarang!B39:E96,4)</f>
        <v>25000</v>
      </c>
      <c r="G37" s="36"/>
      <c r="H37" s="34">
        <f t="shared" si="1"/>
        <v>10000</v>
      </c>
      <c r="I37" s="37">
        <f t="shared" si="0"/>
        <v>10000</v>
      </c>
    </row>
    <row r="38" spans="1:9">
      <c r="A38" s="33">
        <v>42383</v>
      </c>
      <c r="B38" s="34" t="s">
        <v>6</v>
      </c>
      <c r="C38" s="34" t="str">
        <f>VLOOKUP(B38,NamaBarang!B13:E70,2)</f>
        <v>Toshiba Glacio</v>
      </c>
      <c r="D38" s="34">
        <v>4</v>
      </c>
      <c r="E38" s="35">
        <f>VLOOKUP(B38,NamaBarang!B40:E97,3)</f>
        <v>1500000</v>
      </c>
      <c r="F38" s="34">
        <f>VLOOKUP(B38,NamaBarang!B40:E97,4)</f>
        <v>1700000</v>
      </c>
      <c r="G38" s="36"/>
      <c r="H38" s="34">
        <f t="shared" si="1"/>
        <v>800000</v>
      </c>
      <c r="I38" s="37">
        <f t="shared" si="0"/>
        <v>800000</v>
      </c>
    </row>
    <row r="39" spans="1:9">
      <c r="A39" s="33">
        <v>42384</v>
      </c>
      <c r="B39" s="34" t="s">
        <v>118</v>
      </c>
      <c r="C39" s="34" t="str">
        <f>VLOOKUP(B39,NamaBarang!B14:E71,2)</f>
        <v>Quantum</v>
      </c>
      <c r="D39" s="34">
        <v>5</v>
      </c>
      <c r="E39" s="35">
        <f>VLOOKUP(B39,NamaBarang!B41:E98,3)</f>
        <v>55000</v>
      </c>
      <c r="F39" s="34">
        <f>VLOOKUP(B39,NamaBarang!B41:E98,4)</f>
        <v>75000</v>
      </c>
      <c r="G39" s="36"/>
      <c r="H39" s="34">
        <f t="shared" si="1"/>
        <v>100000</v>
      </c>
      <c r="I39" s="37">
        <f t="shared" si="0"/>
        <v>100000</v>
      </c>
    </row>
    <row r="40" spans="1:9">
      <c r="A40" s="33">
        <v>42384</v>
      </c>
      <c r="B40" s="34" t="s">
        <v>16</v>
      </c>
      <c r="C40" s="34" t="str">
        <f>VLOOKUP(B40,NamaBarang!B15:E72,2)</f>
        <v>Ichiko</v>
      </c>
      <c r="D40" s="34">
        <v>1</v>
      </c>
      <c r="E40" s="35">
        <f>VLOOKUP(B40,NamaBarang!B42:E99,3)</f>
        <v>270000</v>
      </c>
      <c r="F40" s="34">
        <f>VLOOKUP(B40,NamaBarang!B42:E99,4)</f>
        <v>350000</v>
      </c>
      <c r="G40" s="36"/>
      <c r="H40" s="34">
        <f t="shared" si="1"/>
        <v>80000</v>
      </c>
      <c r="I40" s="37">
        <f t="shared" si="0"/>
        <v>80000</v>
      </c>
    </row>
    <row r="41" spans="1:9">
      <c r="A41" s="33">
        <v>42384</v>
      </c>
      <c r="B41" s="34" t="s">
        <v>3</v>
      </c>
      <c r="C41" s="34" t="str">
        <f>VLOOKUP(B41,NamaBarang!B16:E73,2)</f>
        <v>Big Found</v>
      </c>
      <c r="D41" s="34">
        <v>2</v>
      </c>
      <c r="E41" s="35">
        <f>VLOOKUP(B41,NamaBarang!B43:E100,3)</f>
        <v>95000</v>
      </c>
      <c r="F41" s="34">
        <f>VLOOKUP(B41,NamaBarang!B43:E100,4)</f>
        <v>125000</v>
      </c>
      <c r="G41" s="36"/>
      <c r="H41" s="34">
        <f t="shared" si="1"/>
        <v>60000</v>
      </c>
      <c r="I41" s="37">
        <f t="shared" si="0"/>
        <v>60000</v>
      </c>
    </row>
    <row r="42" spans="1:9">
      <c r="A42" s="33">
        <v>42386</v>
      </c>
      <c r="B42" s="34" t="s">
        <v>22</v>
      </c>
      <c r="C42" s="34" t="str">
        <f>VLOOKUP(B42,NamaBarang!B33:E90,2)</f>
        <v>Msiwa</v>
      </c>
      <c r="D42" s="34">
        <v>1</v>
      </c>
      <c r="E42" s="35">
        <f>VLOOKUP(B42,NamaBarang!B44:E101,3)</f>
        <v>75000</v>
      </c>
      <c r="F42" s="34">
        <f>VLOOKUP(B42,NamaBarang!B44:E101,4)</f>
        <v>95000</v>
      </c>
      <c r="G42" s="36"/>
      <c r="H42" s="34">
        <f t="shared" si="1"/>
        <v>20000</v>
      </c>
      <c r="I42" s="37">
        <f t="shared" si="0"/>
        <v>20000</v>
      </c>
    </row>
    <row r="43" spans="1:9">
      <c r="A43" s="33">
        <v>42386</v>
      </c>
      <c r="B43" s="34" t="s">
        <v>24</v>
      </c>
      <c r="C43" s="34" t="str">
        <f>VLOOKUP(B43,NamaBarang!B34:E91,2)</f>
        <v>New Pallas</v>
      </c>
      <c r="D43" s="34">
        <v>2</v>
      </c>
      <c r="E43" s="35">
        <f>VLOOKUP(B43,NamaBarang!B45:E102,3)</f>
        <v>10000</v>
      </c>
      <c r="F43" s="34">
        <f>VLOOKUP(B43,NamaBarang!B45:E102,4)</f>
        <v>15000</v>
      </c>
      <c r="G43" s="36"/>
      <c r="H43" s="34">
        <f t="shared" si="1"/>
        <v>10000</v>
      </c>
      <c r="I43" s="37">
        <f t="shared" si="0"/>
        <v>10000</v>
      </c>
    </row>
    <row r="44" spans="1:9">
      <c r="A44" s="33">
        <v>42387</v>
      </c>
      <c r="B44" s="34" t="s">
        <v>130</v>
      </c>
      <c r="C44" s="34" t="str">
        <f>VLOOKUP(B44,NamaBarang!B35:E92,2)</f>
        <v>Trisonic</v>
      </c>
      <c r="D44" s="34">
        <v>3</v>
      </c>
      <c r="E44" s="35">
        <f>VLOOKUP(B44,NamaBarang!B46:E103,3)</f>
        <v>75000</v>
      </c>
      <c r="F44" s="34">
        <f>VLOOKUP(B44,NamaBarang!B46:E103,4)</f>
        <v>90000</v>
      </c>
      <c r="G44" s="36"/>
      <c r="H44" s="34">
        <f t="shared" si="1"/>
        <v>45000</v>
      </c>
      <c r="I44" s="37">
        <f t="shared" si="0"/>
        <v>45000</v>
      </c>
    </row>
    <row r="45" spans="1:9">
      <c r="A45" s="33">
        <v>42387</v>
      </c>
      <c r="B45" s="34" t="s">
        <v>135</v>
      </c>
      <c r="C45" s="34" t="str">
        <f>VLOOKUP(B45,NamaBarang!B8:E65,2)</f>
        <v>Soccer</v>
      </c>
      <c r="D45" s="34">
        <v>2</v>
      </c>
      <c r="E45" s="35">
        <f>VLOOKUP(B45,NamaBarang!B8:E65,3)</f>
        <v>700000</v>
      </c>
      <c r="F45" s="34">
        <f>VLOOKUP(B45,NamaBarang!B8:E65,4)</f>
        <v>750000</v>
      </c>
      <c r="G45" s="36"/>
      <c r="H45" s="34">
        <f t="shared" si="1"/>
        <v>100000</v>
      </c>
      <c r="I45" s="37">
        <f t="shared" si="0"/>
        <v>100000</v>
      </c>
    </row>
    <row r="46" spans="1:9">
      <c r="A46" s="33">
        <v>42388</v>
      </c>
      <c r="B46" s="34" t="s">
        <v>4</v>
      </c>
      <c r="C46" s="34" t="str">
        <f>VLOOKUP(B46,NamaBarang!B9:E66,2)</f>
        <v>Visicom</v>
      </c>
      <c r="D46" s="34">
        <v>2</v>
      </c>
      <c r="E46" s="35">
        <f>VLOOKUP(B46,NamaBarang!B9:E66,3)</f>
        <v>15000</v>
      </c>
      <c r="F46" s="34">
        <f>VLOOKUP(B46,NamaBarang!B9:E66,4)</f>
        <v>25000</v>
      </c>
      <c r="G46" s="36"/>
      <c r="H46" s="34">
        <f t="shared" si="1"/>
        <v>20000</v>
      </c>
      <c r="I46" s="37">
        <f t="shared" si="0"/>
        <v>20000</v>
      </c>
    </row>
    <row r="47" spans="1:9">
      <c r="A47" s="33">
        <v>42388</v>
      </c>
      <c r="B47" s="34" t="s">
        <v>38</v>
      </c>
      <c r="C47" s="34" t="str">
        <f>VLOOKUP(B47,NamaBarang!B10:E67,2)</f>
        <v>Stainless</v>
      </c>
      <c r="D47" s="34">
        <v>1</v>
      </c>
      <c r="E47" s="35">
        <f>VLOOKUP(B47,NamaBarang!B10:E67,3)</f>
        <v>275000</v>
      </c>
      <c r="F47" s="34">
        <f>VLOOKUP(B47,NamaBarang!B10:E67,4)</f>
        <v>350000</v>
      </c>
      <c r="G47" s="36"/>
      <c r="H47" s="34">
        <f t="shared" si="1"/>
        <v>75000</v>
      </c>
      <c r="I47" s="37">
        <f t="shared" si="0"/>
        <v>75000</v>
      </c>
    </row>
    <row r="48" spans="1:9">
      <c r="A48" s="33">
        <v>42388</v>
      </c>
      <c r="B48" s="34" t="s">
        <v>6</v>
      </c>
      <c r="C48" s="34" t="str">
        <f>VLOOKUP(B48,NamaBarang!B11:E68,2)</f>
        <v>Toshiba Glacio</v>
      </c>
      <c r="D48" s="34">
        <v>1</v>
      </c>
      <c r="E48" s="35">
        <f>VLOOKUP(B48,NamaBarang!B11:E68,3)</f>
        <v>1500000</v>
      </c>
      <c r="F48" s="34">
        <f>VLOOKUP(B48,NamaBarang!B11:E68,4)</f>
        <v>1700000</v>
      </c>
      <c r="G48" s="36"/>
      <c r="H48" s="34">
        <f t="shared" si="1"/>
        <v>200000</v>
      </c>
      <c r="I48" s="37">
        <f t="shared" si="0"/>
        <v>200000</v>
      </c>
    </row>
    <row r="49" spans="1:9">
      <c r="A49" s="33">
        <v>42388</v>
      </c>
      <c r="B49" s="34" t="s">
        <v>116</v>
      </c>
      <c r="C49" s="34" t="str">
        <f>VLOOKUP(B49,NamaBarang!B12:E69,2)</f>
        <v>Multi TV</v>
      </c>
      <c r="D49" s="34">
        <v>1</v>
      </c>
      <c r="E49" s="35">
        <f>VLOOKUP(B49,NamaBarang!B12:E69,3)</f>
        <v>24000</v>
      </c>
      <c r="F49" s="34">
        <f>VLOOKUP(B49,NamaBarang!B12:E69,4)</f>
        <v>30000</v>
      </c>
      <c r="G49" s="36"/>
      <c r="H49" s="34">
        <f t="shared" si="1"/>
        <v>6000</v>
      </c>
      <c r="I49" s="37">
        <f t="shared" si="0"/>
        <v>6000</v>
      </c>
    </row>
    <row r="50" spans="1:9">
      <c r="A50" s="33">
        <v>42389</v>
      </c>
      <c r="B50" s="34" t="s">
        <v>20</v>
      </c>
      <c r="C50" s="34" t="str">
        <f>VLOOKUP(B50,NamaBarang!B13:E70,2)</f>
        <v>PLC</v>
      </c>
      <c r="D50" s="34">
        <v>1</v>
      </c>
      <c r="E50" s="35">
        <f>VLOOKUP(B50,NamaBarang!B13:E70,3)</f>
        <v>32000</v>
      </c>
      <c r="F50" s="34">
        <f>VLOOKUP(B50,NamaBarang!B13:E70,4)</f>
        <v>48000</v>
      </c>
      <c r="G50" s="36"/>
      <c r="H50" s="34">
        <f t="shared" si="1"/>
        <v>16000</v>
      </c>
      <c r="I50" s="37">
        <f t="shared" si="0"/>
        <v>16000</v>
      </c>
    </row>
    <row r="51" spans="1:9">
      <c r="A51" s="33">
        <v>42389</v>
      </c>
      <c r="B51" s="34" t="s">
        <v>140</v>
      </c>
      <c r="C51" s="34" t="str">
        <f>VLOOKUP(B51,NamaBarang!B14:E71,2)</f>
        <v>Sharp</v>
      </c>
      <c r="D51" s="34">
        <v>1</v>
      </c>
      <c r="E51" s="35">
        <f>VLOOKUP(B51,NamaBarang!B14:E71,3)</f>
        <v>15000</v>
      </c>
      <c r="F51" s="34">
        <f>VLOOKUP(B51,NamaBarang!B14:E71,4)</f>
        <v>20000</v>
      </c>
      <c r="G51" s="36"/>
      <c r="H51" s="34">
        <f t="shared" si="1"/>
        <v>5000</v>
      </c>
      <c r="I51" s="37">
        <f t="shared" si="0"/>
        <v>5000</v>
      </c>
    </row>
    <row r="52" spans="1:9">
      <c r="A52" s="33">
        <v>42390</v>
      </c>
      <c r="B52" s="34" t="s">
        <v>16</v>
      </c>
      <c r="C52" s="34" t="str">
        <f>VLOOKUP(B52,NamaBarang!B15:E72,2)</f>
        <v>Ichiko</v>
      </c>
      <c r="D52" s="34">
        <v>1</v>
      </c>
      <c r="E52" s="35">
        <f>VLOOKUP(B52,NamaBarang!B15:E72,3)</f>
        <v>270000</v>
      </c>
      <c r="F52" s="34">
        <f>VLOOKUP(B52,NamaBarang!B15:E72,4)</f>
        <v>350000</v>
      </c>
      <c r="G52" s="36"/>
      <c r="H52" s="34">
        <f t="shared" si="1"/>
        <v>80000</v>
      </c>
      <c r="I52" s="37">
        <f t="shared" si="0"/>
        <v>80000</v>
      </c>
    </row>
    <row r="53" spans="1:9">
      <c r="A53" s="33">
        <v>42390</v>
      </c>
      <c r="B53" s="34" t="s">
        <v>9</v>
      </c>
      <c r="C53" s="34" t="str">
        <f>VLOOKUP(B53,NamaBarang!B8:E65,2)</f>
        <v>Gantung</v>
      </c>
      <c r="D53" s="34">
        <v>2</v>
      </c>
      <c r="E53" s="35">
        <f>VLOOKUP(B53,NamaBarang!B16:E73,3)</f>
        <v>85000</v>
      </c>
      <c r="F53" s="34">
        <f>VLOOKUP(B53,NamaBarang!B16:E73,4)</f>
        <v>150000</v>
      </c>
      <c r="G53" s="36"/>
      <c r="H53" s="34">
        <f t="shared" si="1"/>
        <v>130000</v>
      </c>
      <c r="I53" s="37">
        <f t="shared" si="0"/>
        <v>130000</v>
      </c>
    </row>
    <row r="54" spans="1:9">
      <c r="A54" s="33">
        <v>42390</v>
      </c>
      <c r="B54" s="34" t="s">
        <v>15</v>
      </c>
      <c r="C54" s="34" t="str">
        <f>VLOOKUP(B54,NamaBarang!B9:E66,2)</f>
        <v>Maspro</v>
      </c>
      <c r="D54" s="34">
        <v>1</v>
      </c>
      <c r="E54" s="35">
        <f>VLOOKUP(B54,NamaBarang!B8:E65,3)</f>
        <v>50000</v>
      </c>
      <c r="F54" s="34">
        <f>VLOOKUP(B54,NamaBarang!B8:E65,4)</f>
        <v>80000</v>
      </c>
      <c r="G54" s="36"/>
      <c r="H54" s="34">
        <f t="shared" si="1"/>
        <v>30000</v>
      </c>
      <c r="I54" s="37">
        <f t="shared" si="0"/>
        <v>30000</v>
      </c>
    </row>
    <row r="55" spans="1:9">
      <c r="A55" s="33">
        <v>42391</v>
      </c>
      <c r="B55" s="34" t="s">
        <v>5</v>
      </c>
      <c r="C55" s="34" t="str">
        <f>VLOOKUP(B55,NamaBarang!B10:E67,2)</f>
        <v>Visional Cool</v>
      </c>
      <c r="D55" s="34">
        <v>1</v>
      </c>
      <c r="E55" s="35">
        <f>VLOOKUP(B55,NamaBarang!B9:E66,3)</f>
        <v>95000</v>
      </c>
      <c r="F55" s="34">
        <f>VLOOKUP(B55,NamaBarang!B9:E66,4)</f>
        <v>125000</v>
      </c>
      <c r="G55" s="36"/>
      <c r="H55" s="34">
        <f t="shared" si="1"/>
        <v>30000</v>
      </c>
      <c r="I55" s="37">
        <f t="shared" si="0"/>
        <v>30000</v>
      </c>
    </row>
    <row r="56" spans="1:9">
      <c r="A56" s="33">
        <v>42391</v>
      </c>
      <c r="B56" s="34" t="s">
        <v>119</v>
      </c>
      <c r="C56" s="34" t="str">
        <f>VLOOKUP(B56,NamaBarang!B11:E68,2)</f>
        <v>Polytron</v>
      </c>
      <c r="D56" s="34">
        <v>2</v>
      </c>
      <c r="E56" s="35">
        <f>VLOOKUP(B56,NamaBarang!B10:E67,3)</f>
        <v>280000</v>
      </c>
      <c r="F56" s="34">
        <f>VLOOKUP(B56,NamaBarang!B10:E67,4)</f>
        <v>370000</v>
      </c>
      <c r="G56" s="36"/>
      <c r="H56" s="34">
        <f t="shared" si="1"/>
        <v>180000</v>
      </c>
      <c r="I56" s="37">
        <f t="shared" si="0"/>
        <v>180000</v>
      </c>
    </row>
    <row r="57" spans="1:9">
      <c r="A57" s="33">
        <v>42391</v>
      </c>
      <c r="B57" s="34" t="s">
        <v>113</v>
      </c>
      <c r="C57" s="34" t="str">
        <f>VLOOKUP(B57,NamaBarang!B12:E69,2)</f>
        <v>Santika</v>
      </c>
      <c r="D57" s="34">
        <v>1</v>
      </c>
      <c r="E57" s="35">
        <f>VLOOKUP(B57,NamaBarang!B11:E68,3)</f>
        <v>170000</v>
      </c>
      <c r="F57" s="34">
        <f>VLOOKUP(B57,NamaBarang!B11:E68,4)</f>
        <v>230000</v>
      </c>
      <c r="G57" s="36"/>
      <c r="H57" s="34">
        <f t="shared" si="1"/>
        <v>60000</v>
      </c>
      <c r="I57" s="37">
        <f t="shared" si="0"/>
        <v>60000</v>
      </c>
    </row>
    <row r="58" spans="1:9">
      <c r="A58" s="33">
        <v>42393</v>
      </c>
      <c r="B58" s="34" t="s">
        <v>25</v>
      </c>
      <c r="C58" s="34" t="str">
        <f>VLOOKUP(B58,NamaBarang!B13:E70,2)</f>
        <v>Ponco</v>
      </c>
      <c r="D58" s="34">
        <v>2</v>
      </c>
      <c r="E58" s="35">
        <f>VLOOKUP(B58,NamaBarang!B12:E69,3)</f>
        <v>35000</v>
      </c>
      <c r="F58" s="34">
        <f>VLOOKUP(B58,NamaBarang!B12:E69,4)</f>
        <v>50000</v>
      </c>
      <c r="G58" s="36"/>
      <c r="H58" s="34">
        <f t="shared" si="1"/>
        <v>30000</v>
      </c>
      <c r="I58" s="37">
        <f t="shared" si="0"/>
        <v>30000</v>
      </c>
    </row>
    <row r="59" spans="1:9">
      <c r="A59" s="33">
        <v>42393</v>
      </c>
      <c r="B59" s="34" t="s">
        <v>26</v>
      </c>
      <c r="C59" s="34" t="str">
        <f>VLOOKUP(B59,NamaBarang!B14:E71,2)</f>
        <v>Kombinasi</v>
      </c>
      <c r="D59" s="34">
        <v>1</v>
      </c>
      <c r="E59" s="35">
        <f>VLOOKUP(B59,NamaBarang!B13:E70,3)</f>
        <v>50000</v>
      </c>
      <c r="F59" s="34">
        <f>VLOOKUP(B59,NamaBarang!B13:E70,4)</f>
        <v>75000</v>
      </c>
      <c r="G59" s="36"/>
      <c r="H59" s="34">
        <f t="shared" si="1"/>
        <v>25000</v>
      </c>
      <c r="I59" s="37">
        <f t="shared" si="0"/>
        <v>25000</v>
      </c>
    </row>
    <row r="60" spans="1:9">
      <c r="A60" s="33">
        <v>42394</v>
      </c>
      <c r="B60" s="34" t="s">
        <v>18</v>
      </c>
      <c r="C60" s="34" t="str">
        <f>VLOOKUP(B60,NamaBarang!B15:E72,2)</f>
        <v>Kitani 15M</v>
      </c>
      <c r="D60" s="34">
        <v>1</v>
      </c>
      <c r="E60" s="35">
        <f>VLOOKUP(B60,NamaBarang!B14:E71,3)</f>
        <v>75000</v>
      </c>
      <c r="F60" s="34">
        <f>VLOOKUP(B60,NamaBarang!B14:E71,4)</f>
        <v>100000</v>
      </c>
      <c r="G60" s="36"/>
      <c r="H60" s="34">
        <f t="shared" si="1"/>
        <v>25000</v>
      </c>
      <c r="I60" s="37">
        <f t="shared" si="0"/>
        <v>25000</v>
      </c>
    </row>
    <row r="61" spans="1:9">
      <c r="A61" s="33">
        <v>42394</v>
      </c>
      <c r="B61" s="34" t="s">
        <v>27</v>
      </c>
      <c r="C61" s="34" t="str">
        <f>VLOOKUP(B61,NamaBarang!B16:E73,2)</f>
        <v>Msiwa</v>
      </c>
      <c r="D61" s="34">
        <v>1</v>
      </c>
      <c r="E61" s="35">
        <f>VLOOKUP(B61,NamaBarang!B15:E72,3)</f>
        <v>150000</v>
      </c>
      <c r="F61" s="34">
        <f>VLOOKUP(B61,NamaBarang!B15:E72,4)</f>
        <v>200000</v>
      </c>
      <c r="G61" s="36"/>
      <c r="H61" s="34">
        <f t="shared" si="1"/>
        <v>50000</v>
      </c>
      <c r="I61" s="37">
        <f t="shared" si="0"/>
        <v>50000</v>
      </c>
    </row>
    <row r="62" spans="1:9">
      <c r="A62" s="33">
        <v>42394</v>
      </c>
      <c r="B62" s="34" t="s">
        <v>127</v>
      </c>
      <c r="C62" s="34" t="str">
        <f>VLOOKUP(B62,NamaBarang!B17:E74,2)</f>
        <v>Omi</v>
      </c>
      <c r="D62" s="34">
        <v>1</v>
      </c>
      <c r="E62" s="35">
        <f>VLOOKUP(B62,NamaBarang!B16:E73,3)</f>
        <v>4000</v>
      </c>
      <c r="F62" s="34">
        <f>VLOOKUP(B62,NamaBarang!B16:E73,4)</f>
        <v>6000</v>
      </c>
      <c r="G62" s="36"/>
      <c r="H62" s="34">
        <f t="shared" si="1"/>
        <v>2000</v>
      </c>
      <c r="I62" s="37">
        <f t="shared" si="0"/>
        <v>2000</v>
      </c>
    </row>
    <row r="63" spans="1:9">
      <c r="A63" s="33">
        <v>42395</v>
      </c>
      <c r="B63" s="34" t="s">
        <v>127</v>
      </c>
      <c r="C63" s="34" t="str">
        <f>VLOOKUP(B63,NamaBarang!B18:E75,2)</f>
        <v>Omi</v>
      </c>
      <c r="D63" s="34">
        <v>2</v>
      </c>
      <c r="E63" s="35">
        <f>VLOOKUP(B63,NamaBarang!B17:E74,3)</f>
        <v>4000</v>
      </c>
      <c r="F63" s="34">
        <f>VLOOKUP(B63,NamaBarang!B17:E74,4)</f>
        <v>6000</v>
      </c>
      <c r="G63" s="36"/>
      <c r="H63" s="34">
        <f t="shared" si="1"/>
        <v>4000</v>
      </c>
      <c r="I63" s="37">
        <f t="shared" si="0"/>
        <v>4000</v>
      </c>
    </row>
    <row r="64" spans="1:9">
      <c r="A64" s="33">
        <v>42395</v>
      </c>
      <c r="B64" s="34" t="s">
        <v>115</v>
      </c>
      <c r="C64" s="34" t="str">
        <f>VLOOKUP(B64,NamaBarang!B8:E65,2)</f>
        <v>Hanoch 45W</v>
      </c>
      <c r="D64" s="34">
        <v>3</v>
      </c>
      <c r="E64" s="35">
        <f>VLOOKUP(B64,NamaBarang!B18:E75,3)</f>
        <v>50000</v>
      </c>
      <c r="F64" s="34">
        <f>VLOOKUP(B64,NamaBarang!B18:E75,4)</f>
        <v>80000</v>
      </c>
      <c r="G64" s="36"/>
      <c r="H64" s="34">
        <f t="shared" si="1"/>
        <v>90000</v>
      </c>
      <c r="I64" s="37">
        <f t="shared" si="0"/>
        <v>90000</v>
      </c>
    </row>
    <row r="65" spans="1:9">
      <c r="A65" s="33">
        <v>42395</v>
      </c>
      <c r="B65" s="34" t="s">
        <v>126</v>
      </c>
      <c r="C65" s="34" t="str">
        <f>VLOOKUP(B65,NamaBarang!B9:E66,2)</f>
        <v>Toyasaki</v>
      </c>
      <c r="D65" s="34">
        <v>1</v>
      </c>
      <c r="E65" s="35">
        <f>VLOOKUP(B65,NamaBarang!B19:E76,3)</f>
        <v>35000</v>
      </c>
      <c r="F65" s="34">
        <f>VLOOKUP(B65,NamaBarang!B19:E76,4)</f>
        <v>50000</v>
      </c>
      <c r="G65" s="36"/>
      <c r="H65" s="34">
        <f t="shared" si="1"/>
        <v>15000</v>
      </c>
      <c r="I65" s="37">
        <f t="shared" si="0"/>
        <v>15000</v>
      </c>
    </row>
    <row r="66" spans="1:9">
      <c r="A66" s="33">
        <v>42396</v>
      </c>
      <c r="B66" s="34" t="s">
        <v>118</v>
      </c>
      <c r="C66" s="34" t="str">
        <f>VLOOKUP(B66,NamaBarang!B10:E67,2)</f>
        <v>Quantum</v>
      </c>
      <c r="D66" s="34">
        <v>1</v>
      </c>
      <c r="E66" s="35">
        <f>VLOOKUP(B66,NamaBarang!B20:E77,3)</f>
        <v>55000</v>
      </c>
      <c r="F66" s="34">
        <f>VLOOKUP(B66,NamaBarang!B20:E77,4)</f>
        <v>75000</v>
      </c>
      <c r="G66" s="36"/>
      <c r="H66" s="34">
        <f t="shared" si="1"/>
        <v>20000</v>
      </c>
      <c r="I66" s="37">
        <f t="shared" si="0"/>
        <v>20000</v>
      </c>
    </row>
    <row r="67" spans="1:9">
      <c r="A67" s="33">
        <v>42396</v>
      </c>
      <c r="B67" s="34" t="s">
        <v>129</v>
      </c>
      <c r="C67" s="34" t="str">
        <f>VLOOKUP(B67,NamaBarang!B11:E68,2)</f>
        <v>Trisonic 21 Inc</v>
      </c>
      <c r="D67" s="34">
        <v>1</v>
      </c>
      <c r="E67" s="35">
        <f>VLOOKUP(B67,NamaBarang!B21:E78,3)</f>
        <v>1000000</v>
      </c>
      <c r="F67" s="34">
        <f>VLOOKUP(B67,NamaBarang!B21:E78,4)</f>
        <v>1100000</v>
      </c>
      <c r="G67" s="36"/>
      <c r="H67" s="34">
        <f t="shared" si="1"/>
        <v>100000</v>
      </c>
      <c r="I67" s="37">
        <f t="shared" si="0"/>
        <v>100000</v>
      </c>
    </row>
    <row r="68" spans="1:9">
      <c r="A68" s="33">
        <v>42396</v>
      </c>
      <c r="B68" s="34" t="s">
        <v>4</v>
      </c>
      <c r="C68" s="34" t="str">
        <f>VLOOKUP(B68,NamaBarang!B12:E69,2)</f>
        <v>Visicom</v>
      </c>
      <c r="D68" s="34">
        <v>1</v>
      </c>
      <c r="E68" s="35">
        <f>VLOOKUP(B68,NamaBarang!B8:E65,3)</f>
        <v>15000</v>
      </c>
      <c r="F68" s="34">
        <f>VLOOKUP(B68,NamaBarang!B8:E65,4)</f>
        <v>25000</v>
      </c>
      <c r="G68" s="36"/>
      <c r="H68" s="34">
        <f t="shared" si="1"/>
        <v>10000</v>
      </c>
      <c r="I68" s="37">
        <f t="shared" si="0"/>
        <v>10000</v>
      </c>
    </row>
    <row r="69" spans="1:9">
      <c r="A69" s="33">
        <v>42397</v>
      </c>
      <c r="B69" s="34" t="s">
        <v>17</v>
      </c>
      <c r="C69" s="34" t="str">
        <f>VLOOKUP(B69,NamaBarang!B13:E70,2)</f>
        <v>Hanoch 35W</v>
      </c>
      <c r="D69" s="34">
        <v>2</v>
      </c>
      <c r="E69" s="35">
        <f>VLOOKUP(B69,NamaBarang!B9:E66,3)</f>
        <v>55000</v>
      </c>
      <c r="F69" s="34">
        <f>VLOOKUP(B69,NamaBarang!B9:E66,4)</f>
        <v>70000</v>
      </c>
      <c r="G69" s="36"/>
      <c r="H69" s="34">
        <f t="shared" si="1"/>
        <v>30000</v>
      </c>
      <c r="I69" s="37">
        <f t="shared" si="0"/>
        <v>30000</v>
      </c>
    </row>
    <row r="70" spans="1:9">
      <c r="A70" s="33">
        <v>42397</v>
      </c>
      <c r="B70" s="34" t="s">
        <v>134</v>
      </c>
      <c r="C70" s="34" t="str">
        <f>VLOOKUP(B70,NamaBarang!B14:E71,2)</f>
        <v>VDR</v>
      </c>
      <c r="D70" s="34">
        <v>3</v>
      </c>
      <c r="E70" s="35">
        <f>VLOOKUP(B70,NamaBarang!B10:E67,3)</f>
        <v>50000</v>
      </c>
      <c r="F70" s="34">
        <f>VLOOKUP(B70,NamaBarang!B10:E67,4)</f>
        <v>65000</v>
      </c>
      <c r="G70" s="36"/>
      <c r="H70" s="34">
        <f t="shared" si="1"/>
        <v>45000</v>
      </c>
      <c r="I70" s="37">
        <f t="shared" si="0"/>
        <v>45000</v>
      </c>
    </row>
    <row r="71" spans="1:9">
      <c r="A71" s="33">
        <v>42397</v>
      </c>
      <c r="B71" s="34" t="s">
        <v>125</v>
      </c>
      <c r="C71" s="34" t="str">
        <f>VLOOKUP(B71,NamaBarang!B15:E72,2)</f>
        <v>Helix 32W</v>
      </c>
      <c r="D71" s="34">
        <v>2</v>
      </c>
      <c r="E71" s="35">
        <f>VLOOKUP(B71,NamaBarang!B11:E68,3)</f>
        <v>50000</v>
      </c>
      <c r="F71" s="34">
        <f>VLOOKUP(B71,NamaBarang!B11:E68,4)</f>
        <v>78000</v>
      </c>
      <c r="G71" s="36"/>
      <c r="H71" s="34">
        <f t="shared" si="1"/>
        <v>56000</v>
      </c>
      <c r="I71" s="37">
        <f t="shared" si="0"/>
        <v>56000</v>
      </c>
    </row>
    <row r="72" spans="1:9">
      <c r="A72" s="33">
        <v>42398</v>
      </c>
      <c r="B72" s="34" t="s">
        <v>6</v>
      </c>
      <c r="C72" s="34" t="str">
        <f>VLOOKUP(B72,NamaBarang!B16:E73,2)</f>
        <v>Toshiba Glacio</v>
      </c>
      <c r="D72" s="34">
        <v>1</v>
      </c>
      <c r="E72" s="35">
        <f>VLOOKUP(B72,NamaBarang!B12:E69,3)</f>
        <v>1500000</v>
      </c>
      <c r="F72" s="34">
        <f>VLOOKUP(B72,NamaBarang!B12:E69,4)</f>
        <v>1700000</v>
      </c>
      <c r="G72" s="36"/>
      <c r="H72" s="34">
        <f t="shared" si="1"/>
        <v>200000</v>
      </c>
      <c r="I72" s="37">
        <f t="shared" si="0"/>
        <v>200000</v>
      </c>
    </row>
    <row r="73" spans="1:9">
      <c r="A73" s="33">
        <v>42398</v>
      </c>
      <c r="B73" s="34" t="s">
        <v>23</v>
      </c>
      <c r="C73" s="34" t="str">
        <f>VLOOKUP(B73,NamaBarang!B17:E74,2)</f>
        <v>Winn Gas</v>
      </c>
      <c r="D73" s="34">
        <v>3</v>
      </c>
      <c r="E73" s="35">
        <f>VLOOKUP(B73,NamaBarang!B13:E70,3)</f>
        <v>35000</v>
      </c>
      <c r="F73" s="34">
        <f>VLOOKUP(B73,NamaBarang!B13:E70,4)</f>
        <v>45000</v>
      </c>
      <c r="G73" s="36"/>
      <c r="H73" s="34">
        <f t="shared" si="1"/>
        <v>30000</v>
      </c>
      <c r="I73" s="37">
        <f t="shared" si="0"/>
        <v>30000</v>
      </c>
    </row>
    <row r="74" spans="1:9">
      <c r="A74" s="33">
        <v>42398</v>
      </c>
      <c r="B74" s="34" t="s">
        <v>3</v>
      </c>
      <c r="C74" s="34" t="str">
        <f>VLOOKUP(B74,NamaBarang!B18:E75,2)</f>
        <v>Big Found</v>
      </c>
      <c r="D74" s="34">
        <v>1</v>
      </c>
      <c r="E74" s="35">
        <f>VLOOKUP(B74,NamaBarang!B14:E71,3)</f>
        <v>95000</v>
      </c>
      <c r="F74" s="34">
        <f>VLOOKUP(B74,NamaBarang!B14:E71,4)</f>
        <v>125000</v>
      </c>
      <c r="G74" s="36"/>
      <c r="H74" s="34">
        <f>SUM((F74-E74)*D74)</f>
        <v>30000</v>
      </c>
      <c r="I74" s="37">
        <f>SUM(H74-G74)</f>
        <v>30000</v>
      </c>
    </row>
    <row r="75" spans="1:9">
      <c r="A75" s="33">
        <v>42400</v>
      </c>
      <c r="B75" s="34" t="s">
        <v>13</v>
      </c>
      <c r="C75" s="34" t="str">
        <f>VLOOKUP(B75,NamaBarang!B19:E76,2)</f>
        <v>Miyako</v>
      </c>
      <c r="D75" s="34">
        <v>2</v>
      </c>
      <c r="E75" s="35">
        <f>VLOOKUP(B75,NamaBarang!B15:E72,3)</f>
        <v>195000</v>
      </c>
      <c r="F75" s="34">
        <f>VLOOKUP(B75,NamaBarang!B15:E72,4)</f>
        <v>260000</v>
      </c>
      <c r="G75" s="36"/>
      <c r="H75" s="34">
        <f>SUM((F75-E75)*D75)</f>
        <v>130000</v>
      </c>
      <c r="I75" s="37">
        <f>SUM(H75-G75)</f>
        <v>130000</v>
      </c>
    </row>
    <row r="76" spans="1:9">
      <c r="A76" s="33">
        <v>42400</v>
      </c>
      <c r="B76" s="34" t="s">
        <v>135</v>
      </c>
      <c r="C76" s="34" t="str">
        <f>VLOOKUP(B76,NamaBarang!B8:E65,2)</f>
        <v>Soccer</v>
      </c>
      <c r="D76" s="34">
        <v>2</v>
      </c>
      <c r="E76" s="35">
        <f>VLOOKUP(B76,NamaBarang!B8:E65,3)</f>
        <v>700000</v>
      </c>
      <c r="F76" s="34">
        <f>VLOOKUP(B76,NamaBarang!B8:E65,4)</f>
        <v>750000</v>
      </c>
      <c r="G76" s="36"/>
      <c r="H76" s="34">
        <f>SUM((F76-E76)*D76)</f>
        <v>100000</v>
      </c>
      <c r="I76" s="37">
        <f>SUM(H76-G76)</f>
        <v>100000</v>
      </c>
    </row>
    <row r="77" spans="1:9">
      <c r="A77" s="34" t="s">
        <v>88</v>
      </c>
      <c r="B77" s="34"/>
      <c r="C77" s="34"/>
      <c r="D77" s="34"/>
      <c r="E77" s="34"/>
      <c r="F77" s="34"/>
      <c r="G77" s="36"/>
      <c r="H77" s="36"/>
      <c r="I77" s="40">
        <f>SUBTOTAL(109,I5:I76)</f>
        <v>7072000</v>
      </c>
    </row>
    <row r="78" spans="1:9">
      <c r="A78" s="20"/>
      <c r="B78" s="20"/>
      <c r="C78" s="20"/>
      <c r="D78" s="20"/>
      <c r="E78" s="20"/>
      <c r="F78" s="20"/>
      <c r="G78" s="20"/>
      <c r="H78" s="20"/>
      <c r="I78" s="20"/>
    </row>
    <row r="79" spans="1:9">
      <c r="A79" s="20"/>
      <c r="B79" s="20"/>
      <c r="C79" s="20"/>
      <c r="D79" s="20"/>
      <c r="E79" s="20"/>
      <c r="F79" s="20"/>
      <c r="G79" s="20"/>
      <c r="H79" s="20"/>
      <c r="I79" s="20"/>
    </row>
    <row r="80" spans="1:9">
      <c r="A80" s="20"/>
      <c r="B80" s="20"/>
      <c r="C80" s="20"/>
      <c r="D80" s="20"/>
      <c r="E80" s="20"/>
      <c r="F80" s="20"/>
      <c r="G80" s="20"/>
      <c r="H80" s="20"/>
      <c r="I80" s="20"/>
    </row>
    <row r="81" spans="1:12" ht="18.75">
      <c r="A81" s="57" t="s">
        <v>172</v>
      </c>
      <c r="B81" s="57"/>
      <c r="C81" s="57"/>
      <c r="D81" s="57"/>
      <c r="E81" s="57"/>
      <c r="F81" s="57"/>
      <c r="G81" s="57"/>
      <c r="H81" s="57"/>
      <c r="I81" s="57"/>
    </row>
    <row r="82" spans="1:12">
      <c r="A82" s="20"/>
      <c r="B82" s="20"/>
      <c r="C82" s="20"/>
      <c r="D82" s="20"/>
      <c r="E82" s="20"/>
      <c r="F82" s="20"/>
      <c r="G82" s="20"/>
      <c r="H82" s="20"/>
      <c r="I82" s="20"/>
    </row>
    <row r="83" spans="1:12">
      <c r="A83" s="20"/>
      <c r="B83" s="20"/>
      <c r="C83" s="20"/>
      <c r="D83" s="20"/>
      <c r="E83" s="20"/>
      <c r="F83" s="20"/>
      <c r="G83" s="20"/>
      <c r="H83" s="20"/>
      <c r="I83" s="20"/>
    </row>
    <row r="84" spans="1:12">
      <c r="A84" s="41" t="s">
        <v>78</v>
      </c>
      <c r="B84" s="41" t="s">
        <v>82</v>
      </c>
      <c r="C84" s="41" t="s">
        <v>87</v>
      </c>
      <c r="D84" s="41" t="s">
        <v>83</v>
      </c>
      <c r="E84" s="41" t="s">
        <v>84</v>
      </c>
      <c r="F84" s="41" t="s">
        <v>85</v>
      </c>
      <c r="G84" s="41" t="s">
        <v>86</v>
      </c>
      <c r="H84" s="41" t="s">
        <v>80</v>
      </c>
      <c r="I84" s="41" t="s">
        <v>81</v>
      </c>
    </row>
    <row r="85" spans="1:12">
      <c r="A85" s="42" t="s">
        <v>147</v>
      </c>
      <c r="B85" s="43" t="s">
        <v>129</v>
      </c>
      <c r="C85" s="43" t="s">
        <v>43</v>
      </c>
      <c r="D85" s="50">
        <v>1</v>
      </c>
      <c r="E85" s="50">
        <v>1000000</v>
      </c>
      <c r="F85" s="50">
        <v>1100000</v>
      </c>
      <c r="G85" s="50">
        <v>0</v>
      </c>
      <c r="H85" s="50">
        <v>100000</v>
      </c>
      <c r="I85" s="51">
        <v>100000</v>
      </c>
    </row>
    <row r="86" spans="1:12">
      <c r="A86" s="44" t="s">
        <v>148</v>
      </c>
      <c r="B86" s="43" t="s">
        <v>135</v>
      </c>
      <c r="C86" s="43" t="s">
        <v>76</v>
      </c>
      <c r="D86" s="50">
        <v>2</v>
      </c>
      <c r="E86" s="50">
        <v>700000</v>
      </c>
      <c r="F86" s="50">
        <v>750000</v>
      </c>
      <c r="G86" s="50">
        <v>0</v>
      </c>
      <c r="H86" s="50">
        <v>100000</v>
      </c>
      <c r="I86" s="51">
        <v>100000</v>
      </c>
    </row>
    <row r="87" spans="1:12">
      <c r="A87" s="44" t="s">
        <v>148</v>
      </c>
      <c r="B87" s="43" t="s">
        <v>6</v>
      </c>
      <c r="C87" s="43" t="s">
        <v>35</v>
      </c>
      <c r="D87" s="50">
        <v>2</v>
      </c>
      <c r="E87" s="50">
        <v>1500000</v>
      </c>
      <c r="F87" s="50">
        <v>1700000</v>
      </c>
      <c r="G87" s="50">
        <v>0</v>
      </c>
      <c r="H87" s="50">
        <v>400000</v>
      </c>
      <c r="I87" s="51">
        <v>400000</v>
      </c>
    </row>
    <row r="88" spans="1:12">
      <c r="A88" s="44" t="s">
        <v>148</v>
      </c>
      <c r="B88" s="43" t="s">
        <v>113</v>
      </c>
      <c r="C88" s="43" t="s">
        <v>37</v>
      </c>
      <c r="D88" s="50">
        <v>3</v>
      </c>
      <c r="E88" s="50">
        <v>170000</v>
      </c>
      <c r="F88" s="50">
        <v>230000</v>
      </c>
      <c r="G88" s="50">
        <v>0</v>
      </c>
      <c r="H88" s="50">
        <v>180000</v>
      </c>
      <c r="I88" s="51">
        <v>180000</v>
      </c>
    </row>
    <row r="89" spans="1:12">
      <c r="A89" s="44" t="s">
        <v>149</v>
      </c>
      <c r="B89" s="43" t="s">
        <v>140</v>
      </c>
      <c r="C89" s="43" t="s">
        <v>55</v>
      </c>
      <c r="D89" s="50">
        <v>4</v>
      </c>
      <c r="E89" s="50">
        <v>15000</v>
      </c>
      <c r="F89" s="50">
        <v>20000</v>
      </c>
      <c r="G89" s="50">
        <v>0</v>
      </c>
      <c r="H89" s="50">
        <v>20000</v>
      </c>
      <c r="I89" s="51">
        <v>20000</v>
      </c>
    </row>
    <row r="90" spans="1:12" s="31" customFormat="1">
      <c r="A90" s="44" t="s">
        <v>149</v>
      </c>
      <c r="B90" s="43" t="s">
        <v>25</v>
      </c>
      <c r="C90" s="43" t="s">
        <v>74</v>
      </c>
      <c r="D90" s="50">
        <v>2</v>
      </c>
      <c r="E90" s="50">
        <v>35000</v>
      </c>
      <c r="F90" s="50">
        <v>50000</v>
      </c>
      <c r="G90" s="50">
        <v>0</v>
      </c>
      <c r="H90" s="50">
        <v>30000</v>
      </c>
      <c r="I90" s="51">
        <v>30000</v>
      </c>
    </row>
    <row r="91" spans="1:12">
      <c r="A91" s="44" t="s">
        <v>149</v>
      </c>
      <c r="B91" s="43" t="s">
        <v>27</v>
      </c>
      <c r="C91" s="43" t="s">
        <v>72</v>
      </c>
      <c r="D91" s="50">
        <v>1</v>
      </c>
      <c r="E91" s="50">
        <v>150000</v>
      </c>
      <c r="F91" s="50">
        <v>200000</v>
      </c>
      <c r="G91" s="50">
        <v>0</v>
      </c>
      <c r="H91" s="50">
        <v>50000</v>
      </c>
      <c r="I91" s="51">
        <v>50000</v>
      </c>
    </row>
    <row r="92" spans="1:12">
      <c r="A92" s="44" t="s">
        <v>150</v>
      </c>
      <c r="B92" s="43" t="s">
        <v>24</v>
      </c>
      <c r="C92" s="43" t="s">
        <v>73</v>
      </c>
      <c r="D92" s="50">
        <v>2</v>
      </c>
      <c r="E92" s="50">
        <v>10000</v>
      </c>
      <c r="F92" s="50">
        <v>15000</v>
      </c>
      <c r="G92" s="50">
        <v>0</v>
      </c>
      <c r="H92" s="50">
        <v>10000</v>
      </c>
      <c r="I92" s="51">
        <v>10000</v>
      </c>
    </row>
    <row r="93" spans="1:12">
      <c r="A93" s="44" t="s">
        <v>150</v>
      </c>
      <c r="B93" s="43" t="s">
        <v>115</v>
      </c>
      <c r="C93" s="43" t="s">
        <v>51</v>
      </c>
      <c r="D93" s="50">
        <v>2</v>
      </c>
      <c r="E93" s="50">
        <v>50000</v>
      </c>
      <c r="F93" s="50">
        <v>75000</v>
      </c>
      <c r="G93" s="50">
        <v>0</v>
      </c>
      <c r="H93" s="50">
        <v>50000</v>
      </c>
      <c r="I93" s="51">
        <v>50000</v>
      </c>
    </row>
    <row r="94" spans="1:12">
      <c r="A94" s="44" t="s">
        <v>151</v>
      </c>
      <c r="B94" s="43" t="s">
        <v>17</v>
      </c>
      <c r="C94" s="43" t="s">
        <v>52</v>
      </c>
      <c r="D94" s="50">
        <v>3</v>
      </c>
      <c r="E94" s="50">
        <v>55000</v>
      </c>
      <c r="F94" s="50">
        <v>75000</v>
      </c>
      <c r="G94" s="50">
        <v>0</v>
      </c>
      <c r="H94" s="50">
        <v>60000</v>
      </c>
      <c r="I94" s="51">
        <v>60000</v>
      </c>
    </row>
    <row r="95" spans="1:12">
      <c r="A95" s="44" t="s">
        <v>151</v>
      </c>
      <c r="B95" s="43" t="s">
        <v>130</v>
      </c>
      <c r="C95" s="43" t="s">
        <v>30</v>
      </c>
      <c r="D95" s="50">
        <v>3</v>
      </c>
      <c r="E95" s="50">
        <v>75000</v>
      </c>
      <c r="F95" s="50">
        <v>90000</v>
      </c>
      <c r="G95" s="50">
        <v>0</v>
      </c>
      <c r="H95" s="50">
        <v>45000</v>
      </c>
      <c r="I95" s="51">
        <v>45000</v>
      </c>
      <c r="L95" s="30"/>
    </row>
    <row r="96" spans="1:12">
      <c r="A96" s="44" t="s">
        <v>152</v>
      </c>
      <c r="B96" s="43" t="s">
        <v>26</v>
      </c>
      <c r="C96" s="43" t="s">
        <v>75</v>
      </c>
      <c r="D96" s="50">
        <v>2</v>
      </c>
      <c r="E96" s="50">
        <v>50000</v>
      </c>
      <c r="F96" s="50">
        <v>75000</v>
      </c>
      <c r="G96" s="50">
        <v>0</v>
      </c>
      <c r="H96" s="50">
        <v>50000</v>
      </c>
      <c r="I96" s="51">
        <v>50000</v>
      </c>
    </row>
    <row r="97" spans="1:9">
      <c r="A97" s="44" t="s">
        <v>152</v>
      </c>
      <c r="B97" s="43" t="s">
        <v>25</v>
      </c>
      <c r="C97" s="43" t="s">
        <v>74</v>
      </c>
      <c r="D97" s="50">
        <v>2</v>
      </c>
      <c r="E97" s="50">
        <v>35000</v>
      </c>
      <c r="F97" s="50">
        <v>50000</v>
      </c>
      <c r="G97" s="50">
        <v>0</v>
      </c>
      <c r="H97" s="50">
        <v>30000</v>
      </c>
      <c r="I97" s="51">
        <v>30000</v>
      </c>
    </row>
    <row r="98" spans="1:9">
      <c r="A98" s="44" t="s">
        <v>153</v>
      </c>
      <c r="B98" s="43" t="s">
        <v>120</v>
      </c>
      <c r="C98" s="43" t="s">
        <v>60</v>
      </c>
      <c r="D98" s="50">
        <v>4</v>
      </c>
      <c r="E98" s="50">
        <v>4000</v>
      </c>
      <c r="F98" s="50">
        <v>7000</v>
      </c>
      <c r="G98" s="50">
        <v>0</v>
      </c>
      <c r="H98" s="50">
        <v>12000</v>
      </c>
      <c r="I98" s="51">
        <v>12000</v>
      </c>
    </row>
    <row r="99" spans="1:9">
      <c r="A99" s="44" t="s">
        <v>153</v>
      </c>
      <c r="B99" s="43" t="s">
        <v>12</v>
      </c>
      <c r="C99" s="43" t="s">
        <v>47</v>
      </c>
      <c r="D99" s="50">
        <v>2</v>
      </c>
      <c r="E99" s="50">
        <v>220000</v>
      </c>
      <c r="F99" s="50">
        <v>270000</v>
      </c>
      <c r="G99" s="50">
        <v>0</v>
      </c>
      <c r="H99" s="50">
        <v>100000</v>
      </c>
      <c r="I99" s="51">
        <v>100000</v>
      </c>
    </row>
    <row r="100" spans="1:9">
      <c r="A100" s="44" t="s">
        <v>154</v>
      </c>
      <c r="B100" s="43" t="s">
        <v>122</v>
      </c>
      <c r="C100" s="43" t="s">
        <v>67</v>
      </c>
      <c r="D100" s="50">
        <v>3</v>
      </c>
      <c r="E100" s="50">
        <v>16000</v>
      </c>
      <c r="F100" s="50">
        <v>23000</v>
      </c>
      <c r="G100" s="50">
        <v>0</v>
      </c>
      <c r="H100" s="50">
        <v>21000</v>
      </c>
      <c r="I100" s="51">
        <v>21000</v>
      </c>
    </row>
    <row r="101" spans="1:9">
      <c r="A101" s="44" t="s">
        <v>154</v>
      </c>
      <c r="B101" s="43" t="s">
        <v>11</v>
      </c>
      <c r="C101" s="43" t="s">
        <v>46</v>
      </c>
      <c r="D101" s="50">
        <v>2</v>
      </c>
      <c r="E101" s="50">
        <v>600000</v>
      </c>
      <c r="F101" s="50">
        <v>700000</v>
      </c>
      <c r="G101" s="50">
        <v>0</v>
      </c>
      <c r="H101" s="50">
        <v>200000</v>
      </c>
      <c r="I101" s="51">
        <v>200000</v>
      </c>
    </row>
    <row r="102" spans="1:9">
      <c r="A102" s="44" t="s">
        <v>154</v>
      </c>
      <c r="B102" s="43" t="s">
        <v>117</v>
      </c>
      <c r="C102" s="43" t="s">
        <v>34</v>
      </c>
      <c r="D102" s="50">
        <v>1</v>
      </c>
      <c r="E102" s="50">
        <v>1300000</v>
      </c>
      <c r="F102" s="50">
        <v>1500000</v>
      </c>
      <c r="G102" s="50">
        <v>0</v>
      </c>
      <c r="H102" s="50">
        <v>200000</v>
      </c>
      <c r="I102" s="51">
        <v>200000</v>
      </c>
    </row>
    <row r="103" spans="1:9" s="31" customFormat="1">
      <c r="A103" s="44" t="s">
        <v>155</v>
      </c>
      <c r="B103" s="43" t="s">
        <v>135</v>
      </c>
      <c r="C103" s="43" t="s">
        <v>76</v>
      </c>
      <c r="D103" s="52">
        <v>1</v>
      </c>
      <c r="E103" s="52">
        <v>700000</v>
      </c>
      <c r="F103" s="52">
        <v>750000</v>
      </c>
      <c r="G103" s="52">
        <v>0</v>
      </c>
      <c r="H103" s="52">
        <v>50000</v>
      </c>
      <c r="I103" s="53">
        <v>50000</v>
      </c>
    </row>
    <row r="104" spans="1:9">
      <c r="A104" s="44" t="s">
        <v>155</v>
      </c>
      <c r="B104" s="43" t="s">
        <v>3</v>
      </c>
      <c r="C104" s="43" t="s">
        <v>31</v>
      </c>
      <c r="D104" s="50">
        <v>2</v>
      </c>
      <c r="E104" s="50">
        <v>95000</v>
      </c>
      <c r="F104" s="50">
        <v>125000</v>
      </c>
      <c r="G104" s="50">
        <v>0</v>
      </c>
      <c r="H104" s="50">
        <v>60000</v>
      </c>
      <c r="I104" s="51">
        <v>60000</v>
      </c>
    </row>
    <row r="105" spans="1:9">
      <c r="A105" s="44" t="s">
        <v>156</v>
      </c>
      <c r="B105" s="43" t="s">
        <v>16</v>
      </c>
      <c r="C105" s="43" t="s">
        <v>50</v>
      </c>
      <c r="D105" s="50">
        <v>1</v>
      </c>
      <c r="E105" s="50">
        <v>270000</v>
      </c>
      <c r="F105" s="50">
        <v>350000</v>
      </c>
      <c r="G105" s="50">
        <v>0</v>
      </c>
      <c r="H105" s="50">
        <v>80000</v>
      </c>
      <c r="I105" s="51">
        <v>80000</v>
      </c>
    </row>
    <row r="106" spans="1:9">
      <c r="A106" s="44" t="s">
        <v>156</v>
      </c>
      <c r="B106" s="43" t="s">
        <v>4</v>
      </c>
      <c r="C106" s="43" t="s">
        <v>32</v>
      </c>
      <c r="D106" s="50">
        <v>2</v>
      </c>
      <c r="E106" s="50">
        <v>15000</v>
      </c>
      <c r="F106" s="50">
        <v>25000</v>
      </c>
      <c r="G106" s="50">
        <v>0</v>
      </c>
      <c r="H106" s="50">
        <v>20000</v>
      </c>
      <c r="I106" s="51">
        <v>20000</v>
      </c>
    </row>
    <row r="107" spans="1:9">
      <c r="A107" s="44" t="s">
        <v>156</v>
      </c>
      <c r="B107" s="43" t="s">
        <v>9</v>
      </c>
      <c r="C107" s="43" t="s">
        <v>44</v>
      </c>
      <c r="D107" s="50">
        <v>2</v>
      </c>
      <c r="E107" s="50">
        <v>85000</v>
      </c>
      <c r="F107" s="50">
        <v>150000</v>
      </c>
      <c r="G107" s="50">
        <v>0</v>
      </c>
      <c r="H107" s="50">
        <v>130000</v>
      </c>
      <c r="I107" s="51">
        <v>130000</v>
      </c>
    </row>
    <row r="108" spans="1:9">
      <c r="A108" s="44" t="s">
        <v>157</v>
      </c>
      <c r="B108" s="43" t="s">
        <v>21</v>
      </c>
      <c r="C108" s="43" t="s">
        <v>141</v>
      </c>
      <c r="D108" s="50">
        <v>3</v>
      </c>
      <c r="E108" s="50">
        <v>15000</v>
      </c>
      <c r="F108" s="50">
        <v>25000</v>
      </c>
      <c r="G108" s="50">
        <v>0</v>
      </c>
      <c r="H108" s="50">
        <v>30000</v>
      </c>
      <c r="I108" s="51">
        <v>30000</v>
      </c>
    </row>
    <row r="109" spans="1:9">
      <c r="A109" s="44" t="s">
        <v>157</v>
      </c>
      <c r="B109" s="43" t="s">
        <v>134</v>
      </c>
      <c r="C109" s="43" t="s">
        <v>29</v>
      </c>
      <c r="D109" s="50">
        <v>2</v>
      </c>
      <c r="E109" s="50">
        <v>50000</v>
      </c>
      <c r="F109" s="50">
        <v>65000</v>
      </c>
      <c r="G109" s="50">
        <v>0</v>
      </c>
      <c r="H109" s="50">
        <v>30000</v>
      </c>
      <c r="I109" s="51">
        <v>30000</v>
      </c>
    </row>
    <row r="110" spans="1:9">
      <c r="A110" s="44" t="s">
        <v>157</v>
      </c>
      <c r="B110" s="43" t="s">
        <v>140</v>
      </c>
      <c r="C110" s="43" t="s">
        <v>55</v>
      </c>
      <c r="D110" s="50">
        <v>1</v>
      </c>
      <c r="E110" s="50">
        <v>15000</v>
      </c>
      <c r="F110" s="50">
        <v>20000</v>
      </c>
      <c r="G110" s="50">
        <v>0</v>
      </c>
      <c r="H110" s="50">
        <v>5000</v>
      </c>
      <c r="I110" s="51">
        <v>5000</v>
      </c>
    </row>
    <row r="111" spans="1:9">
      <c r="A111" s="44" t="s">
        <v>158</v>
      </c>
      <c r="B111" s="43" t="s">
        <v>26</v>
      </c>
      <c r="C111" s="43" t="s">
        <v>75</v>
      </c>
      <c r="D111" s="50">
        <v>2</v>
      </c>
      <c r="E111" s="50">
        <v>50000</v>
      </c>
      <c r="F111" s="50">
        <v>75000</v>
      </c>
      <c r="G111" s="50">
        <v>0</v>
      </c>
      <c r="H111" s="50">
        <v>50000</v>
      </c>
      <c r="I111" s="51">
        <v>50000</v>
      </c>
    </row>
    <row r="112" spans="1:9">
      <c r="A112" s="44" t="s">
        <v>158</v>
      </c>
      <c r="B112" s="43" t="s">
        <v>22</v>
      </c>
      <c r="C112" s="43" t="s">
        <v>72</v>
      </c>
      <c r="D112" s="50">
        <v>2</v>
      </c>
      <c r="E112" s="50">
        <v>75000</v>
      </c>
      <c r="F112" s="50">
        <v>95000</v>
      </c>
      <c r="G112" s="50">
        <v>0</v>
      </c>
      <c r="H112" s="50">
        <v>40000</v>
      </c>
      <c r="I112" s="51">
        <v>40000</v>
      </c>
    </row>
    <row r="113" spans="1:14">
      <c r="A113" s="44" t="s">
        <v>159</v>
      </c>
      <c r="B113" s="43" t="s">
        <v>142</v>
      </c>
      <c r="C113" s="43" t="s">
        <v>71</v>
      </c>
      <c r="D113" s="50">
        <v>3</v>
      </c>
      <c r="E113" s="50">
        <v>85000</v>
      </c>
      <c r="F113" s="50">
        <v>110000</v>
      </c>
      <c r="G113" s="50">
        <v>0</v>
      </c>
      <c r="H113" s="50">
        <v>75000</v>
      </c>
      <c r="I113" s="51">
        <v>75000</v>
      </c>
    </row>
    <row r="114" spans="1:14">
      <c r="A114" s="44" t="s">
        <v>159</v>
      </c>
      <c r="B114" s="43" t="s">
        <v>12</v>
      </c>
      <c r="C114" s="43" t="s">
        <v>47</v>
      </c>
      <c r="D114" s="50">
        <v>2</v>
      </c>
      <c r="E114" s="50">
        <v>220000</v>
      </c>
      <c r="F114" s="50">
        <v>270000</v>
      </c>
      <c r="G114" s="50">
        <v>0</v>
      </c>
      <c r="H114" s="50">
        <v>100000</v>
      </c>
      <c r="I114" s="51">
        <v>100000</v>
      </c>
    </row>
    <row r="115" spans="1:14">
      <c r="A115" s="44" t="s">
        <v>160</v>
      </c>
      <c r="B115" s="43" t="s">
        <v>130</v>
      </c>
      <c r="C115" s="43" t="s">
        <v>30</v>
      </c>
      <c r="D115" s="50">
        <v>3</v>
      </c>
      <c r="E115" s="50">
        <v>75000</v>
      </c>
      <c r="F115" s="50">
        <v>90000</v>
      </c>
      <c r="G115" s="50">
        <v>0</v>
      </c>
      <c r="H115" s="50">
        <v>45000</v>
      </c>
      <c r="I115" s="51">
        <v>45000</v>
      </c>
    </row>
    <row r="116" spans="1:14">
      <c r="A116" s="44" t="s">
        <v>160</v>
      </c>
      <c r="B116" s="43" t="s">
        <v>137</v>
      </c>
      <c r="C116" s="43" t="s">
        <v>66</v>
      </c>
      <c r="D116" s="50">
        <v>2</v>
      </c>
      <c r="E116" s="50">
        <v>18000</v>
      </c>
      <c r="F116" s="50">
        <v>25000</v>
      </c>
      <c r="G116" s="50">
        <v>0</v>
      </c>
      <c r="H116" s="50">
        <v>14000</v>
      </c>
      <c r="I116" s="51">
        <v>14000</v>
      </c>
    </row>
    <row r="117" spans="1:14">
      <c r="A117" s="44" t="s">
        <v>160</v>
      </c>
      <c r="B117" s="43" t="s">
        <v>124</v>
      </c>
      <c r="C117" s="43" t="s">
        <v>42</v>
      </c>
      <c r="D117" s="50">
        <v>2</v>
      </c>
      <c r="E117" s="50">
        <v>35000</v>
      </c>
      <c r="F117" s="50">
        <v>45000</v>
      </c>
      <c r="G117" s="50">
        <v>0</v>
      </c>
      <c r="H117" s="50">
        <v>20000</v>
      </c>
      <c r="I117" s="51">
        <v>20000</v>
      </c>
    </row>
    <row r="118" spans="1:14">
      <c r="A118" s="44" t="s">
        <v>161</v>
      </c>
      <c r="B118" s="43" t="s">
        <v>11</v>
      </c>
      <c r="C118" s="43" t="s">
        <v>46</v>
      </c>
      <c r="D118" s="50">
        <v>1</v>
      </c>
      <c r="E118" s="50">
        <v>600000</v>
      </c>
      <c r="F118" s="50">
        <v>700000</v>
      </c>
      <c r="G118" s="50">
        <v>0</v>
      </c>
      <c r="H118" s="50">
        <v>100000</v>
      </c>
      <c r="I118" s="51">
        <v>100000</v>
      </c>
    </row>
    <row r="119" spans="1:14">
      <c r="A119" s="44" t="s">
        <v>161</v>
      </c>
      <c r="B119" s="43" t="s">
        <v>132</v>
      </c>
      <c r="C119" s="43" t="s">
        <v>68</v>
      </c>
      <c r="D119" s="50">
        <v>2</v>
      </c>
      <c r="E119" s="50">
        <v>75000</v>
      </c>
      <c r="F119" s="50">
        <v>95000</v>
      </c>
      <c r="G119" s="50">
        <v>5000</v>
      </c>
      <c r="H119" s="50">
        <v>40000</v>
      </c>
      <c r="I119" s="51">
        <v>35000</v>
      </c>
    </row>
    <row r="120" spans="1:14">
      <c r="A120" s="44" t="s">
        <v>162</v>
      </c>
      <c r="B120" s="43" t="s">
        <v>122</v>
      </c>
      <c r="C120" s="43" t="s">
        <v>67</v>
      </c>
      <c r="D120" s="50">
        <v>3</v>
      </c>
      <c r="E120" s="50">
        <v>16000</v>
      </c>
      <c r="F120" s="50">
        <v>23000</v>
      </c>
      <c r="G120" s="50">
        <v>0</v>
      </c>
      <c r="H120" s="50">
        <v>21000</v>
      </c>
      <c r="I120" s="51">
        <v>21000</v>
      </c>
    </row>
    <row r="121" spans="1:14">
      <c r="A121" s="44" t="s">
        <v>162</v>
      </c>
      <c r="B121" s="43" t="s">
        <v>117</v>
      </c>
      <c r="C121" s="43" t="s">
        <v>34</v>
      </c>
      <c r="D121" s="50">
        <v>1</v>
      </c>
      <c r="E121" s="50">
        <v>1300000</v>
      </c>
      <c r="F121" s="50">
        <v>1550000</v>
      </c>
      <c r="G121" s="50">
        <v>0</v>
      </c>
      <c r="H121" s="50">
        <v>250000</v>
      </c>
      <c r="I121" s="51">
        <v>250000</v>
      </c>
      <c r="J121" s="31"/>
      <c r="K121" s="31"/>
      <c r="L121" s="31"/>
      <c r="M121" s="31"/>
      <c r="N121" s="31"/>
    </row>
    <row r="122" spans="1:14">
      <c r="A122" s="44" t="s">
        <v>163</v>
      </c>
      <c r="B122" s="43" t="s">
        <v>135</v>
      </c>
      <c r="C122" s="43" t="s">
        <v>76</v>
      </c>
      <c r="D122" s="50">
        <v>1</v>
      </c>
      <c r="E122" s="50">
        <v>700000</v>
      </c>
      <c r="F122" s="50">
        <v>750000</v>
      </c>
      <c r="G122" s="50">
        <v>0</v>
      </c>
      <c r="H122" s="50">
        <v>50000</v>
      </c>
      <c r="I122" s="51">
        <v>50000</v>
      </c>
      <c r="J122" s="31"/>
      <c r="K122" s="31"/>
      <c r="L122" s="31"/>
      <c r="M122" s="31"/>
      <c r="N122" s="31"/>
    </row>
    <row r="123" spans="1:14">
      <c r="A123" s="44" t="s">
        <v>163</v>
      </c>
      <c r="B123" s="43" t="s">
        <v>3</v>
      </c>
      <c r="C123" s="43" t="s">
        <v>31</v>
      </c>
      <c r="D123" s="50">
        <v>3</v>
      </c>
      <c r="E123" s="50">
        <v>95000</v>
      </c>
      <c r="F123" s="50">
        <v>125000</v>
      </c>
      <c r="G123" s="50">
        <v>10000</v>
      </c>
      <c r="H123" s="50">
        <v>90000</v>
      </c>
      <c r="I123" s="51">
        <v>80000</v>
      </c>
      <c r="J123" s="31"/>
      <c r="K123" s="31"/>
      <c r="L123" s="31"/>
      <c r="M123" s="31"/>
      <c r="N123" s="31"/>
    </row>
    <row r="124" spans="1:14">
      <c r="A124" s="44" t="s">
        <v>163</v>
      </c>
      <c r="B124" s="43" t="s">
        <v>21</v>
      </c>
      <c r="C124" s="43" t="s">
        <v>141</v>
      </c>
      <c r="D124" s="50">
        <v>3</v>
      </c>
      <c r="E124" s="50">
        <v>15000</v>
      </c>
      <c r="F124" s="50">
        <v>25000</v>
      </c>
      <c r="G124" s="50">
        <v>0</v>
      </c>
      <c r="H124" s="50">
        <v>30000</v>
      </c>
      <c r="I124" s="51">
        <v>30000</v>
      </c>
      <c r="J124" s="31"/>
      <c r="K124" s="31"/>
      <c r="L124" s="31"/>
      <c r="M124" s="31"/>
      <c r="N124" s="31"/>
    </row>
    <row r="125" spans="1:14">
      <c r="A125" s="44" t="s">
        <v>163</v>
      </c>
      <c r="B125" s="43" t="s">
        <v>2</v>
      </c>
      <c r="C125" s="43" t="s">
        <v>30</v>
      </c>
      <c r="D125" s="50">
        <v>2</v>
      </c>
      <c r="E125" s="50">
        <v>70000</v>
      </c>
      <c r="F125" s="50">
        <v>100000</v>
      </c>
      <c r="G125" s="50">
        <v>0</v>
      </c>
      <c r="H125" s="50">
        <v>60000</v>
      </c>
      <c r="I125" s="51">
        <v>60000</v>
      </c>
      <c r="J125" s="31"/>
      <c r="K125" s="31"/>
      <c r="L125" s="31"/>
      <c r="M125" s="31"/>
      <c r="N125" s="31"/>
    </row>
    <row r="126" spans="1:14">
      <c r="A126" s="44" t="s">
        <v>164</v>
      </c>
      <c r="B126" s="43" t="s">
        <v>114</v>
      </c>
      <c r="C126" s="43" t="s">
        <v>77</v>
      </c>
      <c r="D126" s="50">
        <v>1</v>
      </c>
      <c r="E126" s="50">
        <v>850000</v>
      </c>
      <c r="F126" s="50">
        <v>1000000</v>
      </c>
      <c r="G126" s="50">
        <v>0</v>
      </c>
      <c r="H126" s="50">
        <v>150000</v>
      </c>
      <c r="I126" s="51">
        <v>150000</v>
      </c>
      <c r="J126" s="31"/>
      <c r="K126" s="31"/>
      <c r="L126" s="31"/>
      <c r="M126" s="31"/>
      <c r="N126" s="31"/>
    </row>
    <row r="127" spans="1:14">
      <c r="A127" s="44" t="s">
        <v>164</v>
      </c>
      <c r="B127" s="43" t="s">
        <v>116</v>
      </c>
      <c r="C127" s="43" t="s">
        <v>56</v>
      </c>
      <c r="D127" s="50">
        <v>2</v>
      </c>
      <c r="E127" s="50">
        <v>24000</v>
      </c>
      <c r="F127" s="50">
        <v>30000</v>
      </c>
      <c r="G127" s="50">
        <v>0</v>
      </c>
      <c r="H127" s="50">
        <v>12000</v>
      </c>
      <c r="I127" s="51">
        <v>12000</v>
      </c>
      <c r="J127" s="31"/>
      <c r="K127" s="31"/>
      <c r="L127" s="31"/>
      <c r="M127" s="31"/>
      <c r="N127" s="31"/>
    </row>
    <row r="128" spans="1:14">
      <c r="A128" s="44" t="s">
        <v>164</v>
      </c>
      <c r="B128" s="43" t="s">
        <v>138</v>
      </c>
      <c r="C128" s="43" t="s">
        <v>59</v>
      </c>
      <c r="D128" s="50">
        <v>4</v>
      </c>
      <c r="E128" s="50">
        <v>6000</v>
      </c>
      <c r="F128" s="50">
        <v>10000</v>
      </c>
      <c r="G128" s="50">
        <v>0</v>
      </c>
      <c r="H128" s="50">
        <v>16000</v>
      </c>
      <c r="I128" s="51">
        <v>16000</v>
      </c>
      <c r="J128" s="31"/>
      <c r="K128" s="31"/>
      <c r="L128" s="31"/>
      <c r="M128" s="31"/>
      <c r="N128" s="31"/>
    </row>
    <row r="129" spans="1:14">
      <c r="A129" s="44" t="s">
        <v>165</v>
      </c>
      <c r="B129" s="43" t="s">
        <v>5</v>
      </c>
      <c r="C129" s="43" t="s">
        <v>33</v>
      </c>
      <c r="D129" s="50">
        <v>1</v>
      </c>
      <c r="E129" s="50">
        <v>95000</v>
      </c>
      <c r="F129" s="50">
        <v>125000</v>
      </c>
      <c r="G129" s="50">
        <v>0</v>
      </c>
      <c r="H129" s="50">
        <v>30000</v>
      </c>
      <c r="I129" s="51">
        <v>30000</v>
      </c>
      <c r="J129" s="31"/>
      <c r="K129" s="31"/>
      <c r="L129" s="31"/>
      <c r="M129" s="31"/>
      <c r="N129" s="31"/>
    </row>
    <row r="130" spans="1:14">
      <c r="A130" s="44" t="s">
        <v>165</v>
      </c>
      <c r="B130" s="43" t="s">
        <v>140</v>
      </c>
      <c r="C130" s="43" t="s">
        <v>55</v>
      </c>
      <c r="D130" s="50">
        <v>4</v>
      </c>
      <c r="E130" s="50">
        <v>15000</v>
      </c>
      <c r="F130" s="50">
        <v>20000</v>
      </c>
      <c r="G130" s="50">
        <v>0</v>
      </c>
      <c r="H130" s="50">
        <v>20000</v>
      </c>
      <c r="I130" s="51">
        <v>20000</v>
      </c>
      <c r="J130" s="31"/>
      <c r="K130" s="31"/>
      <c r="L130" s="31"/>
      <c r="M130" s="31"/>
      <c r="N130" s="31"/>
    </row>
    <row r="131" spans="1:14">
      <c r="A131" s="44" t="s">
        <v>165</v>
      </c>
      <c r="B131" s="43" t="s">
        <v>5</v>
      </c>
      <c r="C131" s="43" t="s">
        <v>33</v>
      </c>
      <c r="D131" s="50">
        <v>1</v>
      </c>
      <c r="E131" s="50">
        <v>95000</v>
      </c>
      <c r="F131" s="50">
        <v>125000</v>
      </c>
      <c r="G131" s="50">
        <v>0</v>
      </c>
      <c r="H131" s="50">
        <v>30000</v>
      </c>
      <c r="I131" s="51">
        <v>30000</v>
      </c>
      <c r="J131" s="31"/>
      <c r="K131" s="31"/>
      <c r="L131" s="31"/>
      <c r="M131" s="31"/>
      <c r="N131" s="31"/>
    </row>
    <row r="132" spans="1:14">
      <c r="A132" s="44" t="s">
        <v>166</v>
      </c>
      <c r="B132" s="43" t="s">
        <v>140</v>
      </c>
      <c r="C132" s="43" t="s">
        <v>55</v>
      </c>
      <c r="D132" s="50">
        <v>4</v>
      </c>
      <c r="E132" s="50">
        <v>15000</v>
      </c>
      <c r="F132" s="50">
        <v>20000</v>
      </c>
      <c r="G132" s="50">
        <v>0</v>
      </c>
      <c r="H132" s="50">
        <v>20000</v>
      </c>
      <c r="I132" s="51">
        <v>20000</v>
      </c>
      <c r="J132" s="31"/>
      <c r="K132" s="31"/>
      <c r="L132" s="31"/>
      <c r="M132" s="31"/>
      <c r="N132" s="31"/>
    </row>
    <row r="133" spans="1:14">
      <c r="A133" s="44" t="s">
        <v>166</v>
      </c>
      <c r="B133" s="43" t="s">
        <v>24</v>
      </c>
      <c r="C133" s="43" t="s">
        <v>73</v>
      </c>
      <c r="D133" s="52">
        <v>3</v>
      </c>
      <c r="E133" s="52">
        <v>10000</v>
      </c>
      <c r="F133" s="52">
        <v>15000</v>
      </c>
      <c r="G133" s="52">
        <v>0</v>
      </c>
      <c r="H133" s="52">
        <v>15000</v>
      </c>
      <c r="I133" s="53">
        <v>15000</v>
      </c>
      <c r="J133" s="31"/>
      <c r="K133" s="31"/>
      <c r="L133" s="31"/>
      <c r="M133" s="31"/>
      <c r="N133" s="31"/>
    </row>
    <row r="134" spans="1:14">
      <c r="A134" s="44" t="s">
        <v>166</v>
      </c>
      <c r="B134" s="43" t="s">
        <v>21</v>
      </c>
      <c r="C134" s="43" t="s">
        <v>141</v>
      </c>
      <c r="D134" s="50">
        <v>3</v>
      </c>
      <c r="E134" s="50">
        <v>15000</v>
      </c>
      <c r="F134" s="50">
        <v>25000</v>
      </c>
      <c r="G134" s="50">
        <v>0</v>
      </c>
      <c r="H134" s="50">
        <v>30000</v>
      </c>
      <c r="I134" s="51">
        <v>30000</v>
      </c>
      <c r="J134" s="31"/>
      <c r="K134" s="31"/>
      <c r="L134" s="31"/>
      <c r="M134" s="31"/>
      <c r="N134" s="31"/>
    </row>
    <row r="135" spans="1:14">
      <c r="A135" s="44" t="s">
        <v>167</v>
      </c>
      <c r="B135" s="43" t="s">
        <v>26</v>
      </c>
      <c r="C135" s="43" t="s">
        <v>75</v>
      </c>
      <c r="D135" s="50">
        <v>2</v>
      </c>
      <c r="E135" s="50">
        <v>50000</v>
      </c>
      <c r="F135" s="50">
        <v>75000</v>
      </c>
      <c r="G135" s="50">
        <v>0</v>
      </c>
      <c r="H135" s="50">
        <v>50000</v>
      </c>
      <c r="I135" s="51">
        <v>50000</v>
      </c>
      <c r="J135" s="31"/>
      <c r="K135" s="31"/>
      <c r="L135" s="31"/>
      <c r="M135" s="31"/>
      <c r="N135" s="31"/>
    </row>
    <row r="136" spans="1:14">
      <c r="A136" s="44" t="s">
        <v>167</v>
      </c>
      <c r="B136" s="43" t="s">
        <v>122</v>
      </c>
      <c r="C136" s="43" t="s">
        <v>67</v>
      </c>
      <c r="D136" s="50">
        <v>3</v>
      </c>
      <c r="E136" s="50">
        <v>16000</v>
      </c>
      <c r="F136" s="50">
        <v>23000</v>
      </c>
      <c r="G136" s="50">
        <v>0</v>
      </c>
      <c r="H136" s="50">
        <v>21000</v>
      </c>
      <c r="I136" s="51">
        <v>21000</v>
      </c>
      <c r="J136" s="31"/>
      <c r="K136" s="31"/>
      <c r="L136" s="31"/>
      <c r="M136" s="31"/>
      <c r="N136" s="31"/>
    </row>
    <row r="137" spans="1:14">
      <c r="A137" s="44" t="s">
        <v>168</v>
      </c>
      <c r="B137" s="43" t="s">
        <v>120</v>
      </c>
      <c r="C137" s="43" t="s">
        <v>60</v>
      </c>
      <c r="D137" s="50">
        <v>4</v>
      </c>
      <c r="E137" s="50">
        <v>4000</v>
      </c>
      <c r="F137" s="50">
        <v>7000</v>
      </c>
      <c r="G137" s="50">
        <v>0</v>
      </c>
      <c r="H137" s="50">
        <v>12000</v>
      </c>
      <c r="I137" s="51">
        <v>12000</v>
      </c>
      <c r="J137" s="31"/>
      <c r="K137" s="31"/>
      <c r="L137" s="31"/>
      <c r="M137" s="31"/>
      <c r="N137" s="31"/>
    </row>
    <row r="138" spans="1:14">
      <c r="A138" s="44" t="s">
        <v>168</v>
      </c>
      <c r="B138" s="43" t="s">
        <v>130</v>
      </c>
      <c r="C138" s="43" t="s">
        <v>30</v>
      </c>
      <c r="D138" s="50">
        <v>3</v>
      </c>
      <c r="E138" s="50">
        <v>75000</v>
      </c>
      <c r="F138" s="50">
        <v>90000</v>
      </c>
      <c r="G138" s="50">
        <v>0</v>
      </c>
      <c r="H138" s="50">
        <v>45000</v>
      </c>
      <c r="I138" s="51">
        <v>45000</v>
      </c>
      <c r="J138" s="31"/>
      <c r="K138" s="31"/>
      <c r="L138" s="31"/>
      <c r="M138" s="31"/>
      <c r="N138" s="31"/>
    </row>
    <row r="139" spans="1:14">
      <c r="A139" s="44" t="s">
        <v>168</v>
      </c>
      <c r="B139" s="43" t="s">
        <v>122</v>
      </c>
      <c r="C139" s="43" t="s">
        <v>67</v>
      </c>
      <c r="D139" s="50">
        <v>3</v>
      </c>
      <c r="E139" s="50">
        <v>16000</v>
      </c>
      <c r="F139" s="50">
        <v>23000</v>
      </c>
      <c r="G139" s="50">
        <v>0</v>
      </c>
      <c r="H139" s="50">
        <v>21000</v>
      </c>
      <c r="I139" s="51">
        <v>21000</v>
      </c>
      <c r="J139" s="31"/>
      <c r="K139" s="31"/>
      <c r="L139" s="31"/>
      <c r="M139" s="31"/>
      <c r="N139" s="31"/>
    </row>
    <row r="140" spans="1:14">
      <c r="A140" s="44" t="s">
        <v>168</v>
      </c>
      <c r="B140" s="43" t="s">
        <v>140</v>
      </c>
      <c r="C140" s="43" t="s">
        <v>55</v>
      </c>
      <c r="D140" s="50">
        <v>4</v>
      </c>
      <c r="E140" s="50">
        <v>15000</v>
      </c>
      <c r="F140" s="50">
        <v>20000</v>
      </c>
      <c r="G140" s="50">
        <v>0</v>
      </c>
      <c r="H140" s="50">
        <v>20000</v>
      </c>
      <c r="I140" s="51">
        <v>20000</v>
      </c>
      <c r="J140" s="31"/>
      <c r="K140" s="31"/>
      <c r="L140" s="31"/>
      <c r="M140" s="31"/>
      <c r="N140" s="31"/>
    </row>
    <row r="141" spans="1:14">
      <c r="A141" s="44" t="s">
        <v>169</v>
      </c>
      <c r="B141" s="43" t="s">
        <v>135</v>
      </c>
      <c r="C141" s="43" t="s">
        <v>76</v>
      </c>
      <c r="D141" s="50">
        <v>1</v>
      </c>
      <c r="E141" s="50">
        <v>700000</v>
      </c>
      <c r="F141" s="50">
        <v>750000</v>
      </c>
      <c r="G141" s="50">
        <v>0</v>
      </c>
      <c r="H141" s="50">
        <v>50000</v>
      </c>
      <c r="I141" s="51">
        <v>50000</v>
      </c>
      <c r="J141" s="31"/>
      <c r="K141" s="31"/>
      <c r="L141" s="31"/>
      <c r="M141" s="31"/>
      <c r="N141" s="31"/>
    </row>
    <row r="142" spans="1:14">
      <c r="A142" s="44" t="s">
        <v>169</v>
      </c>
      <c r="B142" s="43" t="s">
        <v>140</v>
      </c>
      <c r="C142" s="43" t="s">
        <v>55</v>
      </c>
      <c r="D142" s="50">
        <v>4</v>
      </c>
      <c r="E142" s="50">
        <v>15000</v>
      </c>
      <c r="F142" s="50">
        <v>20000</v>
      </c>
      <c r="G142" s="50">
        <v>0</v>
      </c>
      <c r="H142" s="50">
        <v>20000</v>
      </c>
      <c r="I142" s="51">
        <v>20000</v>
      </c>
      <c r="J142" s="31"/>
      <c r="K142" s="32"/>
      <c r="L142" s="31"/>
      <c r="M142" s="31"/>
      <c r="N142" s="31"/>
    </row>
    <row r="143" spans="1:14">
      <c r="A143" s="44" t="s">
        <v>169</v>
      </c>
      <c r="B143" s="43" t="s">
        <v>17</v>
      </c>
      <c r="C143" s="43" t="s">
        <v>52</v>
      </c>
      <c r="D143" s="50">
        <v>3</v>
      </c>
      <c r="E143" s="50">
        <v>55000</v>
      </c>
      <c r="F143" s="50">
        <v>75000</v>
      </c>
      <c r="G143" s="50">
        <v>0</v>
      </c>
      <c r="H143" s="50">
        <v>60000</v>
      </c>
      <c r="I143" s="51">
        <v>60000</v>
      </c>
      <c r="J143" s="31"/>
      <c r="K143" s="31"/>
      <c r="L143" s="31"/>
      <c r="M143" s="31"/>
      <c r="N143" s="31"/>
    </row>
    <row r="144" spans="1:14">
      <c r="A144" s="44" t="s">
        <v>170</v>
      </c>
      <c r="B144" s="43" t="s">
        <v>26</v>
      </c>
      <c r="C144" s="43" t="s">
        <v>75</v>
      </c>
      <c r="D144" s="50">
        <v>2</v>
      </c>
      <c r="E144" s="50">
        <v>50000</v>
      </c>
      <c r="F144" s="50">
        <v>75000</v>
      </c>
      <c r="G144" s="50">
        <v>0</v>
      </c>
      <c r="H144" s="50">
        <v>50000</v>
      </c>
      <c r="I144" s="51">
        <v>50000</v>
      </c>
      <c r="J144" s="31"/>
      <c r="K144" s="31"/>
      <c r="L144" s="31"/>
      <c r="M144" s="31"/>
      <c r="N144" s="31"/>
    </row>
    <row r="145" spans="1:14">
      <c r="A145" s="44" t="s">
        <v>170</v>
      </c>
      <c r="B145" s="43" t="s">
        <v>16</v>
      </c>
      <c r="C145" s="43" t="s">
        <v>50</v>
      </c>
      <c r="D145" s="50">
        <v>1</v>
      </c>
      <c r="E145" s="50">
        <v>270000</v>
      </c>
      <c r="F145" s="50">
        <v>350000</v>
      </c>
      <c r="G145" s="50">
        <v>0</v>
      </c>
      <c r="H145" s="50">
        <v>80000</v>
      </c>
      <c r="I145" s="51">
        <v>80000</v>
      </c>
      <c r="J145" s="31"/>
      <c r="K145" s="31"/>
      <c r="L145" s="31"/>
      <c r="M145" s="31"/>
      <c r="N145" s="31"/>
    </row>
    <row r="146" spans="1:14">
      <c r="A146" s="44" t="s">
        <v>170</v>
      </c>
      <c r="B146" s="43" t="s">
        <v>114</v>
      </c>
      <c r="C146" s="43" t="s">
        <v>77</v>
      </c>
      <c r="D146" s="50">
        <v>1</v>
      </c>
      <c r="E146" s="50">
        <v>850000</v>
      </c>
      <c r="F146" s="50">
        <v>1000000</v>
      </c>
      <c r="G146" s="50">
        <v>0</v>
      </c>
      <c r="H146" s="50">
        <v>150000</v>
      </c>
      <c r="I146" s="51">
        <v>150000</v>
      </c>
      <c r="J146" s="31"/>
      <c r="K146" s="31"/>
      <c r="L146" s="31"/>
      <c r="M146" s="31"/>
      <c r="N146" s="31"/>
    </row>
    <row r="147" spans="1:14">
      <c r="A147" s="44" t="s">
        <v>170</v>
      </c>
      <c r="B147" s="43" t="s">
        <v>21</v>
      </c>
      <c r="C147" s="43" t="s">
        <v>141</v>
      </c>
      <c r="D147" s="50">
        <v>3</v>
      </c>
      <c r="E147" s="50">
        <v>15000</v>
      </c>
      <c r="F147" s="50">
        <v>25000</v>
      </c>
      <c r="G147" s="50">
        <v>0</v>
      </c>
      <c r="H147" s="50">
        <v>30000</v>
      </c>
      <c r="I147" s="51">
        <v>30000</v>
      </c>
      <c r="J147" s="31"/>
      <c r="K147" s="31"/>
      <c r="L147" s="31"/>
      <c r="M147" s="31"/>
      <c r="N147" s="31"/>
    </row>
    <row r="148" spans="1:14">
      <c r="A148" s="44" t="s">
        <v>170</v>
      </c>
      <c r="B148" s="43" t="s">
        <v>135</v>
      </c>
      <c r="C148" s="43" t="s">
        <v>76</v>
      </c>
      <c r="D148" s="50">
        <v>1</v>
      </c>
      <c r="E148" s="50">
        <v>700000</v>
      </c>
      <c r="F148" s="50">
        <v>750000</v>
      </c>
      <c r="G148" s="50">
        <v>0</v>
      </c>
      <c r="H148" s="50">
        <v>50000</v>
      </c>
      <c r="I148" s="51">
        <v>50000</v>
      </c>
      <c r="J148" s="31"/>
      <c r="K148" s="31"/>
      <c r="L148" s="31"/>
      <c r="M148" s="31"/>
      <c r="N148" s="31"/>
    </row>
    <row r="149" spans="1:14">
      <c r="A149" s="44" t="s">
        <v>171</v>
      </c>
      <c r="B149" s="43" t="s">
        <v>5</v>
      </c>
      <c r="C149" s="43" t="s">
        <v>33</v>
      </c>
      <c r="D149" s="50">
        <v>1</v>
      </c>
      <c r="E149" s="50">
        <v>95000</v>
      </c>
      <c r="F149" s="50">
        <v>125000</v>
      </c>
      <c r="G149" s="50">
        <v>0</v>
      </c>
      <c r="H149" s="50">
        <v>30000</v>
      </c>
      <c r="I149" s="51">
        <v>30000</v>
      </c>
      <c r="J149" s="31"/>
      <c r="K149" s="31"/>
      <c r="L149" s="31"/>
      <c r="M149" s="31"/>
      <c r="N149" s="31"/>
    </row>
    <row r="150" spans="1:14">
      <c r="A150" s="44" t="s">
        <v>171</v>
      </c>
      <c r="B150" s="43" t="s">
        <v>140</v>
      </c>
      <c r="C150" s="43" t="s">
        <v>55</v>
      </c>
      <c r="D150" s="50">
        <v>4</v>
      </c>
      <c r="E150" s="50">
        <v>15000</v>
      </c>
      <c r="F150" s="50">
        <v>20000</v>
      </c>
      <c r="G150" s="50">
        <v>0</v>
      </c>
      <c r="H150" s="50">
        <v>20000</v>
      </c>
      <c r="I150" s="51">
        <v>20000</v>
      </c>
      <c r="J150" s="31"/>
      <c r="K150" s="31"/>
      <c r="L150" s="31"/>
      <c r="M150" s="31"/>
      <c r="N150" s="31"/>
    </row>
    <row r="151" spans="1:14">
      <c r="A151" s="44" t="s">
        <v>171</v>
      </c>
      <c r="B151" s="43" t="s">
        <v>140</v>
      </c>
      <c r="C151" s="43" t="s">
        <v>55</v>
      </c>
      <c r="D151" s="50">
        <v>4</v>
      </c>
      <c r="E151" s="50">
        <v>15000</v>
      </c>
      <c r="F151" s="50">
        <v>20000</v>
      </c>
      <c r="G151" s="50">
        <v>0</v>
      </c>
      <c r="H151" s="50">
        <v>20000</v>
      </c>
      <c r="I151" s="51">
        <v>20000</v>
      </c>
      <c r="J151" s="31"/>
      <c r="K151" s="31"/>
      <c r="L151" s="31"/>
      <c r="M151" s="31"/>
      <c r="N151" s="31"/>
    </row>
    <row r="152" spans="1:14">
      <c r="A152" s="44" t="s">
        <v>171</v>
      </c>
      <c r="B152" s="43" t="s">
        <v>122</v>
      </c>
      <c r="C152" s="43" t="s">
        <v>67</v>
      </c>
      <c r="D152" s="50">
        <v>3</v>
      </c>
      <c r="E152" s="50">
        <v>16000</v>
      </c>
      <c r="F152" s="50">
        <v>23000</v>
      </c>
      <c r="G152" s="50">
        <v>0</v>
      </c>
      <c r="H152" s="50">
        <v>21000</v>
      </c>
      <c r="I152" s="51">
        <v>21000</v>
      </c>
      <c r="J152" s="31"/>
      <c r="K152" s="31"/>
      <c r="L152" s="31"/>
      <c r="M152" s="31"/>
      <c r="N152" s="31"/>
    </row>
    <row r="153" spans="1:14">
      <c r="A153" s="45" t="s">
        <v>88</v>
      </c>
      <c r="B153" s="46"/>
      <c r="C153" s="46"/>
      <c r="D153" s="46"/>
      <c r="E153" s="46"/>
      <c r="F153" s="46"/>
      <c r="G153" s="46"/>
      <c r="H153" s="46"/>
      <c r="I153" s="47">
        <f>SUBTOTAL(109,[Column10])</f>
        <v>4106000</v>
      </c>
      <c r="J153" s="31"/>
      <c r="K153" s="31"/>
      <c r="L153" s="31"/>
      <c r="M153" s="31"/>
      <c r="N153" s="31"/>
    </row>
    <row r="154" spans="1:14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</row>
    <row r="155" spans="1:14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</row>
    <row r="156" spans="1:14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</row>
    <row r="157" spans="1:14">
      <c r="A157" s="31"/>
      <c r="B157" s="31"/>
      <c r="C157" s="31"/>
      <c r="D157" s="31"/>
      <c r="E157" s="31"/>
      <c r="F157" s="31"/>
      <c r="G157" s="31"/>
      <c r="H157" s="31"/>
      <c r="I157" s="31"/>
    </row>
  </sheetData>
  <dataConsolidate/>
  <mergeCells count="2">
    <mergeCell ref="A2:I2"/>
    <mergeCell ref="A81:I81"/>
  </mergeCells>
  <hyperlinks>
    <hyperlink ref="I77" location="'Laba - Rugi Bulanan'!A1" display="'Laba - Rugi Bulanan'!A1"/>
  </hyperlinks>
  <printOptions horizontalCentered="1"/>
  <pageMargins left="0.5" right="0.5" top="0.5" bottom="0.5" header="0.3" footer="0.3"/>
  <pageSetup paperSize="9" scale="90" fitToWidth="0" fitToHeight="0" orientation="landscape" horizontalDpi="300" verticalDpi="300" r:id="rId1"/>
  <headerFooter alignWithMargins="0"/>
  <drawing r:id="rId2"/>
  <legacy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 enableFormatConditionsCalculation="0">
    <outlinePr summaryBelow="0" summaryRight="0"/>
    <pageSetUpPr autoPageBreaks="0"/>
  </sheetPr>
  <dimension ref="B2:J17"/>
  <sheetViews>
    <sheetView zoomScale="70" zoomScaleNormal="70" zoomScaleSheetLayoutView="100" workbookViewId="0">
      <selection activeCell="C28" sqref="C28"/>
    </sheetView>
  </sheetViews>
  <sheetFormatPr defaultRowHeight="15"/>
  <cols>
    <col min="1" max="1" width="4.5703125" customWidth="1"/>
    <col min="2" max="2" width="13.85546875" bestFit="1" customWidth="1"/>
    <col min="3" max="3" width="16.7109375" bestFit="1" customWidth="1"/>
    <col min="4" max="4" width="14.28515625" bestFit="1" customWidth="1"/>
    <col min="5" max="5" width="13" bestFit="1" customWidth="1"/>
    <col min="6" max="6" width="12.5703125" bestFit="1" customWidth="1"/>
    <col min="7" max="7" width="28.28515625" bestFit="1" customWidth="1"/>
    <col min="8" max="8" width="26" bestFit="1" customWidth="1"/>
    <col min="9" max="9" width="17.85546875" bestFit="1" customWidth="1"/>
  </cols>
  <sheetData>
    <row r="2" spans="2:10">
      <c r="B2" s="59" t="s">
        <v>89</v>
      </c>
      <c r="C2" s="59"/>
      <c r="D2" s="59"/>
      <c r="E2" s="59"/>
      <c r="F2" s="59"/>
      <c r="G2" s="59"/>
      <c r="H2" s="59"/>
      <c r="I2" s="59"/>
      <c r="J2" s="29"/>
    </row>
    <row r="4" spans="2:10">
      <c r="B4" s="58" t="s">
        <v>90</v>
      </c>
      <c r="C4" s="58" t="s">
        <v>91</v>
      </c>
      <c r="D4" s="60" t="s">
        <v>92</v>
      </c>
      <c r="E4" s="60"/>
      <c r="F4" s="60"/>
      <c r="G4" s="58" t="s">
        <v>96</v>
      </c>
      <c r="H4" s="58" t="s">
        <v>109</v>
      </c>
      <c r="I4" s="58" t="s">
        <v>79</v>
      </c>
    </row>
    <row r="5" spans="2:10">
      <c r="B5" s="58"/>
      <c r="C5" s="58"/>
      <c r="D5" s="26" t="s">
        <v>93</v>
      </c>
      <c r="E5" s="27" t="s">
        <v>94</v>
      </c>
      <c r="F5" s="27" t="s">
        <v>95</v>
      </c>
      <c r="G5" s="58"/>
      <c r="H5" s="58"/>
      <c r="I5" s="58"/>
    </row>
    <row r="6" spans="2:10">
      <c r="B6" s="28" t="s">
        <v>98</v>
      </c>
      <c r="C6" s="28">
        <f>LabaHarian!I77</f>
        <v>7072000</v>
      </c>
      <c r="D6" s="28">
        <v>50000</v>
      </c>
      <c r="E6" s="28">
        <v>500000</v>
      </c>
      <c r="F6" s="28">
        <v>100000</v>
      </c>
      <c r="G6" s="28">
        <f t="shared" ref="G6:G17" si="0">SUM(D6+E6+F6)</f>
        <v>650000</v>
      </c>
      <c r="H6" s="28">
        <f>C6-G6</f>
        <v>6422000</v>
      </c>
      <c r="I6" s="28" t="str">
        <f>IF(C6&gt;G6,"LABA","RUGI")</f>
        <v>LABA</v>
      </c>
    </row>
    <row r="7" spans="2:10">
      <c r="B7" s="28" t="s">
        <v>99</v>
      </c>
      <c r="C7" s="28">
        <f>Table93[[#Totals],[Column10]]</f>
        <v>4106000</v>
      </c>
      <c r="D7" s="28">
        <v>50000</v>
      </c>
      <c r="E7" s="28"/>
      <c r="F7" s="28"/>
      <c r="G7" s="28">
        <f t="shared" si="0"/>
        <v>50000</v>
      </c>
      <c r="H7" s="28">
        <f t="shared" ref="H7:H17" si="1">C7-G7</f>
        <v>4056000</v>
      </c>
      <c r="I7" s="28" t="str">
        <f t="shared" ref="I7:I17" si="2">IF(C7&gt;G7,"LABA","RUGI")</f>
        <v>LABA</v>
      </c>
    </row>
    <row r="8" spans="2:10">
      <c r="B8" s="28" t="s">
        <v>100</v>
      </c>
      <c r="C8" s="28"/>
      <c r="D8" s="28"/>
      <c r="E8" s="28"/>
      <c r="F8" s="28"/>
      <c r="G8" s="28">
        <f t="shared" si="0"/>
        <v>0</v>
      </c>
      <c r="H8" s="28">
        <f t="shared" si="1"/>
        <v>0</v>
      </c>
      <c r="I8" s="28" t="str">
        <f t="shared" si="2"/>
        <v>RUGI</v>
      </c>
    </row>
    <row r="9" spans="2:10">
      <c r="B9" s="28" t="s">
        <v>101</v>
      </c>
      <c r="C9" s="28"/>
      <c r="D9" s="28"/>
      <c r="E9" s="28"/>
      <c r="F9" s="28"/>
      <c r="G9" s="28">
        <f t="shared" si="0"/>
        <v>0</v>
      </c>
      <c r="H9" s="28">
        <f t="shared" si="1"/>
        <v>0</v>
      </c>
      <c r="I9" s="28" t="str">
        <f t="shared" si="2"/>
        <v>RUGI</v>
      </c>
    </row>
    <row r="10" spans="2:10">
      <c r="B10" s="28" t="s">
        <v>102</v>
      </c>
      <c r="C10" s="28"/>
      <c r="D10" s="28"/>
      <c r="E10" s="28"/>
      <c r="F10" s="28"/>
      <c r="G10" s="28">
        <f t="shared" si="0"/>
        <v>0</v>
      </c>
      <c r="H10" s="28">
        <f t="shared" si="1"/>
        <v>0</v>
      </c>
      <c r="I10" s="28" t="str">
        <f t="shared" si="2"/>
        <v>RUGI</v>
      </c>
    </row>
    <row r="11" spans="2:10">
      <c r="B11" s="28" t="s">
        <v>103</v>
      </c>
      <c r="C11" s="28"/>
      <c r="D11" s="28"/>
      <c r="E11" s="28"/>
      <c r="F11" s="28"/>
      <c r="G11" s="28">
        <f t="shared" si="0"/>
        <v>0</v>
      </c>
      <c r="H11" s="28">
        <f t="shared" si="1"/>
        <v>0</v>
      </c>
      <c r="I11" s="28" t="str">
        <f t="shared" si="2"/>
        <v>RUGI</v>
      </c>
    </row>
    <row r="12" spans="2:10">
      <c r="B12" s="28" t="s">
        <v>104</v>
      </c>
      <c r="C12" s="28"/>
      <c r="D12" s="28"/>
      <c r="E12" s="28"/>
      <c r="F12" s="28"/>
      <c r="G12" s="28">
        <f t="shared" si="0"/>
        <v>0</v>
      </c>
      <c r="H12" s="28">
        <f t="shared" si="1"/>
        <v>0</v>
      </c>
      <c r="I12" s="28" t="str">
        <f t="shared" si="2"/>
        <v>RUGI</v>
      </c>
    </row>
    <row r="13" spans="2:10">
      <c r="B13" s="28" t="s">
        <v>105</v>
      </c>
      <c r="C13" s="28"/>
      <c r="D13" s="28"/>
      <c r="E13" s="28"/>
      <c r="F13" s="28"/>
      <c r="G13" s="28">
        <f t="shared" si="0"/>
        <v>0</v>
      </c>
      <c r="H13" s="28">
        <f t="shared" si="1"/>
        <v>0</v>
      </c>
      <c r="I13" s="28" t="str">
        <f t="shared" si="2"/>
        <v>RUGI</v>
      </c>
    </row>
    <row r="14" spans="2:10">
      <c r="B14" s="28" t="s">
        <v>106</v>
      </c>
      <c r="C14" s="28"/>
      <c r="D14" s="28"/>
      <c r="E14" s="28"/>
      <c r="F14" s="28"/>
      <c r="G14" s="28">
        <f t="shared" si="0"/>
        <v>0</v>
      </c>
      <c r="H14" s="28">
        <f t="shared" si="1"/>
        <v>0</v>
      </c>
      <c r="I14" s="28" t="str">
        <f t="shared" si="2"/>
        <v>RUGI</v>
      </c>
    </row>
    <row r="15" spans="2:10">
      <c r="B15" s="28" t="s">
        <v>97</v>
      </c>
      <c r="C15" s="28"/>
      <c r="D15" s="28"/>
      <c r="E15" s="28"/>
      <c r="F15" s="28"/>
      <c r="G15" s="28">
        <f t="shared" si="0"/>
        <v>0</v>
      </c>
      <c r="H15" s="28">
        <f t="shared" si="1"/>
        <v>0</v>
      </c>
      <c r="I15" s="28" t="str">
        <f t="shared" si="2"/>
        <v>RUGI</v>
      </c>
    </row>
    <row r="16" spans="2:10">
      <c r="B16" s="28" t="s">
        <v>107</v>
      </c>
      <c r="C16" s="28"/>
      <c r="D16" s="28"/>
      <c r="E16" s="28"/>
      <c r="F16" s="28"/>
      <c r="G16" s="28">
        <f t="shared" si="0"/>
        <v>0</v>
      </c>
      <c r="H16" s="28">
        <f t="shared" si="1"/>
        <v>0</v>
      </c>
      <c r="I16" s="28" t="str">
        <f t="shared" si="2"/>
        <v>RUGI</v>
      </c>
    </row>
    <row r="17" spans="2:9">
      <c r="B17" s="28" t="s">
        <v>108</v>
      </c>
      <c r="C17" s="28"/>
      <c r="D17" s="28"/>
      <c r="E17" s="28"/>
      <c r="F17" s="28"/>
      <c r="G17" s="28">
        <f t="shared" si="0"/>
        <v>0</v>
      </c>
      <c r="H17" s="28">
        <f t="shared" si="1"/>
        <v>0</v>
      </c>
      <c r="I17" s="28" t="str">
        <f t="shared" si="2"/>
        <v>RUGI</v>
      </c>
    </row>
  </sheetData>
  <mergeCells count="7">
    <mergeCell ref="I4:I5"/>
    <mergeCell ref="B2:I2"/>
    <mergeCell ref="D4:F4"/>
    <mergeCell ref="C4:C5"/>
    <mergeCell ref="B4:B5"/>
    <mergeCell ref="G4:G5"/>
    <mergeCell ref="H4:H5"/>
  </mergeCells>
  <printOptions horizontalCentered="1"/>
  <pageMargins left="0.5" right="0.55000000000000004" top="0.5" bottom="0.5" header="0.3" footer="0.3"/>
  <pageSetup paperSize="9" fitToWidth="0" fitToHeight="0" orientation="landscape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NamaBarang</vt:lpstr>
      <vt:lpstr>LabaHarian</vt:lpstr>
      <vt:lpstr>LabaRugiBulanan</vt:lpstr>
      <vt:lpstr>DataFeb</vt:lpstr>
      <vt:lpstr>DataJanuari</vt:lpstr>
      <vt:lpstr>Kompor_Rinnai_2_Tungku</vt:lpstr>
      <vt:lpstr>LABAFEBRUARI</vt:lpstr>
      <vt:lpstr>LABAJANUARI</vt:lpstr>
      <vt:lpstr>nb</vt:lpstr>
      <vt:lpstr>PB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just Intel</cp:lastModifiedBy>
  <cp:lastPrinted>2016-12-21T16:34:43Z</cp:lastPrinted>
  <dcterms:created xsi:type="dcterms:W3CDTF">2016-10-06T03:51:40Z</dcterms:created>
  <dcterms:modified xsi:type="dcterms:W3CDTF">2016-12-21T17:55:08Z</dcterms:modified>
  <cp:version>14.0300</cp:version>
</cp:coreProperties>
</file>