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orpsson-my.sharepoint.com/personal/ruak01_betssongroup_com/Documents/Desktop/"/>
    </mc:Choice>
  </mc:AlternateContent>
  <xr:revisionPtr revIDLastSave="429" documentId="11_F25DC773A252ABDACC10484B691F48045BDE58EF" xr6:coauthVersionLast="47" xr6:coauthVersionMax="47" xr10:uidLastSave="{D4D827BC-860C-4FB2-825A-9674B6644BA9}"/>
  <bookViews>
    <workbookView xWindow="-120" yWindow="-120" windowWidth="29040" windowHeight="15720" xr2:uid="{00000000-000D-0000-FFFF-FFFF00000000}"/>
  </bookViews>
  <sheets>
    <sheet name="Model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" i="1" l="1"/>
  <c r="V36" i="1"/>
  <c r="W42" i="1"/>
  <c r="V42" i="1"/>
  <c r="W41" i="1"/>
  <c r="V41" i="1"/>
  <c r="W40" i="1"/>
  <c r="V35" i="1"/>
  <c r="V34" i="1"/>
  <c r="Y30" i="1"/>
  <c r="Y29" i="1"/>
  <c r="X30" i="1"/>
  <c r="X29" i="1"/>
  <c r="W30" i="1"/>
  <c r="W29" i="1"/>
  <c r="V30" i="1"/>
  <c r="V29" i="1"/>
  <c r="V5" i="1"/>
  <c r="V6" i="1"/>
  <c r="V7" i="1"/>
  <c r="V8" i="1"/>
  <c r="V3" i="1"/>
  <c r="T4" i="1"/>
  <c r="U4" i="1"/>
  <c r="V4" i="1" s="1"/>
  <c r="T5" i="1"/>
  <c r="U5" i="1"/>
  <c r="T6" i="1"/>
  <c r="U6" i="1"/>
  <c r="T7" i="1"/>
  <c r="U7" i="1"/>
  <c r="T8" i="1"/>
  <c r="U8" i="1"/>
  <c r="U3" i="1"/>
  <c r="T3" i="1"/>
  <c r="Z8" i="1"/>
  <c r="Z7" i="1"/>
  <c r="Z6" i="1"/>
  <c r="Z5" i="1"/>
  <c r="Z4" i="1"/>
  <c r="Z3" i="1"/>
  <c r="Y3" i="1"/>
  <c r="X5" i="1"/>
  <c r="X6" i="1"/>
  <c r="X7" i="1"/>
  <c r="X8" i="1"/>
  <c r="X3" i="1"/>
  <c r="Y4" i="1"/>
  <c r="Y5" i="1"/>
  <c r="Y6" i="1"/>
  <c r="Y7" i="1"/>
  <c r="Y8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F51" i="1"/>
  <c r="E51" i="1"/>
  <c r="E3" i="1"/>
  <c r="F3" i="1"/>
  <c r="E4" i="1"/>
  <c r="F4" i="1"/>
  <c r="E5" i="1"/>
  <c r="F5" i="1"/>
  <c r="E6" i="1"/>
  <c r="F6" i="1"/>
  <c r="F50" i="1" s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2" i="1"/>
  <c r="M9" i="1"/>
  <c r="L9" i="1"/>
  <c r="K9" i="1"/>
  <c r="M4" i="1"/>
  <c r="L4" i="1"/>
  <c r="K4" i="1"/>
  <c r="N3" i="1"/>
  <c r="L3" i="1"/>
  <c r="M3" i="1"/>
  <c r="K3" i="1"/>
  <c r="N9" i="1" l="1"/>
  <c r="K10" i="1" s="1"/>
  <c r="K12" i="1" s="1"/>
  <c r="I6" i="1" s="1"/>
  <c r="E2" i="1" s="1"/>
  <c r="E50" i="1" s="1"/>
  <c r="M10" i="1" l="1"/>
  <c r="M12" i="1" s="1"/>
  <c r="I7" i="1" s="1"/>
  <c r="L10" i="1"/>
  <c r="L12" i="1" s="1"/>
</calcChain>
</file>

<file path=xl/sharedStrings.xml><?xml version="1.0" encoding="utf-8"?>
<sst xmlns="http://schemas.openxmlformats.org/spreadsheetml/2006/main" count="55" uniqueCount="41">
  <si>
    <t>Home</t>
  </si>
  <si>
    <t>Away</t>
  </si>
  <si>
    <t>Home xS</t>
  </si>
  <si>
    <t>Away xS</t>
  </si>
  <si>
    <t>X</t>
  </si>
  <si>
    <t>Diff</t>
  </si>
  <si>
    <t>Mid line Belirleme</t>
  </si>
  <si>
    <t>Inputlar</t>
  </si>
  <si>
    <t>Away Pre xG</t>
  </si>
  <si>
    <t>Home Pre xG</t>
  </si>
  <si>
    <t>Home Pre xS</t>
  </si>
  <si>
    <t>Away Pre xS</t>
  </si>
  <si>
    <t>Live Home xG</t>
  </si>
  <si>
    <t>Away Home xG</t>
  </si>
  <si>
    <t>Time</t>
  </si>
  <si>
    <t>Expected Added Time</t>
  </si>
  <si>
    <t>Home Current Shot</t>
  </si>
  <si>
    <t>Away Current Shot</t>
  </si>
  <si>
    <t>Home Live xS</t>
  </si>
  <si>
    <t>Away Live xS</t>
  </si>
  <si>
    <t>Payback</t>
  </si>
  <si>
    <t>over</t>
  </si>
  <si>
    <t>under</t>
  </si>
  <si>
    <t>line</t>
  </si>
  <si>
    <t>home</t>
  </si>
  <si>
    <t>away</t>
  </si>
  <si>
    <t>total</t>
  </si>
  <si>
    <t>Current Score</t>
  </si>
  <si>
    <t>Total Live xS</t>
  </si>
  <si>
    <t>Pre xg</t>
  </si>
  <si>
    <t>Pre xs</t>
  </si>
  <si>
    <t>Live xg</t>
  </si>
  <si>
    <t>step 1</t>
  </si>
  <si>
    <t>Home Live xs</t>
  </si>
  <si>
    <t>Away Live xs</t>
  </si>
  <si>
    <t>Total Live xs</t>
  </si>
  <si>
    <t>Kalan surede</t>
  </si>
  <si>
    <t>90 dk sonunda</t>
  </si>
  <si>
    <t>Home Team Odds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</si>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</sst>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abSelected="1" topLeftCell="B11" workbookViewId="0">
      <selection activeCell="R32" sqref="R32"/>
    </sheetView>
  </sheetViews>
  <sheetFormatPr defaultRowHeight="15" x14ac:dyDescent="0.25"/>
  <cols>
    <col min="5" max="6" width="9.5703125" bestFit="1" customWidth="1"/>
    <col min="19" max="19" width="15.7109375" customWidth="1"/>
    <col min="20" max="20" width="12" bestFit="1" customWidth="1"/>
    <col min="21" max="21" width="19.42578125" customWidth="1"/>
    <col min="22" max="22" width="12.140625" customWidth="1"/>
    <col min="24" max="24" width="15.7109375" bestFit="1" customWidth="1"/>
  </cols>
  <sheetData>
    <row r="1" spans="1:26" x14ac:dyDescent="0.25">
      <c r="B1" t="s">
        <v>0</v>
      </c>
      <c r="C1" t="s">
        <v>1</v>
      </c>
      <c r="E1" t="s">
        <v>0</v>
      </c>
      <c r="F1" t="s">
        <v>1</v>
      </c>
      <c r="K1" s="1">
        <v>1</v>
      </c>
      <c r="L1" s="1" t="s">
        <v>4</v>
      </c>
      <c r="M1" s="1">
        <v>2</v>
      </c>
      <c r="S1" s="5" t="s">
        <v>6</v>
      </c>
      <c r="T1" s="5"/>
      <c r="U1" s="5"/>
      <c r="V1" s="5"/>
      <c r="W1" s="5"/>
      <c r="X1" s="5"/>
      <c r="Y1" s="5"/>
      <c r="Z1" s="5"/>
    </row>
    <row r="2" spans="1:26" x14ac:dyDescent="0.25">
      <c r="A2">
        <v>1</v>
      </c>
      <c r="B2">
        <v>2.0799999999999999E-2</v>
      </c>
      <c r="C2">
        <v>2.0799999999999999E-2</v>
      </c>
      <c r="E2" s="2">
        <f>$I$6*0.49*B2</f>
        <v>0.25550009746500191</v>
      </c>
      <c r="F2" s="2">
        <f>$I$7*0.49*C2</f>
        <v>6.3832316685584561E-2</v>
      </c>
      <c r="H2" t="s">
        <v>2</v>
      </c>
      <c r="I2">
        <v>17.2</v>
      </c>
      <c r="K2" s="1">
        <v>1.3</v>
      </c>
      <c r="L2" s="1">
        <v>6</v>
      </c>
      <c r="M2" s="1">
        <v>11</v>
      </c>
      <c r="S2" s="5"/>
      <c r="T2" s="5"/>
      <c r="U2" s="5"/>
      <c r="V2" s="5"/>
      <c r="W2" s="5"/>
      <c r="X2" s="5"/>
      <c r="Y2" s="5"/>
      <c r="Z2" s="5"/>
    </row>
    <row r="3" spans="1:26" x14ac:dyDescent="0.25">
      <c r="A3">
        <v>2</v>
      </c>
      <c r="B3">
        <v>2.0799999999999999E-2</v>
      </c>
      <c r="C3">
        <v>2.0799999999999999E-2</v>
      </c>
      <c r="E3" s="2">
        <f t="shared" ref="E3:E49" si="0">$I$6*0.49*B3</f>
        <v>0.25550009746500191</v>
      </c>
      <c r="F3" s="2">
        <f t="shared" ref="F3:F49" si="1">$I$7*0.49*C3</f>
        <v>6.3832316685584561E-2</v>
      </c>
      <c r="H3" t="s">
        <v>3</v>
      </c>
      <c r="I3">
        <v>6.5</v>
      </c>
      <c r="K3" s="3">
        <f>1/K2</f>
        <v>0.76923076923076916</v>
      </c>
      <c r="L3" s="3">
        <f t="shared" ref="L3:M3" si="2">1/L2</f>
        <v>0.16666666666666666</v>
      </c>
      <c r="M3" s="3">
        <f t="shared" si="2"/>
        <v>9.0909090909090912E-2</v>
      </c>
      <c r="N3" s="2">
        <f>K3+L3+M3</f>
        <v>1.0268065268065267</v>
      </c>
      <c r="S3">
        <v>1</v>
      </c>
      <c r="T3" s="2">
        <f>Y3</f>
        <v>9.3000000000000007</v>
      </c>
      <c r="U3" s="2">
        <f>Z3</f>
        <v>1.0333333333333334</v>
      </c>
      <c r="V3" s="2">
        <f>T3*U3</f>
        <v>9.6100000000000012</v>
      </c>
      <c r="W3">
        <v>0.1</v>
      </c>
      <c r="X3">
        <f>1-W3</f>
        <v>0.9</v>
      </c>
      <c r="Y3">
        <f t="shared" ref="Y3:Z8" si="3">0.93/W3</f>
        <v>9.3000000000000007</v>
      </c>
      <c r="Z3">
        <f t="shared" si="3"/>
        <v>1.0333333333333334</v>
      </c>
    </row>
    <row r="4" spans="1:26" x14ac:dyDescent="0.25">
      <c r="A4">
        <v>3</v>
      </c>
      <c r="B4">
        <v>2.0799999999999999E-2</v>
      </c>
      <c r="C4">
        <v>2.0799999999999999E-2</v>
      </c>
      <c r="E4" s="2">
        <f t="shared" si="0"/>
        <v>0.25550009746500191</v>
      </c>
      <c r="F4" s="2">
        <f t="shared" si="1"/>
        <v>6.3832316685584561E-2</v>
      </c>
      <c r="K4" s="3">
        <f>K3/N3</f>
        <v>0.74914869466515321</v>
      </c>
      <c r="L4" s="3">
        <f>L3/N3</f>
        <v>0.1623155505107832</v>
      </c>
      <c r="M4" s="3">
        <f>M3/N3</f>
        <v>8.8535754824063576E-2</v>
      </c>
      <c r="S4">
        <v>2</v>
      </c>
      <c r="T4" s="2">
        <f t="shared" ref="T4:T8" si="4">Y4</f>
        <v>3.1</v>
      </c>
      <c r="U4" s="2">
        <f t="shared" ref="U4:U8" si="5">Z4</f>
        <v>1.3880597014925373</v>
      </c>
      <c r="V4" s="2">
        <f t="shared" ref="V4:V8" si="6">T4*U4</f>
        <v>4.3029850746268661</v>
      </c>
      <c r="W4">
        <v>0.3</v>
      </c>
      <c r="X4">
        <v>0.67</v>
      </c>
      <c r="Y4">
        <f t="shared" si="3"/>
        <v>3.1</v>
      </c>
      <c r="Z4">
        <f t="shared" si="3"/>
        <v>1.3880597014925373</v>
      </c>
    </row>
    <row r="5" spans="1:26" x14ac:dyDescent="0.25">
      <c r="A5">
        <v>4</v>
      </c>
      <c r="B5">
        <v>2.0799999999999999E-2</v>
      </c>
      <c r="C5">
        <v>2.0799999999999999E-2</v>
      </c>
      <c r="E5" s="2">
        <f t="shared" si="0"/>
        <v>0.25550009746500191</v>
      </c>
      <c r="F5" s="2">
        <f t="shared" si="1"/>
        <v>6.3832316685584561E-2</v>
      </c>
      <c r="S5">
        <v>3</v>
      </c>
      <c r="T5" s="2">
        <f t="shared" si="4"/>
        <v>1.86</v>
      </c>
      <c r="U5" s="2">
        <f t="shared" si="5"/>
        <v>1.86</v>
      </c>
      <c r="V5" s="2">
        <f t="shared" si="6"/>
        <v>3.4596000000000005</v>
      </c>
      <c r="W5">
        <v>0.5</v>
      </c>
      <c r="X5">
        <f t="shared" ref="X5:X8" si="7">1-W5</f>
        <v>0.5</v>
      </c>
      <c r="Y5">
        <f t="shared" si="3"/>
        <v>1.86</v>
      </c>
      <c r="Z5">
        <f t="shared" si="3"/>
        <v>1.86</v>
      </c>
    </row>
    <row r="6" spans="1:26" x14ac:dyDescent="0.25">
      <c r="A6">
        <v>5</v>
      </c>
      <c r="B6">
        <v>2.0799999999999999E-2</v>
      </c>
      <c r="C6">
        <v>2.0799999999999999E-2</v>
      </c>
      <c r="E6" s="2">
        <f t="shared" si="0"/>
        <v>0.25550009746500191</v>
      </c>
      <c r="F6" s="2">
        <f t="shared" si="1"/>
        <v>6.3832316685584561E-2</v>
      </c>
      <c r="H6" t="s">
        <v>2</v>
      </c>
      <c r="I6" s="4">
        <f>I2*(K12+1)</f>
        <v>25.068690881573968</v>
      </c>
      <c r="S6">
        <v>4</v>
      </c>
      <c r="T6" s="2">
        <f t="shared" si="4"/>
        <v>1.3285714285714287</v>
      </c>
      <c r="U6" s="2">
        <f t="shared" si="5"/>
        <v>3.0999999999999996</v>
      </c>
      <c r="V6" s="2">
        <f t="shared" si="6"/>
        <v>4.1185714285714283</v>
      </c>
      <c r="W6">
        <v>0.7</v>
      </c>
      <c r="X6">
        <f t="shared" si="7"/>
        <v>0.30000000000000004</v>
      </c>
      <c r="Y6">
        <f t="shared" si="3"/>
        <v>1.3285714285714287</v>
      </c>
      <c r="Z6">
        <f t="shared" si="3"/>
        <v>3.0999999999999996</v>
      </c>
    </row>
    <row r="7" spans="1:26" x14ac:dyDescent="0.25">
      <c r="A7">
        <v>6</v>
      </c>
      <c r="B7">
        <v>2.0799999999999999E-2</v>
      </c>
      <c r="C7">
        <v>2.0799999999999999E-2</v>
      </c>
      <c r="E7" s="2">
        <f t="shared" si="0"/>
        <v>0.25550009746500191</v>
      </c>
      <c r="F7" s="2">
        <f t="shared" si="1"/>
        <v>6.3832316685584561E-2</v>
      </c>
      <c r="H7" t="s">
        <v>3</v>
      </c>
      <c r="I7" s="4">
        <f>I3*(M12+1)</f>
        <v>6.2629824063564135</v>
      </c>
      <c r="K7" s="1">
        <v>1</v>
      </c>
      <c r="L7" s="1" t="s">
        <v>4</v>
      </c>
      <c r="M7" s="1">
        <v>2</v>
      </c>
      <c r="S7">
        <v>5</v>
      </c>
      <c r="T7" s="2">
        <f t="shared" si="4"/>
        <v>1.1625000000000001</v>
      </c>
      <c r="U7" s="2">
        <f t="shared" si="5"/>
        <v>4.6500000000000012</v>
      </c>
      <c r="V7" s="2">
        <f t="shared" si="6"/>
        <v>5.4056250000000015</v>
      </c>
      <c r="W7">
        <v>0.8</v>
      </c>
      <c r="X7">
        <f t="shared" si="7"/>
        <v>0.19999999999999996</v>
      </c>
      <c r="Y7">
        <f t="shared" si="3"/>
        <v>1.1625000000000001</v>
      </c>
      <c r="Z7">
        <f t="shared" si="3"/>
        <v>4.6500000000000012</v>
      </c>
    </row>
    <row r="8" spans="1:26" x14ac:dyDescent="0.25">
      <c r="A8">
        <v>7</v>
      </c>
      <c r="B8">
        <v>2.0799999999999999E-2</v>
      </c>
      <c r="C8">
        <v>2.0799999999999999E-2</v>
      </c>
      <c r="E8" s="2">
        <f t="shared" si="0"/>
        <v>0.25550009746500191</v>
      </c>
      <c r="F8" s="2">
        <f t="shared" si="1"/>
        <v>6.3832316685584561E-2</v>
      </c>
      <c r="J8">
        <v>60</v>
      </c>
      <c r="K8" s="1">
        <v>3</v>
      </c>
      <c r="L8" s="1">
        <v>1.5</v>
      </c>
      <c r="M8" s="1">
        <v>7</v>
      </c>
      <c r="S8">
        <v>6</v>
      </c>
      <c r="T8" s="2">
        <f t="shared" si="4"/>
        <v>1.0333333333333334</v>
      </c>
      <c r="U8" s="2">
        <f t="shared" si="5"/>
        <v>9.3000000000000025</v>
      </c>
      <c r="V8" s="2">
        <f t="shared" si="6"/>
        <v>9.610000000000003</v>
      </c>
      <c r="W8">
        <v>0.9</v>
      </c>
      <c r="X8">
        <f t="shared" si="7"/>
        <v>9.9999999999999978E-2</v>
      </c>
      <c r="Y8">
        <f t="shared" si="3"/>
        <v>1.0333333333333334</v>
      </c>
      <c r="Z8">
        <f t="shared" si="3"/>
        <v>9.3000000000000025</v>
      </c>
    </row>
    <row r="9" spans="1:26" x14ac:dyDescent="0.25">
      <c r="A9">
        <v>8</v>
      </c>
      <c r="B9">
        <v>2.0799999999999999E-2</v>
      </c>
      <c r="C9">
        <v>2.0799999999999999E-2</v>
      </c>
      <c r="E9" s="2">
        <f t="shared" si="0"/>
        <v>0.25550009746500191</v>
      </c>
      <c r="F9" s="2">
        <f t="shared" si="1"/>
        <v>6.3832316685584561E-2</v>
      </c>
      <c r="K9" s="3">
        <f>1/K8</f>
        <v>0.33333333333333331</v>
      </c>
      <c r="L9" s="3">
        <f t="shared" ref="L9" si="8">1/L8</f>
        <v>0.66666666666666663</v>
      </c>
      <c r="M9" s="3">
        <f t="shared" ref="M9" si="9">1/M8</f>
        <v>0.14285714285714285</v>
      </c>
      <c r="N9" s="2">
        <f>K9+L9+M9</f>
        <v>1.1428571428571428</v>
      </c>
    </row>
    <row r="10" spans="1:26" x14ac:dyDescent="0.25">
      <c r="A10">
        <v>9</v>
      </c>
      <c r="B10">
        <v>2.0799999999999999E-2</v>
      </c>
      <c r="C10">
        <v>2.0799999999999999E-2</v>
      </c>
      <c r="E10" s="2">
        <f t="shared" si="0"/>
        <v>0.25550009746500191</v>
      </c>
      <c r="F10" s="2">
        <f t="shared" si="1"/>
        <v>6.3832316685584561E-2</v>
      </c>
      <c r="K10" s="3">
        <f>K9/N9</f>
        <v>0.29166666666666669</v>
      </c>
      <c r="L10" s="3">
        <f>L9/N9</f>
        <v>0.58333333333333337</v>
      </c>
      <c r="M10" s="3">
        <f>M9/N9</f>
        <v>0.125</v>
      </c>
    </row>
    <row r="11" spans="1:26" x14ac:dyDescent="0.25">
      <c r="A11">
        <v>10</v>
      </c>
      <c r="B11">
        <v>2.0799999999999999E-2</v>
      </c>
      <c r="C11">
        <v>2.0799999999999999E-2</v>
      </c>
      <c r="E11" s="2">
        <f t="shared" si="0"/>
        <v>0.25550009746500191</v>
      </c>
      <c r="F11" s="2">
        <f t="shared" si="1"/>
        <v>6.3832316685584561E-2</v>
      </c>
    </row>
    <row r="12" spans="1:26" x14ac:dyDescent="0.25">
      <c r="A12">
        <v>11</v>
      </c>
      <c r="B12">
        <v>2.0799999999999999E-2</v>
      </c>
      <c r="C12">
        <v>2.0799999999999999E-2</v>
      </c>
      <c r="E12" s="2">
        <f t="shared" si="0"/>
        <v>0.25550009746500191</v>
      </c>
      <c r="F12" s="2">
        <f t="shared" si="1"/>
        <v>6.3832316685584561E-2</v>
      </c>
      <c r="J12" t="s">
        <v>5</v>
      </c>
      <c r="K12" s="2">
        <f>K4-K10</f>
        <v>0.45748202799848653</v>
      </c>
      <c r="L12" s="2">
        <f t="shared" ref="L12:M12" si="10">L4-L10</f>
        <v>-0.4210177828225502</v>
      </c>
      <c r="M12" s="2">
        <f t="shared" si="10"/>
        <v>-3.6464245175936424E-2</v>
      </c>
    </row>
    <row r="13" spans="1:26" x14ac:dyDescent="0.25">
      <c r="A13">
        <v>12</v>
      </c>
      <c r="B13">
        <v>2.0799999999999999E-2</v>
      </c>
      <c r="C13">
        <v>2.0799999999999999E-2</v>
      </c>
      <c r="E13" s="2">
        <f t="shared" si="0"/>
        <v>0.25550009746500191</v>
      </c>
      <c r="F13" s="2">
        <f t="shared" si="1"/>
        <v>6.3832316685584561E-2</v>
      </c>
    </row>
    <row r="14" spans="1:26" x14ac:dyDescent="0.25">
      <c r="A14">
        <v>13</v>
      </c>
      <c r="B14">
        <v>2.0799999999999999E-2</v>
      </c>
      <c r="C14">
        <v>2.0799999999999999E-2</v>
      </c>
      <c r="E14" s="2">
        <f t="shared" si="0"/>
        <v>0.25550009746500191</v>
      </c>
      <c r="F14" s="2">
        <f t="shared" si="1"/>
        <v>6.3832316685584561E-2</v>
      </c>
    </row>
    <row r="15" spans="1:26" ht="15.75" thickBot="1" x14ac:dyDescent="0.3">
      <c r="A15">
        <v>14</v>
      </c>
      <c r="B15">
        <v>2.0799999999999999E-2</v>
      </c>
      <c r="C15">
        <v>2.0799999999999999E-2</v>
      </c>
      <c r="E15" s="2">
        <f t="shared" si="0"/>
        <v>0.25550009746500191</v>
      </c>
      <c r="F15" s="2">
        <f t="shared" si="1"/>
        <v>6.3832316685584561E-2</v>
      </c>
    </row>
    <row r="16" spans="1:26" x14ac:dyDescent="0.25">
      <c r="A16">
        <v>15</v>
      </c>
      <c r="B16">
        <v>2.0799999999999999E-2</v>
      </c>
      <c r="C16">
        <v>2.0799999999999999E-2</v>
      </c>
      <c r="E16" s="2">
        <f t="shared" si="0"/>
        <v>0.25550009746500191</v>
      </c>
      <c r="F16" s="2">
        <f t="shared" si="1"/>
        <v>6.3832316685584561E-2</v>
      </c>
      <c r="S16" s="6" t="s">
        <v>7</v>
      </c>
      <c r="T16" s="7"/>
      <c r="U16" s="7"/>
      <c r="V16" s="7"/>
      <c r="W16" s="7"/>
      <c r="X16" s="7"/>
      <c r="Y16" s="7"/>
      <c r="Z16" s="8"/>
    </row>
    <row r="17" spans="1:28" x14ac:dyDescent="0.25">
      <c r="A17">
        <v>16</v>
      </c>
      <c r="B17">
        <v>2.0799999999999999E-2</v>
      </c>
      <c r="C17">
        <v>2.0799999999999999E-2</v>
      </c>
      <c r="E17" s="2">
        <f t="shared" si="0"/>
        <v>0.25550009746500191</v>
      </c>
      <c r="F17" s="2">
        <f t="shared" si="1"/>
        <v>6.3832316685584561E-2</v>
      </c>
      <c r="I17" t="s">
        <v>24</v>
      </c>
      <c r="J17" t="s">
        <v>23</v>
      </c>
      <c r="K17" t="s">
        <v>21</v>
      </c>
      <c r="L17" t="s">
        <v>22</v>
      </c>
      <c r="O17">
        <v>17</v>
      </c>
      <c r="S17" s="9"/>
      <c r="T17" s="10"/>
      <c r="U17" s="10"/>
      <c r="V17" s="10"/>
      <c r="W17" s="10"/>
      <c r="X17" s="10"/>
      <c r="Y17" s="10"/>
      <c r="Z17" s="11"/>
    </row>
    <row r="18" spans="1:28" x14ac:dyDescent="0.25">
      <c r="A18">
        <v>17</v>
      </c>
      <c r="B18">
        <v>2.0799999999999999E-2</v>
      </c>
      <c r="C18">
        <v>2.0799999999999999E-2</v>
      </c>
      <c r="E18" s="2">
        <f t="shared" si="0"/>
        <v>0.25550009746500191</v>
      </c>
      <c r="F18" s="2">
        <f t="shared" si="1"/>
        <v>6.3832316685584561E-2</v>
      </c>
      <c r="J18">
        <v>16.5</v>
      </c>
      <c r="K18">
        <v>1.55</v>
      </c>
      <c r="L18">
        <v>2.3199999999999998</v>
      </c>
      <c r="O18">
        <v>8</v>
      </c>
      <c r="S18" s="12" t="s">
        <v>9</v>
      </c>
      <c r="T18" s="13">
        <v>2.5</v>
      </c>
      <c r="U18" s="13" t="s">
        <v>12</v>
      </c>
      <c r="V18" s="13">
        <v>2.8</v>
      </c>
      <c r="W18" s="13"/>
      <c r="X18" s="13" t="s">
        <v>20</v>
      </c>
      <c r="Y18" s="13">
        <v>0.93</v>
      </c>
      <c r="Z18" s="14"/>
    </row>
    <row r="19" spans="1:28" x14ac:dyDescent="0.25">
      <c r="A19">
        <v>18</v>
      </c>
      <c r="B19">
        <v>2.0799999999999999E-2</v>
      </c>
      <c r="C19">
        <v>2.0799999999999999E-2</v>
      </c>
      <c r="E19" s="2">
        <f t="shared" si="0"/>
        <v>0.25550009746500191</v>
      </c>
      <c r="F19" s="2">
        <f t="shared" si="1"/>
        <v>6.3832316685584561E-2</v>
      </c>
      <c r="J19">
        <v>17.5</v>
      </c>
      <c r="K19">
        <v>1.9</v>
      </c>
      <c r="L19">
        <v>1.82</v>
      </c>
      <c r="O19">
        <v>25</v>
      </c>
      <c r="S19" s="12" t="s">
        <v>8</v>
      </c>
      <c r="T19" s="13">
        <v>0.9</v>
      </c>
      <c r="U19" s="13" t="s">
        <v>13</v>
      </c>
      <c r="V19" s="13">
        <v>1.2</v>
      </c>
      <c r="W19" s="13"/>
      <c r="X19" s="13"/>
      <c r="Y19" s="13"/>
      <c r="Z19" s="14"/>
    </row>
    <row r="20" spans="1:28" x14ac:dyDescent="0.25">
      <c r="A20">
        <v>19</v>
      </c>
      <c r="B20">
        <v>2.0799999999999999E-2</v>
      </c>
      <c r="C20">
        <v>2.0799999999999999E-2</v>
      </c>
      <c r="E20" s="2">
        <f t="shared" si="0"/>
        <v>0.25550009746500191</v>
      </c>
      <c r="F20" s="2">
        <f t="shared" si="1"/>
        <v>6.3832316685584561E-2</v>
      </c>
      <c r="J20">
        <v>18.5</v>
      </c>
      <c r="K20">
        <v>2.2999999999999998</v>
      </c>
      <c r="L20">
        <v>1.56</v>
      </c>
      <c r="S20" s="12"/>
      <c r="T20" s="13"/>
      <c r="U20" s="13"/>
      <c r="V20" s="13"/>
      <c r="W20" s="13"/>
      <c r="X20" s="13"/>
      <c r="Y20" s="13"/>
      <c r="Z20" s="14"/>
    </row>
    <row r="21" spans="1:28" x14ac:dyDescent="0.25">
      <c r="A21">
        <v>20</v>
      </c>
      <c r="B21">
        <v>2.0799999999999999E-2</v>
      </c>
      <c r="C21">
        <v>2.0799999999999999E-2</v>
      </c>
      <c r="E21" s="2">
        <f t="shared" si="0"/>
        <v>0.25550009746500191</v>
      </c>
      <c r="F21" s="2">
        <f t="shared" si="1"/>
        <v>6.3832316685584561E-2</v>
      </c>
      <c r="S21" s="12" t="s">
        <v>10</v>
      </c>
      <c r="T21" s="13">
        <v>18</v>
      </c>
      <c r="U21" s="13" t="s">
        <v>14</v>
      </c>
      <c r="V21" s="13">
        <v>70</v>
      </c>
      <c r="W21" s="13"/>
      <c r="X21" s="13"/>
      <c r="Y21" s="13"/>
      <c r="Z21" s="14"/>
    </row>
    <row r="22" spans="1:28" ht="15.75" thickBot="1" x14ac:dyDescent="0.3">
      <c r="A22">
        <v>21</v>
      </c>
      <c r="B22">
        <v>2.0799999999999999E-2</v>
      </c>
      <c r="C22">
        <v>2.0799999999999999E-2</v>
      </c>
      <c r="E22" s="2">
        <f t="shared" si="0"/>
        <v>0.25550009746500191</v>
      </c>
      <c r="F22" s="2">
        <f t="shared" si="1"/>
        <v>6.3832316685584561E-2</v>
      </c>
      <c r="I22" t="s">
        <v>25</v>
      </c>
      <c r="J22" t="s">
        <v>23</v>
      </c>
      <c r="K22" t="s">
        <v>21</v>
      </c>
      <c r="L22" t="s">
        <v>22</v>
      </c>
      <c r="S22" s="12" t="s">
        <v>11</v>
      </c>
      <c r="T22" s="13">
        <v>7</v>
      </c>
      <c r="U22" s="13" t="s">
        <v>15</v>
      </c>
      <c r="V22" s="18">
        <v>8</v>
      </c>
      <c r="W22" s="13"/>
      <c r="X22" s="13"/>
      <c r="Y22" s="13"/>
      <c r="Z22" s="14"/>
    </row>
    <row r="23" spans="1:28" x14ac:dyDescent="0.25">
      <c r="A23">
        <v>22</v>
      </c>
      <c r="B23">
        <v>2.0799999999999999E-2</v>
      </c>
      <c r="C23">
        <v>2.0799999999999999E-2</v>
      </c>
      <c r="E23" s="2">
        <f t="shared" si="0"/>
        <v>0.25550009746500191</v>
      </c>
      <c r="F23" s="2">
        <f t="shared" si="1"/>
        <v>6.3832316685584561E-2</v>
      </c>
      <c r="J23">
        <v>7.5</v>
      </c>
      <c r="K23">
        <v>1.55</v>
      </c>
      <c r="L23">
        <v>2.3199999999999998</v>
      </c>
      <c r="S23" s="12"/>
      <c r="T23" s="13"/>
      <c r="U23" s="6" t="s">
        <v>27</v>
      </c>
      <c r="V23" s="8"/>
      <c r="W23" s="13"/>
      <c r="X23" s="13"/>
      <c r="Y23" s="13"/>
      <c r="Z23" s="14"/>
    </row>
    <row r="24" spans="1:28" x14ac:dyDescent="0.25">
      <c r="A24">
        <v>23</v>
      </c>
      <c r="B24">
        <v>2.0799999999999999E-2</v>
      </c>
      <c r="C24">
        <v>2.0799999999999999E-2</v>
      </c>
      <c r="E24" s="2">
        <f t="shared" si="0"/>
        <v>0.25550009746500191</v>
      </c>
      <c r="F24" s="2">
        <f t="shared" si="1"/>
        <v>6.3832316685584561E-2</v>
      </c>
      <c r="J24">
        <v>8.5</v>
      </c>
      <c r="K24">
        <v>1.9</v>
      </c>
      <c r="L24">
        <v>1.82</v>
      </c>
      <c r="S24" s="12" t="s">
        <v>16</v>
      </c>
      <c r="T24" s="18">
        <v>10</v>
      </c>
      <c r="U24" s="12" t="s">
        <v>0</v>
      </c>
      <c r="V24" s="14">
        <v>2</v>
      </c>
      <c r="W24" s="13"/>
      <c r="X24" s="13"/>
      <c r="Y24" s="13"/>
      <c r="Z24" s="14"/>
    </row>
    <row r="25" spans="1:28" ht="15.75" thickBot="1" x14ac:dyDescent="0.3">
      <c r="A25">
        <v>24</v>
      </c>
      <c r="B25">
        <v>2.0799999999999999E-2</v>
      </c>
      <c r="C25">
        <v>2.0799999999999999E-2</v>
      </c>
      <c r="E25" s="2">
        <f t="shared" si="0"/>
        <v>0.25550009746500191</v>
      </c>
      <c r="F25" s="2">
        <f t="shared" si="1"/>
        <v>6.3832316685584561E-2</v>
      </c>
      <c r="J25">
        <v>9.5</v>
      </c>
      <c r="K25">
        <v>2.2999999999999998</v>
      </c>
      <c r="L25">
        <v>1.56</v>
      </c>
      <c r="S25" s="15" t="s">
        <v>17</v>
      </c>
      <c r="T25" s="16">
        <v>2</v>
      </c>
      <c r="U25" s="15" t="s">
        <v>1</v>
      </c>
      <c r="V25" s="17">
        <v>1</v>
      </c>
      <c r="W25" s="16"/>
      <c r="X25" s="16"/>
      <c r="Y25" s="16"/>
      <c r="Z25" s="17"/>
    </row>
    <row r="26" spans="1:28" x14ac:dyDescent="0.25">
      <c r="A26">
        <v>25</v>
      </c>
      <c r="B26">
        <v>2.0799999999999999E-2</v>
      </c>
      <c r="C26">
        <v>2.0799999999999999E-2</v>
      </c>
      <c r="E26" s="2">
        <f t="shared" si="0"/>
        <v>0.25550009746500191</v>
      </c>
      <c r="F26" s="2">
        <f t="shared" si="1"/>
        <v>6.3832316685584561E-2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>
        <v>26</v>
      </c>
      <c r="B27">
        <v>2.0799999999999999E-2</v>
      </c>
      <c r="C27">
        <v>2.0799999999999999E-2</v>
      </c>
      <c r="E27" s="2">
        <f t="shared" si="0"/>
        <v>0.25550009746500191</v>
      </c>
      <c r="F27" s="2">
        <f t="shared" si="1"/>
        <v>6.3832316685584561E-2</v>
      </c>
      <c r="I27" t="s">
        <v>26</v>
      </c>
      <c r="J27" t="s">
        <v>23</v>
      </c>
      <c r="K27" t="s">
        <v>21</v>
      </c>
      <c r="L27" t="s">
        <v>22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>
        <v>27</v>
      </c>
      <c r="B28">
        <v>2.0799999999999999E-2</v>
      </c>
      <c r="C28">
        <v>2.0799999999999999E-2</v>
      </c>
      <c r="E28" s="2">
        <f t="shared" si="0"/>
        <v>0.25550009746500191</v>
      </c>
      <c r="F28" s="2">
        <f t="shared" si="1"/>
        <v>6.3832316685584561E-2</v>
      </c>
      <c r="J28">
        <v>24.5</v>
      </c>
      <c r="K28">
        <v>1.55</v>
      </c>
      <c r="L28">
        <v>2.3199999999999998</v>
      </c>
      <c r="R28" s="13"/>
      <c r="S28" s="18"/>
      <c r="T28" s="18"/>
      <c r="U28" s="22" t="s">
        <v>32</v>
      </c>
      <c r="V28" s="18" t="s">
        <v>29</v>
      </c>
      <c r="W28" s="18" t="s">
        <v>30</v>
      </c>
      <c r="X28" s="18" t="s">
        <v>31</v>
      </c>
      <c r="Y28" s="18" t="s">
        <v>36</v>
      </c>
      <c r="Z28" s="13"/>
      <c r="AA28" s="13"/>
      <c r="AB28" s="13"/>
    </row>
    <row r="29" spans="1:28" x14ac:dyDescent="0.25">
      <c r="A29">
        <v>28</v>
      </c>
      <c r="B29">
        <v>2.0799999999999999E-2</v>
      </c>
      <c r="C29">
        <v>2.0799999999999999E-2</v>
      </c>
      <c r="E29" s="2">
        <f t="shared" si="0"/>
        <v>0.25550009746500191</v>
      </c>
      <c r="F29" s="2">
        <f t="shared" si="1"/>
        <v>6.3832316685584561E-2</v>
      </c>
      <c r="J29">
        <v>25.5</v>
      </c>
      <c r="K29">
        <v>1.9</v>
      </c>
      <c r="L29">
        <v>1.82</v>
      </c>
      <c r="R29" s="13"/>
      <c r="S29" s="18" t="s">
        <v>18</v>
      </c>
      <c r="T29" s="18"/>
      <c r="U29" s="22"/>
      <c r="V29" s="18">
        <f>T18</f>
        <v>2.5</v>
      </c>
      <c r="W29" s="18">
        <f>T21</f>
        <v>18</v>
      </c>
      <c r="X29" s="18">
        <f>V18-V24</f>
        <v>0.79999999999999982</v>
      </c>
      <c r="Y29" s="21">
        <f>W29/V29*X29</f>
        <v>5.7599999999999989</v>
      </c>
      <c r="Z29" s="13"/>
      <c r="AA29" s="13"/>
      <c r="AB29" s="13"/>
    </row>
    <row r="30" spans="1:28" x14ac:dyDescent="0.25">
      <c r="A30">
        <v>29</v>
      </c>
      <c r="B30">
        <v>2.0799999999999999E-2</v>
      </c>
      <c r="C30">
        <v>2.0799999999999999E-2</v>
      </c>
      <c r="E30" s="2">
        <f t="shared" si="0"/>
        <v>0.25550009746500191</v>
      </c>
      <c r="F30" s="2">
        <f t="shared" si="1"/>
        <v>6.3832316685584561E-2</v>
      </c>
      <c r="J30">
        <v>26.5</v>
      </c>
      <c r="K30">
        <v>2.2999999999999998</v>
      </c>
      <c r="L30">
        <v>1.56</v>
      </c>
      <c r="R30" s="13"/>
      <c r="S30" s="18" t="s">
        <v>19</v>
      </c>
      <c r="T30" s="18"/>
      <c r="U30" s="22"/>
      <c r="V30" s="18">
        <f>T19</f>
        <v>0.9</v>
      </c>
      <c r="W30" s="18">
        <f>T22</f>
        <v>7</v>
      </c>
      <c r="X30" s="18">
        <f>V19-V25</f>
        <v>0.19999999999999996</v>
      </c>
      <c r="Y30" s="21">
        <f>W30/V30*X30</f>
        <v>1.5555555555555551</v>
      </c>
      <c r="Z30" s="13"/>
      <c r="AA30" s="13"/>
      <c r="AB30" s="13"/>
    </row>
    <row r="31" spans="1:28" x14ac:dyDescent="0.25">
      <c r="A31">
        <v>30</v>
      </c>
      <c r="B31">
        <v>2.0799999999999999E-2</v>
      </c>
      <c r="C31">
        <v>2.0799999999999999E-2</v>
      </c>
      <c r="E31" s="2">
        <f t="shared" si="0"/>
        <v>0.25550009746500191</v>
      </c>
      <c r="F31" s="2">
        <f t="shared" si="1"/>
        <v>6.3832316685584561E-2</v>
      </c>
      <c r="R31" s="13"/>
      <c r="S31" s="18" t="s">
        <v>28</v>
      </c>
      <c r="T31" s="18"/>
      <c r="U31" s="18"/>
      <c r="V31" s="18"/>
      <c r="W31" s="18"/>
      <c r="X31" s="18"/>
      <c r="Y31" s="18"/>
      <c r="Z31" s="13"/>
      <c r="AA31" s="13"/>
      <c r="AB31" s="13"/>
    </row>
    <row r="32" spans="1:28" x14ac:dyDescent="0.25">
      <c r="A32">
        <v>31</v>
      </c>
      <c r="B32">
        <v>2.0799999999999999E-2</v>
      </c>
      <c r="C32">
        <v>2.0799999999999999E-2</v>
      </c>
      <c r="E32" s="2">
        <f t="shared" si="0"/>
        <v>0.25550009746500191</v>
      </c>
      <c r="F32" s="2">
        <f t="shared" si="1"/>
        <v>6.3832316685584561E-2</v>
      </c>
      <c r="R32" s="13"/>
      <c r="S32" s="18"/>
      <c r="T32" s="18"/>
      <c r="U32" s="18"/>
      <c r="V32" s="18"/>
      <c r="W32" s="18"/>
      <c r="X32" s="18"/>
      <c r="Y32" s="18"/>
      <c r="Z32" s="13"/>
      <c r="AA32" s="13"/>
      <c r="AB32" s="13"/>
    </row>
    <row r="33" spans="1:28" x14ac:dyDescent="0.25">
      <c r="A33">
        <v>32</v>
      </c>
      <c r="B33">
        <v>2.0799999999999999E-2</v>
      </c>
      <c r="C33">
        <v>2.0799999999999999E-2</v>
      </c>
      <c r="E33" s="2">
        <f t="shared" si="0"/>
        <v>0.25550009746500191</v>
      </c>
      <c r="F33" s="2">
        <f t="shared" si="1"/>
        <v>6.3832316685584561E-2</v>
      </c>
      <c r="R33" s="13"/>
      <c r="S33" s="18"/>
      <c r="T33" s="18"/>
      <c r="U33" s="18"/>
      <c r="V33" s="18" t="s">
        <v>37</v>
      </c>
      <c r="W33" s="18"/>
      <c r="X33" s="18"/>
      <c r="Y33" s="18"/>
      <c r="Z33" s="13"/>
      <c r="AA33" s="13"/>
      <c r="AB33" s="13"/>
    </row>
    <row r="34" spans="1:28" x14ac:dyDescent="0.25">
      <c r="A34">
        <v>33</v>
      </c>
      <c r="B34">
        <v>2.0799999999999999E-2</v>
      </c>
      <c r="C34">
        <v>2.0799999999999999E-2</v>
      </c>
      <c r="E34" s="2">
        <f t="shared" si="0"/>
        <v>0.25550009746500191</v>
      </c>
      <c r="F34" s="2">
        <f t="shared" si="1"/>
        <v>6.3832316685584561E-2</v>
      </c>
      <c r="R34" s="13"/>
      <c r="S34" s="18"/>
      <c r="T34" s="18"/>
      <c r="U34" s="18" t="s">
        <v>33</v>
      </c>
      <c r="V34" s="21">
        <f>T24+Y29</f>
        <v>15.759999999999998</v>
      </c>
      <c r="W34" s="18"/>
      <c r="X34" s="18"/>
      <c r="Y34" s="18"/>
      <c r="Z34" s="13"/>
      <c r="AA34" s="13"/>
      <c r="AB34" s="13"/>
    </row>
    <row r="35" spans="1:28" x14ac:dyDescent="0.25">
      <c r="A35">
        <v>34</v>
      </c>
      <c r="B35">
        <v>2.0799999999999999E-2</v>
      </c>
      <c r="C35">
        <v>2.0799999999999999E-2</v>
      </c>
      <c r="E35" s="2">
        <f t="shared" si="0"/>
        <v>0.25550009746500191</v>
      </c>
      <c r="F35" s="2">
        <f t="shared" si="1"/>
        <v>6.3832316685584561E-2</v>
      </c>
      <c r="R35" s="13"/>
      <c r="S35" s="18"/>
      <c r="T35" s="18"/>
      <c r="U35" s="18" t="s">
        <v>34</v>
      </c>
      <c r="V35" s="21">
        <f>T25+Y30</f>
        <v>3.5555555555555554</v>
      </c>
      <c r="W35" s="18"/>
      <c r="X35" s="18"/>
      <c r="Y35" s="18"/>
      <c r="Z35" s="13"/>
      <c r="AA35" s="13"/>
      <c r="AB35" s="13"/>
    </row>
    <row r="36" spans="1:28" x14ac:dyDescent="0.25">
      <c r="A36">
        <v>35</v>
      </c>
      <c r="B36">
        <v>2.0799999999999999E-2</v>
      </c>
      <c r="C36">
        <v>2.0799999999999999E-2</v>
      </c>
      <c r="E36" s="2">
        <f t="shared" si="0"/>
        <v>0.25550009746500191</v>
      </c>
      <c r="F36" s="2">
        <f t="shared" si="1"/>
        <v>6.3832316685584561E-2</v>
      </c>
      <c r="R36" s="13"/>
      <c r="S36" s="18"/>
      <c r="T36" s="18"/>
      <c r="U36" s="18" t="s">
        <v>35</v>
      </c>
      <c r="V36" s="21">
        <f>+V35+V34</f>
        <v>19.315555555555555</v>
      </c>
      <c r="W36" s="18"/>
      <c r="X36" s="18"/>
      <c r="Y36" s="18"/>
      <c r="Z36" s="13"/>
      <c r="AA36" s="13"/>
      <c r="AB36" s="13"/>
    </row>
    <row r="37" spans="1:28" x14ac:dyDescent="0.25">
      <c r="A37">
        <v>36</v>
      </c>
      <c r="B37">
        <v>2.0799999999999999E-2</v>
      </c>
      <c r="C37">
        <v>2.0799999999999999E-2</v>
      </c>
      <c r="E37" s="2">
        <f t="shared" si="0"/>
        <v>0.25550009746500191</v>
      </c>
      <c r="F37" s="2">
        <f t="shared" si="1"/>
        <v>6.3832316685584561E-2</v>
      </c>
      <c r="S37" s="19"/>
      <c r="T37" s="19"/>
      <c r="U37" s="19"/>
      <c r="V37" s="19"/>
      <c r="W37" s="19"/>
      <c r="X37" s="19"/>
      <c r="Y37" s="19"/>
    </row>
    <row r="38" spans="1:28" ht="15.75" thickBot="1" x14ac:dyDescent="0.3">
      <c r="A38">
        <v>37</v>
      </c>
      <c r="B38">
        <v>2.0799999999999999E-2</v>
      </c>
      <c r="C38">
        <v>2.0799999999999999E-2</v>
      </c>
      <c r="E38" s="2">
        <f t="shared" si="0"/>
        <v>0.25550009746500191</v>
      </c>
      <c r="F38" s="2">
        <f t="shared" si="1"/>
        <v>6.3832316685584561E-2</v>
      </c>
      <c r="S38" s="19"/>
      <c r="T38" s="19"/>
      <c r="U38" s="19"/>
      <c r="V38" s="19"/>
      <c r="W38" s="19"/>
      <c r="X38" s="19" t="s">
        <v>20</v>
      </c>
      <c r="Y38" s="19"/>
    </row>
    <row r="39" spans="1:28" x14ac:dyDescent="0.25">
      <c r="A39">
        <v>38</v>
      </c>
      <c r="B39">
        <v>2.0799999999999999E-2</v>
      </c>
      <c r="C39">
        <v>2.0799999999999999E-2</v>
      </c>
      <c r="E39" s="2">
        <f t="shared" si="0"/>
        <v>0.25550009746500191</v>
      </c>
      <c r="F39" s="2">
        <f t="shared" si="1"/>
        <v>6.3832316685584561E-2</v>
      </c>
      <c r="S39" s="19"/>
      <c r="T39" s="19"/>
      <c r="U39" s="23" t="s">
        <v>38</v>
      </c>
      <c r="V39" s="24" t="s">
        <v>39</v>
      </c>
      <c r="W39" s="25" t="s">
        <v>40</v>
      </c>
      <c r="X39" s="20">
        <v>0.93</v>
      </c>
      <c r="Y39" s="19"/>
    </row>
    <row r="40" spans="1:28" x14ac:dyDescent="0.25">
      <c r="A40">
        <v>39</v>
      </c>
      <c r="B40">
        <v>2.0799999999999999E-2</v>
      </c>
      <c r="C40">
        <v>2.0799999999999999E-2</v>
      </c>
      <c r="E40" s="2">
        <f t="shared" si="0"/>
        <v>0.25550009746500191</v>
      </c>
      <c r="F40" s="2">
        <f t="shared" si="1"/>
        <v>6.3832316685584561E-2</v>
      </c>
      <c r="S40" s="19"/>
      <c r="T40" s="19"/>
      <c r="U40" s="26">
        <v>14.5</v>
      </c>
      <c r="V40" s="21">
        <f>X39/(1-_xlfn.POISSON.DIST((U40-T24),Y29,TRUE))</f>
        <v>1.3645646975137151</v>
      </c>
      <c r="W40" s="27">
        <f>X39/(_xlfn.POISSON.DIST((U40-T24),Y29,TRUE))</f>
        <v>2.9202675135563756</v>
      </c>
      <c r="X40" s="19"/>
      <c r="Y40" s="19"/>
    </row>
    <row r="41" spans="1:28" x14ac:dyDescent="0.25">
      <c r="A41">
        <v>40</v>
      </c>
      <c r="B41">
        <v>2.0799999999999999E-2</v>
      </c>
      <c r="C41">
        <v>2.0799999999999999E-2</v>
      </c>
      <c r="E41" s="2">
        <f t="shared" si="0"/>
        <v>0.25550009746500191</v>
      </c>
      <c r="F41" s="2">
        <f t="shared" si="1"/>
        <v>6.3832316685584561E-2</v>
      </c>
      <c r="S41" s="19"/>
      <c r="T41" s="19"/>
      <c r="U41" s="26">
        <v>15.5</v>
      </c>
      <c r="V41" s="21">
        <f>X39/(1-_xlfn.POISSON.DIST((U41-T24),Y29,TRUE))</f>
        <v>1.8056730138587578</v>
      </c>
      <c r="W41" s="27">
        <f>X39/(_xlfn.POISSON.DIST((U41-T24),Y29,TRUE))</f>
        <v>1.917697446777211</v>
      </c>
      <c r="X41" s="19"/>
      <c r="Y41" s="19"/>
    </row>
    <row r="42" spans="1:28" ht="15.75" thickBot="1" x14ac:dyDescent="0.3">
      <c r="A42">
        <v>41</v>
      </c>
      <c r="B42">
        <v>2.0799999999999999E-2</v>
      </c>
      <c r="C42">
        <v>2.0799999999999999E-2</v>
      </c>
      <c r="E42" s="2">
        <f t="shared" si="0"/>
        <v>0.25550009746500191</v>
      </c>
      <c r="F42" s="2">
        <f t="shared" si="1"/>
        <v>6.3832316685584561E-2</v>
      </c>
      <c r="U42" s="15">
        <v>16.5</v>
      </c>
      <c r="V42" s="28">
        <f>X39/(1-_xlfn.POISSON.DIST((U42-T24),Y29,TRUE))</f>
        <v>2.618165743342157</v>
      </c>
      <c r="W42" s="29">
        <f>X39/(_xlfn.POISSON.DIST((U42-T24),Y29,TRUE))</f>
        <v>1.4423312112042439</v>
      </c>
    </row>
    <row r="43" spans="1:28" x14ac:dyDescent="0.25">
      <c r="A43">
        <v>42</v>
      </c>
      <c r="B43">
        <v>2.0799999999999999E-2</v>
      </c>
      <c r="C43">
        <v>2.0799999999999999E-2</v>
      </c>
      <c r="E43" s="2">
        <f t="shared" si="0"/>
        <v>0.25550009746500191</v>
      </c>
      <c r="F43" s="2">
        <f t="shared" si="1"/>
        <v>6.3832316685584561E-2</v>
      </c>
      <c r="V43" s="2"/>
      <c r="W43" s="2"/>
    </row>
    <row r="44" spans="1:28" x14ac:dyDescent="0.25">
      <c r="A44">
        <v>43</v>
      </c>
      <c r="B44">
        <v>2.0799999999999999E-2</v>
      </c>
      <c r="C44">
        <v>2.0799999999999999E-2</v>
      </c>
      <c r="E44" s="2">
        <f t="shared" si="0"/>
        <v>0.25550009746500191</v>
      </c>
      <c r="F44" s="2">
        <f t="shared" si="1"/>
        <v>6.3832316685584561E-2</v>
      </c>
    </row>
    <row r="45" spans="1:28" x14ac:dyDescent="0.25">
      <c r="A45">
        <v>44</v>
      </c>
      <c r="B45">
        <v>2.0799999999999999E-2</v>
      </c>
      <c r="C45">
        <v>2.0799999999999999E-2</v>
      </c>
      <c r="E45" s="2">
        <f t="shared" si="0"/>
        <v>0.25550009746500191</v>
      </c>
      <c r="F45" s="2">
        <f t="shared" si="1"/>
        <v>6.3832316685584561E-2</v>
      </c>
    </row>
    <row r="46" spans="1:28" x14ac:dyDescent="0.25">
      <c r="A46">
        <v>45</v>
      </c>
      <c r="B46">
        <v>2.0799999999999999E-2</v>
      </c>
      <c r="C46">
        <v>2.0799999999999999E-2</v>
      </c>
      <c r="E46" s="2">
        <f t="shared" si="0"/>
        <v>0.25550009746500191</v>
      </c>
      <c r="F46" s="2">
        <f t="shared" si="1"/>
        <v>6.3832316685584561E-2</v>
      </c>
    </row>
    <row r="47" spans="1:28" x14ac:dyDescent="0.25">
      <c r="A47">
        <v>46</v>
      </c>
      <c r="B47">
        <v>2.0799999999999999E-2</v>
      </c>
      <c r="C47">
        <v>2.0799999999999999E-2</v>
      </c>
      <c r="E47" s="2">
        <f t="shared" si="0"/>
        <v>0.25550009746500191</v>
      </c>
      <c r="F47" s="2">
        <f t="shared" si="1"/>
        <v>6.3832316685584561E-2</v>
      </c>
    </row>
    <row r="48" spans="1:28" x14ac:dyDescent="0.25">
      <c r="A48">
        <v>47</v>
      </c>
      <c r="B48">
        <v>2.0799999999999999E-2</v>
      </c>
      <c r="C48">
        <v>2.0799999999999999E-2</v>
      </c>
      <c r="E48" s="2">
        <f t="shared" si="0"/>
        <v>0.25550009746500191</v>
      </c>
      <c r="F48" s="2">
        <f t="shared" si="1"/>
        <v>6.3832316685584561E-2</v>
      </c>
    </row>
    <row r="49" spans="1:6" x14ac:dyDescent="0.25">
      <c r="A49">
        <v>48</v>
      </c>
      <c r="B49">
        <v>2.0799999999999999E-2</v>
      </c>
      <c r="C49">
        <v>2.0799999999999999E-2</v>
      </c>
      <c r="E49" s="2">
        <f t="shared" si="0"/>
        <v>0.25550009746500191</v>
      </c>
      <c r="F49" s="2">
        <f t="shared" si="1"/>
        <v>6.3832316685584561E-2</v>
      </c>
    </row>
    <row r="50" spans="1:6" x14ac:dyDescent="0.25">
      <c r="E50" s="2">
        <f>SUM(E2:E49)</f>
        <v>12.264004678320106</v>
      </c>
      <c r="F50" s="2">
        <f>SUM(F2:F49)</f>
        <v>3.0639512009080581</v>
      </c>
    </row>
    <row r="51" spans="1:6" x14ac:dyDescent="0.25">
      <c r="A51">
        <v>49</v>
      </c>
      <c r="B51">
        <v>2.0799999999999999E-2</v>
      </c>
      <c r="C51">
        <v>2.0799999999999999E-2</v>
      </c>
      <c r="E51" s="2">
        <f t="shared" ref="E51" si="11">$I$6*0.49*B51</f>
        <v>0.25550009746500191</v>
      </c>
      <c r="F51" s="2">
        <f t="shared" ref="F51" si="12">$I$7*0.49*C51</f>
        <v>6.3832316685584561E-2</v>
      </c>
    </row>
    <row r="52" spans="1:6" x14ac:dyDescent="0.25">
      <c r="A52">
        <v>50</v>
      </c>
      <c r="B52">
        <v>2.0799999999999999E-2</v>
      </c>
      <c r="C52">
        <v>2.0799999999999999E-2</v>
      </c>
      <c r="E52" s="2">
        <f t="shared" ref="E52:E96" si="13">$I$6*0.49*B52</f>
        <v>0.25550009746500191</v>
      </c>
      <c r="F52" s="2">
        <f t="shared" ref="F52:F96" si="14">$I$7*0.49*C52</f>
        <v>6.3832316685584561E-2</v>
      </c>
    </row>
    <row r="53" spans="1:6" x14ac:dyDescent="0.25">
      <c r="A53">
        <v>51</v>
      </c>
      <c r="B53">
        <v>2.0799999999999999E-2</v>
      </c>
      <c r="C53">
        <v>2.0799999999999999E-2</v>
      </c>
      <c r="E53" s="2">
        <f t="shared" si="13"/>
        <v>0.25550009746500191</v>
      </c>
      <c r="F53" s="2">
        <f t="shared" si="14"/>
        <v>6.3832316685584561E-2</v>
      </c>
    </row>
    <row r="54" spans="1:6" x14ac:dyDescent="0.25">
      <c r="A54">
        <v>52</v>
      </c>
      <c r="B54">
        <v>2.0799999999999999E-2</v>
      </c>
      <c r="C54">
        <v>2.0799999999999999E-2</v>
      </c>
      <c r="E54" s="2">
        <f t="shared" si="13"/>
        <v>0.25550009746500191</v>
      </c>
      <c r="F54" s="2">
        <f t="shared" si="14"/>
        <v>6.3832316685584561E-2</v>
      </c>
    </row>
    <row r="55" spans="1:6" x14ac:dyDescent="0.25">
      <c r="A55">
        <v>53</v>
      </c>
      <c r="B55">
        <v>2.0799999999999999E-2</v>
      </c>
      <c r="C55">
        <v>2.0799999999999999E-2</v>
      </c>
      <c r="E55" s="2">
        <f t="shared" si="13"/>
        <v>0.25550009746500191</v>
      </c>
      <c r="F55" s="2">
        <f t="shared" si="14"/>
        <v>6.3832316685584561E-2</v>
      </c>
    </row>
    <row r="56" spans="1:6" x14ac:dyDescent="0.25">
      <c r="A56">
        <v>54</v>
      </c>
      <c r="B56">
        <v>2.0799999999999999E-2</v>
      </c>
      <c r="C56">
        <v>2.0799999999999999E-2</v>
      </c>
      <c r="E56" s="2">
        <f t="shared" si="13"/>
        <v>0.25550009746500191</v>
      </c>
      <c r="F56" s="2">
        <f t="shared" si="14"/>
        <v>6.3832316685584561E-2</v>
      </c>
    </row>
    <row r="57" spans="1:6" x14ac:dyDescent="0.25">
      <c r="A57">
        <v>55</v>
      </c>
      <c r="B57">
        <v>2.0799999999999999E-2</v>
      </c>
      <c r="C57">
        <v>2.0799999999999999E-2</v>
      </c>
      <c r="E57" s="2">
        <f t="shared" si="13"/>
        <v>0.25550009746500191</v>
      </c>
      <c r="F57" s="2">
        <f t="shared" si="14"/>
        <v>6.3832316685584561E-2</v>
      </c>
    </row>
    <row r="58" spans="1:6" x14ac:dyDescent="0.25">
      <c r="A58">
        <v>56</v>
      </c>
      <c r="B58">
        <v>2.0799999999999999E-2</v>
      </c>
      <c r="C58">
        <v>2.0799999999999999E-2</v>
      </c>
      <c r="E58" s="2">
        <f t="shared" si="13"/>
        <v>0.25550009746500191</v>
      </c>
      <c r="F58" s="2">
        <f t="shared" si="14"/>
        <v>6.3832316685584561E-2</v>
      </c>
    </row>
    <row r="59" spans="1:6" x14ac:dyDescent="0.25">
      <c r="A59">
        <v>57</v>
      </c>
      <c r="B59">
        <v>2.0799999999999999E-2</v>
      </c>
      <c r="C59">
        <v>2.0799999999999999E-2</v>
      </c>
      <c r="E59" s="2">
        <f t="shared" si="13"/>
        <v>0.25550009746500191</v>
      </c>
      <c r="F59" s="2">
        <f t="shared" si="14"/>
        <v>6.3832316685584561E-2</v>
      </c>
    </row>
    <row r="60" spans="1:6" x14ac:dyDescent="0.25">
      <c r="A60">
        <v>58</v>
      </c>
      <c r="B60">
        <v>2.0799999999999999E-2</v>
      </c>
      <c r="C60">
        <v>2.0799999999999999E-2</v>
      </c>
      <c r="E60" s="2">
        <f t="shared" si="13"/>
        <v>0.25550009746500191</v>
      </c>
      <c r="F60" s="2">
        <f t="shared" si="14"/>
        <v>6.3832316685584561E-2</v>
      </c>
    </row>
    <row r="61" spans="1:6" x14ac:dyDescent="0.25">
      <c r="A61">
        <v>59</v>
      </c>
      <c r="B61">
        <v>2.0799999999999999E-2</v>
      </c>
      <c r="C61">
        <v>2.0799999999999999E-2</v>
      </c>
      <c r="E61" s="2">
        <f t="shared" si="13"/>
        <v>0.25550009746500191</v>
      </c>
      <c r="F61" s="2">
        <f t="shared" si="14"/>
        <v>6.3832316685584561E-2</v>
      </c>
    </row>
    <row r="62" spans="1:6" x14ac:dyDescent="0.25">
      <c r="A62">
        <v>60</v>
      </c>
      <c r="B62">
        <v>2.0799999999999999E-2</v>
      </c>
      <c r="C62">
        <v>2.0799999999999999E-2</v>
      </c>
      <c r="E62" s="2">
        <f t="shared" si="13"/>
        <v>0.25550009746500191</v>
      </c>
      <c r="F62" s="2">
        <f t="shared" si="14"/>
        <v>6.3832316685584561E-2</v>
      </c>
    </row>
    <row r="63" spans="1:6" x14ac:dyDescent="0.25">
      <c r="A63">
        <v>61</v>
      </c>
      <c r="B63">
        <v>2.0799999999999999E-2</v>
      </c>
      <c r="C63">
        <v>2.0799999999999999E-2</v>
      </c>
      <c r="E63" s="2">
        <f t="shared" si="13"/>
        <v>0.25550009746500191</v>
      </c>
      <c r="F63" s="2">
        <f t="shared" si="14"/>
        <v>6.3832316685584561E-2</v>
      </c>
    </row>
    <row r="64" spans="1:6" x14ac:dyDescent="0.25">
      <c r="A64">
        <v>62</v>
      </c>
      <c r="B64">
        <v>2.0799999999999999E-2</v>
      </c>
      <c r="C64">
        <v>2.0799999999999999E-2</v>
      </c>
      <c r="E64" s="2">
        <f t="shared" si="13"/>
        <v>0.25550009746500191</v>
      </c>
      <c r="F64" s="2">
        <f t="shared" si="14"/>
        <v>6.3832316685584561E-2</v>
      </c>
    </row>
    <row r="65" spans="1:6" x14ac:dyDescent="0.25">
      <c r="A65">
        <v>63</v>
      </c>
      <c r="B65">
        <v>2.0799999999999999E-2</v>
      </c>
      <c r="C65">
        <v>2.0799999999999999E-2</v>
      </c>
      <c r="E65" s="2">
        <f t="shared" si="13"/>
        <v>0.25550009746500191</v>
      </c>
      <c r="F65" s="2">
        <f t="shared" si="14"/>
        <v>6.3832316685584561E-2</v>
      </c>
    </row>
    <row r="66" spans="1:6" x14ac:dyDescent="0.25">
      <c r="A66">
        <v>64</v>
      </c>
      <c r="B66">
        <v>2.0799999999999999E-2</v>
      </c>
      <c r="C66">
        <v>2.0799999999999999E-2</v>
      </c>
      <c r="E66" s="2">
        <f t="shared" si="13"/>
        <v>0.25550009746500191</v>
      </c>
      <c r="F66" s="2">
        <f t="shared" si="14"/>
        <v>6.3832316685584561E-2</v>
      </c>
    </row>
    <row r="67" spans="1:6" x14ac:dyDescent="0.25">
      <c r="A67">
        <v>65</v>
      </c>
      <c r="B67">
        <v>2.0799999999999999E-2</v>
      </c>
      <c r="C67">
        <v>2.0799999999999999E-2</v>
      </c>
      <c r="E67" s="2">
        <f t="shared" si="13"/>
        <v>0.25550009746500191</v>
      </c>
      <c r="F67" s="2">
        <f t="shared" si="14"/>
        <v>6.3832316685584561E-2</v>
      </c>
    </row>
    <row r="68" spans="1:6" x14ac:dyDescent="0.25">
      <c r="A68">
        <v>66</v>
      </c>
      <c r="B68">
        <v>2.0799999999999999E-2</v>
      </c>
      <c r="C68">
        <v>2.0799999999999999E-2</v>
      </c>
      <c r="E68" s="2">
        <f t="shared" si="13"/>
        <v>0.25550009746500191</v>
      </c>
      <c r="F68" s="2">
        <f t="shared" si="14"/>
        <v>6.3832316685584561E-2</v>
      </c>
    </row>
    <row r="69" spans="1:6" x14ac:dyDescent="0.25">
      <c r="A69">
        <v>67</v>
      </c>
      <c r="B69">
        <v>2.0799999999999999E-2</v>
      </c>
      <c r="C69">
        <v>2.0799999999999999E-2</v>
      </c>
      <c r="E69" s="2">
        <f t="shared" si="13"/>
        <v>0.25550009746500191</v>
      </c>
      <c r="F69" s="2">
        <f t="shared" si="14"/>
        <v>6.3832316685584561E-2</v>
      </c>
    </row>
    <row r="70" spans="1:6" x14ac:dyDescent="0.25">
      <c r="A70">
        <v>68</v>
      </c>
      <c r="B70">
        <v>2.0799999999999999E-2</v>
      </c>
      <c r="C70">
        <v>2.0799999999999999E-2</v>
      </c>
      <c r="E70" s="2">
        <f t="shared" si="13"/>
        <v>0.25550009746500191</v>
      </c>
      <c r="F70" s="2">
        <f t="shared" si="14"/>
        <v>6.3832316685584561E-2</v>
      </c>
    </row>
    <row r="71" spans="1:6" x14ac:dyDescent="0.25">
      <c r="A71">
        <v>69</v>
      </c>
      <c r="B71">
        <v>2.0799999999999999E-2</v>
      </c>
      <c r="C71">
        <v>2.0799999999999999E-2</v>
      </c>
      <c r="E71" s="2">
        <f t="shared" si="13"/>
        <v>0.25550009746500191</v>
      </c>
      <c r="F71" s="2">
        <f t="shared" si="14"/>
        <v>6.3832316685584561E-2</v>
      </c>
    </row>
    <row r="72" spans="1:6" x14ac:dyDescent="0.25">
      <c r="A72">
        <v>70</v>
      </c>
      <c r="B72">
        <v>2.0799999999999999E-2</v>
      </c>
      <c r="C72">
        <v>2.0799999999999999E-2</v>
      </c>
      <c r="E72" s="2">
        <f t="shared" si="13"/>
        <v>0.25550009746500191</v>
      </c>
      <c r="F72" s="2">
        <f t="shared" si="14"/>
        <v>6.3832316685584561E-2</v>
      </c>
    </row>
    <row r="73" spans="1:6" x14ac:dyDescent="0.25">
      <c r="A73">
        <v>71</v>
      </c>
      <c r="B73">
        <v>2.0799999999999999E-2</v>
      </c>
      <c r="C73">
        <v>2.0799999999999999E-2</v>
      </c>
      <c r="E73" s="2">
        <f t="shared" si="13"/>
        <v>0.25550009746500191</v>
      </c>
      <c r="F73" s="2">
        <f t="shared" si="14"/>
        <v>6.3832316685584561E-2</v>
      </c>
    </row>
    <row r="74" spans="1:6" x14ac:dyDescent="0.25">
      <c r="A74">
        <v>72</v>
      </c>
      <c r="B74">
        <v>2.0799999999999999E-2</v>
      </c>
      <c r="C74">
        <v>2.0799999999999999E-2</v>
      </c>
      <c r="E74" s="2">
        <f t="shared" si="13"/>
        <v>0.25550009746500191</v>
      </c>
      <c r="F74" s="2">
        <f t="shared" si="14"/>
        <v>6.3832316685584561E-2</v>
      </c>
    </row>
    <row r="75" spans="1:6" x14ac:dyDescent="0.25">
      <c r="A75">
        <v>73</v>
      </c>
      <c r="B75">
        <v>2.0799999999999999E-2</v>
      </c>
      <c r="C75">
        <v>2.0799999999999999E-2</v>
      </c>
      <c r="E75" s="2">
        <f t="shared" si="13"/>
        <v>0.25550009746500191</v>
      </c>
      <c r="F75" s="2">
        <f t="shared" si="14"/>
        <v>6.3832316685584561E-2</v>
      </c>
    </row>
    <row r="76" spans="1:6" x14ac:dyDescent="0.25">
      <c r="A76">
        <v>74</v>
      </c>
      <c r="B76">
        <v>2.0799999999999999E-2</v>
      </c>
      <c r="C76">
        <v>2.0799999999999999E-2</v>
      </c>
      <c r="E76" s="2">
        <f t="shared" si="13"/>
        <v>0.25550009746500191</v>
      </c>
      <c r="F76" s="2">
        <f t="shared" si="14"/>
        <v>6.3832316685584561E-2</v>
      </c>
    </row>
    <row r="77" spans="1:6" x14ac:dyDescent="0.25">
      <c r="A77">
        <v>75</v>
      </c>
      <c r="B77">
        <v>2.0799999999999999E-2</v>
      </c>
      <c r="C77">
        <v>2.0799999999999999E-2</v>
      </c>
      <c r="E77" s="2">
        <f t="shared" si="13"/>
        <v>0.25550009746500191</v>
      </c>
      <c r="F77" s="2">
        <f t="shared" si="14"/>
        <v>6.3832316685584561E-2</v>
      </c>
    </row>
    <row r="78" spans="1:6" x14ac:dyDescent="0.25">
      <c r="A78">
        <v>76</v>
      </c>
      <c r="B78">
        <v>2.0799999999999999E-2</v>
      </c>
      <c r="C78">
        <v>2.0799999999999999E-2</v>
      </c>
      <c r="E78" s="2">
        <f t="shared" si="13"/>
        <v>0.25550009746500191</v>
      </c>
      <c r="F78" s="2">
        <f t="shared" si="14"/>
        <v>6.3832316685584561E-2</v>
      </c>
    </row>
    <row r="79" spans="1:6" x14ac:dyDescent="0.25">
      <c r="A79">
        <v>77</v>
      </c>
      <c r="B79">
        <v>2.0799999999999999E-2</v>
      </c>
      <c r="C79">
        <v>2.0799999999999999E-2</v>
      </c>
      <c r="E79" s="2">
        <f t="shared" si="13"/>
        <v>0.25550009746500191</v>
      </c>
      <c r="F79" s="2">
        <f t="shared" si="14"/>
        <v>6.3832316685584561E-2</v>
      </c>
    </row>
    <row r="80" spans="1:6" x14ac:dyDescent="0.25">
      <c r="A80">
        <v>78</v>
      </c>
      <c r="B80">
        <v>2.0799999999999999E-2</v>
      </c>
      <c r="C80">
        <v>2.0799999999999999E-2</v>
      </c>
      <c r="E80" s="2">
        <f t="shared" si="13"/>
        <v>0.25550009746500191</v>
      </c>
      <c r="F80" s="2">
        <f t="shared" si="14"/>
        <v>6.3832316685584561E-2</v>
      </c>
    </row>
    <row r="81" spans="1:6" x14ac:dyDescent="0.25">
      <c r="A81">
        <v>79</v>
      </c>
      <c r="B81">
        <v>2.0799999999999999E-2</v>
      </c>
      <c r="C81">
        <v>2.0799999999999999E-2</v>
      </c>
      <c r="E81" s="2">
        <f t="shared" si="13"/>
        <v>0.25550009746500191</v>
      </c>
      <c r="F81" s="2">
        <f t="shared" si="14"/>
        <v>6.3832316685584561E-2</v>
      </c>
    </row>
    <row r="82" spans="1:6" x14ac:dyDescent="0.25">
      <c r="A82">
        <v>80</v>
      </c>
      <c r="B82">
        <v>2.0799999999999999E-2</v>
      </c>
      <c r="C82">
        <v>2.0799999999999999E-2</v>
      </c>
      <c r="E82" s="2">
        <f t="shared" si="13"/>
        <v>0.25550009746500191</v>
      </c>
      <c r="F82" s="2">
        <f t="shared" si="14"/>
        <v>6.3832316685584561E-2</v>
      </c>
    </row>
    <row r="83" spans="1:6" x14ac:dyDescent="0.25">
      <c r="A83">
        <v>81</v>
      </c>
      <c r="B83">
        <v>2.0799999999999999E-2</v>
      </c>
      <c r="C83">
        <v>2.0799999999999999E-2</v>
      </c>
      <c r="E83" s="2">
        <f t="shared" si="13"/>
        <v>0.25550009746500191</v>
      </c>
      <c r="F83" s="2">
        <f t="shared" si="14"/>
        <v>6.3832316685584561E-2</v>
      </c>
    </row>
    <row r="84" spans="1:6" x14ac:dyDescent="0.25">
      <c r="A84">
        <v>82</v>
      </c>
      <c r="B84">
        <v>2.0799999999999999E-2</v>
      </c>
      <c r="C84">
        <v>2.0799999999999999E-2</v>
      </c>
      <c r="E84" s="2">
        <f t="shared" si="13"/>
        <v>0.25550009746500191</v>
      </c>
      <c r="F84" s="2">
        <f t="shared" si="14"/>
        <v>6.3832316685584561E-2</v>
      </c>
    </row>
    <row r="85" spans="1:6" x14ac:dyDescent="0.25">
      <c r="A85">
        <v>83</v>
      </c>
      <c r="B85">
        <v>2.0799999999999999E-2</v>
      </c>
      <c r="C85">
        <v>2.0799999999999999E-2</v>
      </c>
      <c r="E85" s="2">
        <f t="shared" si="13"/>
        <v>0.25550009746500191</v>
      </c>
      <c r="F85" s="2">
        <f t="shared" si="14"/>
        <v>6.3832316685584561E-2</v>
      </c>
    </row>
    <row r="86" spans="1:6" x14ac:dyDescent="0.25">
      <c r="A86">
        <v>84</v>
      </c>
      <c r="B86">
        <v>2.0799999999999999E-2</v>
      </c>
      <c r="C86">
        <v>2.0799999999999999E-2</v>
      </c>
      <c r="E86" s="2">
        <f t="shared" si="13"/>
        <v>0.25550009746500191</v>
      </c>
      <c r="F86" s="2">
        <f t="shared" si="14"/>
        <v>6.3832316685584561E-2</v>
      </c>
    </row>
    <row r="87" spans="1:6" x14ac:dyDescent="0.25">
      <c r="A87">
        <v>85</v>
      </c>
      <c r="B87">
        <v>2.0799999999999999E-2</v>
      </c>
      <c r="C87">
        <v>2.0799999999999999E-2</v>
      </c>
      <c r="E87" s="2">
        <f t="shared" si="13"/>
        <v>0.25550009746500191</v>
      </c>
      <c r="F87" s="2">
        <f t="shared" si="14"/>
        <v>6.3832316685584561E-2</v>
      </c>
    </row>
    <row r="88" spans="1:6" x14ac:dyDescent="0.25">
      <c r="A88">
        <v>86</v>
      </c>
      <c r="B88">
        <v>2.0799999999999999E-2</v>
      </c>
      <c r="C88">
        <v>2.0799999999999999E-2</v>
      </c>
      <c r="E88" s="2">
        <f t="shared" si="13"/>
        <v>0.25550009746500191</v>
      </c>
      <c r="F88" s="2">
        <f t="shared" si="14"/>
        <v>6.3832316685584561E-2</v>
      </c>
    </row>
    <row r="89" spans="1:6" x14ac:dyDescent="0.25">
      <c r="A89">
        <v>87</v>
      </c>
      <c r="B89">
        <v>2.0799999999999999E-2</v>
      </c>
      <c r="C89">
        <v>2.0799999999999999E-2</v>
      </c>
      <c r="E89" s="2">
        <f t="shared" si="13"/>
        <v>0.25550009746500191</v>
      </c>
      <c r="F89" s="2">
        <f t="shared" si="14"/>
        <v>6.3832316685584561E-2</v>
      </c>
    </row>
    <row r="90" spans="1:6" x14ac:dyDescent="0.25">
      <c r="A90">
        <v>88</v>
      </c>
      <c r="B90">
        <v>2.0799999999999999E-2</v>
      </c>
      <c r="C90">
        <v>2.0799999999999999E-2</v>
      </c>
      <c r="E90" s="2">
        <f t="shared" si="13"/>
        <v>0.25550009746500191</v>
      </c>
      <c r="F90" s="2">
        <f t="shared" si="14"/>
        <v>6.3832316685584561E-2</v>
      </c>
    </row>
    <row r="91" spans="1:6" x14ac:dyDescent="0.25">
      <c r="A91">
        <v>89</v>
      </c>
      <c r="B91">
        <v>2.0799999999999999E-2</v>
      </c>
      <c r="C91">
        <v>2.0799999999999999E-2</v>
      </c>
      <c r="E91" s="2">
        <f t="shared" si="13"/>
        <v>0.25550009746500191</v>
      </c>
      <c r="F91" s="2">
        <f t="shared" si="14"/>
        <v>6.3832316685584561E-2</v>
      </c>
    </row>
    <row r="92" spans="1:6" x14ac:dyDescent="0.25">
      <c r="A92">
        <v>90</v>
      </c>
      <c r="B92">
        <v>2.0799999999999999E-2</v>
      </c>
      <c r="C92">
        <v>2.0799999999999999E-2</v>
      </c>
      <c r="E92" s="2">
        <f t="shared" si="13"/>
        <v>0.25550009746500191</v>
      </c>
      <c r="F92" s="2">
        <f t="shared" si="14"/>
        <v>6.3832316685584561E-2</v>
      </c>
    </row>
    <row r="93" spans="1:6" x14ac:dyDescent="0.25">
      <c r="A93">
        <v>91</v>
      </c>
      <c r="B93">
        <v>2.0799999999999999E-2</v>
      </c>
      <c r="C93">
        <v>2.0799999999999999E-2</v>
      </c>
      <c r="E93" s="2">
        <f t="shared" si="13"/>
        <v>0.25550009746500191</v>
      </c>
      <c r="F93" s="2">
        <f t="shared" si="14"/>
        <v>6.3832316685584561E-2</v>
      </c>
    </row>
    <row r="94" spans="1:6" x14ac:dyDescent="0.25">
      <c r="A94">
        <v>92</v>
      </c>
      <c r="B94">
        <v>2.0799999999999999E-2</v>
      </c>
      <c r="C94">
        <v>2.0799999999999999E-2</v>
      </c>
      <c r="E94" s="2">
        <f t="shared" si="13"/>
        <v>0.25550009746500191</v>
      </c>
      <c r="F94" s="2">
        <f t="shared" si="14"/>
        <v>6.3832316685584561E-2</v>
      </c>
    </row>
    <row r="95" spans="1:6" x14ac:dyDescent="0.25">
      <c r="A95">
        <v>93</v>
      </c>
      <c r="B95">
        <v>2.0799999999999999E-2</v>
      </c>
      <c r="C95">
        <v>2.0799999999999999E-2</v>
      </c>
      <c r="E95" s="2">
        <f t="shared" si="13"/>
        <v>0.25550009746500191</v>
      </c>
      <c r="F95" s="2">
        <f t="shared" si="14"/>
        <v>6.3832316685584561E-2</v>
      </c>
    </row>
    <row r="96" spans="1:6" x14ac:dyDescent="0.25">
      <c r="A96">
        <v>94</v>
      </c>
      <c r="B96">
        <v>2.0799999999999999E-2</v>
      </c>
      <c r="C96">
        <v>2.0799999999999999E-2</v>
      </c>
      <c r="E96" s="2">
        <f t="shared" si="13"/>
        <v>0.25550009746500191</v>
      </c>
      <c r="F96" s="2">
        <f t="shared" si="14"/>
        <v>6.3832316685584561E-2</v>
      </c>
    </row>
  </sheetData>
  <mergeCells count="4">
    <mergeCell ref="S1:Z2"/>
    <mergeCell ref="S16:Z17"/>
    <mergeCell ref="U23:V23"/>
    <mergeCell ref="U28:U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08E-8896-489F-BABD-E12AA7C60A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Ruhi Akdogan</dc:creator>
  <cp:lastModifiedBy>Ruhi Akdogan</cp:lastModifiedBy>
  <dcterms:created xsi:type="dcterms:W3CDTF">2015-06-05T18:17:20Z</dcterms:created>
  <dcterms:modified xsi:type="dcterms:W3CDTF">2023-11-25T14:51:54Z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26e6e3-6d2a-4ac7-97a4-9ab6e39e71c2_Enabled">
    <vt:lpwstr>true</vt:lpwstr>
  </property>
  <property fmtid="{D5CDD505-2E9C-101B-9397-08002B2CF9AE}" pid="3" name="MSIP_Label_5f26e6e3-6d2a-4ac7-97a4-9ab6e39e71c2_SetDate">
    <vt:lpwstr>2023-11-21T18:46:07Z</vt:lpwstr>
  </property>
  <property fmtid="{D5CDD505-2E9C-101B-9397-08002B2CF9AE}" pid="4" name="MSIP_Label_5f26e6e3-6d2a-4ac7-97a4-9ab6e39e71c2_Method">
    <vt:lpwstr>Standard</vt:lpwstr>
  </property>
  <property fmtid="{D5CDD505-2E9C-101B-9397-08002B2CF9AE}" pid="5" name="MSIP_Label_5f26e6e3-6d2a-4ac7-97a4-9ab6e39e71c2_Name">
    <vt:lpwstr>Unclassified</vt:lpwstr>
  </property>
  <property fmtid="{D5CDD505-2E9C-101B-9397-08002B2CF9AE}" pid="6" name="MSIP_Label_5f26e6e3-6d2a-4ac7-97a4-9ab6e39e71c2_SiteId">
    <vt:lpwstr>c514bc36-4b33-48d2-bbb1-a3c97d4bf41d</vt:lpwstr>
  </property>
  <property fmtid="{D5CDD505-2E9C-101B-9397-08002B2CF9AE}" pid="7" name="MSIP_Label_5f26e6e3-6d2a-4ac7-97a4-9ab6e39e71c2_ActionId">
    <vt:lpwstr>b3759a92-bfbc-4ed1-a00c-95ea601a4fd5</vt:lpwstr>
  </property>
  <property fmtid="{D5CDD505-2E9C-101B-9397-08002B2CF9AE}" pid="8" name="MSIP_Label_5f26e6e3-6d2a-4ac7-97a4-9ab6e39e71c2_ContentBits">
    <vt:lpwstr>0</vt:lpwstr>
  </property>
</Properties>
</file>