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720" windowHeight="11355" tabRatio="830"/>
  </bookViews>
  <sheets>
    <sheet name="Waterfall" sheetId="1" r:id="rId1"/>
    <sheet name="Reporting 2012" sheetId="3" r:id="rId2"/>
    <sheet name="Headroom created" sheetId="7" r:id="rId3"/>
    <sheet name="Reporting 2013 Roll-over" sheetId="6" r:id="rId4"/>
    <sheet name="Reporting 2013 New" sheetId="4" r:id="rId5"/>
    <sheet name="Reporting 2013" sheetId="5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M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L8" i="1"/>
  <c r="K8" i="1"/>
  <c r="J8" i="1"/>
  <c r="M7" i="1"/>
  <c r="L7" i="1"/>
  <c r="K7" i="1"/>
  <c r="M6" i="1"/>
  <c r="L6" i="1"/>
  <c r="K6" i="1"/>
  <c r="M5" i="1"/>
  <c r="L5" i="1"/>
  <c r="K5" i="1"/>
  <c r="M4" i="1"/>
  <c r="L4" i="1"/>
  <c r="K4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  <c r="D8" i="1"/>
  <c r="D13" i="1"/>
  <c r="D12" i="1"/>
  <c r="D11" i="1"/>
  <c r="D10" i="1"/>
  <c r="D9" i="1"/>
  <c r="D7" i="1"/>
  <c r="D6" i="1"/>
  <c r="D5" i="1"/>
  <c r="D4" i="1"/>
  <c r="C13" i="1"/>
  <c r="C12" i="1"/>
  <c r="C11" i="1"/>
  <c r="C10" i="1"/>
  <c r="C9" i="1"/>
  <c r="C8" i="1"/>
  <c r="C7" i="1"/>
  <c r="C6" i="1"/>
  <c r="C5" i="1"/>
  <c r="C4" i="1"/>
  <c r="Y23" i="7"/>
  <c r="X23" i="7"/>
  <c r="W23" i="7"/>
  <c r="V23" i="7"/>
  <c r="U23" i="7"/>
  <c r="T23" i="7"/>
  <c r="S23" i="7"/>
  <c r="R23" i="7"/>
  <c r="Q23" i="7"/>
  <c r="P23" i="7"/>
  <c r="Z23" i="7" s="1"/>
  <c r="Z21" i="7"/>
  <c r="Y19" i="7"/>
  <c r="X19" i="7"/>
  <c r="W19" i="7"/>
  <c r="V19" i="7"/>
  <c r="U19" i="7"/>
  <c r="T19" i="7"/>
  <c r="S19" i="7"/>
  <c r="R19" i="7"/>
  <c r="Q19" i="7"/>
  <c r="P19" i="7"/>
  <c r="Z16" i="7"/>
  <c r="Y16" i="7"/>
  <c r="X16" i="7"/>
  <c r="W16" i="7"/>
  <c r="V16" i="7"/>
  <c r="U16" i="7"/>
  <c r="T16" i="7"/>
  <c r="S16" i="7"/>
  <c r="R16" i="7"/>
  <c r="Q16" i="7"/>
  <c r="P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Z15" i="7"/>
  <c r="Y15" i="7"/>
  <c r="X15" i="7"/>
  <c r="W15" i="7"/>
  <c r="V15" i="7"/>
  <c r="U15" i="7"/>
  <c r="T15" i="7"/>
  <c r="S15" i="7"/>
  <c r="R15" i="7"/>
  <c r="Q15" i="7"/>
  <c r="P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Z14" i="7"/>
  <c r="Y14" i="7"/>
  <c r="Y36" i="7" s="1"/>
  <c r="X14" i="7"/>
  <c r="X36" i="7" s="1"/>
  <c r="W14" i="7"/>
  <c r="W36" i="7" s="1"/>
  <c r="V14" i="7"/>
  <c r="V36" i="7" s="1"/>
  <c r="U14" i="7"/>
  <c r="U36" i="7" s="1"/>
  <c r="T14" i="7"/>
  <c r="T36" i="7" s="1"/>
  <c r="S14" i="7"/>
  <c r="S36" i="7" s="1"/>
  <c r="R14" i="7"/>
  <c r="R36" i="7" s="1"/>
  <c r="Q14" i="7"/>
  <c r="Q36" i="7" s="1"/>
  <c r="P14" i="7"/>
  <c r="P36" i="7" s="1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Z13" i="7"/>
  <c r="Y13" i="7"/>
  <c r="X13" i="7"/>
  <c r="W13" i="7"/>
  <c r="V13" i="7"/>
  <c r="U13" i="7"/>
  <c r="T13" i="7"/>
  <c r="S13" i="7"/>
  <c r="R13" i="7"/>
  <c r="Q13" i="7"/>
  <c r="P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Z12" i="7"/>
  <c r="Y12" i="7"/>
  <c r="X12" i="7"/>
  <c r="W12" i="7"/>
  <c r="V12" i="7"/>
  <c r="U12" i="7"/>
  <c r="T12" i="7"/>
  <c r="S12" i="7"/>
  <c r="R12" i="7"/>
  <c r="Q12" i="7"/>
  <c r="P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1" i="7"/>
  <c r="Y11" i="7"/>
  <c r="X11" i="7"/>
  <c r="W11" i="7"/>
  <c r="V11" i="7"/>
  <c r="U11" i="7"/>
  <c r="T11" i="7"/>
  <c r="S11" i="7"/>
  <c r="R11" i="7"/>
  <c r="Q11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Z10" i="7"/>
  <c r="Y10" i="7"/>
  <c r="X10" i="7"/>
  <c r="W10" i="7"/>
  <c r="V10" i="7"/>
  <c r="U10" i="7"/>
  <c r="T10" i="7"/>
  <c r="S10" i="7"/>
  <c r="R10" i="7"/>
  <c r="Q10" i="7"/>
  <c r="P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9" i="7"/>
  <c r="Y9" i="7"/>
  <c r="X9" i="7"/>
  <c r="W9" i="7"/>
  <c r="V9" i="7"/>
  <c r="U9" i="7"/>
  <c r="T9" i="7"/>
  <c r="S9" i="7"/>
  <c r="R9" i="7"/>
  <c r="Q9" i="7"/>
  <c r="P9" i="7"/>
  <c r="N9" i="7"/>
  <c r="M9" i="7"/>
  <c r="L9" i="7"/>
  <c r="K9" i="7"/>
  <c r="J9" i="7"/>
  <c r="I9" i="7"/>
  <c r="H9" i="7"/>
  <c r="G9" i="7"/>
  <c r="F9" i="7"/>
  <c r="E9" i="7"/>
  <c r="D9" i="7"/>
  <c r="C9" i="7"/>
  <c r="B9" i="7"/>
  <c r="Z8" i="7"/>
  <c r="Y8" i="7"/>
  <c r="Y35" i="7" s="1"/>
  <c r="X8" i="7"/>
  <c r="X35" i="7" s="1"/>
  <c r="W8" i="7"/>
  <c r="W35" i="7" s="1"/>
  <c r="V8" i="7"/>
  <c r="V35" i="7" s="1"/>
  <c r="U8" i="7"/>
  <c r="U35" i="7" s="1"/>
  <c r="T8" i="7"/>
  <c r="T35" i="7" s="1"/>
  <c r="S8" i="7"/>
  <c r="S35" i="7" s="1"/>
  <c r="R8" i="7"/>
  <c r="R35" i="7" s="1"/>
  <c r="Q8" i="7"/>
  <c r="Q35" i="7" s="1"/>
  <c r="P8" i="7"/>
  <c r="P35" i="7" s="1"/>
  <c r="N8" i="7"/>
  <c r="M8" i="7"/>
  <c r="L8" i="7"/>
  <c r="K8" i="7"/>
  <c r="J8" i="7"/>
  <c r="I8" i="7"/>
  <c r="H8" i="7"/>
  <c r="G8" i="7"/>
  <c r="F8" i="7"/>
  <c r="E8" i="7"/>
  <c r="D8" i="7"/>
  <c r="C8" i="7"/>
  <c r="B8" i="7"/>
  <c r="Z7" i="7"/>
  <c r="Y7" i="7"/>
  <c r="X7" i="7"/>
  <c r="W7" i="7"/>
  <c r="V7" i="7"/>
  <c r="U7" i="7"/>
  <c r="T7" i="7"/>
  <c r="S7" i="7"/>
  <c r="R7" i="7"/>
  <c r="Q7" i="7"/>
  <c r="P7" i="7"/>
  <c r="N7" i="7"/>
  <c r="M7" i="7"/>
  <c r="L7" i="7"/>
  <c r="K7" i="7"/>
  <c r="J7" i="7"/>
  <c r="I7" i="7"/>
  <c r="H7" i="7"/>
  <c r="G7" i="7"/>
  <c r="F7" i="7"/>
  <c r="E7" i="7"/>
  <c r="D7" i="7"/>
  <c r="C7" i="7"/>
  <c r="B7" i="7"/>
  <c r="Z6" i="7"/>
  <c r="Y6" i="7"/>
  <c r="Y34" i="7" s="1"/>
  <c r="X6" i="7"/>
  <c r="X34" i="7" s="1"/>
  <c r="W6" i="7"/>
  <c r="W34" i="7" s="1"/>
  <c r="V6" i="7"/>
  <c r="V34" i="7" s="1"/>
  <c r="U6" i="7"/>
  <c r="U34" i="7" s="1"/>
  <c r="T6" i="7"/>
  <c r="T34" i="7" s="1"/>
  <c r="S6" i="7"/>
  <c r="S34" i="7" s="1"/>
  <c r="R6" i="7"/>
  <c r="R34" i="7" s="1"/>
  <c r="Q6" i="7"/>
  <c r="Q34" i="7" s="1"/>
  <c r="P6" i="7"/>
  <c r="P34" i="7" s="1"/>
  <c r="N6" i="7"/>
  <c r="M6" i="7"/>
  <c r="L6" i="7"/>
  <c r="K6" i="7"/>
  <c r="J6" i="7"/>
  <c r="I6" i="7"/>
  <c r="H6" i="7"/>
  <c r="G6" i="7"/>
  <c r="F6" i="7"/>
  <c r="E6" i="7"/>
  <c r="D6" i="7"/>
  <c r="C6" i="7"/>
  <c r="B6" i="7"/>
  <c r="Z5" i="7"/>
  <c r="Y5" i="7"/>
  <c r="X5" i="7"/>
  <c r="W5" i="7"/>
  <c r="V5" i="7"/>
  <c r="U5" i="7"/>
  <c r="T5" i="7"/>
  <c r="S5" i="7"/>
  <c r="R5" i="7"/>
  <c r="Q5" i="7"/>
  <c r="P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4" i="7"/>
  <c r="Y4" i="7"/>
  <c r="X4" i="7"/>
  <c r="W4" i="7"/>
  <c r="V4" i="7"/>
  <c r="U4" i="7"/>
  <c r="T4" i="7"/>
  <c r="S4" i="7"/>
  <c r="R4" i="7"/>
  <c r="Q4" i="7"/>
  <c r="P4" i="7"/>
  <c r="N4" i="7"/>
  <c r="M4" i="7"/>
  <c r="L4" i="7"/>
  <c r="K4" i="7"/>
  <c r="J4" i="7"/>
  <c r="I4" i="7"/>
  <c r="H4" i="7"/>
  <c r="G4" i="7"/>
  <c r="F4" i="7"/>
  <c r="E4" i="7"/>
  <c r="D4" i="7"/>
  <c r="C4" i="7"/>
  <c r="B4" i="7"/>
  <c r="Z3" i="7"/>
  <c r="Y3" i="7"/>
  <c r="Y33" i="7" s="1"/>
  <c r="X3" i="7"/>
  <c r="X33" i="7" s="1"/>
  <c r="W3" i="7"/>
  <c r="W33" i="7" s="1"/>
  <c r="V3" i="7"/>
  <c r="V33" i="7" s="1"/>
  <c r="U3" i="7"/>
  <c r="U33" i="7" s="1"/>
  <c r="T3" i="7"/>
  <c r="T33" i="7" s="1"/>
  <c r="S3" i="7"/>
  <c r="S33" i="7" s="1"/>
  <c r="R3" i="7"/>
  <c r="R33" i="7" s="1"/>
  <c r="Q3" i="7"/>
  <c r="Q33" i="7" s="1"/>
  <c r="P3" i="7"/>
  <c r="P33" i="7" s="1"/>
  <c r="N3" i="7"/>
  <c r="M3" i="7"/>
  <c r="L3" i="7"/>
  <c r="K3" i="7"/>
  <c r="J3" i="7"/>
  <c r="I3" i="7"/>
  <c r="H3" i="7"/>
  <c r="G3" i="7"/>
  <c r="F3" i="7"/>
  <c r="E3" i="7"/>
  <c r="D3" i="7"/>
  <c r="C3" i="7"/>
  <c r="B3" i="7"/>
  <c r="W36" i="4"/>
  <c r="U36" i="4"/>
  <c r="S36" i="4"/>
  <c r="Q36" i="4"/>
  <c r="Y35" i="4"/>
  <c r="W35" i="4"/>
  <c r="U35" i="4"/>
  <c r="S35" i="4"/>
  <c r="Q35" i="4"/>
  <c r="Y34" i="4"/>
  <c r="W34" i="4"/>
  <c r="U34" i="4"/>
  <c r="S34" i="4"/>
  <c r="Q34" i="4"/>
  <c r="Y33" i="4"/>
  <c r="W33" i="4"/>
  <c r="U33" i="4"/>
  <c r="S33" i="4"/>
  <c r="Q33" i="4"/>
  <c r="Z16" i="4"/>
  <c r="Y16" i="4"/>
  <c r="X16" i="4"/>
  <c r="W16" i="4"/>
  <c r="V16" i="4"/>
  <c r="U16" i="4"/>
  <c r="T16" i="4"/>
  <c r="S16" i="4"/>
  <c r="R16" i="4"/>
  <c r="Q16" i="4"/>
  <c r="P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Z15" i="4"/>
  <c r="Y15" i="4"/>
  <c r="X15" i="4"/>
  <c r="W15" i="4"/>
  <c r="V15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Z14" i="4"/>
  <c r="Y14" i="4"/>
  <c r="Y36" i="4" s="1"/>
  <c r="X14" i="4"/>
  <c r="X36" i="4" s="1"/>
  <c r="W14" i="4"/>
  <c r="V14" i="4"/>
  <c r="V36" i="4" s="1"/>
  <c r="U14" i="4"/>
  <c r="T14" i="4"/>
  <c r="T36" i="4" s="1"/>
  <c r="S14" i="4"/>
  <c r="R14" i="4"/>
  <c r="R36" i="4" s="1"/>
  <c r="Q14" i="4"/>
  <c r="P14" i="4"/>
  <c r="P36" i="4" s="1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Z13" i="4"/>
  <c r="Y13" i="4"/>
  <c r="X13" i="4"/>
  <c r="W13" i="4"/>
  <c r="V13" i="4"/>
  <c r="U13" i="4"/>
  <c r="T13" i="4"/>
  <c r="S13" i="4"/>
  <c r="R13" i="4"/>
  <c r="Q13" i="4"/>
  <c r="P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12" i="4"/>
  <c r="Y12" i="4"/>
  <c r="X12" i="4"/>
  <c r="W12" i="4"/>
  <c r="V12" i="4"/>
  <c r="U12" i="4"/>
  <c r="T12" i="4"/>
  <c r="S12" i="4"/>
  <c r="R12" i="4"/>
  <c r="Q12" i="4"/>
  <c r="P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Z11" i="4"/>
  <c r="Y11" i="4"/>
  <c r="X11" i="4"/>
  <c r="W11" i="4"/>
  <c r="V11" i="4"/>
  <c r="U11" i="4"/>
  <c r="T11" i="4"/>
  <c r="S11" i="4"/>
  <c r="R11" i="4"/>
  <c r="Q11" i="4"/>
  <c r="P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Z10" i="4"/>
  <c r="Y10" i="4"/>
  <c r="X10" i="4"/>
  <c r="W10" i="4"/>
  <c r="V10" i="4"/>
  <c r="U10" i="4"/>
  <c r="T10" i="4"/>
  <c r="S10" i="4"/>
  <c r="R10" i="4"/>
  <c r="Q10" i="4"/>
  <c r="P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Z9" i="4"/>
  <c r="Y9" i="4"/>
  <c r="X9" i="4"/>
  <c r="W9" i="4"/>
  <c r="V9" i="4"/>
  <c r="U9" i="4"/>
  <c r="T9" i="4"/>
  <c r="S9" i="4"/>
  <c r="R9" i="4"/>
  <c r="Q9" i="4"/>
  <c r="P9" i="4"/>
  <c r="N9" i="4"/>
  <c r="M9" i="4"/>
  <c r="L9" i="4"/>
  <c r="K9" i="4"/>
  <c r="J9" i="4"/>
  <c r="I9" i="4"/>
  <c r="H9" i="4"/>
  <c r="G9" i="4"/>
  <c r="F9" i="4"/>
  <c r="E9" i="4"/>
  <c r="D9" i="4"/>
  <c r="C9" i="4"/>
  <c r="B9" i="4"/>
  <c r="Z8" i="4"/>
  <c r="Y8" i="4"/>
  <c r="X8" i="4"/>
  <c r="X35" i="4" s="1"/>
  <c r="W8" i="4"/>
  <c r="V8" i="4"/>
  <c r="V35" i="4" s="1"/>
  <c r="U8" i="4"/>
  <c r="T8" i="4"/>
  <c r="T35" i="4" s="1"/>
  <c r="S8" i="4"/>
  <c r="R8" i="4"/>
  <c r="R35" i="4" s="1"/>
  <c r="Q8" i="4"/>
  <c r="P8" i="4"/>
  <c r="P35" i="4" s="1"/>
  <c r="N8" i="4"/>
  <c r="M8" i="4"/>
  <c r="L8" i="4"/>
  <c r="K8" i="4"/>
  <c r="J8" i="4"/>
  <c r="I8" i="4"/>
  <c r="H8" i="4"/>
  <c r="G8" i="4"/>
  <c r="F8" i="4"/>
  <c r="E8" i="4"/>
  <c r="D8" i="4"/>
  <c r="C8" i="4"/>
  <c r="B8" i="4"/>
  <c r="Z7" i="4"/>
  <c r="Y7" i="4"/>
  <c r="X7" i="4"/>
  <c r="W7" i="4"/>
  <c r="V7" i="4"/>
  <c r="U7" i="4"/>
  <c r="T7" i="4"/>
  <c r="S7" i="4"/>
  <c r="R7" i="4"/>
  <c r="Q7" i="4"/>
  <c r="P7" i="4"/>
  <c r="N7" i="4"/>
  <c r="M7" i="4"/>
  <c r="L7" i="4"/>
  <c r="K7" i="4"/>
  <c r="J7" i="4"/>
  <c r="I7" i="4"/>
  <c r="H7" i="4"/>
  <c r="G7" i="4"/>
  <c r="F7" i="4"/>
  <c r="E7" i="4"/>
  <c r="D7" i="4"/>
  <c r="C7" i="4"/>
  <c r="B7" i="4"/>
  <c r="Z6" i="4"/>
  <c r="Y6" i="4"/>
  <c r="X6" i="4"/>
  <c r="X34" i="4" s="1"/>
  <c r="W6" i="4"/>
  <c r="V6" i="4"/>
  <c r="V34" i="4" s="1"/>
  <c r="U6" i="4"/>
  <c r="T6" i="4"/>
  <c r="T34" i="4" s="1"/>
  <c r="S6" i="4"/>
  <c r="R6" i="4"/>
  <c r="R34" i="4" s="1"/>
  <c r="Q6" i="4"/>
  <c r="P6" i="4"/>
  <c r="P34" i="4" s="1"/>
  <c r="N6" i="4"/>
  <c r="M6" i="4"/>
  <c r="L6" i="4"/>
  <c r="K6" i="4"/>
  <c r="J6" i="4"/>
  <c r="I6" i="4"/>
  <c r="H6" i="4"/>
  <c r="G6" i="4"/>
  <c r="F6" i="4"/>
  <c r="E6" i="4"/>
  <c r="D6" i="4"/>
  <c r="C6" i="4"/>
  <c r="B6" i="4"/>
  <c r="Z5" i="4"/>
  <c r="Y5" i="4"/>
  <c r="X5" i="4"/>
  <c r="W5" i="4"/>
  <c r="V5" i="4"/>
  <c r="U5" i="4"/>
  <c r="T5" i="4"/>
  <c r="S5" i="4"/>
  <c r="R5" i="4"/>
  <c r="Q5" i="4"/>
  <c r="P5" i="4"/>
  <c r="N5" i="4"/>
  <c r="M5" i="4"/>
  <c r="L5" i="4"/>
  <c r="K5" i="4"/>
  <c r="J5" i="4"/>
  <c r="I5" i="4"/>
  <c r="H5" i="4"/>
  <c r="G5" i="4"/>
  <c r="F5" i="4"/>
  <c r="E5" i="4"/>
  <c r="D5" i="4"/>
  <c r="C5" i="4"/>
  <c r="B5" i="4"/>
  <c r="Z4" i="4"/>
  <c r="Y4" i="4"/>
  <c r="X4" i="4"/>
  <c r="W4" i="4"/>
  <c r="V4" i="4"/>
  <c r="U4" i="4"/>
  <c r="T4" i="4"/>
  <c r="S4" i="4"/>
  <c r="R4" i="4"/>
  <c r="Q4" i="4"/>
  <c r="P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3" i="4"/>
  <c r="Y3" i="4"/>
  <c r="X3" i="4"/>
  <c r="X33" i="4" s="1"/>
  <c r="W3" i="4"/>
  <c r="V3" i="4"/>
  <c r="V33" i="4" s="1"/>
  <c r="U3" i="4"/>
  <c r="T3" i="4"/>
  <c r="T33" i="4" s="1"/>
  <c r="S3" i="4"/>
  <c r="R3" i="4"/>
  <c r="R33" i="4" s="1"/>
  <c r="Q3" i="4"/>
  <c r="P3" i="4"/>
  <c r="P33" i="4" s="1"/>
  <c r="N3" i="4"/>
  <c r="M3" i="4"/>
  <c r="L3" i="4"/>
  <c r="K3" i="4"/>
  <c r="J3" i="4"/>
  <c r="I3" i="4"/>
  <c r="H3" i="4"/>
  <c r="G3" i="4"/>
  <c r="F3" i="4"/>
  <c r="E3" i="4"/>
  <c r="D3" i="4"/>
  <c r="C3" i="4"/>
  <c r="B3" i="4"/>
  <c r="P20" i="7" l="1"/>
  <c r="R20" i="7"/>
  <c r="R22" i="7" s="1"/>
  <c r="R24" i="7" s="1"/>
  <c r="T20" i="7"/>
  <c r="T22" i="7" s="1"/>
  <c r="V20" i="7"/>
  <c r="V22" i="7" s="1"/>
  <c r="X20" i="7"/>
  <c r="X22" i="7" s="1"/>
  <c r="X24" i="7" s="1"/>
  <c r="Q20" i="7"/>
  <c r="Q22" i="7" s="1"/>
  <c r="Q24" i="7" s="1"/>
  <c r="S20" i="7"/>
  <c r="S22" i="7" s="1"/>
  <c r="U20" i="7"/>
  <c r="U22" i="7" s="1"/>
  <c r="W20" i="7"/>
  <c r="W22" i="7" s="1"/>
  <c r="Y20" i="7"/>
  <c r="Y22" i="7" s="1"/>
  <c r="Y24" i="7" s="1"/>
  <c r="U26" i="7" l="1"/>
  <c r="U24" i="7"/>
  <c r="V26" i="7"/>
  <c r="V24" i="7"/>
  <c r="W26" i="7"/>
  <c r="W24" i="7"/>
  <c r="S26" i="7"/>
  <c r="S24" i="7"/>
  <c r="T26" i="7"/>
  <c r="T24" i="7"/>
  <c r="P22" i="7"/>
  <c r="Z20" i="7"/>
  <c r="P24" i="7" l="1"/>
  <c r="Z24" i="7" s="1"/>
  <c r="Z22" i="7"/>
  <c r="Q5" i="1" l="1"/>
  <c r="Q6" i="1"/>
  <c r="Q7" i="1"/>
  <c r="Q8" i="1"/>
  <c r="Q9" i="1"/>
  <c r="Q10" i="1"/>
  <c r="Q11" i="1"/>
  <c r="Q12" i="1"/>
  <c r="Q13" i="1"/>
  <c r="Q4" i="1"/>
  <c r="N14" i="1"/>
  <c r="I14" i="1"/>
  <c r="D14" i="1" l="1"/>
  <c r="C14" i="1" l="1"/>
  <c r="P5" i="1" l="1"/>
  <c r="P6" i="1"/>
  <c r="P7" i="1"/>
  <c r="P8" i="1"/>
  <c r="P9" i="1"/>
  <c r="P10" i="1"/>
  <c r="P11" i="1"/>
  <c r="P12" i="1"/>
  <c r="P13" i="1"/>
  <c r="P4" i="1"/>
  <c r="M14" i="1" l="1"/>
  <c r="J14" i="1"/>
  <c r="L14" i="1"/>
  <c r="K14" i="1"/>
  <c r="E14" i="1"/>
  <c r="G14" i="1"/>
  <c r="F14" i="1"/>
  <c r="Q14" i="1" l="1"/>
  <c r="H14" i="1"/>
  <c r="P14" i="1" s="1"/>
</calcChain>
</file>

<file path=xl/sharedStrings.xml><?xml version="1.0" encoding="utf-8"?>
<sst xmlns="http://schemas.openxmlformats.org/spreadsheetml/2006/main" count="257" uniqueCount="70">
  <si>
    <t>2012 (after BC)</t>
  </si>
  <si>
    <t>Headroom</t>
  </si>
  <si>
    <t>NIT</t>
  </si>
  <si>
    <t>2013 demand on on-going projects</t>
  </si>
  <si>
    <t>Demand on new projects</t>
  </si>
  <si>
    <t>Cereals</t>
  </si>
  <si>
    <t>Corn</t>
  </si>
  <si>
    <t>DFC</t>
  </si>
  <si>
    <t>Lawn &amp; Garden</t>
  </si>
  <si>
    <t>Non-Crop</t>
  </si>
  <si>
    <t>Rice</t>
  </si>
  <si>
    <t>Soybean</t>
  </si>
  <si>
    <t>Speciality</t>
  </si>
  <si>
    <t>Sugarcane</t>
  </si>
  <si>
    <t>Vegetables</t>
  </si>
  <si>
    <t>Totals</t>
  </si>
  <si>
    <t>2013 total unconstrained demand</t>
  </si>
  <si>
    <t>Genetics</t>
  </si>
  <si>
    <t>CALCULATED!!
2013 demand on on-going projects</t>
  </si>
  <si>
    <t>CALCULATED!!
2013 total unconstrained demand</t>
  </si>
  <si>
    <t>CHECK</t>
  </si>
  <si>
    <t>Chemicals</t>
  </si>
  <si>
    <t>Change in reporting for cross-crop platforms</t>
  </si>
  <si>
    <t>Platforms crop-specific</t>
  </si>
  <si>
    <t>New2013: Global Support Functions, RDIS, Cross Crop Platform</t>
  </si>
  <si>
    <t>Headroom2013: Global Support Functions, RDIS, Cross Crop Platform</t>
  </si>
  <si>
    <t>Sum of EAC Full Costs 2013</t>
  </si>
  <si>
    <t>InvestmentSegment</t>
  </si>
  <si>
    <t>2013 PI Strategic Crop</t>
  </si>
  <si>
    <t>InnovationLifeCycle</t>
  </si>
  <si>
    <t>1.a.Genetic Modification Trait</t>
  </si>
  <si>
    <t>1.b.Native Traits</t>
  </si>
  <si>
    <t>1.c.Breeding</t>
  </si>
  <si>
    <t>2.a.Integrated Solutions</t>
  </si>
  <si>
    <t>2.b.Adjacent Technology</t>
  </si>
  <si>
    <t>2.c.Bio Controls</t>
  </si>
  <si>
    <t>2.d.Crop Enhancement</t>
  </si>
  <si>
    <t>3.a.Seed Care</t>
  </si>
  <si>
    <t>3.b.Herbicides</t>
  </si>
  <si>
    <t>3.c.Fungicides</t>
  </si>
  <si>
    <t>3.d.Insecticides</t>
  </si>
  <si>
    <t>4.a.Global Functions &amp; Capabilities</t>
  </si>
  <si>
    <t>Grand Total</t>
  </si>
  <si>
    <t>1.1.Genetics - Research</t>
  </si>
  <si>
    <t>1.2.Genetics - New Products &amp; Extensions</t>
  </si>
  <si>
    <t>1.3.Genetics - Product Maintenance</t>
  </si>
  <si>
    <t>2.1.New &amp; Integrated Technology - Research</t>
  </si>
  <si>
    <t>2.2.New &amp; Integrated Technology - New Product &amp; Solution Development</t>
  </si>
  <si>
    <t>3.1.Chemicals - Research Incl. PER</t>
  </si>
  <si>
    <t>3.2.Chemicals - New AI Development</t>
  </si>
  <si>
    <t>3.3.Chemicals - New Products &amp; Extensions</t>
  </si>
  <si>
    <t>3.4.Chemicals - Product Maintenance</t>
  </si>
  <si>
    <t>4.1.Global Functions &amp; Capabilities - Global Support Functions</t>
  </si>
  <si>
    <t>4.2.Global Functions &amp; Capabilities - R&amp;D-IS</t>
  </si>
  <si>
    <t>4.3.Global Functions &amp; Capabilities - Crop Specific Platforms</t>
  </si>
  <si>
    <t>4.4.Global Functions &amp; Capabilities - Cross Crop Platforms</t>
  </si>
  <si>
    <t>(blank)</t>
  </si>
  <si>
    <t>TOTAL</t>
  </si>
  <si>
    <t>Headroom 2013</t>
  </si>
  <si>
    <t>Indicative Growth</t>
  </si>
  <si>
    <t>"Headroom" + Indicative Growth</t>
  </si>
  <si>
    <t>2013 New Project demand</t>
  </si>
  <si>
    <t>Supply/Demand Gap</t>
  </si>
  <si>
    <t>% of new that can be funded</t>
  </si>
  <si>
    <t xml:space="preserve">0 - 15% </t>
  </si>
  <si>
    <t>15 - 50%</t>
  </si>
  <si>
    <t>&gt; 50%</t>
  </si>
  <si>
    <t>Sum of EAC Full Costs 2012</t>
  </si>
  <si>
    <t>2012 PI Strategic Crop</t>
  </si>
  <si>
    <t>Roll-over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</si>
</sst>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0" fillId="2" borderId="1" xfId="1" applyNumberFormat="1" applyFont="1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vertical="top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Alignment="1">
      <alignment vertical="top"/>
    </xf>
    <xf numFmtId="164" fontId="3" fillId="2" borderId="1" xfId="0" applyNumberFormat="1" applyFont="1" applyFill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0" fillId="0" borderId="1" xfId="1" applyNumberFormat="1" applyFont="1" applyBorder="1" applyAlignment="1">
      <alignment horizontal="center" vertical="top"/>
    </xf>
    <xf numFmtId="164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43" fontId="0" fillId="0" borderId="1" xfId="1" applyFont="1" applyBorder="1" applyAlignment="1">
      <alignment wrapText="1"/>
    </xf>
    <xf numFmtId="43" fontId="0" fillId="6" borderId="1" xfId="1" applyFont="1" applyFill="1" applyBorder="1" applyAlignment="1">
      <alignment wrapText="1"/>
    </xf>
    <xf numFmtId="43" fontId="0" fillId="0" borderId="0" xfId="1" applyFont="1" applyAlignment="1">
      <alignment wrapText="1"/>
    </xf>
    <xf numFmtId="43" fontId="0" fillId="7" borderId="1" xfId="1" applyFont="1" applyFill="1" applyBorder="1" applyAlignment="1">
      <alignment wrapText="1"/>
    </xf>
    <xf numFmtId="43" fontId="0" fillId="8" borderId="1" xfId="1" applyFont="1" applyFill="1" applyBorder="1" applyAlignment="1">
      <alignment wrapText="1"/>
    </xf>
    <xf numFmtId="43" fontId="0" fillId="0" borderId="1" xfId="1" applyFont="1" applyBorder="1"/>
    <xf numFmtId="43" fontId="0" fillId="6" borderId="1" xfId="1" applyFont="1" applyFill="1" applyBorder="1"/>
    <xf numFmtId="43" fontId="0" fillId="0" borderId="0" xfId="1" applyFont="1"/>
    <xf numFmtId="43" fontId="0" fillId="9" borderId="1" xfId="1" applyFont="1" applyFill="1" applyBorder="1" applyAlignment="1">
      <alignment wrapText="1"/>
    </xf>
    <xf numFmtId="43" fontId="0" fillId="10" borderId="1" xfId="1" applyFont="1" applyFill="1" applyBorder="1" applyAlignment="1">
      <alignment wrapText="1"/>
    </xf>
    <xf numFmtId="43" fontId="0" fillId="11" borderId="1" xfId="1" applyFont="1" applyFill="1" applyBorder="1" applyAlignment="1">
      <alignment wrapText="1"/>
    </xf>
    <xf numFmtId="43" fontId="0" fillId="12" borderId="1" xfId="1" applyFont="1" applyFill="1" applyBorder="1"/>
    <xf numFmtId="43" fontId="0" fillId="7" borderId="0" xfId="1" applyFont="1" applyFill="1"/>
    <xf numFmtId="43" fontId="0" fillId="0" borderId="1" xfId="1" applyFont="1" applyFill="1" applyBorder="1"/>
    <xf numFmtId="43" fontId="0" fillId="6" borderId="4" xfId="1" applyFont="1" applyFill="1" applyBorder="1"/>
    <xf numFmtId="43" fontId="0" fillId="0" borderId="0" xfId="1" applyFont="1" applyFill="1" applyBorder="1"/>
    <xf numFmtId="43" fontId="0" fillId="6" borderId="0" xfId="1" applyFont="1" applyFill="1" applyBorder="1"/>
    <xf numFmtId="3" fontId="0" fillId="0" borderId="0" xfId="0" applyNumberFormat="1" applyAlignment="1">
      <alignment horizontal="left"/>
    </xf>
    <xf numFmtId="3" fontId="3" fillId="13" borderId="4" xfId="0" applyNumberFormat="1" applyFont="1" applyFill="1" applyBorder="1" applyAlignment="1">
      <alignment horizontal="center"/>
    </xf>
    <xf numFmtId="3" fontId="3" fillId="13" borderId="0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4" fontId="8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Continuous"/>
    </xf>
    <xf numFmtId="3" fontId="9" fillId="4" borderId="0" xfId="4" applyNumberFormat="1" applyFont="1" applyBorder="1" applyAlignment="1">
      <alignment horizontal="right" indent="1"/>
    </xf>
    <xf numFmtId="3" fontId="10" fillId="14" borderId="0" xfId="4" applyNumberFormat="1" applyFont="1" applyFill="1" applyBorder="1" applyAlignment="1">
      <alignment horizontal="right" indent="1"/>
    </xf>
    <xf numFmtId="4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 indent="1"/>
    </xf>
    <xf numFmtId="4" fontId="0" fillId="0" borderId="0" xfId="0" applyNumberFormat="1" applyAlignment="1">
      <alignment horizontal="right"/>
    </xf>
    <xf numFmtId="3" fontId="9" fillId="4" borderId="0" xfId="4" applyNumberFormat="1" applyFont="1" applyAlignment="1">
      <alignment horizontal="right" indent="1"/>
    </xf>
    <xf numFmtId="3" fontId="10" fillId="14" borderId="0" xfId="4" applyNumberFormat="1" applyFont="1" applyFill="1" applyAlignment="1">
      <alignment horizontal="right" indent="1"/>
    </xf>
    <xf numFmtId="3" fontId="8" fillId="0" borderId="0" xfId="0" applyNumberFormat="1" applyFont="1" applyAlignment="1">
      <alignment horizontal="right"/>
    </xf>
    <xf numFmtId="9" fontId="6" fillId="4" borderId="0" xfId="4" applyNumberFormat="1" applyAlignment="1">
      <alignment horizontal="center"/>
    </xf>
    <xf numFmtId="9" fontId="7" fillId="5" borderId="0" xfId="2" applyFont="1" applyFill="1" applyAlignment="1">
      <alignment horizontal="center"/>
    </xf>
    <xf numFmtId="9" fontId="0" fillId="0" borderId="0" xfId="2" applyFont="1"/>
    <xf numFmtId="43" fontId="6" fillId="4" borderId="0" xfId="4" applyNumberFormat="1"/>
    <xf numFmtId="43" fontId="7" fillId="5" borderId="0" xfId="5" applyNumberFormat="1"/>
    <xf numFmtId="43" fontId="5" fillId="3" borderId="0" xfId="3" applyNumberFormat="1"/>
    <xf numFmtId="43" fontId="0" fillId="0" borderId="1" xfId="1" applyFont="1" applyBorder="1" applyAlignment="1">
      <alignment horizontal="left" wrapText="1"/>
    </xf>
    <xf numFmtId="43" fontId="0" fillId="0" borderId="1" xfId="1" applyFont="1" applyBorder="1" applyAlignment="1">
      <alignment horizontal="left"/>
    </xf>
    <xf numFmtId="43" fontId="0" fillId="6" borderId="1" xfId="1" applyFont="1" applyFill="1" applyBorder="1" applyAlignment="1">
      <alignment horizontal="left"/>
    </xf>
    <xf numFmtId="43" fontId="0" fillId="0" borderId="0" xfId="1" applyFont="1" applyAlignment="1">
      <alignment horizontal="left"/>
    </xf>
    <xf numFmtId="43" fontId="0" fillId="7" borderId="1" xfId="1" applyFont="1" applyFill="1" applyBorder="1" applyAlignment="1">
      <alignment horizontal="left" wrapText="1"/>
    </xf>
    <xf numFmtId="43" fontId="0" fillId="6" borderId="1" xfId="1" applyFont="1" applyFill="1" applyBorder="1" applyAlignment="1">
      <alignment horizontal="left" wrapText="1"/>
    </xf>
    <xf numFmtId="43" fontId="0" fillId="0" borderId="0" xfId="1" applyFont="1" applyAlignment="1">
      <alignment horizontal="left" wrapText="1"/>
    </xf>
    <xf numFmtId="4" fontId="0" fillId="0" borderId="1" xfId="0" applyNumberFormat="1" applyBorder="1"/>
    <xf numFmtId="43" fontId="0" fillId="12" borderId="1" xfId="1" applyFont="1" applyFill="1" applyBorder="1" applyAlignment="1">
      <alignment horizontal="left"/>
    </xf>
    <xf numFmtId="0" fontId="0" fillId="0" borderId="0" xfId="0" applyNumberFormat="1" applyAlignment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164" fontId="0" fillId="0" borderId="7" xfId="1" applyNumberFormat="1" applyFont="1" applyFill="1" applyBorder="1" applyAlignment="1">
      <alignment vertical="top"/>
    </xf>
    <xf numFmtId="0" fontId="0" fillId="0" borderId="12" xfId="1" applyNumberFormat="1" applyFont="1" applyBorder="1" applyAlignment="1">
      <alignment horizontal="center" vertical="top"/>
    </xf>
    <xf numFmtId="164" fontId="0" fillId="0" borderId="2" xfId="1" applyNumberFormat="1" applyFont="1" applyBorder="1" applyAlignment="1">
      <alignment horizontal="center" vertical="top" wrapText="1"/>
    </xf>
    <xf numFmtId="0" fontId="0" fillId="0" borderId="14" xfId="1" applyNumberFormat="1" applyFont="1" applyFill="1" applyBorder="1" applyAlignment="1">
      <alignment horizontal="center" vertical="top"/>
    </xf>
    <xf numFmtId="0" fontId="0" fillId="0" borderId="5" xfId="1" applyNumberFormat="1" applyFont="1" applyBorder="1" applyAlignment="1">
      <alignment horizontal="center" vertical="top"/>
    </xf>
    <xf numFmtId="164" fontId="0" fillId="0" borderId="15" xfId="1" applyNumberFormat="1" applyFont="1" applyFill="1" applyBorder="1" applyAlignment="1">
      <alignment horizontal="center" vertical="top" wrapText="1"/>
    </xf>
    <xf numFmtId="164" fontId="0" fillId="0" borderId="15" xfId="1" applyNumberFormat="1" applyFont="1" applyFill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0" fillId="0" borderId="14" xfId="0" applyNumberFormat="1" applyBorder="1" applyAlignment="1">
      <alignment horizontal="center" vertical="top"/>
    </xf>
    <xf numFmtId="0" fontId="0" fillId="15" borderId="16" xfId="0" applyFill="1" applyBorder="1" applyAlignment="1">
      <alignment vertical="top"/>
    </xf>
    <xf numFmtId="164" fontId="0" fillId="15" borderId="9" xfId="1" applyNumberFormat="1" applyFont="1" applyFill="1" applyBorder="1" applyAlignment="1">
      <alignment vertical="top"/>
    </xf>
    <xf numFmtId="164" fontId="0" fillId="15" borderId="11" xfId="1" applyNumberFormat="1" applyFont="1" applyFill="1" applyBorder="1" applyAlignment="1">
      <alignment vertical="top"/>
    </xf>
    <xf numFmtId="164" fontId="0" fillId="15" borderId="17" xfId="1" applyNumberFormat="1" applyFont="1" applyFill="1" applyBorder="1" applyAlignment="1">
      <alignment vertical="top"/>
    </xf>
    <xf numFmtId="164" fontId="0" fillId="15" borderId="10" xfId="1" applyNumberFormat="1" applyFont="1" applyFill="1" applyBorder="1" applyAlignment="1">
      <alignment vertical="top"/>
    </xf>
    <xf numFmtId="164" fontId="0" fillId="15" borderId="13" xfId="1" applyNumberFormat="1" applyFont="1" applyFill="1" applyBorder="1" applyAlignment="1">
      <alignment vertical="top"/>
    </xf>
    <xf numFmtId="164" fontId="0" fillId="15" borderId="16" xfId="1" applyNumberFormat="1" applyFont="1" applyFill="1" applyBorder="1" applyAlignment="1">
      <alignment vertical="top"/>
    </xf>
    <xf numFmtId="0" fontId="0" fillId="0" borderId="19" xfId="1" applyNumberFormat="1" applyFont="1" applyBorder="1" applyAlignment="1">
      <alignment horizontal="center" vertical="top"/>
    </xf>
    <xf numFmtId="0" fontId="0" fillId="0" borderId="18" xfId="1" applyNumberFormat="1" applyFont="1" applyBorder="1" applyAlignment="1">
      <alignment horizontal="center" vertical="top"/>
    </xf>
    <xf numFmtId="0" fontId="0" fillId="0" borderId="20" xfId="1" applyNumberFormat="1" applyFont="1" applyBorder="1" applyAlignment="1">
      <alignment horizontal="center" vertical="top"/>
    </xf>
    <xf numFmtId="0" fontId="0" fillId="0" borderId="21" xfId="1" applyNumberFormat="1" applyFont="1" applyBorder="1" applyAlignment="1">
      <alignment horizontal="center" vertical="top"/>
    </xf>
    <xf numFmtId="164" fontId="0" fillId="0" borderId="8" xfId="1" applyNumberFormat="1" applyFont="1" applyBorder="1" applyAlignment="1">
      <alignment horizontal="center" vertical="top" wrapText="1"/>
    </xf>
    <xf numFmtId="164" fontId="0" fillId="0" borderId="15" xfId="1" applyNumberFormat="1" applyFont="1" applyFill="1" applyBorder="1" applyAlignment="1">
      <alignment horizontal="center" vertical="top"/>
    </xf>
    <xf numFmtId="164" fontId="0" fillId="0" borderId="7" xfId="1" applyNumberFormat="1" applyFont="1" applyFill="1" applyBorder="1" applyAlignment="1">
      <alignment horizontal="center" vertical="top" wrapText="1"/>
    </xf>
    <xf numFmtId="164" fontId="4" fillId="0" borderId="7" xfId="1" applyNumberFormat="1" applyFont="1" applyFill="1" applyBorder="1" applyAlignment="1">
      <alignment vertical="top"/>
    </xf>
  </cellXfs>
  <cellStyles count="6">
    <cellStyle name="Bad" xfId="4" builtinId="27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740698/Desktop/PMEC_VBA_Master-DataSet/2012_10_01_V1-0/ForTeamSpaceDerivedReports/Headroom_2012_10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room created"/>
      <sheetName val="Reporting 2013 New"/>
      <sheetName val="Reporting 2013 Roll-over"/>
      <sheetName val="Reporting 2013"/>
      <sheetName val="Reporting 2012"/>
    </sheetNames>
    <sheetDataSet>
      <sheetData sheetId="0"/>
      <sheetData sheetId="1">
        <row r="3">
          <cell r="P3">
            <v>3399437.4000000004</v>
          </cell>
          <cell r="Q3">
            <v>10777422</v>
          </cell>
          <cell r="R3">
            <v>1454275</v>
          </cell>
          <cell r="S3">
            <v>50000</v>
          </cell>
          <cell r="T3">
            <v>2062493</v>
          </cell>
          <cell r="U3">
            <v>2349885</v>
          </cell>
          <cell r="V3">
            <v>9160649.5999999978</v>
          </cell>
          <cell r="W3">
            <v>0</v>
          </cell>
          <cell r="X3">
            <v>1647092</v>
          </cell>
          <cell r="Y3">
            <v>12685449.999999996</v>
          </cell>
        </row>
        <row r="4">
          <cell r="P4">
            <v>97301</v>
          </cell>
          <cell r="Q4">
            <v>1992611</v>
          </cell>
          <cell r="R4">
            <v>224950</v>
          </cell>
          <cell r="S4">
            <v>45000</v>
          </cell>
          <cell r="T4">
            <v>0</v>
          </cell>
          <cell r="U4">
            <v>200000</v>
          </cell>
          <cell r="V4">
            <v>4672480</v>
          </cell>
          <cell r="W4">
            <v>0</v>
          </cell>
          <cell r="X4">
            <v>0</v>
          </cell>
          <cell r="Y4">
            <v>2900000</v>
          </cell>
        </row>
        <row r="5">
          <cell r="P5">
            <v>0</v>
          </cell>
          <cell r="Q5">
            <v>0</v>
          </cell>
          <cell r="R5">
            <v>0</v>
          </cell>
          <cell r="S5">
            <v>99300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P6">
            <v>2086988.3599999994</v>
          </cell>
          <cell r="Q6">
            <v>1178679.0800000019</v>
          </cell>
          <cell r="R6">
            <v>160543.91999999993</v>
          </cell>
          <cell r="S6">
            <v>53514.64</v>
          </cell>
          <cell r="T6">
            <v>0</v>
          </cell>
          <cell r="U6">
            <v>879724.59999999916</v>
          </cell>
          <cell r="V6">
            <v>3950418.4399999995</v>
          </cell>
          <cell r="W6">
            <v>347845.16</v>
          </cell>
          <cell r="X6">
            <v>53514.639999999898</v>
          </cell>
          <cell r="Y6">
            <v>347845.16000000021</v>
          </cell>
        </row>
        <row r="7">
          <cell r="P7">
            <v>8945639.5999999978</v>
          </cell>
          <cell r="Q7">
            <v>4986596.4149999991</v>
          </cell>
          <cell r="R7">
            <v>1379034.9399999985</v>
          </cell>
          <cell r="S7">
            <v>73358</v>
          </cell>
          <cell r="T7">
            <v>0</v>
          </cell>
          <cell r="U7">
            <v>3621013.9099999997</v>
          </cell>
          <cell r="V7">
            <v>3151154.5499999933</v>
          </cell>
          <cell r="W7">
            <v>3751019.0430000005</v>
          </cell>
          <cell r="X7">
            <v>1548292.9620000003</v>
          </cell>
          <cell r="Y7">
            <v>4120482.0000000009</v>
          </cell>
        </row>
        <row r="8">
          <cell r="P8">
            <v>3366066.5070000105</v>
          </cell>
          <cell r="Q8">
            <v>4119287.0823999755</v>
          </cell>
          <cell r="R8">
            <v>1979855.476400001</v>
          </cell>
          <cell r="S8">
            <v>0</v>
          </cell>
          <cell r="T8">
            <v>329314</v>
          </cell>
          <cell r="U8">
            <v>992776.44639999233</v>
          </cell>
          <cell r="V8">
            <v>6119914.0137000158</v>
          </cell>
          <cell r="W8">
            <v>4494162.2494000085</v>
          </cell>
          <cell r="X8">
            <v>527186.02780000027</v>
          </cell>
          <cell r="Y8">
            <v>2738973.4069000073</v>
          </cell>
        </row>
        <row r="9">
          <cell r="P9">
            <v>2246176.2395000048</v>
          </cell>
          <cell r="Q9">
            <v>2709355.8724999987</v>
          </cell>
          <cell r="R9">
            <v>3214362.9726999979</v>
          </cell>
          <cell r="S9">
            <v>2947277.88</v>
          </cell>
          <cell r="T9">
            <v>0</v>
          </cell>
          <cell r="U9">
            <v>20385136.190999996</v>
          </cell>
          <cell r="V9">
            <v>3852977.8631999977</v>
          </cell>
          <cell r="W9">
            <v>8314072.8958999924</v>
          </cell>
          <cell r="X9">
            <v>1022711.8505000002</v>
          </cell>
          <cell r="Y9">
            <v>7962890.7147000078</v>
          </cell>
        </row>
        <row r="10">
          <cell r="P10">
            <v>14821351.238000028</v>
          </cell>
          <cell r="Q10">
            <v>8223280.4384999871</v>
          </cell>
          <cell r="R10">
            <v>9309862.0600000247</v>
          </cell>
          <cell r="S10">
            <v>22264308.700000029</v>
          </cell>
          <cell r="T10">
            <v>0</v>
          </cell>
          <cell r="U10">
            <v>12980481.973999992</v>
          </cell>
          <cell r="V10">
            <v>7632257.4344999939</v>
          </cell>
          <cell r="W10">
            <v>18688483.175999984</v>
          </cell>
          <cell r="X10">
            <v>4225854.1579999961</v>
          </cell>
          <cell r="Y10">
            <v>12544188.281000018</v>
          </cell>
        </row>
        <row r="11">
          <cell r="P11">
            <v>10780.851199997589</v>
          </cell>
          <cell r="Q11">
            <v>696680.54720000178</v>
          </cell>
          <cell r="R11">
            <v>3080.2432000106201</v>
          </cell>
          <cell r="S11">
            <v>568.49000000068918</v>
          </cell>
          <cell r="T11">
            <v>0</v>
          </cell>
          <cell r="U11">
            <v>3850.303999998956</v>
          </cell>
          <cell r="V11">
            <v>107178.73199999984</v>
          </cell>
          <cell r="W11">
            <v>376577.17280000448</v>
          </cell>
          <cell r="X11">
            <v>0</v>
          </cell>
          <cell r="Y11">
            <v>156118.22960000206</v>
          </cell>
        </row>
        <row r="12"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P14">
            <v>0</v>
          </cell>
          <cell r="Q14">
            <v>0</v>
          </cell>
          <cell r="R14">
            <v>0</v>
          </cell>
          <cell r="S14">
            <v>868634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57429964.999999791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</sheetData>
      <sheetData sheetId="2">
        <row r="3">
          <cell r="B3">
            <v>33788262.200000003</v>
          </cell>
          <cell r="C3">
            <v>33566096.850000001</v>
          </cell>
          <cell r="D3">
            <v>81138386</v>
          </cell>
          <cell r="E3"/>
          <cell r="F3"/>
          <cell r="G3"/>
          <cell r="H3"/>
          <cell r="I3"/>
          <cell r="J3"/>
          <cell r="K3"/>
          <cell r="L3"/>
          <cell r="M3"/>
          <cell r="N3">
            <v>148492745.05000001</v>
          </cell>
          <cell r="P3">
            <v>5098433</v>
          </cell>
          <cell r="Q3">
            <v>76660654.513999999</v>
          </cell>
          <cell r="R3">
            <v>5678503</v>
          </cell>
          <cell r="S3">
            <v>1015000</v>
          </cell>
          <cell r="T3"/>
          <cell r="U3">
            <v>9772274</v>
          </cell>
          <cell r="V3">
            <v>6112562.2000000002</v>
          </cell>
          <cell r="W3"/>
          <cell r="X3">
            <v>19271353</v>
          </cell>
          <cell r="Y3">
            <v>24883965.335999999</v>
          </cell>
          <cell r="Z3">
            <v>148492745.05000001</v>
          </cell>
        </row>
        <row r="4">
          <cell r="B4">
            <v>72764714.390000015</v>
          </cell>
          <cell r="C4">
            <v>10694650</v>
          </cell>
          <cell r="D4">
            <v>288843421.60000002</v>
          </cell>
          <cell r="E4"/>
          <cell r="F4"/>
          <cell r="G4"/>
          <cell r="H4"/>
          <cell r="I4"/>
          <cell r="J4"/>
          <cell r="K4"/>
          <cell r="L4"/>
          <cell r="M4"/>
          <cell r="N4">
            <v>372302785.99000001</v>
          </cell>
          <cell r="P4">
            <v>32704265</v>
          </cell>
          <cell r="Q4">
            <v>130809637.29000001</v>
          </cell>
          <cell r="R4">
            <v>42778892</v>
          </cell>
          <cell r="S4">
            <v>12035000</v>
          </cell>
          <cell r="T4"/>
          <cell r="U4">
            <v>2669785</v>
          </cell>
          <cell r="V4">
            <v>55587396.700000003</v>
          </cell>
          <cell r="W4"/>
          <cell r="X4">
            <v>7905391</v>
          </cell>
          <cell r="Y4">
            <v>87812419</v>
          </cell>
          <cell r="Z4">
            <v>372302785.99000001</v>
          </cell>
        </row>
        <row r="5">
          <cell r="B5">
            <v>19375226.5</v>
          </cell>
          <cell r="C5"/>
          <cell r="D5">
            <v>375000</v>
          </cell>
          <cell r="E5"/>
          <cell r="F5"/>
          <cell r="G5"/>
          <cell r="H5"/>
          <cell r="I5"/>
          <cell r="J5"/>
          <cell r="K5"/>
          <cell r="L5"/>
          <cell r="M5"/>
          <cell r="N5">
            <v>19750226.5</v>
          </cell>
          <cell r="P5"/>
          <cell r="Q5">
            <v>14946062.459999999</v>
          </cell>
          <cell r="R5"/>
          <cell r="S5">
            <v>375000</v>
          </cell>
          <cell r="T5"/>
          <cell r="U5"/>
          <cell r="V5"/>
          <cell r="W5">
            <v>4429164.04</v>
          </cell>
          <cell r="X5"/>
          <cell r="Y5"/>
          <cell r="Z5">
            <v>19750226.5</v>
          </cell>
        </row>
        <row r="6">
          <cell r="B6"/>
          <cell r="C6"/>
          <cell r="D6"/>
          <cell r="E6">
            <v>40487952.769999996</v>
          </cell>
          <cell r="F6"/>
          <cell r="G6"/>
          <cell r="H6">
            <v>10258815.699999999</v>
          </cell>
          <cell r="I6"/>
          <cell r="J6"/>
          <cell r="K6"/>
          <cell r="L6"/>
          <cell r="M6"/>
          <cell r="N6">
            <v>50746768.469999999</v>
          </cell>
          <cell r="P6">
            <v>25659383.832399987</v>
          </cell>
          <cell r="Q6">
            <v>9531371.5584000051</v>
          </cell>
          <cell r="R6">
            <v>2223586.0111999982</v>
          </cell>
          <cell r="S6"/>
          <cell r="T6"/>
          <cell r="U6">
            <v>1367564.2124000005</v>
          </cell>
          <cell r="V6">
            <v>9876735.5884000063</v>
          </cell>
          <cell r="W6"/>
          <cell r="X6">
            <v>1741686</v>
          </cell>
          <cell r="Y6">
            <v>346441.26720000029</v>
          </cell>
          <cell r="Z6">
            <v>50746768.469999991</v>
          </cell>
        </row>
        <row r="7">
          <cell r="B7"/>
          <cell r="C7"/>
          <cell r="D7"/>
          <cell r="E7">
            <v>45505493.539999999</v>
          </cell>
          <cell r="F7">
            <v>1065792.31</v>
          </cell>
          <cell r="G7">
            <v>15531986.150000002</v>
          </cell>
          <cell r="H7">
            <v>11788344.669999994</v>
          </cell>
          <cell r="I7"/>
          <cell r="J7"/>
          <cell r="K7"/>
          <cell r="L7"/>
          <cell r="M7"/>
          <cell r="N7">
            <v>73891616.669999987</v>
          </cell>
          <cell r="P7">
            <v>6411854.5299999993</v>
          </cell>
          <cell r="Q7">
            <v>26770627.457000017</v>
          </cell>
          <cell r="R7">
            <v>4499799.790000001</v>
          </cell>
          <cell r="S7">
            <v>959825.08</v>
          </cell>
          <cell r="T7">
            <v>156098.53</v>
          </cell>
          <cell r="U7">
            <v>3425221.2969999998</v>
          </cell>
          <cell r="V7">
            <v>19068906.088999994</v>
          </cell>
          <cell r="W7">
            <v>4102363.409500001</v>
          </cell>
          <cell r="X7">
            <v>3622254.46</v>
          </cell>
          <cell r="Y7">
            <v>4874666.0274999989</v>
          </cell>
          <cell r="Z7">
            <v>73891616.670000017</v>
          </cell>
        </row>
        <row r="8">
          <cell r="B8"/>
          <cell r="C8"/>
          <cell r="D8"/>
          <cell r="E8"/>
          <cell r="F8"/>
          <cell r="G8"/>
          <cell r="H8"/>
          <cell r="I8">
            <v>10271425.919999998</v>
          </cell>
          <cell r="J8">
            <v>51713453.91000016</v>
          </cell>
          <cell r="K8">
            <v>33693544.969999954</v>
          </cell>
          <cell r="L8">
            <v>38527116.920000046</v>
          </cell>
          <cell r="M8"/>
          <cell r="N8">
            <v>134205541.72000016</v>
          </cell>
          <cell r="P8">
            <v>30315318.604899939</v>
          </cell>
          <cell r="Q8">
            <v>23379122.678700052</v>
          </cell>
          <cell r="R8">
            <v>10026855.310599975</v>
          </cell>
          <cell r="S8">
            <v>1496466.4700999984</v>
          </cell>
          <cell r="T8"/>
          <cell r="U8">
            <v>6815804.9101999998</v>
          </cell>
          <cell r="V8">
            <v>22998005.190999992</v>
          </cell>
          <cell r="W8">
            <v>17782387.871800013</v>
          </cell>
          <cell r="X8">
            <v>4668141.5867000036</v>
          </cell>
          <cell r="Y8">
            <v>16723439.096000012</v>
          </cell>
          <cell r="Z8">
            <v>134205541.71999998</v>
          </cell>
        </row>
        <row r="9">
          <cell r="B9"/>
          <cell r="C9"/>
          <cell r="D9"/>
          <cell r="E9"/>
          <cell r="F9"/>
          <cell r="G9"/>
          <cell r="H9"/>
          <cell r="I9">
            <v>4205083.8999999994</v>
          </cell>
          <cell r="J9">
            <v>14428083.169999998</v>
          </cell>
          <cell r="K9">
            <v>41700084.549999967</v>
          </cell>
          <cell r="L9">
            <v>7021533.2999999989</v>
          </cell>
          <cell r="M9"/>
          <cell r="N9">
            <v>67354784.919999957</v>
          </cell>
          <cell r="P9">
            <v>10444034.150000004</v>
          </cell>
          <cell r="Q9">
            <v>10163975.578100005</v>
          </cell>
          <cell r="R9">
            <v>4902892.6502</v>
          </cell>
          <cell r="S9"/>
          <cell r="T9"/>
          <cell r="U9">
            <v>6719133.4829999991</v>
          </cell>
          <cell r="V9">
            <v>6878817.5112000015</v>
          </cell>
          <cell r="W9">
            <v>13329490.229500003</v>
          </cell>
          <cell r="X9">
            <v>834790.22750000004</v>
          </cell>
          <cell r="Y9">
            <v>14081651.090499995</v>
          </cell>
          <cell r="Z9">
            <v>67354784.920000002</v>
          </cell>
        </row>
        <row r="10">
          <cell r="B10"/>
          <cell r="C10"/>
          <cell r="D10"/>
          <cell r="E10"/>
          <cell r="F10"/>
          <cell r="G10"/>
          <cell r="H10"/>
          <cell r="I10">
            <v>41650587.569999993</v>
          </cell>
          <cell r="J10">
            <v>48071638.959999971</v>
          </cell>
          <cell r="K10">
            <v>57944813.359999962</v>
          </cell>
          <cell r="L10">
            <v>52563326.089999981</v>
          </cell>
          <cell r="M10"/>
          <cell r="N10">
            <v>200230365.9799999</v>
          </cell>
          <cell r="P10">
            <v>30941716.554799989</v>
          </cell>
          <cell r="Q10">
            <v>27563953.635700002</v>
          </cell>
          <cell r="R10">
            <v>14344363.150299992</v>
          </cell>
          <cell r="S10">
            <v>21952137.52</v>
          </cell>
          <cell r="T10">
            <v>122372.3685</v>
          </cell>
          <cell r="U10">
            <v>10577511.920299999</v>
          </cell>
          <cell r="V10">
            <v>18379446.122999996</v>
          </cell>
          <cell r="W10">
            <v>41962133.902100012</v>
          </cell>
          <cell r="X10">
            <v>2734134.0102000004</v>
          </cell>
          <cell r="Y10">
            <v>31652596.795100011</v>
          </cell>
          <cell r="Z10">
            <v>200230365.97999996</v>
          </cell>
        </row>
        <row r="11">
          <cell r="B11"/>
          <cell r="C11"/>
          <cell r="D11"/>
          <cell r="E11"/>
          <cell r="F11"/>
          <cell r="G11"/>
          <cell r="H11"/>
          <cell r="I11">
            <v>5614939.0299999975</v>
          </cell>
          <cell r="J11">
            <v>22795044.669999972</v>
          </cell>
          <cell r="K11">
            <v>14557108.700000016</v>
          </cell>
          <cell r="L11">
            <v>13103795.79000001</v>
          </cell>
          <cell r="M11"/>
          <cell r="N11">
            <v>56070888.189999998</v>
          </cell>
          <cell r="P11">
            <v>13209092.542399995</v>
          </cell>
          <cell r="Q11">
            <v>14091945.342600003</v>
          </cell>
          <cell r="R11">
            <v>5378732.9887999995</v>
          </cell>
          <cell r="S11">
            <v>3910630.7299999995</v>
          </cell>
          <cell r="T11"/>
          <cell r="U11">
            <v>1042726.6889000008</v>
          </cell>
          <cell r="V11">
            <v>2234964.4834999996</v>
          </cell>
          <cell r="W11">
            <v>10188803.536800006</v>
          </cell>
          <cell r="X11">
            <v>518694.39150000014</v>
          </cell>
          <cell r="Y11">
            <v>5495297.4855000041</v>
          </cell>
          <cell r="Z11">
            <v>56070888.190000013</v>
          </cell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>
            <v>216800000</v>
          </cell>
          <cell r="N12">
            <v>216800000</v>
          </cell>
          <cell r="P12"/>
          <cell r="Q12"/>
          <cell r="R12"/>
          <cell r="S12"/>
          <cell r="T12">
            <v>216800000</v>
          </cell>
          <cell r="U12"/>
          <cell r="V12"/>
          <cell r="W12"/>
          <cell r="X12"/>
          <cell r="Y12"/>
          <cell r="Z12">
            <v>216800000</v>
          </cell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23500000</v>
          </cell>
          <cell r="N13">
            <v>23500000</v>
          </cell>
          <cell r="P13"/>
          <cell r="Q13"/>
          <cell r="R13"/>
          <cell r="S13"/>
          <cell r="T13">
            <v>23500000</v>
          </cell>
          <cell r="U13"/>
          <cell r="V13"/>
          <cell r="W13"/>
          <cell r="X13"/>
          <cell r="Y13"/>
          <cell r="Z13">
            <v>23500000</v>
          </cell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>
            <v>6320033.2000000002</v>
          </cell>
          <cell r="N14">
            <v>6320033.2000000002</v>
          </cell>
          <cell r="P14">
            <v>270000</v>
          </cell>
          <cell r="Q14">
            <v>55100</v>
          </cell>
          <cell r="R14">
            <v>485240</v>
          </cell>
          <cell r="S14">
            <v>3105000</v>
          </cell>
          <cell r="T14"/>
          <cell r="U14">
            <v>1028704</v>
          </cell>
          <cell r="V14">
            <v>782967.2</v>
          </cell>
          <cell r="W14"/>
          <cell r="X14"/>
          <cell r="Y14">
            <v>593022</v>
          </cell>
          <cell r="Z14">
            <v>6320033.2000000002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>
            <v>146166116.71000028</v>
          </cell>
          <cell r="N15">
            <v>146166116.71000028</v>
          </cell>
          <cell r="P15"/>
          <cell r="Q15"/>
          <cell r="R15"/>
          <cell r="S15"/>
          <cell r="T15">
            <v>146166116.71000028</v>
          </cell>
          <cell r="U15"/>
          <cell r="V15"/>
          <cell r="W15"/>
          <cell r="X15"/>
          <cell r="Y15"/>
          <cell r="Z15">
            <v>146166116.71000028</v>
          </cell>
        </row>
        <row r="16">
          <cell r="B16">
            <v>125928203.09000002</v>
          </cell>
          <cell r="C16">
            <v>44260746.850000001</v>
          </cell>
          <cell r="D16">
            <v>370356807.60000002</v>
          </cell>
          <cell r="E16">
            <v>85993446.310000002</v>
          </cell>
          <cell r="F16">
            <v>1065792.31</v>
          </cell>
          <cell r="G16">
            <v>15531986.150000002</v>
          </cell>
          <cell r="H16">
            <v>22047160.369999994</v>
          </cell>
          <cell r="I16">
            <v>61742036.419999987</v>
          </cell>
          <cell r="J16">
            <v>137008220.7100001</v>
          </cell>
          <cell r="K16">
            <v>147895551.57999989</v>
          </cell>
          <cell r="L16">
            <v>111215772.10000004</v>
          </cell>
          <cell r="M16">
            <v>392786149.91000026</v>
          </cell>
          <cell r="N16">
            <v>1515831873.4000003</v>
          </cell>
          <cell r="P16">
            <v>155054098.21449992</v>
          </cell>
          <cell r="Q16">
            <v>333972450.51450008</v>
          </cell>
          <cell r="R16">
            <v>90318864.901099965</v>
          </cell>
          <cell r="S16">
            <v>44849059.800099991</v>
          </cell>
          <cell r="T16">
            <v>386744587.60850024</v>
          </cell>
          <cell r="U16">
            <v>43418725.511799999</v>
          </cell>
          <cell r="V16">
            <v>141919801.08609998</v>
          </cell>
          <cell r="W16">
            <v>91794342.989700034</v>
          </cell>
          <cell r="X16">
            <v>41296444.675900005</v>
          </cell>
          <cell r="Y16">
            <v>186463498.09780002</v>
          </cell>
          <cell r="Z16">
            <v>1515831873.4000003</v>
          </cell>
        </row>
      </sheetData>
      <sheetData sheetId="3">
        <row r="3">
          <cell r="B3">
            <v>50879867.200000003</v>
          </cell>
          <cell r="C3">
            <v>48752403.850000009</v>
          </cell>
          <cell r="D3">
            <v>92447178</v>
          </cell>
          <cell r="E3"/>
          <cell r="F3"/>
          <cell r="G3"/>
          <cell r="H3"/>
          <cell r="I3"/>
          <cell r="J3"/>
          <cell r="K3"/>
          <cell r="L3"/>
          <cell r="M3"/>
          <cell r="N3">
            <v>192079449.05000001</v>
          </cell>
          <cell r="P3">
            <v>8497870.4000000004</v>
          </cell>
          <cell r="Q3">
            <v>87438076.513999999</v>
          </cell>
          <cell r="R3">
            <v>7132778</v>
          </cell>
          <cell r="S3">
            <v>1065000</v>
          </cell>
          <cell r="T3">
            <v>2062493</v>
          </cell>
          <cell r="U3">
            <v>12122159</v>
          </cell>
          <cell r="V3">
            <v>15273211.799999999</v>
          </cell>
          <cell r="W3"/>
          <cell r="X3">
            <v>20918445</v>
          </cell>
          <cell r="Y3">
            <v>37569415.335999995</v>
          </cell>
          <cell r="Z3">
            <v>192079449.04999998</v>
          </cell>
        </row>
        <row r="4">
          <cell r="B4">
            <v>79429805.390000015</v>
          </cell>
          <cell r="C4">
            <v>10894650</v>
          </cell>
          <cell r="D4">
            <v>292110672.60000002</v>
          </cell>
          <cell r="E4"/>
          <cell r="F4"/>
          <cell r="G4"/>
          <cell r="H4"/>
          <cell r="I4"/>
          <cell r="J4"/>
          <cell r="K4"/>
          <cell r="L4"/>
          <cell r="M4"/>
          <cell r="N4">
            <v>382435127.99000001</v>
          </cell>
          <cell r="P4">
            <v>32801566</v>
          </cell>
          <cell r="Q4">
            <v>132802248.29000001</v>
          </cell>
          <cell r="R4">
            <v>43003842</v>
          </cell>
          <cell r="S4">
            <v>12080000</v>
          </cell>
          <cell r="T4"/>
          <cell r="U4">
            <v>2869785</v>
          </cell>
          <cell r="V4">
            <v>60259876.700000003</v>
          </cell>
          <cell r="W4"/>
          <cell r="X4">
            <v>7905391</v>
          </cell>
          <cell r="Y4">
            <v>90712419</v>
          </cell>
          <cell r="Z4">
            <v>382435127.99000001</v>
          </cell>
        </row>
        <row r="5">
          <cell r="B5">
            <v>19375226.5</v>
          </cell>
          <cell r="C5"/>
          <cell r="D5">
            <v>474300</v>
          </cell>
          <cell r="E5"/>
          <cell r="F5"/>
          <cell r="G5"/>
          <cell r="H5"/>
          <cell r="I5"/>
          <cell r="J5"/>
          <cell r="K5"/>
          <cell r="L5"/>
          <cell r="M5"/>
          <cell r="N5">
            <v>19849526.5</v>
          </cell>
          <cell r="P5"/>
          <cell r="Q5">
            <v>14946062.459999999</v>
          </cell>
          <cell r="R5"/>
          <cell r="S5">
            <v>474300</v>
          </cell>
          <cell r="T5"/>
          <cell r="U5"/>
          <cell r="V5"/>
          <cell r="W5">
            <v>4429164.04</v>
          </cell>
          <cell r="X5"/>
          <cell r="Y5"/>
          <cell r="Z5">
            <v>19849526.5</v>
          </cell>
        </row>
        <row r="6">
          <cell r="B6"/>
          <cell r="C6"/>
          <cell r="D6"/>
          <cell r="E6">
            <v>46451004.769999996</v>
          </cell>
          <cell r="F6">
            <v>3096022</v>
          </cell>
          <cell r="G6"/>
          <cell r="H6">
            <v>10258815.699999999</v>
          </cell>
          <cell r="I6"/>
          <cell r="J6"/>
          <cell r="K6"/>
          <cell r="L6"/>
          <cell r="M6"/>
          <cell r="N6">
            <v>59805842.469999999</v>
          </cell>
          <cell r="P6">
            <v>27746372.192399986</v>
          </cell>
          <cell r="Q6">
            <v>10710050.638400007</v>
          </cell>
          <cell r="R6">
            <v>2384129.9311999981</v>
          </cell>
          <cell r="S6">
            <v>53514.64</v>
          </cell>
          <cell r="T6">
            <v>0</v>
          </cell>
          <cell r="U6">
            <v>2247288.8123999997</v>
          </cell>
          <cell r="V6">
            <v>13827154.028400006</v>
          </cell>
          <cell r="W6">
            <v>347845.16</v>
          </cell>
          <cell r="X6">
            <v>1795200.64</v>
          </cell>
          <cell r="Y6">
            <v>694286.4272000005</v>
          </cell>
          <cell r="Z6">
            <v>59805842.469999991</v>
          </cell>
        </row>
        <row r="7">
          <cell r="B7"/>
          <cell r="C7"/>
          <cell r="D7"/>
          <cell r="E7">
            <v>66640459.359999999</v>
          </cell>
          <cell r="F7">
            <v>2491475.3100000005</v>
          </cell>
          <cell r="G7">
            <v>20914571.800000001</v>
          </cell>
          <cell r="H7">
            <v>15421701.619999992</v>
          </cell>
          <cell r="I7"/>
          <cell r="J7"/>
          <cell r="K7"/>
          <cell r="L7"/>
          <cell r="M7"/>
          <cell r="N7">
            <v>105468208.08999999</v>
          </cell>
          <cell r="P7">
            <v>15357494.129999997</v>
          </cell>
          <cell r="Q7">
            <v>31757223.872000016</v>
          </cell>
          <cell r="R7">
            <v>5878834.7299999995</v>
          </cell>
          <cell r="S7">
            <v>1033183.08</v>
          </cell>
          <cell r="T7">
            <v>156098.53</v>
          </cell>
          <cell r="U7">
            <v>7046235.2069999995</v>
          </cell>
          <cell r="V7">
            <v>22220060.638999987</v>
          </cell>
          <cell r="W7">
            <v>7853382.4525000015</v>
          </cell>
          <cell r="X7">
            <v>5170547.4220000003</v>
          </cell>
          <cell r="Y7">
            <v>8995148.0274999999</v>
          </cell>
          <cell r="Z7">
            <v>105468208.09</v>
          </cell>
        </row>
        <row r="8">
          <cell r="B8"/>
          <cell r="C8"/>
          <cell r="D8"/>
          <cell r="E8"/>
          <cell r="F8"/>
          <cell r="G8"/>
          <cell r="H8"/>
          <cell r="I8">
            <v>15414716.310000006</v>
          </cell>
          <cell r="J8">
            <v>58516265.910000175</v>
          </cell>
          <cell r="K8">
            <v>37038416.969999939</v>
          </cell>
          <cell r="L8">
            <v>47903677.740000069</v>
          </cell>
          <cell r="M8"/>
          <cell r="N8">
            <v>158873076.93000019</v>
          </cell>
          <cell r="P8">
            <v>33681385.11189995</v>
          </cell>
          <cell r="Q8">
            <v>27498409.761100028</v>
          </cell>
          <cell r="R8">
            <v>12006710.786999976</v>
          </cell>
          <cell r="S8">
            <v>1496466.4700999984</v>
          </cell>
          <cell r="T8">
            <v>329314</v>
          </cell>
          <cell r="U8">
            <v>7808581.3565999921</v>
          </cell>
          <cell r="V8">
            <v>29117919.204700008</v>
          </cell>
          <cell r="W8">
            <v>22276550.121200021</v>
          </cell>
          <cell r="X8">
            <v>5195327.6145000039</v>
          </cell>
          <cell r="Y8">
            <v>19462412.502900019</v>
          </cell>
          <cell r="Z8">
            <v>158873076.93000001</v>
          </cell>
        </row>
        <row r="9">
          <cell r="B9"/>
          <cell r="C9"/>
          <cell r="D9"/>
          <cell r="E9"/>
          <cell r="F9"/>
          <cell r="G9"/>
          <cell r="H9"/>
          <cell r="I9">
            <v>8686304.620000001</v>
          </cell>
          <cell r="J9">
            <v>32767795.659999996</v>
          </cell>
          <cell r="K9">
            <v>45580136.889999963</v>
          </cell>
          <cell r="L9">
            <v>32975510.230000008</v>
          </cell>
          <cell r="M9"/>
          <cell r="N9">
            <v>120009747.39999996</v>
          </cell>
          <cell r="P9">
            <v>12690210.389500009</v>
          </cell>
          <cell r="Q9">
            <v>12873331.450600004</v>
          </cell>
          <cell r="R9">
            <v>8117255.622899998</v>
          </cell>
          <cell r="S9">
            <v>2947277.88</v>
          </cell>
          <cell r="T9">
            <v>0</v>
          </cell>
          <cell r="U9">
            <v>27104269.673999995</v>
          </cell>
          <cell r="V9">
            <v>10731795.374399999</v>
          </cell>
          <cell r="W9">
            <v>21643563.125399996</v>
          </cell>
          <cell r="X9">
            <v>1857502.0780000002</v>
          </cell>
          <cell r="Y9">
            <v>22044541.805200003</v>
          </cell>
          <cell r="Z9">
            <v>120009747.40000001</v>
          </cell>
        </row>
        <row r="10">
          <cell r="B10"/>
          <cell r="C10"/>
          <cell r="D10"/>
          <cell r="E10"/>
          <cell r="F10"/>
          <cell r="G10"/>
          <cell r="H10"/>
          <cell r="I10">
            <v>57312524.900000051</v>
          </cell>
          <cell r="J10">
            <v>70748442.349999949</v>
          </cell>
          <cell r="K10">
            <v>93721543.609999821</v>
          </cell>
          <cell r="L10">
            <v>89137922.579999939</v>
          </cell>
          <cell r="M10"/>
          <cell r="N10">
            <v>310920433.43999976</v>
          </cell>
          <cell r="P10">
            <v>45763067.792800017</v>
          </cell>
          <cell r="Q10">
            <v>35787234.074199989</v>
          </cell>
          <cell r="R10">
            <v>23654225.210300017</v>
          </cell>
          <cell r="S10">
            <v>44216446.220000029</v>
          </cell>
          <cell r="T10">
            <v>122372.3685</v>
          </cell>
          <cell r="U10">
            <v>23557993.894299991</v>
          </cell>
          <cell r="V10">
            <v>26011703.55749999</v>
          </cell>
          <cell r="W10">
            <v>60650617.078099996</v>
          </cell>
          <cell r="X10">
            <v>6959988.1681999965</v>
          </cell>
          <cell r="Y10">
            <v>44196785.076100029</v>
          </cell>
          <cell r="Z10">
            <v>310920433.44000006</v>
          </cell>
        </row>
        <row r="11">
          <cell r="B11"/>
          <cell r="C11"/>
          <cell r="D11"/>
          <cell r="E11"/>
          <cell r="F11"/>
          <cell r="G11"/>
          <cell r="H11"/>
          <cell r="I11">
            <v>5614939.0300000058</v>
          </cell>
          <cell r="J11">
            <v>23484794.670000017</v>
          </cell>
          <cell r="K11">
            <v>15221624.779999999</v>
          </cell>
          <cell r="L11">
            <v>13104364.280000003</v>
          </cell>
          <cell r="M11"/>
          <cell r="N11">
            <v>57425722.76000002</v>
          </cell>
          <cell r="P11">
            <v>13219873.393599993</v>
          </cell>
          <cell r="Q11">
            <v>14788625.889800005</v>
          </cell>
          <cell r="R11">
            <v>5381813.2320000101</v>
          </cell>
          <cell r="S11">
            <v>3911199.22</v>
          </cell>
          <cell r="T11">
            <v>0</v>
          </cell>
          <cell r="U11">
            <v>1046576.9928999997</v>
          </cell>
          <cell r="V11">
            <v>2342143.2154999995</v>
          </cell>
          <cell r="W11">
            <v>10565380.709600011</v>
          </cell>
          <cell r="X11">
            <v>518694.39149999991</v>
          </cell>
          <cell r="Y11">
            <v>5651415.7151000062</v>
          </cell>
          <cell r="Z11">
            <v>57425722.76000002</v>
          </cell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>
            <v>216800000</v>
          </cell>
          <cell r="N12">
            <v>216800000</v>
          </cell>
          <cell r="P12"/>
          <cell r="Q12"/>
          <cell r="R12"/>
          <cell r="S12"/>
          <cell r="T12">
            <v>216800000</v>
          </cell>
          <cell r="U12"/>
          <cell r="V12"/>
          <cell r="W12"/>
          <cell r="X12"/>
          <cell r="Y12"/>
          <cell r="Z12">
            <v>216800000</v>
          </cell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23500000</v>
          </cell>
          <cell r="N13">
            <v>23500000</v>
          </cell>
          <cell r="P13"/>
          <cell r="Q13"/>
          <cell r="R13"/>
          <cell r="S13"/>
          <cell r="T13">
            <v>23500000</v>
          </cell>
          <cell r="U13"/>
          <cell r="V13"/>
          <cell r="W13"/>
          <cell r="X13"/>
          <cell r="Y13"/>
          <cell r="Z13">
            <v>23500000</v>
          </cell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>
            <v>7188667.2000000002</v>
          </cell>
          <cell r="N14">
            <v>7188667.2000000002</v>
          </cell>
          <cell r="P14">
            <v>270000</v>
          </cell>
          <cell r="Q14">
            <v>55100</v>
          </cell>
          <cell r="R14">
            <v>485240</v>
          </cell>
          <cell r="S14">
            <v>3973634</v>
          </cell>
          <cell r="T14"/>
          <cell r="U14">
            <v>1028704</v>
          </cell>
          <cell r="V14">
            <v>782967.2</v>
          </cell>
          <cell r="W14"/>
          <cell r="X14"/>
          <cell r="Y14">
            <v>593022</v>
          </cell>
          <cell r="Z14">
            <v>7188667.2000000002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>
            <v>203596081.71000007</v>
          </cell>
          <cell r="N15">
            <v>203596081.71000007</v>
          </cell>
          <cell r="P15"/>
          <cell r="Q15"/>
          <cell r="R15"/>
          <cell r="S15"/>
          <cell r="T15">
            <v>203596081.71000007</v>
          </cell>
          <cell r="U15"/>
          <cell r="V15"/>
          <cell r="W15"/>
          <cell r="X15"/>
          <cell r="Y15"/>
          <cell r="Z15">
            <v>203596081.71000007</v>
          </cell>
        </row>
        <row r="16">
          <cell r="B16">
            <v>149684899.09000003</v>
          </cell>
          <cell r="C16">
            <v>59647053.850000009</v>
          </cell>
          <cell r="D16">
            <v>385032150.60000002</v>
          </cell>
          <cell r="E16">
            <v>113091464.13</v>
          </cell>
          <cell r="F16">
            <v>5587497.3100000005</v>
          </cell>
          <cell r="G16">
            <v>20914571.800000001</v>
          </cell>
          <cell r="H16">
            <v>25680517.319999993</v>
          </cell>
          <cell r="I16">
            <v>87028484.860000059</v>
          </cell>
          <cell r="J16">
            <v>185517298.59000015</v>
          </cell>
          <cell r="K16">
            <v>191561722.24999973</v>
          </cell>
          <cell r="L16">
            <v>183121474.83000001</v>
          </cell>
          <cell r="M16">
            <v>451084748.91000009</v>
          </cell>
          <cell r="N16">
            <v>1857951883.54</v>
          </cell>
          <cell r="P16">
            <v>190027839.41019994</v>
          </cell>
          <cell r="Q16">
            <v>368656362.95010012</v>
          </cell>
          <cell r="R16">
            <v>108044829.51339999</v>
          </cell>
          <cell r="S16">
            <v>71251021.510100022</v>
          </cell>
          <cell r="T16">
            <v>446566359.60850006</v>
          </cell>
          <cell r="U16">
            <v>84831593.937199965</v>
          </cell>
          <cell r="V16">
            <v>180566831.71949995</v>
          </cell>
          <cell r="W16">
            <v>127766502.68680003</v>
          </cell>
          <cell r="X16">
            <v>50321096.314199999</v>
          </cell>
          <cell r="Y16">
            <v>229919445.89000008</v>
          </cell>
          <cell r="Z16">
            <v>1857951883.54</v>
          </cell>
        </row>
      </sheetData>
      <sheetData sheetId="4">
        <row r="3">
          <cell r="B3">
            <v>33449790.9858253</v>
          </cell>
          <cell r="C3">
            <v>13671181.963333281</v>
          </cell>
          <cell r="D3">
            <v>12774123.467965746</v>
          </cell>
          <cell r="E3"/>
          <cell r="F3"/>
          <cell r="G3"/>
          <cell r="H3"/>
          <cell r="I3"/>
          <cell r="J3"/>
          <cell r="K3"/>
          <cell r="L3"/>
          <cell r="M3"/>
          <cell r="N3">
            <v>59895096.417124324</v>
          </cell>
          <cell r="P3">
            <v>2724577.2771326024</v>
          </cell>
          <cell r="Q3">
            <v>9366237.9109484516</v>
          </cell>
          <cell r="R3">
            <v>3213256.429802706</v>
          </cell>
          <cell r="S3">
            <v>1580046.8197474319</v>
          </cell>
          <cell r="T3">
            <v>143719.72009963955</v>
          </cell>
          <cell r="U3">
            <v>8516782.0438092742</v>
          </cell>
          <cell r="V3">
            <v>4967558.8090066966</v>
          </cell>
          <cell r="W3"/>
          <cell r="X3">
            <v>13756267.942833513</v>
          </cell>
          <cell r="Y3">
            <v>15626649.46374402</v>
          </cell>
          <cell r="Z3">
            <v>59895096.417124338</v>
          </cell>
        </row>
        <row r="4">
          <cell r="B4">
            <v>37025097.018404655</v>
          </cell>
          <cell r="C4">
            <v>8138578.3536854144</v>
          </cell>
          <cell r="D4">
            <v>276974358.47671306</v>
          </cell>
          <cell r="E4"/>
          <cell r="F4"/>
          <cell r="G4"/>
          <cell r="H4"/>
          <cell r="I4"/>
          <cell r="J4"/>
          <cell r="K4"/>
          <cell r="L4"/>
          <cell r="M4"/>
          <cell r="N4">
            <v>322138033.84880316</v>
          </cell>
          <cell r="P4">
            <v>22517398.169176377</v>
          </cell>
          <cell r="Q4">
            <v>131652218.0384082</v>
          </cell>
          <cell r="R4">
            <v>37278054.955489546</v>
          </cell>
          <cell r="S4">
            <v>17897078.001775332</v>
          </cell>
          <cell r="T4"/>
          <cell r="U4">
            <v>1869354.1232367277</v>
          </cell>
          <cell r="V4">
            <v>43273375.89275378</v>
          </cell>
          <cell r="W4"/>
          <cell r="X4">
            <v>6107667.0723923678</v>
          </cell>
          <cell r="Y4">
            <v>61542887.595570631</v>
          </cell>
          <cell r="Z4">
            <v>322138033.84880298</v>
          </cell>
        </row>
        <row r="5">
          <cell r="B5">
            <v>21480428.889313128</v>
          </cell>
          <cell r="C5"/>
          <cell r="D5">
            <v>594703.53016063478</v>
          </cell>
          <cell r="E5"/>
          <cell r="F5"/>
          <cell r="G5"/>
          <cell r="H5"/>
          <cell r="I5"/>
          <cell r="J5"/>
          <cell r="K5"/>
          <cell r="L5"/>
          <cell r="M5"/>
          <cell r="N5">
            <v>22075132.419473764</v>
          </cell>
          <cell r="P5"/>
          <cell r="Q5">
            <v>18989642.535922747</v>
          </cell>
          <cell r="R5"/>
          <cell r="S5">
            <v>594703.53016063478</v>
          </cell>
          <cell r="T5"/>
          <cell r="U5"/>
          <cell r="V5"/>
          <cell r="W5">
            <v>2490786.3533903752</v>
          </cell>
          <cell r="X5"/>
          <cell r="Y5"/>
          <cell r="Z5">
            <v>22075132.41947376</v>
          </cell>
        </row>
        <row r="6">
          <cell r="B6"/>
          <cell r="C6"/>
          <cell r="D6"/>
          <cell r="E6">
            <v>26533610.605096959</v>
          </cell>
          <cell r="F6">
            <v>0</v>
          </cell>
          <cell r="G6"/>
          <cell r="H6">
            <v>10412123.092050079</v>
          </cell>
          <cell r="I6"/>
          <cell r="J6"/>
          <cell r="K6"/>
          <cell r="L6"/>
          <cell r="M6"/>
          <cell r="N6">
            <v>36945733.697147042</v>
          </cell>
          <cell r="P6">
            <v>9618413.9220410567</v>
          </cell>
          <cell r="Q6">
            <v>9697915.9990482721</v>
          </cell>
          <cell r="R6">
            <v>1850654.1667520446</v>
          </cell>
          <cell r="S6">
            <v>0</v>
          </cell>
          <cell r="T6">
            <v>0</v>
          </cell>
          <cell r="U6">
            <v>1225808.656179205</v>
          </cell>
          <cell r="V6">
            <v>12693287.732518604</v>
          </cell>
          <cell r="W6">
            <v>0</v>
          </cell>
          <cell r="X6">
            <v>1523420.460858868</v>
          </cell>
          <cell r="Y6">
            <v>336232.75974897976</v>
          </cell>
          <cell r="Z6">
            <v>36945733.697147027</v>
          </cell>
        </row>
        <row r="7">
          <cell r="B7"/>
          <cell r="C7"/>
          <cell r="D7"/>
          <cell r="E7">
            <v>40384598.989843637</v>
          </cell>
          <cell r="F7">
            <v>1006303.7773925395</v>
          </cell>
          <cell r="G7">
            <v>8518059.7742991615</v>
          </cell>
          <cell r="H7">
            <v>10487136.564887732</v>
          </cell>
          <cell r="I7"/>
          <cell r="J7"/>
          <cell r="K7"/>
          <cell r="L7"/>
          <cell r="M7"/>
          <cell r="N7">
            <v>60396099.106423065</v>
          </cell>
          <cell r="P7">
            <v>3077115.0081948317</v>
          </cell>
          <cell r="Q7">
            <v>25789564.665450107</v>
          </cell>
          <cell r="R7">
            <v>2839867.4536679359</v>
          </cell>
          <cell r="S7">
            <v>1565346.92</v>
          </cell>
          <cell r="T7">
            <v>262879.48367966712</v>
          </cell>
          <cell r="U7">
            <v>2047441.0253007598</v>
          </cell>
          <cell r="V7">
            <v>14872469.8197661</v>
          </cell>
          <cell r="W7">
            <v>3271081.7665372728</v>
          </cell>
          <cell r="X7">
            <v>2737040.9153630966</v>
          </cell>
          <cell r="Y7">
            <v>3933292.0484633199</v>
          </cell>
          <cell r="Z7">
            <v>60396099.106423087</v>
          </cell>
        </row>
        <row r="8">
          <cell r="B8"/>
          <cell r="C8"/>
          <cell r="D8"/>
          <cell r="E8"/>
          <cell r="F8"/>
          <cell r="G8"/>
          <cell r="H8"/>
          <cell r="I8">
            <v>8203923.0238475259</v>
          </cell>
          <cell r="J8">
            <v>52756302.949885845</v>
          </cell>
          <cell r="K8">
            <v>37615083.480041802</v>
          </cell>
          <cell r="L8">
            <v>41043004.190135397</v>
          </cell>
          <cell r="M8"/>
          <cell r="N8">
            <v>139618313.64391056</v>
          </cell>
          <cell r="P8">
            <v>33054767.906933725</v>
          </cell>
          <cell r="Q8">
            <v>23246988.81440939</v>
          </cell>
          <cell r="R8">
            <v>9663674.7649158724</v>
          </cell>
          <cell r="S8">
            <v>1435908.8118659938</v>
          </cell>
          <cell r="T8">
            <v>211281.69863061284</v>
          </cell>
          <cell r="U8">
            <v>6277510.2403699392</v>
          </cell>
          <cell r="V8">
            <v>24175992.45678594</v>
          </cell>
          <cell r="W8">
            <v>18788630.162098359</v>
          </cell>
          <cell r="X8">
            <v>4101923.0522074727</v>
          </cell>
          <cell r="Y8">
            <v>18661635.73569328</v>
          </cell>
          <cell r="Z8">
            <v>139618313.64391062</v>
          </cell>
        </row>
        <row r="9">
          <cell r="B9"/>
          <cell r="C9"/>
          <cell r="D9"/>
          <cell r="E9"/>
          <cell r="F9"/>
          <cell r="G9"/>
          <cell r="H9"/>
          <cell r="I9">
            <v>8160664.5697665978</v>
          </cell>
          <cell r="J9">
            <v>22196111.912878655</v>
          </cell>
          <cell r="K9">
            <v>33927189.023263693</v>
          </cell>
          <cell r="L9">
            <v>18840541.582573034</v>
          </cell>
          <cell r="M9"/>
          <cell r="N9">
            <v>83124507.088481978</v>
          </cell>
          <cell r="P9">
            <v>10303504.25226653</v>
          </cell>
          <cell r="Q9">
            <v>12184630.163904829</v>
          </cell>
          <cell r="R9">
            <v>4913589.2589621758</v>
          </cell>
          <cell r="S9">
            <v>0</v>
          </cell>
          <cell r="T9">
            <v>0</v>
          </cell>
          <cell r="U9">
            <v>14200640.551366126</v>
          </cell>
          <cell r="V9">
            <v>10845924.921734381</v>
          </cell>
          <cell r="W9">
            <v>13168575.60131254</v>
          </cell>
          <cell r="X9">
            <v>3007822.1235380718</v>
          </cell>
          <cell r="Y9">
            <v>14499820.215397367</v>
          </cell>
          <cell r="Z9">
            <v>83124507.088482022</v>
          </cell>
        </row>
        <row r="10">
          <cell r="B10"/>
          <cell r="C10"/>
          <cell r="D10"/>
          <cell r="E10"/>
          <cell r="F10"/>
          <cell r="G10"/>
          <cell r="H10"/>
          <cell r="I10">
            <v>35463250.583358049</v>
          </cell>
          <cell r="J10">
            <v>50857057.32291586</v>
          </cell>
          <cell r="K10">
            <v>58955457.436028734</v>
          </cell>
          <cell r="L10">
            <v>51856571.76050023</v>
          </cell>
          <cell r="M10"/>
          <cell r="N10">
            <v>197132337.10280284</v>
          </cell>
          <cell r="P10">
            <v>33539364.913948964</v>
          </cell>
          <cell r="Q10">
            <v>26850147.382938836</v>
          </cell>
          <cell r="R10">
            <v>9562132.6789014917</v>
          </cell>
          <cell r="S10">
            <v>22610571.674191751</v>
          </cell>
          <cell r="T10">
            <v>1869587.8778918923</v>
          </cell>
          <cell r="U10">
            <v>8335863.7756774817</v>
          </cell>
          <cell r="V10">
            <v>18656407.463512212</v>
          </cell>
          <cell r="W10">
            <v>40743169.475829639</v>
          </cell>
          <cell r="X10">
            <v>3058743.925597446</v>
          </cell>
          <cell r="Y10">
            <v>31906347.934313249</v>
          </cell>
          <cell r="Z10">
            <v>197132337.10280299</v>
          </cell>
        </row>
        <row r="11">
          <cell r="B11"/>
          <cell r="C11"/>
          <cell r="D11"/>
          <cell r="E11"/>
          <cell r="F11"/>
          <cell r="G11"/>
          <cell r="H11"/>
          <cell r="I11">
            <v>8513446.1515826043</v>
          </cell>
          <cell r="J11">
            <v>34271890.4787305</v>
          </cell>
          <cell r="K11">
            <v>22817671.102535028</v>
          </cell>
          <cell r="L11">
            <v>12938328.411524238</v>
          </cell>
          <cell r="M11"/>
          <cell r="N11">
            <v>78541336.144372374</v>
          </cell>
          <cell r="P11">
            <v>16770397.447878083</v>
          </cell>
          <cell r="Q11">
            <v>20947099.135891635</v>
          </cell>
          <cell r="R11">
            <v>11128775.713890774</v>
          </cell>
          <cell r="S11">
            <v>825758.23800138244</v>
          </cell>
          <cell r="T11">
            <v>219124.27843927909</v>
          </cell>
          <cell r="U11">
            <v>1611717.4964991929</v>
          </cell>
          <cell r="V11">
            <v>3854454.3257740592</v>
          </cell>
          <cell r="W11">
            <v>14280479.919313192</v>
          </cell>
          <cell r="X11">
            <v>708986.74067405495</v>
          </cell>
          <cell r="Y11">
            <v>8194542.8480106639</v>
          </cell>
          <cell r="Z11">
            <v>78541336.144372314</v>
          </cell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>
            <v>174937000</v>
          </cell>
          <cell r="N12">
            <v>174937000</v>
          </cell>
          <cell r="P12"/>
          <cell r="Q12"/>
          <cell r="R12"/>
          <cell r="S12"/>
          <cell r="T12">
            <v>174937000</v>
          </cell>
          <cell r="U12"/>
          <cell r="V12"/>
          <cell r="W12"/>
          <cell r="X12"/>
          <cell r="Y12"/>
          <cell r="Z12">
            <v>174937000</v>
          </cell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19000000</v>
          </cell>
          <cell r="N13">
            <v>19000000</v>
          </cell>
          <cell r="P13"/>
          <cell r="Q13"/>
          <cell r="R13"/>
          <cell r="S13"/>
          <cell r="T13">
            <v>19000000</v>
          </cell>
          <cell r="U13"/>
          <cell r="V13"/>
          <cell r="W13"/>
          <cell r="X13"/>
          <cell r="Y13"/>
          <cell r="Z13">
            <v>19000000</v>
          </cell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>
            <v>8461688.8878485672</v>
          </cell>
          <cell r="N14">
            <v>8461688.8878485672</v>
          </cell>
          <cell r="P14">
            <v>118443.48834904461</v>
          </cell>
          <cell r="Q14">
            <v>1146118.8474092656</v>
          </cell>
          <cell r="R14">
            <v>510214.03174362646</v>
          </cell>
          <cell r="S14">
            <v>2722387.4215734443</v>
          </cell>
          <cell r="T14"/>
          <cell r="U14">
            <v>1476248.2250131429</v>
          </cell>
          <cell r="V14">
            <v>1574885.6075509875</v>
          </cell>
          <cell r="W14"/>
          <cell r="X14"/>
          <cell r="Y14">
            <v>913391.26620905544</v>
          </cell>
          <cell r="Z14">
            <v>8461688.8878485672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>
            <v>103433999.6556436</v>
          </cell>
          <cell r="N15">
            <v>103433999.6556436</v>
          </cell>
          <cell r="P15">
            <v>9099208.9153747465</v>
          </cell>
          <cell r="Q15">
            <v>20802658.044015866</v>
          </cell>
          <cell r="R15">
            <v>8927937.8191613145</v>
          </cell>
          <cell r="S15">
            <v>3781600.8494735202</v>
          </cell>
          <cell r="T15">
            <v>9909829.2095130607</v>
          </cell>
          <cell r="U15">
            <v>8389798.6289087553</v>
          </cell>
          <cell r="V15">
            <v>14395784.876627918</v>
          </cell>
          <cell r="W15">
            <v>6828896.7766867215</v>
          </cell>
          <cell r="X15">
            <v>11844973.740425196</v>
          </cell>
          <cell r="Y15">
            <v>9453310.7954566367</v>
          </cell>
          <cell r="Z15">
            <v>103433999.65564373</v>
          </cell>
        </row>
        <row r="16">
          <cell r="B16">
            <v>91955316.893543094</v>
          </cell>
          <cell r="C16">
            <v>21809760.317018695</v>
          </cell>
          <cell r="D16">
            <v>290343185.47483939</v>
          </cell>
          <cell r="E16">
            <v>66918209.594940595</v>
          </cell>
          <cell r="F16">
            <v>1006303.7773925395</v>
          </cell>
          <cell r="G16">
            <v>8518059.7742991615</v>
          </cell>
          <cell r="H16">
            <v>20899259.656937812</v>
          </cell>
          <cell r="I16">
            <v>60341284.328554779</v>
          </cell>
          <cell r="J16">
            <v>160081362.66441086</v>
          </cell>
          <cell r="K16">
            <v>153315401.04186925</v>
          </cell>
          <cell r="L16">
            <v>124678445.9447329</v>
          </cell>
          <cell r="M16">
            <v>305832688.54349214</v>
          </cell>
          <cell r="N16">
            <v>1305699278.0120316</v>
          </cell>
          <cell r="P16">
            <v>140823191.30129597</v>
          </cell>
          <cell r="Q16">
            <v>300673221.53834754</v>
          </cell>
          <cell r="R16">
            <v>89888157.27328749</v>
          </cell>
          <cell r="S16">
            <v>53013402.266789496</v>
          </cell>
          <cell r="T16">
            <v>206553422.26825416</v>
          </cell>
          <cell r="U16">
            <v>53951164.766360603</v>
          </cell>
          <cell r="V16">
            <v>149310141.90603068</v>
          </cell>
          <cell r="W16">
            <v>99571620.055168107</v>
          </cell>
          <cell r="X16">
            <v>46846845.973890081</v>
          </cell>
          <cell r="Y16">
            <v>165068110.66260722</v>
          </cell>
          <cell r="Z16">
            <v>1305699278.0120316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6"/>
  <sheetViews>
    <sheetView tabSelected="1" zoomScale="80" zoomScaleNormal="80" workbookViewId="0">
      <selection activeCell="E27" sqref="E27"/>
    </sheetView>
  </sheetViews>
  <sheetFormatPr defaultRowHeight="15" x14ac:dyDescent="0.25"/>
  <cols>
    <col min="1" max="1" width="2.140625" style="1" customWidth="1"/>
    <col min="2" max="2" width="19.140625" style="1" customWidth="1"/>
    <col min="3" max="3" width="16.140625" style="4" customWidth="1"/>
    <col min="4" max="5" width="14.28515625" style="4" customWidth="1"/>
    <col min="6" max="6" width="14" style="4" customWidth="1"/>
    <col min="7" max="7" width="13.42578125" style="4" customWidth="1"/>
    <col min="8" max="8" width="16.85546875" style="4" customWidth="1"/>
    <col min="9" max="9" width="20.7109375" style="4" customWidth="1"/>
    <col min="10" max="12" width="13.28515625" style="4" customWidth="1"/>
    <col min="13" max="13" width="17" style="4" customWidth="1"/>
    <col min="14" max="14" width="24.28515625" style="4" customWidth="1"/>
    <col min="15" max="15" width="9.140625" style="1"/>
    <col min="16" max="16" width="20.5703125" style="1" customWidth="1"/>
    <col min="17" max="17" width="23.140625" style="1" customWidth="1"/>
    <col min="18" max="16384" width="9.140625" style="1"/>
  </cols>
  <sheetData>
    <row r="1" spans="1:17" ht="15.75" thickBot="1" x14ac:dyDescent="0.3">
      <c r="P1" s="14" t="s">
        <v>20</v>
      </c>
      <c r="Q1" s="14"/>
    </row>
    <row r="2" spans="1:17" s="61" customFormat="1" x14ac:dyDescent="0.25">
      <c r="B2" s="72"/>
      <c r="C2" s="66">
        <v>2012</v>
      </c>
      <c r="D2" s="83" t="s">
        <v>1</v>
      </c>
      <c r="E2" s="82"/>
      <c r="F2" s="80"/>
      <c r="G2" s="80"/>
      <c r="H2" s="81"/>
      <c r="I2" s="66" t="s">
        <v>69</v>
      </c>
      <c r="J2" s="67" t="s">
        <v>4</v>
      </c>
      <c r="K2" s="62"/>
      <c r="L2" s="62"/>
      <c r="M2" s="64"/>
      <c r="N2" s="66">
        <v>2013</v>
      </c>
    </row>
    <row r="3" spans="1:17" s="2" customFormat="1" ht="60" x14ac:dyDescent="0.25">
      <c r="A3" s="13"/>
      <c r="B3" s="70"/>
      <c r="C3" s="85" t="s">
        <v>0</v>
      </c>
      <c r="D3" s="86" t="s">
        <v>22</v>
      </c>
      <c r="E3" s="11" t="s">
        <v>21</v>
      </c>
      <c r="F3" s="11" t="s">
        <v>17</v>
      </c>
      <c r="G3" s="11" t="s">
        <v>2</v>
      </c>
      <c r="H3" s="84" t="s">
        <v>23</v>
      </c>
      <c r="I3" s="68" t="s">
        <v>3</v>
      </c>
      <c r="J3" s="12" t="s">
        <v>21</v>
      </c>
      <c r="K3" s="11" t="s">
        <v>17</v>
      </c>
      <c r="L3" s="11" t="s">
        <v>2</v>
      </c>
      <c r="M3" s="65" t="s">
        <v>23</v>
      </c>
      <c r="N3" s="68" t="s">
        <v>16</v>
      </c>
      <c r="P3" s="5" t="s">
        <v>18</v>
      </c>
      <c r="Q3" s="5" t="s">
        <v>19</v>
      </c>
    </row>
    <row r="4" spans="1:17" x14ac:dyDescent="0.25">
      <c r="B4" s="71" t="s">
        <v>5</v>
      </c>
      <c r="C4" s="69">
        <f>'Reporting 2012'!P$16</f>
        <v>140823191.30129597</v>
      </c>
      <c r="D4" s="63">
        <f>'Headroom created'!P$15</f>
        <v>-9099208.9153747465</v>
      </c>
      <c r="E4" s="3">
        <f>SUM('Headroom created'!$P$8:$P$11)</f>
        <v>-8757872.6689273752</v>
      </c>
      <c r="F4" s="3">
        <f>SUM('Headroom created'!$P$3:$P$5)</f>
        <v>12560722.55369102</v>
      </c>
      <c r="G4" s="3">
        <f>SUM('Headroom created'!$P$6:$P$7)</f>
        <v>19375709.432164099</v>
      </c>
      <c r="H4" s="3">
        <f>SUM('Headroom created'!$P$14)</f>
        <v>151556.51165095539</v>
      </c>
      <c r="I4" s="69">
        <f>'Reporting 2013 Roll-over'!P$16</f>
        <v>155054098.21449992</v>
      </c>
      <c r="J4" s="3">
        <f>SUM('Reporting 2013 New'!$P$8:$P$11)</f>
        <v>20444374.835700043</v>
      </c>
      <c r="K4" s="3">
        <f>SUM('Reporting 2013 New'!$P$3:$P$5)</f>
        <v>3496738.4000000004</v>
      </c>
      <c r="L4" s="3">
        <f>SUM('Reporting 2013 New'!$P$6:$P$7)</f>
        <v>11032627.959999997</v>
      </c>
      <c r="M4" s="3">
        <f>SUM('Reporting 2013 New'!$P$14)</f>
        <v>0</v>
      </c>
      <c r="N4" s="69">
        <f>'Reporting 2013'!P$16</f>
        <v>190027839.41019994</v>
      </c>
      <c r="P4" s="6">
        <f>C4+SUM(D4:H4)</f>
        <v>155054098.21449992</v>
      </c>
      <c r="Q4" s="6">
        <f>I4+SUM(J4:M4)</f>
        <v>190027839.41019994</v>
      </c>
    </row>
    <row r="5" spans="1:17" x14ac:dyDescent="0.25">
      <c r="B5" s="71" t="s">
        <v>6</v>
      </c>
      <c r="C5" s="69">
        <f>'Reporting 2012'!Q$16</f>
        <v>300673221.53834754</v>
      </c>
      <c r="D5" s="63">
        <f>'Headroom created'!Q$15</f>
        <v>-20802658.044015866</v>
      </c>
      <c r="E5" s="3">
        <f>SUM('Headroom created'!$Q$8:$Q$11)</f>
        <v>-8029868.2620446272</v>
      </c>
      <c r="F5" s="3">
        <f>SUM('Headroom created'!$Q$3:$Q$5)</f>
        <v>62408255.778720595</v>
      </c>
      <c r="G5" s="3">
        <f>SUM('Headroom created'!$Q$6:$Q$7)</f>
        <v>814518.35090164281</v>
      </c>
      <c r="H5" s="3">
        <f>SUM('Headroom created'!$Q$14)</f>
        <v>-1091018.8474092656</v>
      </c>
      <c r="I5" s="69">
        <f>'Reporting 2013 Roll-over'!Q$16</f>
        <v>333972450.51450008</v>
      </c>
      <c r="J5" s="3">
        <f>SUM('Reporting 2013 New'!$Q$8:$Q$11)</f>
        <v>15748603.940599963</v>
      </c>
      <c r="K5" s="3">
        <f>SUM('Reporting 2013 New'!$Q$3:$Q$5)</f>
        <v>12770033</v>
      </c>
      <c r="L5" s="3">
        <f>SUM('Reporting 2013 New'!$Q$6:$Q$7)</f>
        <v>6165275.495000001</v>
      </c>
      <c r="M5" s="3">
        <f>SUM('Reporting 2013 New'!$Q$14)</f>
        <v>0</v>
      </c>
      <c r="N5" s="69">
        <f>'Reporting 2013'!Q$16</f>
        <v>368656362.95010012</v>
      </c>
      <c r="P5" s="6">
        <f t="shared" ref="P5:P14" si="0">C5+SUM(D5:H5)</f>
        <v>333972450.51450002</v>
      </c>
      <c r="Q5" s="6">
        <f t="shared" ref="Q5:Q14" si="1">I5+SUM(J5:M5)</f>
        <v>368656362.95010006</v>
      </c>
    </row>
    <row r="6" spans="1:17" x14ac:dyDescent="0.25">
      <c r="B6" s="71" t="s">
        <v>7</v>
      </c>
      <c r="C6" s="69">
        <f>'Reporting 2012'!R$16</f>
        <v>89888157.27328749</v>
      </c>
      <c r="D6" s="63">
        <f>'Headroom created'!R$15</f>
        <v>-8927937.8191613145</v>
      </c>
      <c r="E6" s="3">
        <f>SUM('Headroom created'!$R$8:$R$11)</f>
        <v>-615328.31677034684</v>
      </c>
      <c r="F6" s="3">
        <f>SUM('Headroom created'!$R$3:$R$5)</f>
        <v>7966083.6147077475</v>
      </c>
      <c r="G6" s="3">
        <f>SUM('Headroom created'!$R$6:$R$7)</f>
        <v>2032864.1807800187</v>
      </c>
      <c r="H6" s="3">
        <f>SUM('Headroom created'!$R$14)</f>
        <v>-24974.03174362646</v>
      </c>
      <c r="I6" s="69">
        <f>'Reporting 2013 Roll-over'!R$16</f>
        <v>90318864.901099965</v>
      </c>
      <c r="J6" s="3">
        <f>SUM('Reporting 2013 New'!$R$8:$R$11)</f>
        <v>14507160.752300035</v>
      </c>
      <c r="K6" s="3">
        <f>SUM('Reporting 2013 New'!$R$3:$R$5)</f>
        <v>1679225</v>
      </c>
      <c r="L6" s="3">
        <f>SUM('Reporting 2013 New'!$R$6:$R$7)</f>
        <v>1539578.8599999985</v>
      </c>
      <c r="M6" s="3">
        <f>SUM('Reporting 2013 New'!$R$14)</f>
        <v>0</v>
      </c>
      <c r="N6" s="69">
        <f>'Reporting 2013'!R$16</f>
        <v>108044829.51339999</v>
      </c>
      <c r="P6" s="6">
        <f t="shared" si="0"/>
        <v>90318864.901099965</v>
      </c>
      <c r="Q6" s="6">
        <f t="shared" si="1"/>
        <v>108044829.5134</v>
      </c>
    </row>
    <row r="7" spans="1:17" x14ac:dyDescent="0.25">
      <c r="B7" s="71" t="s">
        <v>8</v>
      </c>
      <c r="C7" s="69">
        <f>'Reporting 2012'!S$16</f>
        <v>53013402.266789496</v>
      </c>
      <c r="D7" s="63">
        <f>'Headroom created'!S$15</f>
        <v>-3781600.8494735202</v>
      </c>
      <c r="E7" s="3">
        <f>SUM('Headroom created'!$S$8:$S$11)</f>
        <v>2486995.9960408704</v>
      </c>
      <c r="F7" s="3">
        <f>SUM('Headroom created'!$S$3:$S$5)</f>
        <v>-6646828.3516833987</v>
      </c>
      <c r="G7" s="3">
        <f>SUM('Headroom created'!$S$6:$S$7)</f>
        <v>-605521.84</v>
      </c>
      <c r="H7" s="3">
        <f>SUM('Headroom created'!$S$14)</f>
        <v>382612.57842655573</v>
      </c>
      <c r="I7" s="69">
        <f>'Reporting 2013 Roll-over'!S$16</f>
        <v>44849059.800099991</v>
      </c>
      <c r="J7" s="3">
        <f>SUM('Reporting 2013 New'!$S$8:$S$11)</f>
        <v>25212155.07000003</v>
      </c>
      <c r="K7" s="3">
        <f>SUM('Reporting 2013 New'!$S$3:$S$5)</f>
        <v>194300</v>
      </c>
      <c r="L7" s="3">
        <f>SUM('Reporting 2013 New'!$S$6:$S$7)</f>
        <v>126872.64</v>
      </c>
      <c r="M7" s="3">
        <f>SUM('Reporting 2013 New'!$S$14)</f>
        <v>868634</v>
      </c>
      <c r="N7" s="69">
        <f>'Reporting 2013'!S$16</f>
        <v>71251021.510100022</v>
      </c>
      <c r="P7" s="6">
        <f t="shared" si="0"/>
        <v>44849059.800100006</v>
      </c>
      <c r="Q7" s="6">
        <f t="shared" si="1"/>
        <v>71251021.510100022</v>
      </c>
    </row>
    <row r="8" spans="1:17" x14ac:dyDescent="0.25">
      <c r="B8" s="71" t="s">
        <v>9</v>
      </c>
      <c r="C8" s="69">
        <f>'Reporting 2012'!T$16</f>
        <v>206553422.26825416</v>
      </c>
      <c r="D8" s="87">
        <f>SUM('Headroom created'!T12:T15)</f>
        <v>182619287.50048721</v>
      </c>
      <c r="E8" s="3">
        <f>SUM('Headroom created'!$T$8:$T$11)</f>
        <v>-2177621.4864617842</v>
      </c>
      <c r="F8" s="3">
        <f>SUM('Headroom created'!$T$3:$T$5)</f>
        <v>-143719.72009963955</v>
      </c>
      <c r="G8" s="3">
        <f>SUM('Headroom created'!$T$6:$T$7)</f>
        <v>-106780.95367966712</v>
      </c>
      <c r="H8" s="3">
        <f>SUM('Headroom created'!$T$14)</f>
        <v>0</v>
      </c>
      <c r="I8" s="69">
        <f>'Reporting 2013 Roll-over'!T$16</f>
        <v>386744587.60850024</v>
      </c>
      <c r="J8" s="3">
        <f>SUM('Reporting 2013 New'!$T$8:$T$11)</f>
        <v>329314</v>
      </c>
      <c r="K8" s="3">
        <f>SUM('Reporting 2013 New'!$T$3:$T$5)</f>
        <v>2062493</v>
      </c>
      <c r="L8" s="3">
        <f>SUM('Reporting 2013 New'!$T$6:$T$7)</f>
        <v>0</v>
      </c>
      <c r="M8" s="7">
        <f>SUM('Reporting 2013 New'!$T$12:$T$15)</f>
        <v>57429964.999999791</v>
      </c>
      <c r="N8" s="69">
        <f>'Reporting 2013'!T$16</f>
        <v>446566359.60850006</v>
      </c>
      <c r="P8" s="9">
        <f t="shared" si="0"/>
        <v>386744587.60850024</v>
      </c>
      <c r="Q8" s="9">
        <f t="shared" si="1"/>
        <v>446566359.6085</v>
      </c>
    </row>
    <row r="9" spans="1:17" x14ac:dyDescent="0.25">
      <c r="B9" s="71" t="s">
        <v>10</v>
      </c>
      <c r="C9" s="69">
        <f>'Reporting 2012'!U$16</f>
        <v>53951164.766360603</v>
      </c>
      <c r="D9" s="63">
        <f>'Headroom created'!U$15</f>
        <v>-8389798.6289087553</v>
      </c>
      <c r="E9" s="3">
        <f>SUM('Headroom created'!$U$8:$U$11)</f>
        <v>-5270555.0615127413</v>
      </c>
      <c r="F9" s="3">
        <f>SUM('Headroom created'!$U$3:$U$5)</f>
        <v>2055922.8329539981</v>
      </c>
      <c r="G9" s="3">
        <f>SUM('Headroom created'!$U$6:$U$7)</f>
        <v>1519535.8279200355</v>
      </c>
      <c r="H9" s="3">
        <f>SUM('Headroom created'!$U$14)</f>
        <v>-447544.22501314292</v>
      </c>
      <c r="I9" s="69">
        <f>'Reporting 2013 Roll-over'!U$16</f>
        <v>43418725.511799999</v>
      </c>
      <c r="J9" s="3">
        <f>SUM('Reporting 2013 New'!$U$8:$U$11)</f>
        <v>34362244.915399976</v>
      </c>
      <c r="K9" s="3">
        <f>SUM('Reporting 2013 New'!$U$3:$U$5)</f>
        <v>2549885</v>
      </c>
      <c r="L9" s="3">
        <f>SUM('Reporting 2013 New'!$U$6:$U$7)</f>
        <v>4500738.5099999988</v>
      </c>
      <c r="M9" s="3">
        <f>SUM('Reporting 2013 New'!$U$14)</f>
        <v>0</v>
      </c>
      <c r="N9" s="69">
        <f>'Reporting 2013'!U$16</f>
        <v>84831593.937199965</v>
      </c>
      <c r="P9" s="6">
        <f t="shared" si="0"/>
        <v>43418725.511799999</v>
      </c>
      <c r="Q9" s="6">
        <f t="shared" si="1"/>
        <v>84831593.93719998</v>
      </c>
    </row>
    <row r="10" spans="1:17" x14ac:dyDescent="0.25">
      <c r="B10" s="71" t="s">
        <v>11</v>
      </c>
      <c r="C10" s="69">
        <f>'Reporting 2012'!V$16</f>
        <v>149310141.90603068</v>
      </c>
      <c r="D10" s="63">
        <f>'Headroom created'!V$15</f>
        <v>-14395784.876627918</v>
      </c>
      <c r="E10" s="3">
        <f>SUM('Headroom created'!$V$8:$V$11)</f>
        <v>-7041545.8591066031</v>
      </c>
      <c r="F10" s="3">
        <f>SUM('Headroom created'!$V$3:$V$5)</f>
        <v>13459024.198239528</v>
      </c>
      <c r="G10" s="3">
        <f>SUM('Headroom created'!$V$6:$V$7)</f>
        <v>1379884.1251152959</v>
      </c>
      <c r="H10" s="3">
        <f>SUM('Headroom created'!$V$14)</f>
        <v>-791918.40755098755</v>
      </c>
      <c r="I10" s="69">
        <f>'Reporting 2013 Roll-over'!V$16</f>
        <v>141919801.08609998</v>
      </c>
      <c r="J10" s="3">
        <f>SUM('Reporting 2013 New'!$V$8:$V$11)</f>
        <v>17712328.043400008</v>
      </c>
      <c r="K10" s="3">
        <f>SUM('Reporting 2013 New'!$V$3:$V$5)</f>
        <v>13833129.599999998</v>
      </c>
      <c r="L10" s="3">
        <f>SUM('Reporting 2013 New'!$V$6:$V$7)</f>
        <v>7101572.9899999928</v>
      </c>
      <c r="M10" s="3">
        <f>SUM('Reporting 2013 New'!$V$14)</f>
        <v>0</v>
      </c>
      <c r="N10" s="69">
        <f>'Reporting 2013'!V$16</f>
        <v>180566831.71949995</v>
      </c>
      <c r="P10" s="6">
        <f t="shared" si="0"/>
        <v>141919801.08610001</v>
      </c>
      <c r="Q10" s="6">
        <f t="shared" si="1"/>
        <v>180566831.71949998</v>
      </c>
    </row>
    <row r="11" spans="1:17" x14ac:dyDescent="0.25">
      <c r="B11" s="71" t="s">
        <v>12</v>
      </c>
      <c r="C11" s="69">
        <f>'Reporting 2012'!W$16</f>
        <v>99571620.055168107</v>
      </c>
      <c r="D11" s="63">
        <f>'Headroom created'!W$15</f>
        <v>-6828896.7766867215</v>
      </c>
      <c r="E11" s="3">
        <f>SUM('Headroom created'!$W$8:$W$11)</f>
        <v>-3718039.6183536965</v>
      </c>
      <c r="F11" s="3">
        <f>SUM('Headroom created'!$W$3:$W$5)</f>
        <v>1938377.6866096249</v>
      </c>
      <c r="G11" s="3">
        <f>SUM('Headroom created'!$W$6:$W$7)</f>
        <v>831281.64296272816</v>
      </c>
      <c r="H11" s="3">
        <f>SUM('Headroom created'!$W$14)</f>
        <v>0</v>
      </c>
      <c r="I11" s="69">
        <f>'Reporting 2013 Roll-over'!W$16</f>
        <v>91794342.989700034</v>
      </c>
      <c r="J11" s="3">
        <f>SUM('Reporting 2013 New'!$W$8:$W$11)</f>
        <v>31873295.49409999</v>
      </c>
      <c r="K11" s="3">
        <f>SUM('Reporting 2013 New'!$W$3:$W$5)</f>
        <v>0</v>
      </c>
      <c r="L11" s="3">
        <f>SUM('Reporting 2013 New'!$W$6:$W$7)</f>
        <v>4098864.2030000007</v>
      </c>
      <c r="M11" s="3">
        <f>SUM('Reporting 2013 New'!$W$14)</f>
        <v>0</v>
      </c>
      <c r="N11" s="69">
        <f>'Reporting 2013'!W$16</f>
        <v>127766502.68680003</v>
      </c>
      <c r="P11" s="6">
        <f t="shared" si="0"/>
        <v>91794342.989700049</v>
      </c>
      <c r="Q11" s="6">
        <f t="shared" si="1"/>
        <v>127766502.68680003</v>
      </c>
    </row>
    <row r="12" spans="1:17" x14ac:dyDescent="0.25">
      <c r="B12" s="71" t="s">
        <v>13</v>
      </c>
      <c r="C12" s="69">
        <f>'Reporting 2012'!X$16</f>
        <v>46846845.973890081</v>
      </c>
      <c r="D12" s="63">
        <f>'Headroom created'!X$15</f>
        <v>-11844973.740425196</v>
      </c>
      <c r="E12" s="3">
        <f>SUM('Headroom created'!$X$8:$X$11)</f>
        <v>-2121715.6261170413</v>
      </c>
      <c r="F12" s="3">
        <f>SUM('Headroom created'!$X$3:$X$5)</f>
        <v>7312808.9847741192</v>
      </c>
      <c r="G12" s="3">
        <f>SUM('Headroom created'!$X$6:$X$7)</f>
        <v>1103479.0837780354</v>
      </c>
      <c r="H12" s="3">
        <f>SUM('Headroom created'!$X$14)</f>
        <v>0</v>
      </c>
      <c r="I12" s="69">
        <f>'Reporting 2013 Roll-over'!X$16</f>
        <v>41296444.675900005</v>
      </c>
      <c r="J12" s="3">
        <f>SUM('Reporting 2013 New'!$X$8:$X$11)</f>
        <v>5775752.0362999961</v>
      </c>
      <c r="K12" s="3">
        <f>SUM('Reporting 2013 New'!$X$3:$X$5)</f>
        <v>1647092</v>
      </c>
      <c r="L12" s="3">
        <f>SUM('Reporting 2013 New'!$X$6:$X$7)</f>
        <v>1601807.6020000002</v>
      </c>
      <c r="M12" s="3">
        <f>SUM('Reporting 2013 New'!$X$14)</f>
        <v>0</v>
      </c>
      <c r="N12" s="69">
        <f>'Reporting 2013'!X$16</f>
        <v>50321096.314199999</v>
      </c>
      <c r="P12" s="6">
        <f t="shared" si="0"/>
        <v>41296444.675899997</v>
      </c>
      <c r="Q12" s="6">
        <f t="shared" si="1"/>
        <v>50321096.314199999</v>
      </c>
    </row>
    <row r="13" spans="1:17" x14ac:dyDescent="0.25">
      <c r="B13" s="71" t="s">
        <v>14</v>
      </c>
      <c r="C13" s="69">
        <f>'Reporting 2012'!Y$16</f>
        <v>165068110.66260722</v>
      </c>
      <c r="D13" s="63">
        <f>'Headroom created'!Y$15</f>
        <v>-9453310.7954566367</v>
      </c>
      <c r="E13" s="3">
        <f>SUM('Headroom created'!$Y$8:$Y$11)</f>
        <v>-5309362.2663145373</v>
      </c>
      <c r="F13" s="3">
        <f>SUM('Headroom created'!$Y$3:$Y$5)</f>
        <v>35526847.27668535</v>
      </c>
      <c r="G13" s="3">
        <f>SUM('Headroom created'!$Y$6:$Y$7)</f>
        <v>951582.48648769956</v>
      </c>
      <c r="H13" s="3">
        <f>SUM('Headroom created'!$Y$14)</f>
        <v>-320369.26620905544</v>
      </c>
      <c r="I13" s="69">
        <f>'Reporting 2013 Roll-over'!Y$16</f>
        <v>186463498.09780002</v>
      </c>
      <c r="J13" s="3">
        <f>SUM('Reporting 2013 New'!$Y$8:$Y$11)</f>
        <v>23402170.632200036</v>
      </c>
      <c r="K13" s="3">
        <f>SUM('Reporting 2013 New'!$Y$3:$Y$5)</f>
        <v>15585449.999999996</v>
      </c>
      <c r="L13" s="3">
        <f>SUM('Reporting 2013 New'!$Y$6:$Y$7)</f>
        <v>4468327.1600000011</v>
      </c>
      <c r="M13" s="3">
        <f>SUM('Reporting 2013 New'!$Y$14)</f>
        <v>0</v>
      </c>
      <c r="N13" s="69">
        <f>'Reporting 2013'!Y$16</f>
        <v>229919445.89000008</v>
      </c>
      <c r="P13" s="6">
        <f t="shared" si="0"/>
        <v>186463498.09780005</v>
      </c>
      <c r="Q13" s="6">
        <f t="shared" si="1"/>
        <v>229919445.89000005</v>
      </c>
    </row>
    <row r="14" spans="1:17" ht="15.75" thickBot="1" x14ac:dyDescent="0.3">
      <c r="B14" s="73" t="s">
        <v>15</v>
      </c>
      <c r="C14" s="79">
        <f t="shared" ref="C14:M14" si="2">SUM(C4:C13)</f>
        <v>1305699278.0120313</v>
      </c>
      <c r="D14" s="74">
        <f t="shared" si="2"/>
        <v>89095117.05435653</v>
      </c>
      <c r="E14" s="77">
        <f t="shared" si="2"/>
        <v>-40554913.169567883</v>
      </c>
      <c r="F14" s="77">
        <f t="shared" si="2"/>
        <v>136437494.85459897</v>
      </c>
      <c r="G14" s="77">
        <f t="shared" si="2"/>
        <v>27296552.33642989</v>
      </c>
      <c r="H14" s="75">
        <f t="shared" si="2"/>
        <v>-2141655.687848567</v>
      </c>
      <c r="I14" s="79">
        <f>SUM(I4:I13)</f>
        <v>1515831873.4000001</v>
      </c>
      <c r="J14" s="76">
        <f t="shared" si="2"/>
        <v>189367399.72000006</v>
      </c>
      <c r="K14" s="77">
        <f t="shared" si="2"/>
        <v>53818346</v>
      </c>
      <c r="L14" s="77">
        <f t="shared" si="2"/>
        <v>40635665.419999994</v>
      </c>
      <c r="M14" s="78">
        <f t="shared" si="2"/>
        <v>58298598.999999791</v>
      </c>
      <c r="N14" s="79">
        <f>SUM(N4:N13)</f>
        <v>1857951883.5400002</v>
      </c>
      <c r="O14" s="4"/>
      <c r="P14" s="6">
        <f t="shared" si="0"/>
        <v>1515831873.4000003</v>
      </c>
      <c r="Q14" s="6">
        <f t="shared" si="1"/>
        <v>1857951883.54</v>
      </c>
    </row>
    <row r="16" spans="1:17" x14ac:dyDescent="0.25">
      <c r="D16" s="10" t="s">
        <v>25</v>
      </c>
      <c r="M16" s="8" t="s">
        <v>24</v>
      </c>
    </row>
  </sheetData>
  <mergeCells count="3">
    <mergeCell ref="J2:M2"/>
    <mergeCell ref="P1:Q1"/>
    <mergeCell ref="D2:H2"/>
  </mergeCells>
  <pageMargins left="0.70866141732283472" right="0.70866141732283472" top="0.74803149606299213" bottom="0.74803149606299213" header="0.31496062992125984" footer="0.31496062992125984"/>
  <pageSetup paperSize="9" scale="91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6"/>
  <sheetViews>
    <sheetView topLeftCell="N1" workbookViewId="0">
      <selection activeCell="P16" sqref="P16:Y16"/>
    </sheetView>
  </sheetViews>
  <sheetFormatPr defaultRowHeight="15" x14ac:dyDescent="0.25"/>
  <cols>
    <col min="1" max="1" width="40.7109375" style="17" customWidth="1"/>
    <col min="2" max="2" width="17.5703125" style="22" customWidth="1"/>
    <col min="3" max="3" width="16.7109375" style="22" bestFit="1" customWidth="1"/>
    <col min="4" max="4" width="17.28515625" style="22" bestFit="1" customWidth="1"/>
    <col min="5" max="5" width="15.85546875" style="22" bestFit="1" customWidth="1"/>
    <col min="6" max="6" width="14.28515625" style="22" bestFit="1" customWidth="1"/>
    <col min="7" max="7" width="16.85546875" style="22" bestFit="1" customWidth="1"/>
    <col min="8" max="9" width="15.85546875" style="22" bestFit="1" customWidth="1"/>
    <col min="10" max="10" width="16.42578125" style="22" bestFit="1" customWidth="1"/>
    <col min="11" max="11" width="15.85546875" style="22" bestFit="1" customWidth="1"/>
    <col min="12" max="12" width="16.85546875" style="22" bestFit="1" customWidth="1"/>
    <col min="13" max="13" width="16.85546875" style="22" customWidth="1"/>
    <col min="14" max="14" width="18.140625" style="22" bestFit="1" customWidth="1"/>
    <col min="15" max="15" width="4.28515625" style="22" customWidth="1"/>
    <col min="16" max="16" width="17.7109375" style="22" bestFit="1" customWidth="1"/>
    <col min="17" max="17" width="16.85546875" style="22" bestFit="1" customWidth="1"/>
    <col min="18" max="18" width="15.85546875" style="22" bestFit="1" customWidth="1"/>
    <col min="19" max="19" width="16.42578125" style="22" bestFit="1" customWidth="1"/>
    <col min="20" max="20" width="17.28515625" style="22" bestFit="1" customWidth="1"/>
    <col min="21" max="21" width="15.42578125" style="22" bestFit="1" customWidth="1"/>
    <col min="22" max="22" width="15.85546875" style="22" bestFit="1" customWidth="1"/>
    <col min="23" max="23" width="15.42578125" style="22" bestFit="1" customWidth="1"/>
    <col min="24" max="25" width="15.85546875" style="22" bestFit="1" customWidth="1"/>
    <col min="26" max="26" width="18.140625" style="22" bestFit="1" customWidth="1"/>
    <col min="27" max="27" width="5.85546875" style="22" customWidth="1"/>
    <col min="28" max="16384" width="9.140625" style="22"/>
  </cols>
  <sheetData>
    <row r="1" spans="1:27" s="55" customFormat="1" ht="45" x14ac:dyDescent="0.25">
      <c r="A1" s="52" t="s">
        <v>67</v>
      </c>
      <c r="B1" s="52" t="s">
        <v>27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2" t="s">
        <v>68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4"/>
    </row>
    <row r="2" spans="1:27" s="58" customFormat="1" ht="45" x14ac:dyDescent="0.25">
      <c r="A2" s="56" t="s">
        <v>29</v>
      </c>
      <c r="B2" s="56" t="s">
        <v>30</v>
      </c>
      <c r="C2" s="56" t="s">
        <v>31</v>
      </c>
      <c r="D2" s="56" t="s">
        <v>32</v>
      </c>
      <c r="E2" s="56" t="s">
        <v>33</v>
      </c>
      <c r="F2" s="56" t="s">
        <v>34</v>
      </c>
      <c r="G2" s="56" t="s">
        <v>35</v>
      </c>
      <c r="H2" s="56" t="s">
        <v>36</v>
      </c>
      <c r="I2" s="56" t="s">
        <v>37</v>
      </c>
      <c r="J2" s="56" t="s">
        <v>38</v>
      </c>
      <c r="K2" s="56" t="s">
        <v>39</v>
      </c>
      <c r="L2" s="56" t="s">
        <v>40</v>
      </c>
      <c r="M2" s="56" t="s">
        <v>41</v>
      </c>
      <c r="N2" s="56" t="s">
        <v>42</v>
      </c>
      <c r="O2" s="57"/>
      <c r="P2" s="56" t="s">
        <v>5</v>
      </c>
      <c r="Q2" s="56" t="s">
        <v>6</v>
      </c>
      <c r="R2" s="56" t="s">
        <v>7</v>
      </c>
      <c r="S2" s="56" t="s">
        <v>8</v>
      </c>
      <c r="T2" s="56" t="s">
        <v>9</v>
      </c>
      <c r="U2" s="56" t="s">
        <v>10</v>
      </c>
      <c r="V2" s="56" t="s">
        <v>11</v>
      </c>
      <c r="W2" s="56" t="s">
        <v>12</v>
      </c>
      <c r="X2" s="56" t="s">
        <v>13</v>
      </c>
      <c r="Y2" s="56" t="s">
        <v>14</v>
      </c>
      <c r="Z2" s="56" t="s">
        <v>42</v>
      </c>
      <c r="AA2" s="57"/>
    </row>
    <row r="3" spans="1:27" s="55" customFormat="1" x14ac:dyDescent="0.25">
      <c r="A3" s="19" t="s">
        <v>43</v>
      </c>
      <c r="B3" s="53">
        <v>33449790.9858253</v>
      </c>
      <c r="C3" s="53">
        <v>13671181.963333281</v>
      </c>
      <c r="D3" s="53">
        <v>12774123.467965746</v>
      </c>
      <c r="E3" s="53"/>
      <c r="F3" s="53"/>
      <c r="G3" s="53"/>
      <c r="H3" s="53"/>
      <c r="I3" s="53"/>
      <c r="J3" s="53"/>
      <c r="K3" s="53"/>
      <c r="L3" s="53"/>
      <c r="M3" s="53"/>
      <c r="N3" s="53">
        <v>59895096.417124324</v>
      </c>
      <c r="O3" s="54"/>
      <c r="P3" s="53">
        <v>2724577.2771326024</v>
      </c>
      <c r="Q3" s="53">
        <v>9366237.9109484516</v>
      </c>
      <c r="R3" s="53">
        <v>3213256.429802706</v>
      </c>
      <c r="S3" s="53">
        <v>1580046.8197474319</v>
      </c>
      <c r="T3" s="53">
        <v>143719.72009963955</v>
      </c>
      <c r="U3" s="53">
        <v>8516782.0438092742</v>
      </c>
      <c r="V3" s="53">
        <v>4967558.8090066966</v>
      </c>
      <c r="W3" s="53"/>
      <c r="X3" s="53">
        <v>13756267.942833513</v>
      </c>
      <c r="Y3" s="53">
        <v>15626649.46374402</v>
      </c>
      <c r="Z3" s="53">
        <v>59895096.417124338</v>
      </c>
      <c r="AA3" s="54"/>
    </row>
    <row r="4" spans="1:27" s="55" customFormat="1" x14ac:dyDescent="0.25">
      <c r="A4" s="19" t="s">
        <v>44</v>
      </c>
      <c r="B4" s="53">
        <v>37025097.018404655</v>
      </c>
      <c r="C4" s="53">
        <v>8138578.3536854144</v>
      </c>
      <c r="D4" s="53">
        <v>276974358.47671306</v>
      </c>
      <c r="E4" s="53"/>
      <c r="F4" s="53"/>
      <c r="G4" s="53"/>
      <c r="H4" s="53"/>
      <c r="I4" s="53"/>
      <c r="J4" s="53"/>
      <c r="K4" s="53"/>
      <c r="L4" s="53"/>
      <c r="M4" s="53"/>
      <c r="N4" s="53">
        <v>322138033.84880316</v>
      </c>
      <c r="O4" s="54"/>
      <c r="P4" s="53">
        <v>22517398.169176377</v>
      </c>
      <c r="Q4" s="53">
        <v>131652218.0384082</v>
      </c>
      <c r="R4" s="53">
        <v>37278054.955489546</v>
      </c>
      <c r="S4" s="53">
        <v>17897078.001775332</v>
      </c>
      <c r="T4" s="53"/>
      <c r="U4" s="53">
        <v>1869354.1232367277</v>
      </c>
      <c r="V4" s="53">
        <v>43273375.89275378</v>
      </c>
      <c r="W4" s="53"/>
      <c r="X4" s="53">
        <v>6107667.0723923678</v>
      </c>
      <c r="Y4" s="53">
        <v>61542887.595570631</v>
      </c>
      <c r="Z4" s="53">
        <v>322138033.84880298</v>
      </c>
      <c r="AA4" s="54"/>
    </row>
    <row r="5" spans="1:27" s="55" customFormat="1" x14ac:dyDescent="0.25">
      <c r="A5" s="19" t="s">
        <v>45</v>
      </c>
      <c r="B5" s="53">
        <v>21480428.889313128</v>
      </c>
      <c r="C5" s="53"/>
      <c r="D5" s="53">
        <v>594703.53016063478</v>
      </c>
      <c r="E5" s="53"/>
      <c r="F5" s="53"/>
      <c r="G5" s="53"/>
      <c r="H5" s="53"/>
      <c r="I5" s="53"/>
      <c r="J5" s="53"/>
      <c r="K5" s="53"/>
      <c r="L5" s="53"/>
      <c r="M5" s="53"/>
      <c r="N5" s="53">
        <v>22075132.419473764</v>
      </c>
      <c r="O5" s="54"/>
      <c r="P5" s="53"/>
      <c r="Q5" s="53">
        <v>18989642.535922747</v>
      </c>
      <c r="R5" s="53"/>
      <c r="S5" s="53">
        <v>594703.53016063478</v>
      </c>
      <c r="T5" s="53"/>
      <c r="U5" s="53"/>
      <c r="V5" s="53"/>
      <c r="W5" s="53">
        <v>2490786.3533903752</v>
      </c>
      <c r="X5" s="53"/>
      <c r="Y5" s="53"/>
      <c r="Z5" s="53">
        <v>22075132.41947376</v>
      </c>
      <c r="AA5" s="54"/>
    </row>
    <row r="6" spans="1:27" s="55" customFormat="1" ht="30" x14ac:dyDescent="0.25">
      <c r="A6" s="23" t="s">
        <v>46</v>
      </c>
      <c r="B6" s="53"/>
      <c r="C6" s="53"/>
      <c r="D6" s="53"/>
      <c r="E6" s="53">
        <v>26533610.605096959</v>
      </c>
      <c r="F6" s="53">
        <v>0</v>
      </c>
      <c r="G6" s="53"/>
      <c r="H6" s="53">
        <v>10412123.092050079</v>
      </c>
      <c r="I6" s="53"/>
      <c r="J6" s="53"/>
      <c r="K6" s="53"/>
      <c r="L6" s="53"/>
      <c r="M6" s="53"/>
      <c r="N6" s="53">
        <v>36945733.697147042</v>
      </c>
      <c r="O6" s="54"/>
      <c r="P6" s="53">
        <v>9618413.9220410567</v>
      </c>
      <c r="Q6" s="53">
        <v>9697915.9990482721</v>
      </c>
      <c r="R6" s="53">
        <v>1850654.1667520446</v>
      </c>
      <c r="S6" s="53">
        <v>0</v>
      </c>
      <c r="T6" s="53">
        <v>0</v>
      </c>
      <c r="U6" s="53">
        <v>1225808.656179205</v>
      </c>
      <c r="V6" s="53">
        <v>12693287.732518604</v>
      </c>
      <c r="W6" s="53">
        <v>0</v>
      </c>
      <c r="X6" s="53">
        <v>1523420.460858868</v>
      </c>
      <c r="Y6" s="53">
        <v>336232.75974897976</v>
      </c>
      <c r="Z6" s="53">
        <v>36945733.697147027</v>
      </c>
      <c r="AA6" s="54"/>
    </row>
    <row r="7" spans="1:27" s="55" customFormat="1" ht="30" x14ac:dyDescent="0.25">
      <c r="A7" s="23" t="s">
        <v>47</v>
      </c>
      <c r="B7" s="53"/>
      <c r="C7" s="53"/>
      <c r="D7" s="53"/>
      <c r="E7" s="53">
        <v>40384598.989843637</v>
      </c>
      <c r="F7" s="53">
        <v>1006303.7773925395</v>
      </c>
      <c r="G7" s="53">
        <v>8518059.7742991615</v>
      </c>
      <c r="H7" s="53">
        <v>10487136.564887732</v>
      </c>
      <c r="I7" s="53"/>
      <c r="J7" s="53"/>
      <c r="K7" s="53"/>
      <c r="L7" s="53"/>
      <c r="M7" s="53"/>
      <c r="N7" s="53">
        <v>60396099.106423065</v>
      </c>
      <c r="O7" s="54"/>
      <c r="P7" s="53">
        <v>3077115.0081948317</v>
      </c>
      <c r="Q7" s="53">
        <v>25789564.665450107</v>
      </c>
      <c r="R7" s="53">
        <v>2839867.4536679359</v>
      </c>
      <c r="S7" s="53">
        <v>1565346.92</v>
      </c>
      <c r="T7" s="53">
        <v>262879.48367966712</v>
      </c>
      <c r="U7" s="53">
        <v>2047441.0253007598</v>
      </c>
      <c r="V7" s="53">
        <v>14872469.8197661</v>
      </c>
      <c r="W7" s="53">
        <v>3271081.7665372728</v>
      </c>
      <c r="X7" s="53">
        <v>2737040.9153630966</v>
      </c>
      <c r="Y7" s="53">
        <v>3933292.0484633199</v>
      </c>
      <c r="Z7" s="53">
        <v>60396099.106423087</v>
      </c>
      <c r="AA7" s="54"/>
    </row>
    <row r="8" spans="1:27" s="55" customFormat="1" x14ac:dyDescent="0.25">
      <c r="A8" s="24" t="s">
        <v>48</v>
      </c>
      <c r="B8" s="53"/>
      <c r="C8" s="53"/>
      <c r="D8" s="53"/>
      <c r="E8" s="53"/>
      <c r="F8" s="53"/>
      <c r="G8" s="53"/>
      <c r="H8" s="53"/>
      <c r="I8" s="53">
        <v>8203923.0238475259</v>
      </c>
      <c r="J8" s="53">
        <v>52756302.949885845</v>
      </c>
      <c r="K8" s="53">
        <v>37615083.480041802</v>
      </c>
      <c r="L8" s="53">
        <v>41043004.190135397</v>
      </c>
      <c r="M8" s="53"/>
      <c r="N8" s="53">
        <v>139618313.64391056</v>
      </c>
      <c r="O8" s="54"/>
      <c r="P8" s="53">
        <v>33054767.906933725</v>
      </c>
      <c r="Q8" s="53">
        <v>23246988.81440939</v>
      </c>
      <c r="R8" s="53">
        <v>9663674.7649158724</v>
      </c>
      <c r="S8" s="53">
        <v>1435908.8118659938</v>
      </c>
      <c r="T8" s="53">
        <v>211281.69863061284</v>
      </c>
      <c r="U8" s="53">
        <v>6277510.2403699392</v>
      </c>
      <c r="V8" s="53">
        <v>24175992.45678594</v>
      </c>
      <c r="W8" s="53">
        <v>18788630.162098359</v>
      </c>
      <c r="X8" s="53">
        <v>4101923.0522074727</v>
      </c>
      <c r="Y8" s="53">
        <v>18661635.73569328</v>
      </c>
      <c r="Z8" s="53">
        <v>139618313.64391062</v>
      </c>
      <c r="AA8" s="54"/>
    </row>
    <row r="9" spans="1:27" s="55" customFormat="1" x14ac:dyDescent="0.25">
      <c r="A9" s="24" t="s">
        <v>49</v>
      </c>
      <c r="B9" s="53"/>
      <c r="C9" s="53"/>
      <c r="D9" s="53"/>
      <c r="E9" s="53"/>
      <c r="F9" s="53"/>
      <c r="G9" s="53"/>
      <c r="H9" s="53"/>
      <c r="I9" s="53">
        <v>8160664.5697665978</v>
      </c>
      <c r="J9" s="53">
        <v>22196111.912878655</v>
      </c>
      <c r="K9" s="53">
        <v>33927189.023263693</v>
      </c>
      <c r="L9" s="53">
        <v>18840541.582573034</v>
      </c>
      <c r="M9" s="53"/>
      <c r="N9" s="53">
        <v>83124507.088481978</v>
      </c>
      <c r="O9" s="54"/>
      <c r="P9" s="53">
        <v>10303504.25226653</v>
      </c>
      <c r="Q9" s="53">
        <v>12184630.163904829</v>
      </c>
      <c r="R9" s="53">
        <v>4913589.2589621758</v>
      </c>
      <c r="S9" s="53">
        <v>0</v>
      </c>
      <c r="T9" s="53">
        <v>0</v>
      </c>
      <c r="U9" s="53">
        <v>14200640.551366126</v>
      </c>
      <c r="V9" s="53">
        <v>10845924.921734381</v>
      </c>
      <c r="W9" s="53">
        <v>13168575.60131254</v>
      </c>
      <c r="X9" s="53">
        <v>3007822.1235380718</v>
      </c>
      <c r="Y9" s="53">
        <v>14499820.215397367</v>
      </c>
      <c r="Z9" s="53">
        <v>83124507.088482022</v>
      </c>
      <c r="AA9" s="54"/>
    </row>
    <row r="10" spans="1:27" s="55" customFormat="1" x14ac:dyDescent="0.25">
      <c r="A10" s="24" t="s">
        <v>50</v>
      </c>
      <c r="B10" s="53"/>
      <c r="C10" s="53"/>
      <c r="D10" s="53"/>
      <c r="E10" s="53"/>
      <c r="F10" s="53"/>
      <c r="G10" s="53"/>
      <c r="H10" s="53"/>
      <c r="I10" s="53">
        <v>35463250.583358049</v>
      </c>
      <c r="J10" s="53">
        <v>50857057.32291586</v>
      </c>
      <c r="K10" s="53">
        <v>58955457.436028734</v>
      </c>
      <c r="L10" s="53">
        <v>51856571.76050023</v>
      </c>
      <c r="M10" s="53"/>
      <c r="N10" s="53">
        <v>197132337.10280284</v>
      </c>
      <c r="O10" s="54"/>
      <c r="P10" s="53">
        <v>33539364.913948964</v>
      </c>
      <c r="Q10" s="53">
        <v>26850147.382938836</v>
      </c>
      <c r="R10" s="53">
        <v>9562132.6789014917</v>
      </c>
      <c r="S10" s="53">
        <v>22610571.674191751</v>
      </c>
      <c r="T10" s="53">
        <v>1869587.8778918923</v>
      </c>
      <c r="U10" s="53">
        <v>8335863.7756774817</v>
      </c>
      <c r="V10" s="53">
        <v>18656407.463512212</v>
      </c>
      <c r="W10" s="53">
        <v>40743169.475829639</v>
      </c>
      <c r="X10" s="53">
        <v>3058743.925597446</v>
      </c>
      <c r="Y10" s="53">
        <v>31906347.934313249</v>
      </c>
      <c r="Z10" s="53">
        <v>197132337.10280299</v>
      </c>
      <c r="AA10" s="54"/>
    </row>
    <row r="11" spans="1:27" s="55" customFormat="1" x14ac:dyDescent="0.25">
      <c r="A11" s="24" t="s">
        <v>51</v>
      </c>
      <c r="B11" s="53"/>
      <c r="C11" s="53"/>
      <c r="D11" s="53"/>
      <c r="E11" s="53"/>
      <c r="F11" s="53"/>
      <c r="G11" s="53"/>
      <c r="H11" s="53"/>
      <c r="I11" s="53">
        <v>8513446.1515826043</v>
      </c>
      <c r="J11" s="53">
        <v>34271890.4787305</v>
      </c>
      <c r="K11" s="53">
        <v>22817671.102535028</v>
      </c>
      <c r="L11" s="53">
        <v>12938328.411524238</v>
      </c>
      <c r="M11" s="53"/>
      <c r="N11" s="53">
        <v>78541336.144372374</v>
      </c>
      <c r="O11" s="54"/>
      <c r="P11" s="53">
        <v>16770397.447878083</v>
      </c>
      <c r="Q11" s="53">
        <v>20947099.135891635</v>
      </c>
      <c r="R11" s="53">
        <v>11128775.713890774</v>
      </c>
      <c r="S11" s="53">
        <v>825758.23800138244</v>
      </c>
      <c r="T11" s="53">
        <v>219124.27843927909</v>
      </c>
      <c r="U11" s="53">
        <v>1611717.4964991929</v>
      </c>
      <c r="V11" s="53">
        <v>3854454.3257740592</v>
      </c>
      <c r="W11" s="53">
        <v>14280479.919313192</v>
      </c>
      <c r="X11" s="53">
        <v>708986.74067405495</v>
      </c>
      <c r="Y11" s="53">
        <v>8194542.8480106639</v>
      </c>
      <c r="Z11" s="53">
        <v>78541336.144372314</v>
      </c>
      <c r="AA11" s="54"/>
    </row>
    <row r="12" spans="1:27" s="55" customFormat="1" ht="30" x14ac:dyDescent="0.25">
      <c r="A12" s="25" t="s">
        <v>52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>
        <v>174937000</v>
      </c>
      <c r="N12" s="53">
        <v>174937000</v>
      </c>
      <c r="O12" s="54"/>
      <c r="P12" s="53"/>
      <c r="Q12" s="53"/>
      <c r="R12" s="53"/>
      <c r="S12" s="53"/>
      <c r="T12" s="53">
        <v>174937000</v>
      </c>
      <c r="U12" s="53"/>
      <c r="V12" s="53"/>
      <c r="W12" s="53"/>
      <c r="X12" s="53"/>
      <c r="Y12" s="53"/>
      <c r="Z12" s="53">
        <v>174937000</v>
      </c>
      <c r="AA12" s="54"/>
    </row>
    <row r="13" spans="1:27" s="55" customFormat="1" x14ac:dyDescent="0.25">
      <c r="A13" s="25" t="s">
        <v>53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>
        <v>19000000</v>
      </c>
      <c r="N13" s="53">
        <v>19000000</v>
      </c>
      <c r="O13" s="54"/>
      <c r="P13" s="53"/>
      <c r="Q13" s="53"/>
      <c r="R13" s="53"/>
      <c r="S13" s="53"/>
      <c r="T13" s="53">
        <v>19000000</v>
      </c>
      <c r="U13" s="53"/>
      <c r="V13" s="53"/>
      <c r="W13" s="53"/>
      <c r="X13" s="53"/>
      <c r="Y13" s="53"/>
      <c r="Z13" s="53">
        <v>19000000</v>
      </c>
      <c r="AA13" s="54"/>
    </row>
    <row r="14" spans="1:27" s="55" customFormat="1" ht="30" x14ac:dyDescent="0.25">
      <c r="A14" s="25" t="s">
        <v>54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>
        <v>8461688.8878485672</v>
      </c>
      <c r="N14" s="53">
        <v>8461688.8878485672</v>
      </c>
      <c r="O14" s="54"/>
      <c r="P14" s="53">
        <v>118443.48834904461</v>
      </c>
      <c r="Q14" s="53">
        <v>1146118.8474092656</v>
      </c>
      <c r="R14" s="53">
        <v>510214.03174362646</v>
      </c>
      <c r="S14" s="53">
        <v>2722387.4215734443</v>
      </c>
      <c r="T14" s="53"/>
      <c r="U14" s="53">
        <v>1476248.2250131429</v>
      </c>
      <c r="V14" s="53">
        <v>1574885.6075509875</v>
      </c>
      <c r="W14" s="53"/>
      <c r="X14" s="53"/>
      <c r="Y14" s="53">
        <v>913391.26620905544</v>
      </c>
      <c r="Z14" s="53">
        <v>8461688.8878485672</v>
      </c>
      <c r="AA14" s="54"/>
    </row>
    <row r="15" spans="1:27" s="55" customFormat="1" ht="30" x14ac:dyDescent="0.25">
      <c r="A15" s="25" t="s">
        <v>55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>
        <v>103433999.6556436</v>
      </c>
      <c r="N15" s="53">
        <v>103433999.6556436</v>
      </c>
      <c r="O15" s="54"/>
      <c r="P15" s="59">
        <v>9099208.9153747465</v>
      </c>
      <c r="Q15" s="59">
        <v>20802658.044015866</v>
      </c>
      <c r="R15" s="59">
        <v>8927937.8191613145</v>
      </c>
      <c r="S15" s="59">
        <v>3781600.8494735202</v>
      </c>
      <c r="T15" s="59">
        <v>9909829.2095130607</v>
      </c>
      <c r="U15" s="59">
        <v>8389798.6289087553</v>
      </c>
      <c r="V15" s="59">
        <v>14395784.876627918</v>
      </c>
      <c r="W15" s="59">
        <v>6828896.7766867215</v>
      </c>
      <c r="X15" s="59">
        <v>11844973.740425196</v>
      </c>
      <c r="Y15" s="59">
        <v>9453310.7954566367</v>
      </c>
      <c r="Z15" s="53">
        <v>103433999.65564373</v>
      </c>
      <c r="AA15" s="54"/>
    </row>
    <row r="16" spans="1:27" s="55" customFormat="1" x14ac:dyDescent="0.25">
      <c r="A16" s="26" t="s">
        <v>42</v>
      </c>
      <c r="B16" s="60">
        <v>91955316.893543094</v>
      </c>
      <c r="C16" s="60">
        <v>21809760.317018695</v>
      </c>
      <c r="D16" s="60">
        <v>290343185.47483939</v>
      </c>
      <c r="E16" s="60">
        <v>66918209.594940595</v>
      </c>
      <c r="F16" s="60">
        <v>1006303.7773925395</v>
      </c>
      <c r="G16" s="60">
        <v>8518059.7742991615</v>
      </c>
      <c r="H16" s="60">
        <v>20899259.656937812</v>
      </c>
      <c r="I16" s="60">
        <v>60341284.328554779</v>
      </c>
      <c r="J16" s="60">
        <v>160081362.66441086</v>
      </c>
      <c r="K16" s="60">
        <v>153315401.04186925</v>
      </c>
      <c r="L16" s="60">
        <v>124678445.9447329</v>
      </c>
      <c r="M16" s="60">
        <v>305832688.54349214</v>
      </c>
      <c r="N16" s="60">
        <v>1305699278.0120316</v>
      </c>
      <c r="O16" s="54"/>
      <c r="P16" s="60">
        <v>140823191.30129597</v>
      </c>
      <c r="Q16" s="60">
        <v>300673221.53834754</v>
      </c>
      <c r="R16" s="60">
        <v>89888157.27328749</v>
      </c>
      <c r="S16" s="60">
        <v>53013402.266789496</v>
      </c>
      <c r="T16" s="60">
        <v>206553422.26825416</v>
      </c>
      <c r="U16" s="60">
        <v>53951164.766360603</v>
      </c>
      <c r="V16" s="60">
        <v>149310141.90603068</v>
      </c>
      <c r="W16" s="60">
        <v>99571620.055168107</v>
      </c>
      <c r="X16" s="60">
        <v>46846845.973890081</v>
      </c>
      <c r="Y16" s="60">
        <v>165068110.66260722</v>
      </c>
      <c r="Z16" s="60">
        <v>1305699278.0120316</v>
      </c>
      <c r="AA1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36"/>
  <sheetViews>
    <sheetView workbookViewId="0">
      <pane xSplit="1" topLeftCell="P1" activePane="topRight" state="frozen"/>
      <selection pane="topRight" activeCell="P14" sqref="P14"/>
    </sheetView>
  </sheetViews>
  <sheetFormatPr defaultRowHeight="15" x14ac:dyDescent="0.25"/>
  <cols>
    <col min="1" max="1" width="41.85546875" style="17" customWidth="1"/>
    <col min="2" max="2" width="18.140625" style="22" customWidth="1"/>
    <col min="3" max="3" width="16.7109375" style="22" bestFit="1" customWidth="1"/>
    <col min="4" max="4" width="15.85546875" style="22" bestFit="1" customWidth="1"/>
    <col min="5" max="5" width="15.42578125" style="22" bestFit="1" customWidth="1"/>
    <col min="6" max="6" width="14" style="22" bestFit="1" customWidth="1"/>
    <col min="7" max="7" width="16.85546875" style="22" bestFit="1" customWidth="1"/>
    <col min="8" max="8" width="14.5703125" style="22" bestFit="1" customWidth="1"/>
    <col min="9" max="9" width="15.7109375" style="22" bestFit="1" customWidth="1"/>
    <col min="10" max="10" width="16.28515625" style="22" bestFit="1" customWidth="1"/>
    <col min="11" max="11" width="15.85546875" style="22" bestFit="1" customWidth="1"/>
    <col min="12" max="12" width="16.85546875" style="22" bestFit="1" customWidth="1"/>
    <col min="13" max="14" width="17.85546875" style="22" bestFit="1" customWidth="1"/>
    <col min="15" max="15" width="7.140625" style="22" customWidth="1"/>
    <col min="16" max="16" width="17.7109375" style="22" bestFit="1" customWidth="1"/>
    <col min="17" max="17" width="17.140625" style="22" bestFit="1" customWidth="1"/>
    <col min="18" max="18" width="15.7109375" style="22" bestFit="1" customWidth="1"/>
    <col min="19" max="19" width="16.42578125" style="22" bestFit="1" customWidth="1"/>
    <col min="20" max="20" width="17.85546875" style="22" bestFit="1" customWidth="1"/>
    <col min="21" max="21" width="16.140625" style="22" customWidth="1"/>
    <col min="22" max="22" width="16.7109375" style="22" bestFit="1" customWidth="1"/>
    <col min="23" max="23" width="16" style="22" bestFit="1" customWidth="1"/>
    <col min="24" max="24" width="16.28515625" style="22" bestFit="1" customWidth="1"/>
    <col min="25" max="25" width="15.7109375" style="22" bestFit="1" customWidth="1"/>
    <col min="26" max="27" width="17.85546875" style="22" bestFit="1" customWidth="1"/>
    <col min="28" max="28" width="13.42578125" style="22" customWidth="1"/>
    <col min="29" max="29" width="17.85546875" style="22" bestFit="1" customWidth="1"/>
    <col min="30" max="16384" width="9.140625" style="22"/>
  </cols>
  <sheetData>
    <row r="1" spans="1:27" s="17" customFormat="1" ht="45" x14ac:dyDescent="0.25">
      <c r="A1" s="15" t="s">
        <v>26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5" t="s">
        <v>28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s="17" customFormat="1" ht="30" x14ac:dyDescent="0.25">
      <c r="A2" s="18" t="s">
        <v>29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8" t="s">
        <v>40</v>
      </c>
      <c r="M2" s="18" t="s">
        <v>56</v>
      </c>
      <c r="N2" s="18" t="s">
        <v>42</v>
      </c>
      <c r="O2" s="16"/>
      <c r="P2" s="18" t="s">
        <v>5</v>
      </c>
      <c r="Q2" s="18" t="s">
        <v>6</v>
      </c>
      <c r="R2" s="18" t="s">
        <v>7</v>
      </c>
      <c r="S2" s="18" t="s">
        <v>8</v>
      </c>
      <c r="T2" s="18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8" t="s">
        <v>14</v>
      </c>
      <c r="Z2" s="18" t="s">
        <v>42</v>
      </c>
      <c r="AA2" s="16"/>
    </row>
    <row r="3" spans="1:27" x14ac:dyDescent="0.25">
      <c r="A3" s="19" t="s">
        <v>43</v>
      </c>
      <c r="B3" s="20">
        <f>'[1]Reporting 2013 Roll-over'!B3-'[1]Reporting 2012'!B3</f>
        <v>338471.21417470276</v>
      </c>
      <c r="C3" s="20">
        <f>'[1]Reporting 2013 Roll-over'!C3-'[1]Reporting 2012'!C3</f>
        <v>19894914.886666723</v>
      </c>
      <c r="D3" s="20">
        <f>'[1]Reporting 2013 Roll-over'!D3-'[1]Reporting 2012'!D3</f>
        <v>68364262.532034248</v>
      </c>
      <c r="E3" s="20">
        <f>'[1]Reporting 2013 Roll-over'!E3-'[1]Reporting 2012'!E3</f>
        <v>0</v>
      </c>
      <c r="F3" s="20">
        <f>'[1]Reporting 2013 Roll-over'!F3-'[1]Reporting 2012'!F3</f>
        <v>0</v>
      </c>
      <c r="G3" s="20">
        <f>'[1]Reporting 2013 Roll-over'!G3-'[1]Reporting 2012'!G3</f>
        <v>0</v>
      </c>
      <c r="H3" s="20">
        <f>'[1]Reporting 2013 Roll-over'!H3-'[1]Reporting 2012'!H3</f>
        <v>0</v>
      </c>
      <c r="I3" s="20">
        <f>'[1]Reporting 2013 Roll-over'!I3-'[1]Reporting 2012'!I3</f>
        <v>0</v>
      </c>
      <c r="J3" s="20">
        <f>'[1]Reporting 2013 Roll-over'!J3-'[1]Reporting 2012'!J3</f>
        <v>0</v>
      </c>
      <c r="K3" s="20">
        <f>'[1]Reporting 2013 Roll-over'!K3-'[1]Reporting 2012'!K3</f>
        <v>0</v>
      </c>
      <c r="L3" s="20">
        <f>'[1]Reporting 2013 Roll-over'!L3-'[1]Reporting 2012'!L3</f>
        <v>0</v>
      </c>
      <c r="M3" s="20">
        <f>'[1]Reporting 2013 Roll-over'!M3-'[1]Reporting 2012'!M3</f>
        <v>0</v>
      </c>
      <c r="N3" s="20">
        <f>'[1]Reporting 2013 Roll-over'!N3-'[1]Reporting 2012'!N3</f>
        <v>88597648.632875681</v>
      </c>
      <c r="O3" s="21"/>
      <c r="P3" s="20">
        <f>'[1]Reporting 2013 Roll-over'!P3-'[1]Reporting 2012'!P3</f>
        <v>2373855.7228673976</v>
      </c>
      <c r="Q3" s="20">
        <f>'[1]Reporting 2013 Roll-over'!Q3-'[1]Reporting 2012'!Q3</f>
        <v>67294416.603051543</v>
      </c>
      <c r="R3" s="20">
        <f>'[1]Reporting 2013 Roll-over'!R3-'[1]Reporting 2012'!R3</f>
        <v>2465246.570197294</v>
      </c>
      <c r="S3" s="20">
        <f>'[1]Reporting 2013 Roll-over'!S3-'[1]Reporting 2012'!S3</f>
        <v>-565046.8197474319</v>
      </c>
      <c r="T3" s="20">
        <f>'[1]Reporting 2013 Roll-over'!T3-'[1]Reporting 2012'!T3</f>
        <v>-143719.72009963955</v>
      </c>
      <c r="U3" s="20">
        <f>'[1]Reporting 2013 Roll-over'!U3-'[1]Reporting 2012'!U3</f>
        <v>1255491.9561907258</v>
      </c>
      <c r="V3" s="20">
        <f>'[1]Reporting 2013 Roll-over'!V3-'[1]Reporting 2012'!V3</f>
        <v>1145003.3909933036</v>
      </c>
      <c r="W3" s="20">
        <f>'[1]Reporting 2013 Roll-over'!W3-'[1]Reporting 2012'!W3</f>
        <v>0</v>
      </c>
      <c r="X3" s="20">
        <f>'[1]Reporting 2013 Roll-over'!X3-'[1]Reporting 2012'!X3</f>
        <v>5515085.057166487</v>
      </c>
      <c r="Y3" s="20">
        <f>'[1]Reporting 2013 Roll-over'!Y3-'[1]Reporting 2012'!Y3</f>
        <v>9257315.8722559791</v>
      </c>
      <c r="Z3" s="20">
        <f>'[1]Reporting 2013 Roll-over'!Z3-'[1]Reporting 2012'!Z3</f>
        <v>88597648.632875681</v>
      </c>
      <c r="AA3" s="21"/>
    </row>
    <row r="4" spans="1:27" x14ac:dyDescent="0.25">
      <c r="A4" s="19" t="s">
        <v>44</v>
      </c>
      <c r="B4" s="20">
        <f>'[1]Reporting 2013 Roll-over'!B4-'[1]Reporting 2012'!B4</f>
        <v>35739617.37159536</v>
      </c>
      <c r="C4" s="20">
        <f>'[1]Reporting 2013 Roll-over'!C4-'[1]Reporting 2012'!C4</f>
        <v>2556071.6463145856</v>
      </c>
      <c r="D4" s="20">
        <f>'[1]Reporting 2013 Roll-over'!D4-'[1]Reporting 2012'!D4</f>
        <v>11869063.123286963</v>
      </c>
      <c r="E4" s="20">
        <f>'[1]Reporting 2013 Roll-over'!E4-'[1]Reporting 2012'!E4</f>
        <v>0</v>
      </c>
      <c r="F4" s="20">
        <f>'[1]Reporting 2013 Roll-over'!F4-'[1]Reporting 2012'!F4</f>
        <v>0</v>
      </c>
      <c r="G4" s="20">
        <f>'[1]Reporting 2013 Roll-over'!G4-'[1]Reporting 2012'!G4</f>
        <v>0</v>
      </c>
      <c r="H4" s="20">
        <f>'[1]Reporting 2013 Roll-over'!H4-'[1]Reporting 2012'!H4</f>
        <v>0</v>
      </c>
      <c r="I4" s="20">
        <f>'[1]Reporting 2013 Roll-over'!I4-'[1]Reporting 2012'!I4</f>
        <v>0</v>
      </c>
      <c r="J4" s="20">
        <f>'[1]Reporting 2013 Roll-over'!J4-'[1]Reporting 2012'!J4</f>
        <v>0</v>
      </c>
      <c r="K4" s="20">
        <f>'[1]Reporting 2013 Roll-over'!K4-'[1]Reporting 2012'!K4</f>
        <v>0</v>
      </c>
      <c r="L4" s="20">
        <f>'[1]Reporting 2013 Roll-over'!L4-'[1]Reporting 2012'!L4</f>
        <v>0</v>
      </c>
      <c r="M4" s="20">
        <f>'[1]Reporting 2013 Roll-over'!M4-'[1]Reporting 2012'!M4</f>
        <v>0</v>
      </c>
      <c r="N4" s="20">
        <f>'[1]Reporting 2013 Roll-over'!N4-'[1]Reporting 2012'!N4</f>
        <v>50164752.141196847</v>
      </c>
      <c r="O4" s="21"/>
      <c r="P4" s="20">
        <f>'[1]Reporting 2013 Roll-over'!P4-'[1]Reporting 2012'!P4</f>
        <v>10186866.830823623</v>
      </c>
      <c r="Q4" s="20">
        <f>'[1]Reporting 2013 Roll-over'!Q4-'[1]Reporting 2012'!Q4</f>
        <v>-842580.74840819836</v>
      </c>
      <c r="R4" s="20">
        <f>'[1]Reporting 2013 Roll-over'!R4-'[1]Reporting 2012'!R4</f>
        <v>5500837.0445104539</v>
      </c>
      <c r="S4" s="20">
        <f>'[1]Reporting 2013 Roll-over'!S4-'[1]Reporting 2012'!S4</f>
        <v>-5862078.0017753318</v>
      </c>
      <c r="T4" s="20">
        <f>'[1]Reporting 2013 Roll-over'!T4-'[1]Reporting 2012'!T4</f>
        <v>0</v>
      </c>
      <c r="U4" s="20">
        <f>'[1]Reporting 2013 Roll-over'!U4-'[1]Reporting 2012'!U4</f>
        <v>800430.87676327233</v>
      </c>
      <c r="V4" s="20">
        <f>'[1]Reporting 2013 Roll-over'!V4-'[1]Reporting 2012'!V4</f>
        <v>12314020.807246223</v>
      </c>
      <c r="W4" s="20">
        <f>'[1]Reporting 2013 Roll-over'!W4-'[1]Reporting 2012'!W4</f>
        <v>0</v>
      </c>
      <c r="X4" s="20">
        <f>'[1]Reporting 2013 Roll-over'!X4-'[1]Reporting 2012'!X4</f>
        <v>1797723.9276076322</v>
      </c>
      <c r="Y4" s="20">
        <f>'[1]Reporting 2013 Roll-over'!Y4-'[1]Reporting 2012'!Y4</f>
        <v>26269531.404429369</v>
      </c>
      <c r="Z4" s="20">
        <f>'[1]Reporting 2013 Roll-over'!Z4-'[1]Reporting 2012'!Z4</f>
        <v>50164752.141197026</v>
      </c>
      <c r="AA4" s="21"/>
    </row>
    <row r="5" spans="1:27" x14ac:dyDescent="0.25">
      <c r="A5" s="19" t="s">
        <v>45</v>
      </c>
      <c r="B5" s="20">
        <f>'[1]Reporting 2013 Roll-over'!B5-'[1]Reporting 2012'!B5</f>
        <v>-2105202.3893131278</v>
      </c>
      <c r="C5" s="20">
        <f>'[1]Reporting 2013 Roll-over'!C5-'[1]Reporting 2012'!C5</f>
        <v>0</v>
      </c>
      <c r="D5" s="20">
        <f>'[1]Reporting 2013 Roll-over'!D5-'[1]Reporting 2012'!D5</f>
        <v>-219703.53016063478</v>
      </c>
      <c r="E5" s="20">
        <f>'[1]Reporting 2013 Roll-over'!E5-'[1]Reporting 2012'!E5</f>
        <v>0</v>
      </c>
      <c r="F5" s="20">
        <f>'[1]Reporting 2013 Roll-over'!F5-'[1]Reporting 2012'!F5</f>
        <v>0</v>
      </c>
      <c r="G5" s="20">
        <f>'[1]Reporting 2013 Roll-over'!G5-'[1]Reporting 2012'!G5</f>
        <v>0</v>
      </c>
      <c r="H5" s="20">
        <f>'[1]Reporting 2013 Roll-over'!H5-'[1]Reporting 2012'!H5</f>
        <v>0</v>
      </c>
      <c r="I5" s="20">
        <f>'[1]Reporting 2013 Roll-over'!I5-'[1]Reporting 2012'!I5</f>
        <v>0</v>
      </c>
      <c r="J5" s="20">
        <f>'[1]Reporting 2013 Roll-over'!J5-'[1]Reporting 2012'!J5</f>
        <v>0</v>
      </c>
      <c r="K5" s="20">
        <f>'[1]Reporting 2013 Roll-over'!K5-'[1]Reporting 2012'!K5</f>
        <v>0</v>
      </c>
      <c r="L5" s="20">
        <f>'[1]Reporting 2013 Roll-over'!L5-'[1]Reporting 2012'!L5</f>
        <v>0</v>
      </c>
      <c r="M5" s="20">
        <f>'[1]Reporting 2013 Roll-over'!M5-'[1]Reporting 2012'!M5</f>
        <v>0</v>
      </c>
      <c r="N5" s="20">
        <f>'[1]Reporting 2013 Roll-over'!N5-'[1]Reporting 2012'!N5</f>
        <v>-2324905.9194737636</v>
      </c>
      <c r="O5" s="21"/>
      <c r="P5" s="20">
        <f>'[1]Reporting 2013 Roll-over'!P5-'[1]Reporting 2012'!P5</f>
        <v>0</v>
      </c>
      <c r="Q5" s="20">
        <f>'[1]Reporting 2013 Roll-over'!Q5-'[1]Reporting 2012'!Q5</f>
        <v>-4043580.0759227481</v>
      </c>
      <c r="R5" s="20">
        <f>'[1]Reporting 2013 Roll-over'!R5-'[1]Reporting 2012'!R5</f>
        <v>0</v>
      </c>
      <c r="S5" s="20">
        <f>'[1]Reporting 2013 Roll-over'!S5-'[1]Reporting 2012'!S5</f>
        <v>-219703.53016063478</v>
      </c>
      <c r="T5" s="20">
        <f>'[1]Reporting 2013 Roll-over'!T5-'[1]Reporting 2012'!T5</f>
        <v>0</v>
      </c>
      <c r="U5" s="20">
        <f>'[1]Reporting 2013 Roll-over'!U5-'[1]Reporting 2012'!U5</f>
        <v>0</v>
      </c>
      <c r="V5" s="20">
        <f>'[1]Reporting 2013 Roll-over'!V5-'[1]Reporting 2012'!V5</f>
        <v>0</v>
      </c>
      <c r="W5" s="20">
        <f>'[1]Reporting 2013 Roll-over'!W5-'[1]Reporting 2012'!W5</f>
        <v>1938377.6866096249</v>
      </c>
      <c r="X5" s="20">
        <f>'[1]Reporting 2013 Roll-over'!X5-'[1]Reporting 2012'!X5</f>
        <v>0</v>
      </c>
      <c r="Y5" s="20">
        <f>'[1]Reporting 2013 Roll-over'!Y5-'[1]Reporting 2012'!Y5</f>
        <v>0</v>
      </c>
      <c r="Z5" s="20">
        <f>'[1]Reporting 2013 Roll-over'!Z5-'[1]Reporting 2012'!Z5</f>
        <v>-2324905.9194737598</v>
      </c>
      <c r="AA5" s="21"/>
    </row>
    <row r="6" spans="1:27" x14ac:dyDescent="0.25">
      <c r="A6" s="23" t="s">
        <v>46</v>
      </c>
      <c r="B6" s="20">
        <f>'[1]Reporting 2013 Roll-over'!B6-'[1]Reporting 2012'!B6</f>
        <v>0</v>
      </c>
      <c r="C6" s="20">
        <f>'[1]Reporting 2013 Roll-over'!C6-'[1]Reporting 2012'!C6</f>
        <v>0</v>
      </c>
      <c r="D6" s="20">
        <f>'[1]Reporting 2013 Roll-over'!D6-'[1]Reporting 2012'!D6</f>
        <v>0</v>
      </c>
      <c r="E6" s="20">
        <f>'[1]Reporting 2013 Roll-over'!E6-'[1]Reporting 2012'!E6</f>
        <v>13954342.164903037</v>
      </c>
      <c r="F6" s="20">
        <f>'[1]Reporting 2013 Roll-over'!F6-'[1]Reporting 2012'!F6</f>
        <v>0</v>
      </c>
      <c r="G6" s="20">
        <f>'[1]Reporting 2013 Roll-over'!G6-'[1]Reporting 2012'!G6</f>
        <v>0</v>
      </c>
      <c r="H6" s="20">
        <f>'[1]Reporting 2013 Roll-over'!H6-'[1]Reporting 2012'!H6</f>
        <v>-153307.39205008</v>
      </c>
      <c r="I6" s="20">
        <f>'[1]Reporting 2013 Roll-over'!I6-'[1]Reporting 2012'!I6</f>
        <v>0</v>
      </c>
      <c r="J6" s="20">
        <f>'[1]Reporting 2013 Roll-over'!J6-'[1]Reporting 2012'!J6</f>
        <v>0</v>
      </c>
      <c r="K6" s="20">
        <f>'[1]Reporting 2013 Roll-over'!K6-'[1]Reporting 2012'!K6</f>
        <v>0</v>
      </c>
      <c r="L6" s="20">
        <f>'[1]Reporting 2013 Roll-over'!L6-'[1]Reporting 2012'!L6</f>
        <v>0</v>
      </c>
      <c r="M6" s="20">
        <f>'[1]Reporting 2013 Roll-over'!M6-'[1]Reporting 2012'!M6</f>
        <v>0</v>
      </c>
      <c r="N6" s="20">
        <f>'[1]Reporting 2013 Roll-over'!N6-'[1]Reporting 2012'!N6</f>
        <v>13801034.772852957</v>
      </c>
      <c r="O6" s="21"/>
      <c r="P6" s="20">
        <f>'[1]Reporting 2013 Roll-over'!P6-'[1]Reporting 2012'!P6</f>
        <v>16040969.91035893</v>
      </c>
      <c r="Q6" s="20">
        <f>'[1]Reporting 2013 Roll-over'!Q6-'[1]Reporting 2012'!Q6</f>
        <v>-166544.44064826705</v>
      </c>
      <c r="R6" s="20">
        <f>'[1]Reporting 2013 Roll-over'!R6-'[1]Reporting 2012'!R6</f>
        <v>372931.84444795363</v>
      </c>
      <c r="S6" s="20">
        <f>'[1]Reporting 2013 Roll-over'!S6-'[1]Reporting 2012'!S6</f>
        <v>0</v>
      </c>
      <c r="T6" s="20">
        <f>'[1]Reporting 2013 Roll-over'!T6-'[1]Reporting 2012'!T6</f>
        <v>0</v>
      </c>
      <c r="U6" s="20">
        <f>'[1]Reporting 2013 Roll-over'!U6-'[1]Reporting 2012'!U6</f>
        <v>141755.55622079549</v>
      </c>
      <c r="V6" s="20">
        <f>'[1]Reporting 2013 Roll-over'!V6-'[1]Reporting 2012'!V6</f>
        <v>-2816552.1441185977</v>
      </c>
      <c r="W6" s="20">
        <f>'[1]Reporting 2013 Roll-over'!W6-'[1]Reporting 2012'!W6</f>
        <v>0</v>
      </c>
      <c r="X6" s="20">
        <f>'[1]Reporting 2013 Roll-over'!X6-'[1]Reporting 2012'!X6</f>
        <v>218265.53914113203</v>
      </c>
      <c r="Y6" s="20">
        <f>'[1]Reporting 2013 Roll-over'!Y6-'[1]Reporting 2012'!Y6</f>
        <v>10208.50745102053</v>
      </c>
      <c r="Z6" s="20">
        <f>'[1]Reporting 2013 Roll-over'!Z6-'[1]Reporting 2012'!Z6</f>
        <v>13801034.772852965</v>
      </c>
      <c r="AA6" s="21"/>
    </row>
    <row r="7" spans="1:27" ht="30" x14ac:dyDescent="0.25">
      <c r="A7" s="23" t="s">
        <v>47</v>
      </c>
      <c r="B7" s="20">
        <f>'[1]Reporting 2013 Roll-over'!B7-'[1]Reporting 2012'!B7</f>
        <v>0</v>
      </c>
      <c r="C7" s="20">
        <f>'[1]Reporting 2013 Roll-over'!C7-'[1]Reporting 2012'!C7</f>
        <v>0</v>
      </c>
      <c r="D7" s="20">
        <f>'[1]Reporting 2013 Roll-over'!D7-'[1]Reporting 2012'!D7</f>
        <v>0</v>
      </c>
      <c r="E7" s="20">
        <f>'[1]Reporting 2013 Roll-over'!E7-'[1]Reporting 2012'!E7</f>
        <v>5120894.5501563624</v>
      </c>
      <c r="F7" s="20">
        <f>'[1]Reporting 2013 Roll-over'!F7-'[1]Reporting 2012'!F7</f>
        <v>59488.532607460511</v>
      </c>
      <c r="G7" s="20">
        <f>'[1]Reporting 2013 Roll-over'!G7-'[1]Reporting 2012'!G7</f>
        <v>7013926.3757008407</v>
      </c>
      <c r="H7" s="20">
        <f>'[1]Reporting 2013 Roll-over'!H7-'[1]Reporting 2012'!H7</f>
        <v>1301208.1051122621</v>
      </c>
      <c r="I7" s="20">
        <f>'[1]Reporting 2013 Roll-over'!I7-'[1]Reporting 2012'!I7</f>
        <v>0</v>
      </c>
      <c r="J7" s="20">
        <f>'[1]Reporting 2013 Roll-over'!J7-'[1]Reporting 2012'!J7</f>
        <v>0</v>
      </c>
      <c r="K7" s="20">
        <f>'[1]Reporting 2013 Roll-over'!K7-'[1]Reporting 2012'!K7</f>
        <v>0</v>
      </c>
      <c r="L7" s="20">
        <f>'[1]Reporting 2013 Roll-over'!L7-'[1]Reporting 2012'!L7</f>
        <v>0</v>
      </c>
      <c r="M7" s="20">
        <f>'[1]Reporting 2013 Roll-over'!M7-'[1]Reporting 2012'!M7</f>
        <v>0</v>
      </c>
      <c r="N7" s="20">
        <f>'[1]Reporting 2013 Roll-over'!N7-'[1]Reporting 2012'!N7</f>
        <v>13495517.563576922</v>
      </c>
      <c r="O7" s="21"/>
      <c r="P7" s="20">
        <f>'[1]Reporting 2013 Roll-over'!P7-'[1]Reporting 2012'!P7</f>
        <v>3334739.5218051677</v>
      </c>
      <c r="Q7" s="20">
        <f>'[1]Reporting 2013 Roll-over'!Q7-'[1]Reporting 2012'!Q7</f>
        <v>981062.79154990986</v>
      </c>
      <c r="R7" s="20">
        <f>'[1]Reporting 2013 Roll-over'!R7-'[1]Reporting 2012'!R7</f>
        <v>1659932.3363320651</v>
      </c>
      <c r="S7" s="20">
        <f>'[1]Reporting 2013 Roll-over'!S7-'[1]Reporting 2012'!S7</f>
        <v>-605521.84</v>
      </c>
      <c r="T7" s="20">
        <f>'[1]Reporting 2013 Roll-over'!T7-'[1]Reporting 2012'!T7</f>
        <v>-106780.95367966712</v>
      </c>
      <c r="U7" s="20">
        <f>'[1]Reporting 2013 Roll-over'!U7-'[1]Reporting 2012'!U7</f>
        <v>1377780.27169924</v>
      </c>
      <c r="V7" s="20">
        <f>'[1]Reporting 2013 Roll-over'!V7-'[1]Reporting 2012'!V7</f>
        <v>4196436.2692338936</v>
      </c>
      <c r="W7" s="20">
        <f>'[1]Reporting 2013 Roll-over'!W7-'[1]Reporting 2012'!W7</f>
        <v>831281.64296272816</v>
      </c>
      <c r="X7" s="20">
        <f>'[1]Reporting 2013 Roll-over'!X7-'[1]Reporting 2012'!X7</f>
        <v>885213.54463690333</v>
      </c>
      <c r="Y7" s="20">
        <f>'[1]Reporting 2013 Roll-over'!Y7-'[1]Reporting 2012'!Y7</f>
        <v>941373.97903667903</v>
      </c>
      <c r="Z7" s="20">
        <f>'[1]Reporting 2013 Roll-over'!Z7-'[1]Reporting 2012'!Z7</f>
        <v>13495517.563576929</v>
      </c>
      <c r="AA7" s="21"/>
    </row>
    <row r="8" spans="1:27" x14ac:dyDescent="0.25">
      <c r="A8" s="24" t="s">
        <v>48</v>
      </c>
      <c r="B8" s="20">
        <f>'[1]Reporting 2013 Roll-over'!B8-'[1]Reporting 2012'!B8</f>
        <v>0</v>
      </c>
      <c r="C8" s="20">
        <f>'[1]Reporting 2013 Roll-over'!C8-'[1]Reporting 2012'!C8</f>
        <v>0</v>
      </c>
      <c r="D8" s="20">
        <f>'[1]Reporting 2013 Roll-over'!D8-'[1]Reporting 2012'!D8</f>
        <v>0</v>
      </c>
      <c r="E8" s="20">
        <f>'[1]Reporting 2013 Roll-over'!E8-'[1]Reporting 2012'!E8</f>
        <v>0</v>
      </c>
      <c r="F8" s="20">
        <f>'[1]Reporting 2013 Roll-over'!F8-'[1]Reporting 2012'!F8</f>
        <v>0</v>
      </c>
      <c r="G8" s="20">
        <f>'[1]Reporting 2013 Roll-over'!G8-'[1]Reporting 2012'!G8</f>
        <v>0</v>
      </c>
      <c r="H8" s="20">
        <f>'[1]Reporting 2013 Roll-over'!H8-'[1]Reporting 2012'!H8</f>
        <v>0</v>
      </c>
      <c r="I8" s="20">
        <f>'[1]Reporting 2013 Roll-over'!I8-'[1]Reporting 2012'!I8</f>
        <v>2067502.8961524721</v>
      </c>
      <c r="J8" s="20">
        <f>'[1]Reporting 2013 Roll-over'!J8-'[1]Reporting 2012'!J8</f>
        <v>-1042849.0398856848</v>
      </c>
      <c r="K8" s="20">
        <f>'[1]Reporting 2013 Roll-over'!K8-'[1]Reporting 2012'!K8</f>
        <v>-3921538.5100418478</v>
      </c>
      <c r="L8" s="20">
        <f>'[1]Reporting 2013 Roll-over'!L8-'[1]Reporting 2012'!L8</f>
        <v>-2515887.2701353505</v>
      </c>
      <c r="M8" s="20">
        <f>'[1]Reporting 2013 Roll-over'!M8-'[1]Reporting 2012'!M8</f>
        <v>0</v>
      </c>
      <c r="N8" s="20">
        <f>'[1]Reporting 2013 Roll-over'!N8-'[1]Reporting 2012'!N8</f>
        <v>-5412771.9239103943</v>
      </c>
      <c r="O8" s="21"/>
      <c r="P8" s="20">
        <f>'[1]Reporting 2013 Roll-over'!P8-'[1]Reporting 2012'!P8</f>
        <v>-2739449.3020337857</v>
      </c>
      <c r="Q8" s="20">
        <f>'[1]Reporting 2013 Roll-over'!Q8-'[1]Reporting 2012'!Q8</f>
        <v>132133.86429066211</v>
      </c>
      <c r="R8" s="20">
        <f>'[1]Reporting 2013 Roll-over'!R8-'[1]Reporting 2012'!R8</f>
        <v>363180.54568410292</v>
      </c>
      <c r="S8" s="20">
        <f>'[1]Reporting 2013 Roll-over'!S8-'[1]Reporting 2012'!S8</f>
        <v>60557.65823400463</v>
      </c>
      <c r="T8" s="20">
        <f>'[1]Reporting 2013 Roll-over'!T8-'[1]Reporting 2012'!T8</f>
        <v>-211281.69863061284</v>
      </c>
      <c r="U8" s="20">
        <f>'[1]Reporting 2013 Roll-over'!U8-'[1]Reporting 2012'!U8</f>
        <v>538294.66983006056</v>
      </c>
      <c r="V8" s="20">
        <f>'[1]Reporting 2013 Roll-over'!V8-'[1]Reporting 2012'!V8</f>
        <v>-1177987.2657859474</v>
      </c>
      <c r="W8" s="20">
        <f>'[1]Reporting 2013 Roll-over'!W8-'[1]Reporting 2012'!W8</f>
        <v>-1006242.2902983464</v>
      </c>
      <c r="X8" s="20">
        <f>'[1]Reporting 2013 Roll-over'!X8-'[1]Reporting 2012'!X8</f>
        <v>566218.53449253086</v>
      </c>
      <c r="Y8" s="20">
        <f>'[1]Reporting 2013 Roll-over'!Y8-'[1]Reporting 2012'!Y8</f>
        <v>-1938196.6396932676</v>
      </c>
      <c r="Z8" s="20">
        <f>'[1]Reporting 2013 Roll-over'!Z8-'[1]Reporting 2012'!Z8</f>
        <v>-5412771.9239106327</v>
      </c>
      <c r="AA8" s="21"/>
    </row>
    <row r="9" spans="1:27" x14ac:dyDescent="0.25">
      <c r="A9" s="24" t="s">
        <v>49</v>
      </c>
      <c r="B9" s="20">
        <f>'[1]Reporting 2013 Roll-over'!B9-'[1]Reporting 2012'!B9</f>
        <v>0</v>
      </c>
      <c r="C9" s="20">
        <f>'[1]Reporting 2013 Roll-over'!C9-'[1]Reporting 2012'!C9</f>
        <v>0</v>
      </c>
      <c r="D9" s="20">
        <f>'[1]Reporting 2013 Roll-over'!D9-'[1]Reporting 2012'!D9</f>
        <v>0</v>
      </c>
      <c r="E9" s="20">
        <f>'[1]Reporting 2013 Roll-over'!E9-'[1]Reporting 2012'!E9</f>
        <v>0</v>
      </c>
      <c r="F9" s="20">
        <f>'[1]Reporting 2013 Roll-over'!F9-'[1]Reporting 2012'!F9</f>
        <v>0</v>
      </c>
      <c r="G9" s="20">
        <f>'[1]Reporting 2013 Roll-over'!G9-'[1]Reporting 2012'!G9</f>
        <v>0</v>
      </c>
      <c r="H9" s="20">
        <f>'[1]Reporting 2013 Roll-over'!H9-'[1]Reporting 2012'!H9</f>
        <v>0</v>
      </c>
      <c r="I9" s="20">
        <f>'[1]Reporting 2013 Roll-over'!I9-'[1]Reporting 2012'!I9</f>
        <v>-3955580.6697665984</v>
      </c>
      <c r="J9" s="20">
        <f>'[1]Reporting 2013 Roll-over'!J9-'[1]Reporting 2012'!J9</f>
        <v>-7768028.7428786568</v>
      </c>
      <c r="K9" s="20">
        <f>'[1]Reporting 2013 Roll-over'!K9-'[1]Reporting 2012'!K9</f>
        <v>7772895.5267362744</v>
      </c>
      <c r="L9" s="20">
        <f>'[1]Reporting 2013 Roll-over'!L9-'[1]Reporting 2012'!L9</f>
        <v>-11819008.282573035</v>
      </c>
      <c r="M9" s="20">
        <f>'[1]Reporting 2013 Roll-over'!M9-'[1]Reporting 2012'!M9</f>
        <v>0</v>
      </c>
      <c r="N9" s="20">
        <f>'[1]Reporting 2013 Roll-over'!N9-'[1]Reporting 2012'!N9</f>
        <v>-15769722.16848202</v>
      </c>
      <c r="O9" s="21"/>
      <c r="P9" s="20">
        <f>'[1]Reporting 2013 Roll-over'!P9-'[1]Reporting 2012'!P9</f>
        <v>140529.89773347415</v>
      </c>
      <c r="Q9" s="20">
        <f>'[1]Reporting 2013 Roll-over'!Q9-'[1]Reporting 2012'!Q9</f>
        <v>-2020654.5858048238</v>
      </c>
      <c r="R9" s="20">
        <f>'[1]Reporting 2013 Roll-over'!R9-'[1]Reporting 2012'!R9</f>
        <v>-10696.608762175776</v>
      </c>
      <c r="S9" s="20">
        <f>'[1]Reporting 2013 Roll-over'!S9-'[1]Reporting 2012'!S9</f>
        <v>0</v>
      </c>
      <c r="T9" s="20">
        <f>'[1]Reporting 2013 Roll-over'!T9-'[1]Reporting 2012'!T9</f>
        <v>0</v>
      </c>
      <c r="U9" s="20">
        <f>'[1]Reporting 2013 Roll-over'!U9-'[1]Reporting 2012'!U9</f>
        <v>-7481507.0683661271</v>
      </c>
      <c r="V9" s="20">
        <f>'[1]Reporting 2013 Roll-over'!V9-'[1]Reporting 2012'!V9</f>
        <v>-3967107.41053438</v>
      </c>
      <c r="W9" s="20">
        <f>'[1]Reporting 2013 Roll-over'!W9-'[1]Reporting 2012'!W9</f>
        <v>160914.62818746269</v>
      </c>
      <c r="X9" s="20">
        <f>'[1]Reporting 2013 Roll-over'!X9-'[1]Reporting 2012'!X9</f>
        <v>-2173031.8960380717</v>
      </c>
      <c r="Y9" s="20">
        <f>'[1]Reporting 2013 Roll-over'!Y9-'[1]Reporting 2012'!Y9</f>
        <v>-418169.12489737198</v>
      </c>
      <c r="Z9" s="20">
        <f>'[1]Reporting 2013 Roll-over'!Z9-'[1]Reporting 2012'!Z9</f>
        <v>-15769722.16848202</v>
      </c>
      <c r="AA9" s="21"/>
    </row>
    <row r="10" spans="1:27" x14ac:dyDescent="0.25">
      <c r="A10" s="24" t="s">
        <v>50</v>
      </c>
      <c r="B10" s="20">
        <f>'[1]Reporting 2013 Roll-over'!B10-'[1]Reporting 2012'!B10</f>
        <v>0</v>
      </c>
      <c r="C10" s="20">
        <f>'[1]Reporting 2013 Roll-over'!C10-'[1]Reporting 2012'!C10</f>
        <v>0</v>
      </c>
      <c r="D10" s="20">
        <f>'[1]Reporting 2013 Roll-over'!D10-'[1]Reporting 2012'!D10</f>
        <v>0</v>
      </c>
      <c r="E10" s="20">
        <f>'[1]Reporting 2013 Roll-over'!E10-'[1]Reporting 2012'!E10</f>
        <v>0</v>
      </c>
      <c r="F10" s="20">
        <f>'[1]Reporting 2013 Roll-over'!F10-'[1]Reporting 2012'!F10</f>
        <v>0</v>
      </c>
      <c r="G10" s="20">
        <f>'[1]Reporting 2013 Roll-over'!G10-'[1]Reporting 2012'!G10</f>
        <v>0</v>
      </c>
      <c r="H10" s="20">
        <f>'[1]Reporting 2013 Roll-over'!H10-'[1]Reporting 2012'!H10</f>
        <v>0</v>
      </c>
      <c r="I10" s="20">
        <f>'[1]Reporting 2013 Roll-over'!I10-'[1]Reporting 2012'!I10</f>
        <v>6187336.9866419435</v>
      </c>
      <c r="J10" s="20">
        <f>'[1]Reporting 2013 Roll-over'!J10-'[1]Reporting 2012'!J10</f>
        <v>-2785418.3629158884</v>
      </c>
      <c r="K10" s="20">
        <f>'[1]Reporting 2013 Roll-over'!K10-'[1]Reporting 2012'!K10</f>
        <v>-1010644.0760287717</v>
      </c>
      <c r="L10" s="20">
        <f>'[1]Reporting 2013 Roll-over'!L10-'[1]Reporting 2012'!L10</f>
        <v>706754.32949975133</v>
      </c>
      <c r="M10" s="20">
        <f>'[1]Reporting 2013 Roll-over'!M10-'[1]Reporting 2012'!M10</f>
        <v>0</v>
      </c>
      <c r="N10" s="20">
        <f>'[1]Reporting 2013 Roll-over'!N10-'[1]Reporting 2012'!N10</f>
        <v>3098028.877197057</v>
      </c>
      <c r="O10" s="21"/>
      <c r="P10" s="20">
        <f>'[1]Reporting 2013 Roll-over'!P10-'[1]Reporting 2012'!P10</f>
        <v>-2597648.3591489755</v>
      </c>
      <c r="Q10" s="20">
        <f>'[1]Reporting 2013 Roll-over'!Q10-'[1]Reporting 2012'!Q10</f>
        <v>713806.25276116654</v>
      </c>
      <c r="R10" s="20">
        <f>'[1]Reporting 2013 Roll-over'!R10-'[1]Reporting 2012'!R10</f>
        <v>4782230.4713985007</v>
      </c>
      <c r="S10" s="20">
        <f>'[1]Reporting 2013 Roll-over'!S10-'[1]Reporting 2012'!S10</f>
        <v>-658434.15419175103</v>
      </c>
      <c r="T10" s="20">
        <f>'[1]Reporting 2013 Roll-over'!T10-'[1]Reporting 2012'!T10</f>
        <v>-1747215.5093918922</v>
      </c>
      <c r="U10" s="20">
        <f>'[1]Reporting 2013 Roll-over'!U10-'[1]Reporting 2012'!U10</f>
        <v>2241648.1446225177</v>
      </c>
      <c r="V10" s="20">
        <f>'[1]Reporting 2013 Roll-over'!V10-'[1]Reporting 2012'!V10</f>
        <v>-276961.34051221609</v>
      </c>
      <c r="W10" s="20">
        <f>'[1]Reporting 2013 Roll-over'!W10-'[1]Reporting 2012'!W10</f>
        <v>1218964.4262703732</v>
      </c>
      <c r="X10" s="20">
        <f>'[1]Reporting 2013 Roll-over'!X10-'[1]Reporting 2012'!X10</f>
        <v>-324609.91539744567</v>
      </c>
      <c r="Y10" s="20">
        <f>'[1]Reporting 2013 Roll-over'!Y10-'[1]Reporting 2012'!Y10</f>
        <v>-253751.13921323791</v>
      </c>
      <c r="Z10" s="20">
        <f>'[1]Reporting 2013 Roll-over'!Z10-'[1]Reporting 2012'!Z10</f>
        <v>3098028.8771969676</v>
      </c>
      <c r="AA10" s="21"/>
    </row>
    <row r="11" spans="1:27" x14ac:dyDescent="0.25">
      <c r="A11" s="24" t="s">
        <v>51</v>
      </c>
      <c r="B11" s="20">
        <f>'[1]Reporting 2013 Roll-over'!B11-'[1]Reporting 2012'!B11</f>
        <v>0</v>
      </c>
      <c r="C11" s="20">
        <f>'[1]Reporting 2013 Roll-over'!C11-'[1]Reporting 2012'!C11</f>
        <v>0</v>
      </c>
      <c r="D11" s="20">
        <f>'[1]Reporting 2013 Roll-over'!D11-'[1]Reporting 2012'!D11</f>
        <v>0</v>
      </c>
      <c r="E11" s="20">
        <f>'[1]Reporting 2013 Roll-over'!E11-'[1]Reporting 2012'!E11</f>
        <v>0</v>
      </c>
      <c r="F11" s="20">
        <f>'[1]Reporting 2013 Roll-over'!F11-'[1]Reporting 2012'!F11</f>
        <v>0</v>
      </c>
      <c r="G11" s="20">
        <f>'[1]Reporting 2013 Roll-over'!G11-'[1]Reporting 2012'!G11</f>
        <v>0</v>
      </c>
      <c r="H11" s="20">
        <f>'[1]Reporting 2013 Roll-over'!H11-'[1]Reporting 2012'!H11</f>
        <v>0</v>
      </c>
      <c r="I11" s="20">
        <f>'[1]Reporting 2013 Roll-over'!I11-'[1]Reporting 2012'!I11</f>
        <v>-2898507.1215826068</v>
      </c>
      <c r="J11" s="20">
        <f>'[1]Reporting 2013 Roll-over'!J11-'[1]Reporting 2012'!J11</f>
        <v>-11476845.808730528</v>
      </c>
      <c r="K11" s="20">
        <f>'[1]Reporting 2013 Roll-over'!K11-'[1]Reporting 2012'!K11</f>
        <v>-8260562.402535012</v>
      </c>
      <c r="L11" s="20">
        <f>'[1]Reporting 2013 Roll-over'!L11-'[1]Reporting 2012'!L11</f>
        <v>165467.37847577222</v>
      </c>
      <c r="M11" s="20">
        <f>'[1]Reporting 2013 Roll-over'!M11-'[1]Reporting 2012'!M11</f>
        <v>0</v>
      </c>
      <c r="N11" s="20">
        <f>'[1]Reporting 2013 Roll-over'!N11-'[1]Reporting 2012'!N11</f>
        <v>-22470447.954372376</v>
      </c>
      <c r="O11" s="21"/>
      <c r="P11" s="20">
        <f>'[1]Reporting 2013 Roll-over'!P11-'[1]Reporting 2012'!P11</f>
        <v>-3561304.9054780882</v>
      </c>
      <c r="Q11" s="20">
        <f>'[1]Reporting 2013 Roll-over'!Q11-'[1]Reporting 2012'!Q11</f>
        <v>-6855153.7932916321</v>
      </c>
      <c r="R11" s="20">
        <f>'[1]Reporting 2013 Roll-over'!R11-'[1]Reporting 2012'!R11</f>
        <v>-5750042.7250907747</v>
      </c>
      <c r="S11" s="20">
        <f>'[1]Reporting 2013 Roll-over'!S11-'[1]Reporting 2012'!S11</f>
        <v>3084872.4919986171</v>
      </c>
      <c r="T11" s="20">
        <f>'[1]Reporting 2013 Roll-over'!T11-'[1]Reporting 2012'!T11</f>
        <v>-219124.27843927909</v>
      </c>
      <c r="U11" s="20">
        <f>'[1]Reporting 2013 Roll-over'!U11-'[1]Reporting 2012'!U11</f>
        <v>-568990.80759919214</v>
      </c>
      <c r="V11" s="20">
        <f>'[1]Reporting 2013 Roll-over'!V11-'[1]Reporting 2012'!V11</f>
        <v>-1619489.8422740595</v>
      </c>
      <c r="W11" s="20">
        <f>'[1]Reporting 2013 Roll-over'!W11-'[1]Reporting 2012'!W11</f>
        <v>-4091676.382513186</v>
      </c>
      <c r="X11" s="20">
        <f>'[1]Reporting 2013 Roll-over'!X11-'[1]Reporting 2012'!X11</f>
        <v>-190292.34917405481</v>
      </c>
      <c r="Y11" s="20">
        <f>'[1]Reporting 2013 Roll-over'!Y11-'[1]Reporting 2012'!Y11</f>
        <v>-2699245.3625106597</v>
      </c>
      <c r="Z11" s="20">
        <f>'[1]Reporting 2013 Roll-over'!Z11-'[1]Reporting 2012'!Z11</f>
        <v>-22470447.954372302</v>
      </c>
      <c r="AA11" s="21"/>
    </row>
    <row r="12" spans="1:27" ht="30" x14ac:dyDescent="0.25">
      <c r="A12" s="25" t="s">
        <v>52</v>
      </c>
      <c r="B12" s="20">
        <f>'[1]Reporting 2013 Roll-over'!B12-'[1]Reporting 2012'!B12</f>
        <v>0</v>
      </c>
      <c r="C12" s="20">
        <f>'[1]Reporting 2013 Roll-over'!C12-'[1]Reporting 2012'!C12</f>
        <v>0</v>
      </c>
      <c r="D12" s="20">
        <f>'[1]Reporting 2013 Roll-over'!D12-'[1]Reporting 2012'!D12</f>
        <v>0</v>
      </c>
      <c r="E12" s="20">
        <f>'[1]Reporting 2013 Roll-over'!E12-'[1]Reporting 2012'!E12</f>
        <v>0</v>
      </c>
      <c r="F12" s="20">
        <f>'[1]Reporting 2013 Roll-over'!F12-'[1]Reporting 2012'!F12</f>
        <v>0</v>
      </c>
      <c r="G12" s="20">
        <f>'[1]Reporting 2013 Roll-over'!G12-'[1]Reporting 2012'!G12</f>
        <v>0</v>
      </c>
      <c r="H12" s="20">
        <f>'[1]Reporting 2013 Roll-over'!H12-'[1]Reporting 2012'!H12</f>
        <v>0</v>
      </c>
      <c r="I12" s="20">
        <f>'[1]Reporting 2013 Roll-over'!I12-'[1]Reporting 2012'!I12</f>
        <v>0</v>
      </c>
      <c r="J12" s="20">
        <f>'[1]Reporting 2013 Roll-over'!J12-'[1]Reporting 2012'!J12</f>
        <v>0</v>
      </c>
      <c r="K12" s="20">
        <f>'[1]Reporting 2013 Roll-over'!K12-'[1]Reporting 2012'!K12</f>
        <v>0</v>
      </c>
      <c r="L12" s="20">
        <f>'[1]Reporting 2013 Roll-over'!L12-'[1]Reporting 2012'!L12</f>
        <v>0</v>
      </c>
      <c r="M12" s="20">
        <f>'[1]Reporting 2013 Roll-over'!M12-'[1]Reporting 2012'!M12</f>
        <v>41863000</v>
      </c>
      <c r="N12" s="20">
        <f>'[1]Reporting 2013 Roll-over'!N12-'[1]Reporting 2012'!N12</f>
        <v>41863000</v>
      </c>
      <c r="O12" s="21"/>
      <c r="P12" s="20">
        <f>'[1]Reporting 2013 Roll-over'!P12-'[1]Reporting 2012'!P12</f>
        <v>0</v>
      </c>
      <c r="Q12" s="20">
        <f>'[1]Reporting 2013 Roll-over'!Q12-'[1]Reporting 2012'!Q12</f>
        <v>0</v>
      </c>
      <c r="R12" s="20">
        <f>'[1]Reporting 2013 Roll-over'!R12-'[1]Reporting 2012'!R12</f>
        <v>0</v>
      </c>
      <c r="S12" s="20">
        <f>'[1]Reporting 2013 Roll-over'!S12-'[1]Reporting 2012'!S12</f>
        <v>0</v>
      </c>
      <c r="T12" s="20">
        <f>'[1]Reporting 2013 Roll-over'!T12-'[1]Reporting 2012'!T12</f>
        <v>41863000</v>
      </c>
      <c r="U12" s="20">
        <f>'[1]Reporting 2013 Roll-over'!U12-'[1]Reporting 2012'!U12</f>
        <v>0</v>
      </c>
      <c r="V12" s="20">
        <f>'[1]Reporting 2013 Roll-over'!V12-'[1]Reporting 2012'!V12</f>
        <v>0</v>
      </c>
      <c r="W12" s="20">
        <f>'[1]Reporting 2013 Roll-over'!W12-'[1]Reporting 2012'!W12</f>
        <v>0</v>
      </c>
      <c r="X12" s="20">
        <f>'[1]Reporting 2013 Roll-over'!X12-'[1]Reporting 2012'!X12</f>
        <v>0</v>
      </c>
      <c r="Y12" s="20">
        <f>'[1]Reporting 2013 Roll-over'!Y12-'[1]Reporting 2012'!Y12</f>
        <v>0</v>
      </c>
      <c r="Z12" s="20">
        <f>'[1]Reporting 2013 Roll-over'!Z12-'[1]Reporting 2012'!Z12</f>
        <v>41863000</v>
      </c>
      <c r="AA12" s="21"/>
    </row>
    <row r="13" spans="1:27" x14ac:dyDescent="0.25">
      <c r="A13" s="25" t="s">
        <v>53</v>
      </c>
      <c r="B13" s="20">
        <f>'[1]Reporting 2013 Roll-over'!B13-'[1]Reporting 2012'!B13</f>
        <v>0</v>
      </c>
      <c r="C13" s="20">
        <f>'[1]Reporting 2013 Roll-over'!C13-'[1]Reporting 2012'!C13</f>
        <v>0</v>
      </c>
      <c r="D13" s="20">
        <f>'[1]Reporting 2013 Roll-over'!D13-'[1]Reporting 2012'!D13</f>
        <v>0</v>
      </c>
      <c r="E13" s="20">
        <f>'[1]Reporting 2013 Roll-over'!E13-'[1]Reporting 2012'!E13</f>
        <v>0</v>
      </c>
      <c r="F13" s="20">
        <f>'[1]Reporting 2013 Roll-over'!F13-'[1]Reporting 2012'!F13</f>
        <v>0</v>
      </c>
      <c r="G13" s="20">
        <f>'[1]Reporting 2013 Roll-over'!G13-'[1]Reporting 2012'!G13</f>
        <v>0</v>
      </c>
      <c r="H13" s="20">
        <f>'[1]Reporting 2013 Roll-over'!H13-'[1]Reporting 2012'!H13</f>
        <v>0</v>
      </c>
      <c r="I13" s="20">
        <f>'[1]Reporting 2013 Roll-over'!I13-'[1]Reporting 2012'!I13</f>
        <v>0</v>
      </c>
      <c r="J13" s="20">
        <f>'[1]Reporting 2013 Roll-over'!J13-'[1]Reporting 2012'!J13</f>
        <v>0</v>
      </c>
      <c r="K13" s="20">
        <f>'[1]Reporting 2013 Roll-over'!K13-'[1]Reporting 2012'!K13</f>
        <v>0</v>
      </c>
      <c r="L13" s="20">
        <f>'[1]Reporting 2013 Roll-over'!L13-'[1]Reporting 2012'!L13</f>
        <v>0</v>
      </c>
      <c r="M13" s="20">
        <f>'[1]Reporting 2013 Roll-over'!M13-'[1]Reporting 2012'!M13</f>
        <v>4500000</v>
      </c>
      <c r="N13" s="20">
        <f>'[1]Reporting 2013 Roll-over'!N13-'[1]Reporting 2012'!N13</f>
        <v>4500000</v>
      </c>
      <c r="O13" s="21"/>
      <c r="P13" s="20">
        <f>'[1]Reporting 2013 Roll-over'!P13-'[1]Reporting 2012'!P13</f>
        <v>0</v>
      </c>
      <c r="Q13" s="20">
        <f>'[1]Reporting 2013 Roll-over'!Q13-'[1]Reporting 2012'!Q13</f>
        <v>0</v>
      </c>
      <c r="R13" s="20">
        <f>'[1]Reporting 2013 Roll-over'!R13-'[1]Reporting 2012'!R13</f>
        <v>0</v>
      </c>
      <c r="S13" s="20">
        <f>'[1]Reporting 2013 Roll-over'!S13-'[1]Reporting 2012'!S13</f>
        <v>0</v>
      </c>
      <c r="T13" s="20">
        <f>'[1]Reporting 2013 Roll-over'!T13-'[1]Reporting 2012'!T13</f>
        <v>4500000</v>
      </c>
      <c r="U13" s="20">
        <f>'[1]Reporting 2013 Roll-over'!U13-'[1]Reporting 2012'!U13</f>
        <v>0</v>
      </c>
      <c r="V13" s="20">
        <f>'[1]Reporting 2013 Roll-over'!V13-'[1]Reporting 2012'!V13</f>
        <v>0</v>
      </c>
      <c r="W13" s="20">
        <f>'[1]Reporting 2013 Roll-over'!W13-'[1]Reporting 2012'!W13</f>
        <v>0</v>
      </c>
      <c r="X13" s="20">
        <f>'[1]Reporting 2013 Roll-over'!X13-'[1]Reporting 2012'!X13</f>
        <v>0</v>
      </c>
      <c r="Y13" s="20">
        <f>'[1]Reporting 2013 Roll-over'!Y13-'[1]Reporting 2012'!Y13</f>
        <v>0</v>
      </c>
      <c r="Z13" s="20">
        <f>'[1]Reporting 2013 Roll-over'!Z13-'[1]Reporting 2012'!Z13</f>
        <v>4500000</v>
      </c>
      <c r="AA13" s="21"/>
    </row>
    <row r="14" spans="1:27" ht="30" x14ac:dyDescent="0.25">
      <c r="A14" s="25" t="s">
        <v>54</v>
      </c>
      <c r="B14" s="20">
        <f>'[1]Reporting 2013 Roll-over'!B14-'[1]Reporting 2012'!B14</f>
        <v>0</v>
      </c>
      <c r="C14" s="20">
        <f>'[1]Reporting 2013 Roll-over'!C14-'[1]Reporting 2012'!C14</f>
        <v>0</v>
      </c>
      <c r="D14" s="20">
        <f>'[1]Reporting 2013 Roll-over'!D14-'[1]Reporting 2012'!D14</f>
        <v>0</v>
      </c>
      <c r="E14" s="20">
        <f>'[1]Reporting 2013 Roll-over'!E14-'[1]Reporting 2012'!E14</f>
        <v>0</v>
      </c>
      <c r="F14" s="20">
        <f>'[1]Reporting 2013 Roll-over'!F14-'[1]Reporting 2012'!F14</f>
        <v>0</v>
      </c>
      <c r="G14" s="20">
        <f>'[1]Reporting 2013 Roll-over'!G14-'[1]Reporting 2012'!G14</f>
        <v>0</v>
      </c>
      <c r="H14" s="20">
        <f>'[1]Reporting 2013 Roll-over'!H14-'[1]Reporting 2012'!H14</f>
        <v>0</v>
      </c>
      <c r="I14" s="20">
        <f>'[1]Reporting 2013 Roll-over'!I14-'[1]Reporting 2012'!I14</f>
        <v>0</v>
      </c>
      <c r="J14" s="20">
        <f>'[1]Reporting 2013 Roll-over'!J14-'[1]Reporting 2012'!J14</f>
        <v>0</v>
      </c>
      <c r="K14" s="20">
        <f>'[1]Reporting 2013 Roll-over'!K14-'[1]Reporting 2012'!K14</f>
        <v>0</v>
      </c>
      <c r="L14" s="20">
        <f>'[1]Reporting 2013 Roll-over'!L14-'[1]Reporting 2012'!L14</f>
        <v>0</v>
      </c>
      <c r="M14" s="20">
        <f>'[1]Reporting 2013 Roll-over'!M14-'[1]Reporting 2012'!M14</f>
        <v>-2141655.687848567</v>
      </c>
      <c r="N14" s="20">
        <f>'[1]Reporting 2013 Roll-over'!N14-'[1]Reporting 2012'!N14</f>
        <v>-2141655.687848567</v>
      </c>
      <c r="O14" s="21"/>
      <c r="P14" s="20">
        <f>'[1]Reporting 2013 Roll-over'!P14-'[1]Reporting 2012'!P14</f>
        <v>151556.51165095539</v>
      </c>
      <c r="Q14" s="20">
        <f>'[1]Reporting 2013 Roll-over'!Q14-'[1]Reporting 2012'!Q14</f>
        <v>-1091018.8474092656</v>
      </c>
      <c r="R14" s="20">
        <f>'[1]Reporting 2013 Roll-over'!R14-'[1]Reporting 2012'!R14</f>
        <v>-24974.03174362646</v>
      </c>
      <c r="S14" s="20">
        <f>'[1]Reporting 2013 Roll-over'!S14-'[1]Reporting 2012'!S14</f>
        <v>382612.57842655573</v>
      </c>
      <c r="T14" s="20">
        <f>'[1]Reporting 2013 Roll-over'!T14-'[1]Reporting 2012'!T14</f>
        <v>0</v>
      </c>
      <c r="U14" s="20">
        <f>'[1]Reporting 2013 Roll-over'!U14-'[1]Reporting 2012'!U14</f>
        <v>-447544.22501314292</v>
      </c>
      <c r="V14" s="20">
        <f>'[1]Reporting 2013 Roll-over'!V14-'[1]Reporting 2012'!V14</f>
        <v>-791918.40755098755</v>
      </c>
      <c r="W14" s="20">
        <f>'[1]Reporting 2013 Roll-over'!W14-'[1]Reporting 2012'!W14</f>
        <v>0</v>
      </c>
      <c r="X14" s="20">
        <f>'[1]Reporting 2013 Roll-over'!X14-'[1]Reporting 2012'!X14</f>
        <v>0</v>
      </c>
      <c r="Y14" s="20">
        <f>'[1]Reporting 2013 Roll-over'!Y14-'[1]Reporting 2012'!Y14</f>
        <v>-320369.26620905544</v>
      </c>
      <c r="Z14" s="20">
        <f>'[1]Reporting 2013 Roll-over'!Z14-'[1]Reporting 2012'!Z14</f>
        <v>-2141655.687848567</v>
      </c>
      <c r="AA14" s="21"/>
    </row>
    <row r="15" spans="1:27" ht="30" x14ac:dyDescent="0.25">
      <c r="A15" s="25" t="s">
        <v>55</v>
      </c>
      <c r="B15" s="20">
        <f>'[1]Reporting 2013 Roll-over'!B15-'[1]Reporting 2012'!B15</f>
        <v>0</v>
      </c>
      <c r="C15" s="20">
        <f>'[1]Reporting 2013 Roll-over'!C15-'[1]Reporting 2012'!C15</f>
        <v>0</v>
      </c>
      <c r="D15" s="20">
        <f>'[1]Reporting 2013 Roll-over'!D15-'[1]Reporting 2012'!D15</f>
        <v>0</v>
      </c>
      <c r="E15" s="20">
        <f>'[1]Reporting 2013 Roll-over'!E15-'[1]Reporting 2012'!E15</f>
        <v>0</v>
      </c>
      <c r="F15" s="20">
        <f>'[1]Reporting 2013 Roll-over'!F15-'[1]Reporting 2012'!F15</f>
        <v>0</v>
      </c>
      <c r="G15" s="20">
        <f>'[1]Reporting 2013 Roll-over'!G15-'[1]Reporting 2012'!G15</f>
        <v>0</v>
      </c>
      <c r="H15" s="20">
        <f>'[1]Reporting 2013 Roll-over'!H15-'[1]Reporting 2012'!H15</f>
        <v>0</v>
      </c>
      <c r="I15" s="20">
        <f>'[1]Reporting 2013 Roll-over'!I15-'[1]Reporting 2012'!I15</f>
        <v>0</v>
      </c>
      <c r="J15" s="20">
        <f>'[1]Reporting 2013 Roll-over'!J15-'[1]Reporting 2012'!J15</f>
        <v>0</v>
      </c>
      <c r="K15" s="20">
        <f>'[1]Reporting 2013 Roll-over'!K15-'[1]Reporting 2012'!K15</f>
        <v>0</v>
      </c>
      <c r="L15" s="20">
        <f>'[1]Reporting 2013 Roll-over'!L15-'[1]Reporting 2012'!L15</f>
        <v>0</v>
      </c>
      <c r="M15" s="20">
        <f>'[1]Reporting 2013 Roll-over'!M15-'[1]Reporting 2012'!M15</f>
        <v>42732117.054356679</v>
      </c>
      <c r="N15" s="20">
        <f>'[1]Reporting 2013 Roll-over'!N15-'[1]Reporting 2012'!N15</f>
        <v>42732117.054356679</v>
      </c>
      <c r="O15" s="21"/>
      <c r="P15" s="20">
        <f>'[1]Reporting 2013 Roll-over'!P15-'[1]Reporting 2012'!P15</f>
        <v>-9099208.9153747465</v>
      </c>
      <c r="Q15" s="20">
        <f>'[1]Reporting 2013 Roll-over'!Q15-'[1]Reporting 2012'!Q15</f>
        <v>-20802658.044015866</v>
      </c>
      <c r="R15" s="20">
        <f>'[1]Reporting 2013 Roll-over'!R15-'[1]Reporting 2012'!R15</f>
        <v>-8927937.8191613145</v>
      </c>
      <c r="S15" s="20">
        <f>'[1]Reporting 2013 Roll-over'!S15-'[1]Reporting 2012'!S15</f>
        <v>-3781600.8494735202</v>
      </c>
      <c r="T15" s="20">
        <f>'[1]Reporting 2013 Roll-over'!T15-'[1]Reporting 2012'!T15</f>
        <v>136256287.50048721</v>
      </c>
      <c r="U15" s="20">
        <f>'[1]Reporting 2013 Roll-over'!U15-'[1]Reporting 2012'!U15</f>
        <v>-8389798.6289087553</v>
      </c>
      <c r="V15" s="20">
        <f>'[1]Reporting 2013 Roll-over'!V15-'[1]Reporting 2012'!V15</f>
        <v>-14395784.876627918</v>
      </c>
      <c r="W15" s="20">
        <f>'[1]Reporting 2013 Roll-over'!W15-'[1]Reporting 2012'!W15</f>
        <v>-6828896.7766867215</v>
      </c>
      <c r="X15" s="20">
        <f>'[1]Reporting 2013 Roll-over'!X15-'[1]Reporting 2012'!X15</f>
        <v>-11844973.740425196</v>
      </c>
      <c r="Y15" s="20">
        <f>'[1]Reporting 2013 Roll-over'!Y15-'[1]Reporting 2012'!Y15</f>
        <v>-9453310.7954566367</v>
      </c>
      <c r="Z15" s="20">
        <f>'[1]Reporting 2013 Roll-over'!Z15-'[1]Reporting 2012'!Z15</f>
        <v>42732117.054356545</v>
      </c>
      <c r="AA15" s="21"/>
    </row>
    <row r="16" spans="1:27" x14ac:dyDescent="0.25">
      <c r="A16" s="26" t="s">
        <v>42</v>
      </c>
      <c r="B16" s="26">
        <f>'[1]Reporting 2013 Roll-over'!B16-'[1]Reporting 2012'!B16</f>
        <v>33972886.196456924</v>
      </c>
      <c r="C16" s="26">
        <f>'[1]Reporting 2013 Roll-over'!C16-'[1]Reporting 2012'!C16</f>
        <v>22450986.532981306</v>
      </c>
      <c r="D16" s="26">
        <f>'[1]Reporting 2013 Roll-over'!D16-'[1]Reporting 2012'!D16</f>
        <v>80013622.125160635</v>
      </c>
      <c r="E16" s="26">
        <f>'[1]Reporting 2013 Roll-over'!E16-'[1]Reporting 2012'!E16</f>
        <v>19075236.715059407</v>
      </c>
      <c r="F16" s="26">
        <f>'[1]Reporting 2013 Roll-over'!F16-'[1]Reporting 2012'!F16</f>
        <v>59488.532607460511</v>
      </c>
      <c r="G16" s="26">
        <f>'[1]Reporting 2013 Roll-over'!G16-'[1]Reporting 2012'!G16</f>
        <v>7013926.3757008407</v>
      </c>
      <c r="H16" s="26">
        <f>'[1]Reporting 2013 Roll-over'!H16-'[1]Reporting 2012'!H16</f>
        <v>1147900.7130621821</v>
      </c>
      <c r="I16" s="26">
        <f>'[1]Reporting 2013 Roll-over'!I16-'[1]Reporting 2012'!I16</f>
        <v>1400752.0914452076</v>
      </c>
      <c r="J16" s="26">
        <f>'[1]Reporting 2013 Roll-over'!J16-'[1]Reporting 2012'!J16</f>
        <v>-23073141.954410762</v>
      </c>
      <c r="K16" s="26">
        <f>'[1]Reporting 2013 Roll-over'!K16-'[1]Reporting 2012'!K16</f>
        <v>-5419849.461869359</v>
      </c>
      <c r="L16" s="26">
        <f>'[1]Reporting 2013 Roll-over'!L16-'[1]Reporting 2012'!L16</f>
        <v>-13462673.844732866</v>
      </c>
      <c r="M16" s="26">
        <f>'[1]Reporting 2013 Roll-over'!M16-'[1]Reporting 2012'!M16</f>
        <v>86953461.366508126</v>
      </c>
      <c r="N16" s="26">
        <f>'[1]Reporting 2013 Roll-over'!N16-'[1]Reporting 2012'!N16</f>
        <v>210132595.38796878</v>
      </c>
      <c r="O16" s="21"/>
      <c r="P16" s="26">
        <f>'[1]Reporting 2013 Roll-over'!P16-'[1]Reporting 2012'!P16</f>
        <v>14230906.913203955</v>
      </c>
      <c r="Q16" s="26">
        <f>'[1]Reporting 2013 Roll-over'!Q16-'[1]Reporting 2012'!Q16</f>
        <v>33299228.976152539</v>
      </c>
      <c r="R16" s="26">
        <f>'[1]Reporting 2013 Roll-over'!R16-'[1]Reporting 2012'!R16</f>
        <v>430707.62781247497</v>
      </c>
      <c r="S16" s="26">
        <f>'[1]Reporting 2013 Roll-over'!S16-'[1]Reporting 2012'!S16</f>
        <v>-8164342.4666895047</v>
      </c>
      <c r="T16" s="26">
        <f>'[1]Reporting 2013 Roll-over'!T16-'[1]Reporting 2012'!T16</f>
        <v>180191165.34024608</v>
      </c>
      <c r="U16" s="26">
        <f>'[1]Reporting 2013 Roll-over'!U16-'[1]Reporting 2012'!U16</f>
        <v>-10532439.254560605</v>
      </c>
      <c r="V16" s="26">
        <f>'[1]Reporting 2013 Roll-over'!V16-'[1]Reporting 2012'!V16</f>
        <v>-7390340.8199307024</v>
      </c>
      <c r="W16" s="26">
        <f>'[1]Reporting 2013 Roll-over'!W16-'[1]Reporting 2012'!W16</f>
        <v>-7777277.0654680729</v>
      </c>
      <c r="X16" s="26">
        <f>'[1]Reporting 2013 Roll-over'!X16-'[1]Reporting 2012'!X16</f>
        <v>-5550401.2979900762</v>
      </c>
      <c r="Y16" s="26">
        <f>'[1]Reporting 2013 Roll-over'!Y16-'[1]Reporting 2012'!Y16</f>
        <v>21395387.435192794</v>
      </c>
      <c r="Z16" s="26">
        <f>'[1]Reporting 2013 Roll-over'!Z16-'[1]Reporting 2012'!Z16</f>
        <v>210132595.38796878</v>
      </c>
      <c r="AA16" s="21"/>
    </row>
    <row r="19" spans="13:27" s="22" customFormat="1" x14ac:dyDescent="0.25">
      <c r="M19" s="32"/>
      <c r="N19" s="32"/>
      <c r="O19" s="32"/>
      <c r="P19" s="33" t="str">
        <f>P2</f>
        <v>Cereals</v>
      </c>
      <c r="Q19" s="33" t="str">
        <f t="shared" ref="Q19:Y19" si="0">Q2</f>
        <v>Corn</v>
      </c>
      <c r="R19" s="33" t="str">
        <f t="shared" si="0"/>
        <v>DFC</v>
      </c>
      <c r="S19" s="33" t="str">
        <f t="shared" si="0"/>
        <v>Lawn &amp; Garden</v>
      </c>
      <c r="T19" s="33" t="str">
        <f t="shared" si="0"/>
        <v>Non-Crop</v>
      </c>
      <c r="U19" s="33" t="str">
        <f t="shared" si="0"/>
        <v>Rice</v>
      </c>
      <c r="V19" s="33" t="str">
        <f t="shared" si="0"/>
        <v>Soybean</v>
      </c>
      <c r="W19" s="33" t="str">
        <f t="shared" si="0"/>
        <v>Speciality</v>
      </c>
      <c r="X19" s="33" t="str">
        <f t="shared" si="0"/>
        <v>Sugarcane</v>
      </c>
      <c r="Y19" s="33" t="str">
        <f t="shared" si="0"/>
        <v>Vegetables</v>
      </c>
      <c r="Z19" s="34" t="s">
        <v>57</v>
      </c>
      <c r="AA19" s="35"/>
    </row>
    <row r="20" spans="13:27" s="22" customFormat="1" x14ac:dyDescent="0.25">
      <c r="N20" s="36" t="s">
        <v>58</v>
      </c>
      <c r="O20" s="37"/>
      <c r="P20" s="38">
        <f>SUM(P3:P15)</f>
        <v>14230906.913203957</v>
      </c>
      <c r="Q20" s="38">
        <f t="shared" ref="Q20:Y20" si="1">SUM(Q3:Q15)</f>
        <v>33299228.976152483</v>
      </c>
      <c r="R20" s="38">
        <f t="shared" si="1"/>
        <v>430707.62781247869</v>
      </c>
      <c r="S20" s="39">
        <f t="shared" si="1"/>
        <v>-8164342.4666894916</v>
      </c>
      <c r="T20" s="39">
        <f t="shared" si="1"/>
        <v>180191165.34024611</v>
      </c>
      <c r="U20" s="39">
        <f t="shared" si="1"/>
        <v>-10532439.254560605</v>
      </c>
      <c r="V20" s="38">
        <f t="shared" si="1"/>
        <v>-7390340.8199306857</v>
      </c>
      <c r="W20" s="39">
        <f t="shared" si="1"/>
        <v>-7777277.0654680654</v>
      </c>
      <c r="X20" s="38">
        <f t="shared" si="1"/>
        <v>-5550401.2979900837</v>
      </c>
      <c r="Y20" s="38">
        <f t="shared" si="1"/>
        <v>21395387.435192823</v>
      </c>
      <c r="Z20" s="17">
        <f>SUM(P20:Y20)</f>
        <v>210132595.38796896</v>
      </c>
      <c r="AA20" s="40" t="s">
        <v>58</v>
      </c>
    </row>
    <row r="21" spans="13:27" s="22" customFormat="1" x14ac:dyDescent="0.25">
      <c r="N21" s="36" t="s">
        <v>59</v>
      </c>
      <c r="O21" s="37"/>
      <c r="P21" s="41">
        <v>7000000</v>
      </c>
      <c r="Q21" s="41">
        <v>24000000</v>
      </c>
      <c r="R21" s="41">
        <v>10000000</v>
      </c>
      <c r="S21" s="41">
        <v>1000000</v>
      </c>
      <c r="T21" s="41">
        <v>0</v>
      </c>
      <c r="U21" s="41">
        <v>6000000</v>
      </c>
      <c r="V21" s="41">
        <v>11000000</v>
      </c>
      <c r="W21" s="41">
        <v>5000000</v>
      </c>
      <c r="X21" s="41">
        <v>3000000</v>
      </c>
      <c r="Y21" s="41">
        <v>14000000</v>
      </c>
      <c r="Z21" s="17">
        <f>SUM(P21:Y21)</f>
        <v>81000000</v>
      </c>
      <c r="AA21" s="40" t="s">
        <v>59</v>
      </c>
    </row>
    <row r="22" spans="13:27" s="22" customFormat="1" x14ac:dyDescent="0.25">
      <c r="N22" s="42" t="s">
        <v>60</v>
      </c>
      <c r="O22" s="37"/>
      <c r="P22" s="43">
        <f>P20-P21</f>
        <v>7230906.9132039566</v>
      </c>
      <c r="Q22" s="43">
        <f t="shared" ref="Q22:Y22" si="2">Q20-Q21</f>
        <v>9299228.9761524834</v>
      </c>
      <c r="R22" s="44">
        <f t="shared" si="2"/>
        <v>-9569292.3721875213</v>
      </c>
      <c r="S22" s="44">
        <f t="shared" si="2"/>
        <v>-9164342.4666894916</v>
      </c>
      <c r="T22" s="44">
        <f t="shared" si="2"/>
        <v>180191165.34024611</v>
      </c>
      <c r="U22" s="44">
        <f t="shared" si="2"/>
        <v>-16532439.254560605</v>
      </c>
      <c r="V22" s="44">
        <f t="shared" si="2"/>
        <v>-18390340.819930688</v>
      </c>
      <c r="W22" s="44">
        <f t="shared" si="2"/>
        <v>-12777277.065468065</v>
      </c>
      <c r="X22" s="43">
        <f t="shared" si="2"/>
        <v>-8550401.2979900837</v>
      </c>
      <c r="Y22" s="43">
        <f t="shared" si="2"/>
        <v>7395387.4351928234</v>
      </c>
      <c r="Z22" s="17">
        <f>SUM(P22:Y22)</f>
        <v>129132595.38796896</v>
      </c>
      <c r="AA22" s="35" t="s">
        <v>60</v>
      </c>
    </row>
    <row r="23" spans="13:27" s="22" customFormat="1" x14ac:dyDescent="0.25">
      <c r="N23" s="36" t="s">
        <v>61</v>
      </c>
      <c r="O23" s="37"/>
      <c r="P23" s="41">
        <f>SUM('[1]Reporting 2013 New'!P3:P15)</f>
        <v>34973741.195700034</v>
      </c>
      <c r="Q23" s="41">
        <f>SUM('[1]Reporting 2013 New'!Q3:Q15)</f>
        <v>34683912.43559996</v>
      </c>
      <c r="R23" s="41">
        <f>SUM('[1]Reporting 2013 New'!R3:R15)</f>
        <v>17725964.612300035</v>
      </c>
      <c r="S23" s="41">
        <f>SUM('[1]Reporting 2013 New'!S3:S15)</f>
        <v>26401961.710000031</v>
      </c>
      <c r="T23" s="41">
        <f>SUM('[1]Reporting 2013 New'!T3:T15)</f>
        <v>59821771.999999791</v>
      </c>
      <c r="U23" s="41">
        <f>SUM('[1]Reporting 2013 New'!U3:U15)</f>
        <v>41412868.425399981</v>
      </c>
      <c r="V23" s="41">
        <f>SUM('[1]Reporting 2013 New'!V3:V15)</f>
        <v>38647030.633400001</v>
      </c>
      <c r="W23" s="41">
        <f>SUM('[1]Reporting 2013 New'!W3:W15)</f>
        <v>35972159.697099991</v>
      </c>
      <c r="X23" s="41">
        <f>SUM('[1]Reporting 2013 New'!X3:X15)</f>
        <v>9024651.638299996</v>
      </c>
      <c r="Y23" s="41">
        <f>SUM('[1]Reporting 2013 New'!Y3:Y15)</f>
        <v>43455947.792200036</v>
      </c>
      <c r="Z23" s="17">
        <f>SUM(P23:Y23)</f>
        <v>342120010.13999987</v>
      </c>
      <c r="AA23" s="40" t="s">
        <v>61</v>
      </c>
    </row>
    <row r="24" spans="13:27" s="22" customFormat="1" x14ac:dyDescent="0.25">
      <c r="N24" s="36" t="s">
        <v>62</v>
      </c>
      <c r="O24" s="37"/>
      <c r="P24" s="41">
        <f>P22+P23</f>
        <v>42204648.108903989</v>
      </c>
      <c r="Q24" s="41">
        <f t="shared" ref="Q24:Y24" si="3">Q22+Q23</f>
        <v>43983141.411752447</v>
      </c>
      <c r="R24" s="41">
        <f t="shared" si="3"/>
        <v>8156672.2401125133</v>
      </c>
      <c r="S24" s="41">
        <f t="shared" si="3"/>
        <v>17237619.243310541</v>
      </c>
      <c r="T24" s="41">
        <f t="shared" si="3"/>
        <v>240012937.3402459</v>
      </c>
      <c r="U24" s="41">
        <f t="shared" si="3"/>
        <v>24880429.170839377</v>
      </c>
      <c r="V24" s="41">
        <f t="shared" si="3"/>
        <v>20256689.813469313</v>
      </c>
      <c r="W24" s="41">
        <f t="shared" si="3"/>
        <v>23194882.631631926</v>
      </c>
      <c r="X24" s="41">
        <f t="shared" si="3"/>
        <v>474250.34030991234</v>
      </c>
      <c r="Y24" s="41">
        <f t="shared" si="3"/>
        <v>50851335.22739286</v>
      </c>
      <c r="Z24" s="17">
        <f>SUM(P24:Y24)</f>
        <v>471252605.52796876</v>
      </c>
      <c r="AA24" s="40" t="s">
        <v>62</v>
      </c>
    </row>
    <row r="25" spans="13:27" s="22" customFormat="1" x14ac:dyDescent="0.25">
      <c r="N25" s="32"/>
      <c r="O25" s="32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3:27" s="22" customFormat="1" x14ac:dyDescent="0.25">
      <c r="N26" s="45" t="s">
        <v>63</v>
      </c>
      <c r="O26" s="32"/>
      <c r="P26" s="46">
        <v>0</v>
      </c>
      <c r="Q26" s="46">
        <v>0</v>
      </c>
      <c r="R26" s="46">
        <v>0</v>
      </c>
      <c r="S26" s="47">
        <f>-(S22/S23)</f>
        <v>0.34710839169266716</v>
      </c>
      <c r="T26" s="48">
        <f t="shared" ref="T26:W26" si="4">-(T22/T23)</f>
        <v>-3.0121335312542521</v>
      </c>
      <c r="U26" s="47">
        <f t="shared" si="4"/>
        <v>0.39921019439505123</v>
      </c>
      <c r="V26" s="47">
        <f t="shared" si="4"/>
        <v>0.47585391473872163</v>
      </c>
      <c r="W26" s="47">
        <f t="shared" si="4"/>
        <v>0.35519905318607115</v>
      </c>
      <c r="X26" s="46">
        <v>0</v>
      </c>
      <c r="Y26" s="46">
        <v>0</v>
      </c>
      <c r="Z26" s="35"/>
      <c r="AA26" s="45" t="s">
        <v>63</v>
      </c>
    </row>
    <row r="28" spans="13:27" s="22" customFormat="1" x14ac:dyDescent="0.25">
      <c r="P28" s="49" t="s">
        <v>64</v>
      </c>
    </row>
    <row r="29" spans="13:27" s="22" customFormat="1" x14ac:dyDescent="0.25">
      <c r="P29" s="50" t="s">
        <v>65</v>
      </c>
    </row>
    <row r="30" spans="13:27" s="22" customFormat="1" x14ac:dyDescent="0.25">
      <c r="P30" s="51" t="s">
        <v>66</v>
      </c>
    </row>
    <row r="33" spans="1:25" x14ac:dyDescent="0.25">
      <c r="A33" s="22"/>
      <c r="P33" s="27">
        <f>SUM(P3:P5)</f>
        <v>12560722.55369102</v>
      </c>
      <c r="Q33" s="27">
        <f t="shared" ref="Q33:Y33" si="5">SUM(Q3:Q5)</f>
        <v>62408255.778720595</v>
      </c>
      <c r="R33" s="27">
        <f t="shared" si="5"/>
        <v>7966083.6147077475</v>
      </c>
      <c r="S33" s="27">
        <f t="shared" si="5"/>
        <v>-6646828.3516833987</v>
      </c>
      <c r="T33" s="27">
        <f t="shared" si="5"/>
        <v>-143719.72009963955</v>
      </c>
      <c r="U33" s="27">
        <f t="shared" si="5"/>
        <v>2055922.8329539981</v>
      </c>
      <c r="V33" s="27">
        <f t="shared" si="5"/>
        <v>13459024.198239528</v>
      </c>
      <c r="W33" s="27">
        <f t="shared" si="5"/>
        <v>1938377.6866096249</v>
      </c>
      <c r="X33" s="27">
        <f t="shared" si="5"/>
        <v>7312808.9847741192</v>
      </c>
      <c r="Y33" s="27">
        <f t="shared" si="5"/>
        <v>35526847.27668535</v>
      </c>
    </row>
    <row r="34" spans="1:25" x14ac:dyDescent="0.25">
      <c r="P34" s="27">
        <f>SUM(P6:P7)</f>
        <v>19375709.432164099</v>
      </c>
      <c r="Q34" s="27">
        <f t="shared" ref="Q34:Y34" si="6">SUM(Q6:Q7)</f>
        <v>814518.35090164281</v>
      </c>
      <c r="R34" s="27">
        <f t="shared" si="6"/>
        <v>2032864.1807800187</v>
      </c>
      <c r="S34" s="27">
        <f t="shared" si="6"/>
        <v>-605521.84</v>
      </c>
      <c r="T34" s="27">
        <f t="shared" si="6"/>
        <v>-106780.95367966712</v>
      </c>
      <c r="U34" s="27">
        <f t="shared" si="6"/>
        <v>1519535.8279200355</v>
      </c>
      <c r="V34" s="27">
        <f t="shared" si="6"/>
        <v>1379884.1251152959</v>
      </c>
      <c r="W34" s="27">
        <f t="shared" si="6"/>
        <v>831281.64296272816</v>
      </c>
      <c r="X34" s="27">
        <f t="shared" si="6"/>
        <v>1103479.0837780354</v>
      </c>
      <c r="Y34" s="27">
        <f t="shared" si="6"/>
        <v>951582.48648769956</v>
      </c>
    </row>
    <row r="35" spans="1:25" x14ac:dyDescent="0.25">
      <c r="P35" s="27">
        <f>SUM(P8:P11)</f>
        <v>-8757872.6689273752</v>
      </c>
      <c r="Q35" s="27">
        <f t="shared" ref="Q35:Y35" si="7">SUM(Q8:Q11)</f>
        <v>-8029868.2620446272</v>
      </c>
      <c r="R35" s="27">
        <f t="shared" si="7"/>
        <v>-615328.31677034684</v>
      </c>
      <c r="S35" s="27">
        <f t="shared" si="7"/>
        <v>2486995.9960408704</v>
      </c>
      <c r="T35" s="27">
        <f t="shared" si="7"/>
        <v>-2177621.4864617842</v>
      </c>
      <c r="U35" s="27">
        <f t="shared" si="7"/>
        <v>-5270555.0615127413</v>
      </c>
      <c r="V35" s="27">
        <f t="shared" si="7"/>
        <v>-7041545.8591066031</v>
      </c>
      <c r="W35" s="27">
        <f t="shared" si="7"/>
        <v>-3718039.6183536965</v>
      </c>
      <c r="X35" s="27">
        <f t="shared" si="7"/>
        <v>-2121715.6261170413</v>
      </c>
      <c r="Y35" s="27">
        <f t="shared" si="7"/>
        <v>-5309362.2663145373</v>
      </c>
    </row>
    <row r="36" spans="1:25" x14ac:dyDescent="0.25">
      <c r="P36" s="27">
        <f>P14</f>
        <v>151556.51165095539</v>
      </c>
      <c r="Q36" s="27">
        <f t="shared" ref="Q36:Y36" si="8">Q14</f>
        <v>-1091018.8474092656</v>
      </c>
      <c r="R36" s="27">
        <f t="shared" si="8"/>
        <v>-24974.03174362646</v>
      </c>
      <c r="S36" s="27">
        <f t="shared" si="8"/>
        <v>382612.57842655573</v>
      </c>
      <c r="T36" s="27">
        <f t="shared" si="8"/>
        <v>0</v>
      </c>
      <c r="U36" s="27">
        <f t="shared" si="8"/>
        <v>-447544.22501314292</v>
      </c>
      <c r="V36" s="27">
        <f t="shared" si="8"/>
        <v>-791918.40755098755</v>
      </c>
      <c r="W36" s="27">
        <f t="shared" si="8"/>
        <v>0</v>
      </c>
      <c r="X36" s="27">
        <f t="shared" si="8"/>
        <v>0</v>
      </c>
      <c r="Y36" s="27">
        <f t="shared" si="8"/>
        <v>-320369.26620905544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7"/>
  <sheetViews>
    <sheetView workbookViewId="0">
      <pane xSplit="1" topLeftCell="P1" activePane="topRight" state="frozen"/>
      <selection pane="topRight" activeCell="B1" sqref="B1:B1048576"/>
    </sheetView>
  </sheetViews>
  <sheetFormatPr defaultRowHeight="15" x14ac:dyDescent="0.25"/>
  <cols>
    <col min="1" max="1" width="38.7109375" style="17" customWidth="1"/>
    <col min="2" max="2" width="17.7109375" style="22" customWidth="1"/>
    <col min="3" max="3" width="16.7109375" style="22" bestFit="1" customWidth="1"/>
    <col min="4" max="4" width="17.28515625" style="22" bestFit="1" customWidth="1"/>
    <col min="5" max="5" width="15.85546875" style="22" bestFit="1" customWidth="1"/>
    <col min="6" max="6" width="14" style="22" customWidth="1"/>
    <col min="7" max="7" width="16.85546875" style="22" bestFit="1" customWidth="1"/>
    <col min="8" max="9" width="15.42578125" style="22" bestFit="1" customWidth="1"/>
    <col min="10" max="11" width="16.42578125" style="22" bestFit="1" customWidth="1"/>
    <col min="12" max="13" width="16.85546875" style="22" bestFit="1" customWidth="1"/>
    <col min="14" max="14" width="18.140625" style="22" bestFit="1" customWidth="1"/>
    <col min="15" max="15" width="7.140625" style="22" customWidth="1"/>
    <col min="16" max="26" width="20.42578125" style="22" customWidth="1"/>
    <col min="27" max="16384" width="9.140625" style="22"/>
  </cols>
  <sheetData>
    <row r="1" spans="1:27" s="17" customFormat="1" ht="45" x14ac:dyDescent="0.25">
      <c r="A1" s="15" t="s">
        <v>26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5" t="s">
        <v>28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s="17" customFormat="1" ht="45" x14ac:dyDescent="0.25">
      <c r="A2" s="18" t="s">
        <v>29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8" t="s">
        <v>40</v>
      </c>
      <c r="M2" s="18" t="s">
        <v>41</v>
      </c>
      <c r="N2" s="18" t="s">
        <v>42</v>
      </c>
      <c r="O2" s="16"/>
      <c r="P2" s="18" t="s">
        <v>5</v>
      </c>
      <c r="Q2" s="18" t="s">
        <v>6</v>
      </c>
      <c r="R2" s="18" t="s">
        <v>7</v>
      </c>
      <c r="S2" s="18" t="s">
        <v>8</v>
      </c>
      <c r="T2" s="18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8" t="s">
        <v>14</v>
      </c>
      <c r="Z2" s="18" t="s">
        <v>42</v>
      </c>
      <c r="AA2" s="16"/>
    </row>
    <row r="3" spans="1:27" x14ac:dyDescent="0.25">
      <c r="A3" s="19" t="s">
        <v>43</v>
      </c>
      <c r="B3" s="20">
        <v>33788262.200000003</v>
      </c>
      <c r="C3" s="20">
        <v>33566096.850000001</v>
      </c>
      <c r="D3" s="20">
        <v>81138386</v>
      </c>
      <c r="E3" s="20"/>
      <c r="F3" s="20"/>
      <c r="G3" s="20"/>
      <c r="H3" s="20"/>
      <c r="I3" s="20"/>
      <c r="J3" s="20"/>
      <c r="K3" s="20"/>
      <c r="L3" s="20"/>
      <c r="M3" s="20"/>
      <c r="N3" s="20">
        <v>148492745.05000001</v>
      </c>
      <c r="O3" s="21"/>
      <c r="P3" s="20">
        <v>5098433</v>
      </c>
      <c r="Q3" s="20">
        <v>76660654.513999999</v>
      </c>
      <c r="R3" s="20">
        <v>5678503</v>
      </c>
      <c r="S3" s="20">
        <v>1015000</v>
      </c>
      <c r="T3" s="20"/>
      <c r="U3" s="20">
        <v>9772274</v>
      </c>
      <c r="V3" s="20">
        <v>6112562.2000000002</v>
      </c>
      <c r="W3" s="20"/>
      <c r="X3" s="20">
        <v>19271353</v>
      </c>
      <c r="Y3" s="20">
        <v>24883965.335999999</v>
      </c>
      <c r="Z3" s="20">
        <v>148492745.05000001</v>
      </c>
      <c r="AA3" s="21"/>
    </row>
    <row r="4" spans="1:27" ht="30" x14ac:dyDescent="0.25">
      <c r="A4" s="19" t="s">
        <v>44</v>
      </c>
      <c r="B4" s="20">
        <v>72764714.390000015</v>
      </c>
      <c r="C4" s="20">
        <v>10694650</v>
      </c>
      <c r="D4" s="20">
        <v>288843421.60000002</v>
      </c>
      <c r="E4" s="20"/>
      <c r="F4" s="20"/>
      <c r="G4" s="20"/>
      <c r="H4" s="20"/>
      <c r="I4" s="20"/>
      <c r="J4" s="20"/>
      <c r="K4" s="20"/>
      <c r="L4" s="20"/>
      <c r="M4" s="20"/>
      <c r="N4" s="20">
        <v>372302785.99000001</v>
      </c>
      <c r="O4" s="21"/>
      <c r="P4" s="20">
        <v>32704265</v>
      </c>
      <c r="Q4" s="20">
        <v>130809637.29000001</v>
      </c>
      <c r="R4" s="20">
        <v>42778892</v>
      </c>
      <c r="S4" s="20">
        <v>12035000</v>
      </c>
      <c r="T4" s="20"/>
      <c r="U4" s="20">
        <v>2669785</v>
      </c>
      <c r="V4" s="20">
        <v>55587396.700000003</v>
      </c>
      <c r="W4" s="20"/>
      <c r="X4" s="20">
        <v>7905391</v>
      </c>
      <c r="Y4" s="20">
        <v>87812419</v>
      </c>
      <c r="Z4" s="20">
        <v>372302785.99000001</v>
      </c>
      <c r="AA4" s="21"/>
    </row>
    <row r="5" spans="1:27" x14ac:dyDescent="0.25">
      <c r="A5" s="19" t="s">
        <v>45</v>
      </c>
      <c r="B5" s="20">
        <v>19375226.5</v>
      </c>
      <c r="C5" s="20"/>
      <c r="D5" s="20">
        <v>375000</v>
      </c>
      <c r="E5" s="20"/>
      <c r="F5" s="20"/>
      <c r="G5" s="20"/>
      <c r="H5" s="20"/>
      <c r="I5" s="20"/>
      <c r="J5" s="20"/>
      <c r="K5" s="20"/>
      <c r="L5" s="20"/>
      <c r="M5" s="20"/>
      <c r="N5" s="20">
        <v>19750226.5</v>
      </c>
      <c r="O5" s="21"/>
      <c r="P5" s="20"/>
      <c r="Q5" s="20">
        <v>14946062.459999999</v>
      </c>
      <c r="R5" s="20"/>
      <c r="S5" s="20">
        <v>375000</v>
      </c>
      <c r="T5" s="20"/>
      <c r="U5" s="20"/>
      <c r="V5" s="20"/>
      <c r="W5" s="20">
        <v>4429164.04</v>
      </c>
      <c r="X5" s="20"/>
      <c r="Y5" s="20"/>
      <c r="Z5" s="20">
        <v>19750226.5</v>
      </c>
      <c r="AA5" s="21"/>
    </row>
    <row r="6" spans="1:27" ht="30" x14ac:dyDescent="0.25">
      <c r="A6" s="23" t="s">
        <v>46</v>
      </c>
      <c r="B6" s="20"/>
      <c r="C6" s="20"/>
      <c r="D6" s="20"/>
      <c r="E6" s="20">
        <v>40487952.769999996</v>
      </c>
      <c r="F6" s="20"/>
      <c r="G6" s="20"/>
      <c r="H6" s="20">
        <v>10258815.699999999</v>
      </c>
      <c r="I6" s="20"/>
      <c r="J6" s="20"/>
      <c r="K6" s="20"/>
      <c r="L6" s="20"/>
      <c r="M6" s="20"/>
      <c r="N6" s="20">
        <v>50746768.469999999</v>
      </c>
      <c r="O6" s="21"/>
      <c r="P6" s="20">
        <v>25659383.832399987</v>
      </c>
      <c r="Q6" s="20">
        <v>9531371.5584000051</v>
      </c>
      <c r="R6" s="20">
        <v>2223586.0111999982</v>
      </c>
      <c r="S6" s="20"/>
      <c r="T6" s="20"/>
      <c r="U6" s="20">
        <v>1367564.2124000005</v>
      </c>
      <c r="V6" s="20">
        <v>9876735.5884000063</v>
      </c>
      <c r="W6" s="20"/>
      <c r="X6" s="20">
        <v>1741686</v>
      </c>
      <c r="Y6" s="20">
        <v>346441.26720000029</v>
      </c>
      <c r="Z6" s="20">
        <v>50746768.469999991</v>
      </c>
      <c r="AA6" s="21"/>
    </row>
    <row r="7" spans="1:27" ht="30" x14ac:dyDescent="0.25">
      <c r="A7" s="23" t="s">
        <v>47</v>
      </c>
      <c r="B7" s="20"/>
      <c r="C7" s="20"/>
      <c r="D7" s="20"/>
      <c r="E7" s="20">
        <v>45505493.539999999</v>
      </c>
      <c r="F7" s="20">
        <v>1065792.31</v>
      </c>
      <c r="G7" s="20">
        <v>15531986.150000002</v>
      </c>
      <c r="H7" s="20">
        <v>11788344.669999994</v>
      </c>
      <c r="I7" s="20"/>
      <c r="J7" s="20"/>
      <c r="K7" s="20"/>
      <c r="L7" s="20"/>
      <c r="M7" s="20"/>
      <c r="N7" s="20">
        <v>73891616.669999987</v>
      </c>
      <c r="O7" s="21"/>
      <c r="P7" s="20">
        <v>6411854.5299999993</v>
      </c>
      <c r="Q7" s="20">
        <v>26770627.457000017</v>
      </c>
      <c r="R7" s="20">
        <v>4499799.790000001</v>
      </c>
      <c r="S7" s="20">
        <v>959825.08</v>
      </c>
      <c r="T7" s="20">
        <v>156098.53</v>
      </c>
      <c r="U7" s="20">
        <v>3425221.2969999998</v>
      </c>
      <c r="V7" s="20">
        <v>19068906.088999994</v>
      </c>
      <c r="W7" s="20">
        <v>4102363.409500001</v>
      </c>
      <c r="X7" s="20">
        <v>3622254.46</v>
      </c>
      <c r="Y7" s="20">
        <v>4874666.0274999989</v>
      </c>
      <c r="Z7" s="20">
        <v>73891616.670000017</v>
      </c>
      <c r="AA7" s="21"/>
    </row>
    <row r="8" spans="1:27" x14ac:dyDescent="0.25">
      <c r="A8" s="24" t="s">
        <v>48</v>
      </c>
      <c r="B8" s="20"/>
      <c r="C8" s="20"/>
      <c r="D8" s="20"/>
      <c r="E8" s="20"/>
      <c r="F8" s="20"/>
      <c r="G8" s="20"/>
      <c r="H8" s="20"/>
      <c r="I8" s="20">
        <v>10271425.919999998</v>
      </c>
      <c r="J8" s="20">
        <v>51713453.91000016</v>
      </c>
      <c r="K8" s="20">
        <v>33693544.969999954</v>
      </c>
      <c r="L8" s="20">
        <v>38527116.920000046</v>
      </c>
      <c r="M8" s="20"/>
      <c r="N8" s="20">
        <v>134205541.72000016</v>
      </c>
      <c r="O8" s="21"/>
      <c r="P8" s="20">
        <v>30315318.604899939</v>
      </c>
      <c r="Q8" s="20">
        <v>23379122.678700052</v>
      </c>
      <c r="R8" s="20">
        <v>10026855.310599975</v>
      </c>
      <c r="S8" s="20">
        <v>1496466.4700999984</v>
      </c>
      <c r="T8" s="20"/>
      <c r="U8" s="20">
        <v>6815804.9101999998</v>
      </c>
      <c r="V8" s="20">
        <v>22998005.190999992</v>
      </c>
      <c r="W8" s="20">
        <v>17782387.871800013</v>
      </c>
      <c r="X8" s="20">
        <v>4668141.5867000036</v>
      </c>
      <c r="Y8" s="20">
        <v>16723439.096000012</v>
      </c>
      <c r="Z8" s="20">
        <v>134205541.71999998</v>
      </c>
      <c r="AA8" s="21"/>
    </row>
    <row r="9" spans="1:27" x14ac:dyDescent="0.25">
      <c r="A9" s="24" t="s">
        <v>49</v>
      </c>
      <c r="B9" s="20"/>
      <c r="C9" s="20"/>
      <c r="D9" s="20"/>
      <c r="E9" s="20"/>
      <c r="F9" s="20"/>
      <c r="G9" s="20"/>
      <c r="H9" s="20"/>
      <c r="I9" s="20">
        <v>4205083.8999999994</v>
      </c>
      <c r="J9" s="20">
        <v>14428083.169999998</v>
      </c>
      <c r="K9" s="20">
        <v>41700084.549999967</v>
      </c>
      <c r="L9" s="20">
        <v>7021533.2999999989</v>
      </c>
      <c r="M9" s="20"/>
      <c r="N9" s="20">
        <v>67354784.919999957</v>
      </c>
      <c r="O9" s="21"/>
      <c r="P9" s="20">
        <v>10444034.150000004</v>
      </c>
      <c r="Q9" s="20">
        <v>10163975.578100005</v>
      </c>
      <c r="R9" s="20">
        <v>4902892.6502</v>
      </c>
      <c r="S9" s="20"/>
      <c r="T9" s="20"/>
      <c r="U9" s="20">
        <v>6719133.4829999991</v>
      </c>
      <c r="V9" s="20">
        <v>6878817.5112000015</v>
      </c>
      <c r="W9" s="20">
        <v>13329490.229500003</v>
      </c>
      <c r="X9" s="20">
        <v>834790.22750000004</v>
      </c>
      <c r="Y9" s="20">
        <v>14081651.090499995</v>
      </c>
      <c r="Z9" s="20">
        <v>67354784.920000002</v>
      </c>
      <c r="AA9" s="21"/>
    </row>
    <row r="10" spans="1:27" ht="30" x14ac:dyDescent="0.25">
      <c r="A10" s="24" t="s">
        <v>50</v>
      </c>
      <c r="B10" s="20"/>
      <c r="C10" s="20"/>
      <c r="D10" s="20"/>
      <c r="E10" s="20"/>
      <c r="F10" s="20"/>
      <c r="G10" s="20"/>
      <c r="H10" s="20"/>
      <c r="I10" s="20">
        <v>41650587.569999993</v>
      </c>
      <c r="J10" s="20">
        <v>48071638.959999971</v>
      </c>
      <c r="K10" s="20">
        <v>57944813.359999962</v>
      </c>
      <c r="L10" s="20">
        <v>52563326.089999981</v>
      </c>
      <c r="M10" s="20"/>
      <c r="N10" s="20">
        <v>200230365.9799999</v>
      </c>
      <c r="O10" s="21"/>
      <c r="P10" s="20">
        <v>30941716.554799989</v>
      </c>
      <c r="Q10" s="20">
        <v>27563953.635700002</v>
      </c>
      <c r="R10" s="20">
        <v>14344363.150299992</v>
      </c>
      <c r="S10" s="20">
        <v>21952137.52</v>
      </c>
      <c r="T10" s="20">
        <v>122372.3685</v>
      </c>
      <c r="U10" s="20">
        <v>10577511.920299999</v>
      </c>
      <c r="V10" s="20">
        <v>18379446.122999996</v>
      </c>
      <c r="W10" s="20">
        <v>41962133.902100012</v>
      </c>
      <c r="X10" s="20">
        <v>2734134.0102000004</v>
      </c>
      <c r="Y10" s="20">
        <v>31652596.795100011</v>
      </c>
      <c r="Z10" s="20">
        <v>200230365.97999996</v>
      </c>
      <c r="AA10" s="21"/>
    </row>
    <row r="11" spans="1:27" x14ac:dyDescent="0.25">
      <c r="A11" s="24" t="s">
        <v>51</v>
      </c>
      <c r="B11" s="20"/>
      <c r="C11" s="20"/>
      <c r="D11" s="20"/>
      <c r="E11" s="20"/>
      <c r="F11" s="20"/>
      <c r="G11" s="20"/>
      <c r="H11" s="20"/>
      <c r="I11" s="20">
        <v>5614939.0299999975</v>
      </c>
      <c r="J11" s="20">
        <v>22795044.669999972</v>
      </c>
      <c r="K11" s="20">
        <v>14557108.700000016</v>
      </c>
      <c r="L11" s="20">
        <v>13103795.79000001</v>
      </c>
      <c r="M11" s="20"/>
      <c r="N11" s="20">
        <v>56070888.189999998</v>
      </c>
      <c r="O11" s="21"/>
      <c r="P11" s="20">
        <v>13209092.542399995</v>
      </c>
      <c r="Q11" s="20">
        <v>14091945.342600003</v>
      </c>
      <c r="R11" s="20">
        <v>5378732.9887999995</v>
      </c>
      <c r="S11" s="20">
        <v>3910630.7299999995</v>
      </c>
      <c r="T11" s="20"/>
      <c r="U11" s="20">
        <v>1042726.6889000008</v>
      </c>
      <c r="V11" s="20">
        <v>2234964.4834999996</v>
      </c>
      <c r="W11" s="20">
        <v>10188803.536800006</v>
      </c>
      <c r="X11" s="20">
        <v>518694.39150000014</v>
      </c>
      <c r="Y11" s="20">
        <v>5495297.4855000041</v>
      </c>
      <c r="Z11" s="20">
        <v>56070888.190000013</v>
      </c>
      <c r="AA11" s="21"/>
    </row>
    <row r="12" spans="1:27" ht="30" x14ac:dyDescent="0.25">
      <c r="A12" s="25" t="s">
        <v>52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8">
        <v>216800000</v>
      </c>
      <c r="N12" s="28">
        <v>216800000</v>
      </c>
      <c r="O12" s="21"/>
      <c r="P12" s="20"/>
      <c r="Q12" s="20"/>
      <c r="R12" s="20"/>
      <c r="S12" s="20"/>
      <c r="T12" s="28">
        <v>216800000</v>
      </c>
      <c r="U12" s="20"/>
      <c r="V12" s="20"/>
      <c r="W12" s="20"/>
      <c r="X12" s="20"/>
      <c r="Y12" s="20"/>
      <c r="Z12" s="28">
        <v>216800000</v>
      </c>
      <c r="AA12" s="21"/>
    </row>
    <row r="13" spans="1:27" ht="30" x14ac:dyDescent="0.25">
      <c r="A13" s="25" t="s">
        <v>53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8">
        <v>23500000</v>
      </c>
      <c r="N13" s="28">
        <v>23500000</v>
      </c>
      <c r="O13" s="21"/>
      <c r="P13" s="20"/>
      <c r="Q13" s="20"/>
      <c r="R13" s="20"/>
      <c r="S13" s="20"/>
      <c r="T13" s="28">
        <v>23500000</v>
      </c>
      <c r="U13" s="20"/>
      <c r="V13" s="20"/>
      <c r="W13" s="20"/>
      <c r="X13" s="20"/>
      <c r="Y13" s="20"/>
      <c r="Z13" s="28">
        <v>23500000</v>
      </c>
      <c r="AA13" s="21"/>
    </row>
    <row r="14" spans="1:27" ht="30" x14ac:dyDescent="0.25">
      <c r="A14" s="25" t="s">
        <v>54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>
        <v>6320033.2000000002</v>
      </c>
      <c r="N14" s="20">
        <v>6320033.2000000002</v>
      </c>
      <c r="O14" s="21"/>
      <c r="P14" s="20">
        <v>270000</v>
      </c>
      <c r="Q14" s="20">
        <v>55100</v>
      </c>
      <c r="R14" s="20">
        <v>485240</v>
      </c>
      <c r="S14" s="20">
        <v>3105000</v>
      </c>
      <c r="T14" s="20"/>
      <c r="U14" s="20">
        <v>1028704</v>
      </c>
      <c r="V14" s="20">
        <v>782967.2</v>
      </c>
      <c r="W14" s="20"/>
      <c r="X14" s="20"/>
      <c r="Y14" s="20">
        <v>593022</v>
      </c>
      <c r="Z14" s="20">
        <v>6320033.2000000002</v>
      </c>
      <c r="AA14" s="21"/>
    </row>
    <row r="15" spans="1:27" ht="30" x14ac:dyDescent="0.25">
      <c r="A15" s="25" t="s">
        <v>55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146166116.71000028</v>
      </c>
      <c r="N15" s="20">
        <v>146166116.71000028</v>
      </c>
      <c r="O15" s="21"/>
      <c r="P15" s="20"/>
      <c r="Q15" s="20"/>
      <c r="R15" s="20"/>
      <c r="S15" s="20"/>
      <c r="T15" s="20">
        <v>146166116.71000028</v>
      </c>
      <c r="U15" s="20"/>
      <c r="V15" s="20"/>
      <c r="W15" s="20"/>
      <c r="X15" s="20"/>
      <c r="Y15" s="20"/>
      <c r="Z15" s="20">
        <v>146166116.71000028</v>
      </c>
      <c r="AA15" s="21"/>
    </row>
    <row r="16" spans="1:27" x14ac:dyDescent="0.25">
      <c r="A16" s="26" t="s">
        <v>42</v>
      </c>
      <c r="B16" s="26">
        <v>125928203.09000002</v>
      </c>
      <c r="C16" s="26">
        <v>44260746.850000001</v>
      </c>
      <c r="D16" s="26">
        <v>370356807.60000002</v>
      </c>
      <c r="E16" s="26">
        <v>85993446.310000002</v>
      </c>
      <c r="F16" s="26">
        <v>1065792.31</v>
      </c>
      <c r="G16" s="26">
        <v>15531986.150000002</v>
      </c>
      <c r="H16" s="26">
        <v>22047160.369999994</v>
      </c>
      <c r="I16" s="26">
        <v>61742036.419999987</v>
      </c>
      <c r="J16" s="26">
        <v>137008220.7100001</v>
      </c>
      <c r="K16" s="26">
        <v>147895551.57999989</v>
      </c>
      <c r="L16" s="26">
        <v>111215772.10000004</v>
      </c>
      <c r="M16" s="26">
        <v>392786149.91000026</v>
      </c>
      <c r="N16" s="26">
        <v>1515831873.4000003</v>
      </c>
      <c r="O16" s="29"/>
      <c r="P16" s="26">
        <v>155054098.21449992</v>
      </c>
      <c r="Q16" s="26">
        <v>333972450.51450008</v>
      </c>
      <c r="R16" s="26">
        <v>90318864.901099965</v>
      </c>
      <c r="S16" s="26">
        <v>44849059.800099991</v>
      </c>
      <c r="T16" s="26">
        <v>386744587.60850024</v>
      </c>
      <c r="U16" s="26">
        <v>43418725.511799999</v>
      </c>
      <c r="V16" s="26">
        <v>141919801.08609998</v>
      </c>
      <c r="W16" s="26">
        <v>91794342.989700034</v>
      </c>
      <c r="X16" s="26">
        <v>41296444.675900005</v>
      </c>
      <c r="Y16" s="26">
        <v>186463498.09780002</v>
      </c>
      <c r="Z16" s="26">
        <v>1515831873.4000003</v>
      </c>
      <c r="AA16" s="21"/>
    </row>
    <row r="17" spans="15:27" s="22" customFormat="1" x14ac:dyDescent="0.25">
      <c r="O17" s="30"/>
      <c r="AA17" s="21"/>
    </row>
    <row r="18" spans="15:27" s="22" customFormat="1" x14ac:dyDescent="0.25">
      <c r="O18" s="30"/>
      <c r="AA18" s="31"/>
    </row>
    <row r="19" spans="15:27" s="22" customFormat="1" x14ac:dyDescent="0.25">
      <c r="O19" s="30"/>
      <c r="AA19" s="31"/>
    </row>
    <row r="20" spans="15:27" s="22" customFormat="1" x14ac:dyDescent="0.25">
      <c r="O20" s="30"/>
      <c r="AA20" s="31"/>
    </row>
    <row r="21" spans="15:27" s="22" customFormat="1" x14ac:dyDescent="0.25">
      <c r="O21" s="30"/>
      <c r="AA21" s="31"/>
    </row>
    <row r="22" spans="15:27" s="22" customFormat="1" x14ac:dyDescent="0.25">
      <c r="O22" s="30"/>
      <c r="AA22" s="31"/>
    </row>
    <row r="23" spans="15:27" s="22" customFormat="1" x14ac:dyDescent="0.25">
      <c r="O23" s="30"/>
      <c r="AA23" s="31"/>
    </row>
    <row r="24" spans="15:27" s="22" customFormat="1" x14ac:dyDescent="0.25">
      <c r="O24" s="30"/>
      <c r="AA24" s="31"/>
    </row>
    <row r="25" spans="15:27" s="22" customFormat="1" x14ac:dyDescent="0.25">
      <c r="O25" s="30"/>
      <c r="AA25" s="31"/>
    </row>
    <row r="26" spans="15:27" s="22" customFormat="1" x14ac:dyDescent="0.25">
      <c r="O26" s="30"/>
      <c r="AA26" s="31"/>
    </row>
    <row r="27" spans="15:27" s="22" customFormat="1" x14ac:dyDescent="0.25">
      <c r="O27" s="30"/>
      <c r="AA2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36"/>
  <sheetViews>
    <sheetView workbookViewId="0">
      <pane xSplit="1" topLeftCell="P1" activePane="topRight" state="frozen"/>
      <selection pane="topRight" activeCell="T12" sqref="T12:T15"/>
    </sheetView>
  </sheetViews>
  <sheetFormatPr defaultRowHeight="15" x14ac:dyDescent="0.25"/>
  <cols>
    <col min="1" max="1" width="38.7109375" style="17" customWidth="1"/>
    <col min="2" max="2" width="18.5703125" style="22" customWidth="1"/>
    <col min="3" max="3" width="16.7109375" style="22" bestFit="1" customWidth="1"/>
    <col min="4" max="5" width="15.42578125" style="22" bestFit="1" customWidth="1"/>
    <col min="6" max="6" width="14.5703125" style="22" bestFit="1" customWidth="1"/>
    <col min="7" max="7" width="16.85546875" style="22" bestFit="1" customWidth="1"/>
    <col min="8" max="8" width="14.5703125" style="22" bestFit="1" customWidth="1"/>
    <col min="9" max="11" width="15.85546875" style="22" bestFit="1" customWidth="1"/>
    <col min="12" max="12" width="16.85546875" style="22" bestFit="1" customWidth="1"/>
    <col min="13" max="13" width="17.28515625" style="22" bestFit="1" customWidth="1"/>
    <col min="14" max="14" width="16.85546875" style="22" bestFit="1" customWidth="1"/>
    <col min="15" max="15" width="7.140625" style="22" customWidth="1"/>
    <col min="16" max="16" width="17.7109375" style="22" customWidth="1"/>
    <col min="17" max="17" width="15.85546875" style="22" bestFit="1" customWidth="1"/>
    <col min="18" max="18" width="15.5703125" style="22" customWidth="1"/>
    <col min="19" max="19" width="16.42578125" style="22" bestFit="1" customWidth="1"/>
    <col min="20" max="20" width="16.85546875" style="22" bestFit="1" customWidth="1"/>
    <col min="21" max="21" width="15" style="22" bestFit="1" customWidth="1"/>
    <col min="22" max="22" width="15.5703125" style="22" customWidth="1"/>
    <col min="23" max="23" width="15.42578125" style="22" bestFit="1" customWidth="1"/>
    <col min="24" max="24" width="14.5703125" style="22" bestFit="1" customWidth="1"/>
    <col min="25" max="25" width="15.85546875" style="22" bestFit="1" customWidth="1"/>
    <col min="26" max="26" width="16.85546875" style="22" bestFit="1" customWidth="1"/>
    <col min="27" max="16384" width="9.140625" style="22"/>
  </cols>
  <sheetData>
    <row r="1" spans="1:27" s="17" customFormat="1" ht="45" x14ac:dyDescent="0.25">
      <c r="A1" s="15" t="s">
        <v>26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5" t="s">
        <v>28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s="17" customFormat="1" ht="30" x14ac:dyDescent="0.25">
      <c r="A2" s="18" t="s">
        <v>29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8" t="s">
        <v>40</v>
      </c>
      <c r="M2" s="18" t="s">
        <v>56</v>
      </c>
      <c r="N2" s="18" t="s">
        <v>42</v>
      </c>
      <c r="O2" s="16"/>
      <c r="P2" s="18" t="s">
        <v>5</v>
      </c>
      <c r="Q2" s="18" t="s">
        <v>6</v>
      </c>
      <c r="R2" s="18" t="s">
        <v>7</v>
      </c>
      <c r="S2" s="18" t="s">
        <v>8</v>
      </c>
      <c r="T2" s="18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8" t="s">
        <v>14</v>
      </c>
      <c r="Z2" s="18" t="s">
        <v>42</v>
      </c>
      <c r="AA2" s="16"/>
    </row>
    <row r="3" spans="1:27" x14ac:dyDescent="0.25">
      <c r="A3" s="19" t="s">
        <v>43</v>
      </c>
      <c r="B3" s="20">
        <f>'[1]Reporting 2013'!B3-'[1]Reporting 2013 Roll-over'!B3</f>
        <v>17091605</v>
      </c>
      <c r="C3" s="20">
        <f>'[1]Reporting 2013'!C3-'[1]Reporting 2013 Roll-over'!C3</f>
        <v>15186307.000000007</v>
      </c>
      <c r="D3" s="20">
        <f>'[1]Reporting 2013'!D3-'[1]Reporting 2013 Roll-over'!D3</f>
        <v>11308792</v>
      </c>
      <c r="E3" s="20">
        <f>'[1]Reporting 2013'!E3-'[1]Reporting 2013 Roll-over'!E3</f>
        <v>0</v>
      </c>
      <c r="F3" s="20">
        <f>'[1]Reporting 2013'!F3-'[1]Reporting 2013 Roll-over'!F3</f>
        <v>0</v>
      </c>
      <c r="G3" s="20">
        <f>'[1]Reporting 2013'!G3-'[1]Reporting 2013 Roll-over'!G3</f>
        <v>0</v>
      </c>
      <c r="H3" s="20">
        <f>'[1]Reporting 2013'!H3-'[1]Reporting 2013 Roll-over'!H3</f>
        <v>0</v>
      </c>
      <c r="I3" s="20">
        <f>'[1]Reporting 2013'!I3-'[1]Reporting 2013 Roll-over'!I3</f>
        <v>0</v>
      </c>
      <c r="J3" s="20">
        <f>'[1]Reporting 2013'!J3-'[1]Reporting 2013 Roll-over'!J3</f>
        <v>0</v>
      </c>
      <c r="K3" s="20">
        <f>'[1]Reporting 2013'!K3-'[1]Reporting 2013 Roll-over'!K3</f>
        <v>0</v>
      </c>
      <c r="L3" s="20">
        <f>'[1]Reporting 2013'!L3-'[1]Reporting 2013 Roll-over'!L3</f>
        <v>0</v>
      </c>
      <c r="M3" s="20">
        <f>'[1]Reporting 2013'!M3-'[1]Reporting 2013 Roll-over'!M3</f>
        <v>0</v>
      </c>
      <c r="N3" s="20">
        <f>'[1]Reporting 2013'!N3-'[1]Reporting 2013 Roll-over'!N3</f>
        <v>43586704</v>
      </c>
      <c r="O3" s="21"/>
      <c r="P3" s="20">
        <f>'[1]Reporting 2013'!P3-'[1]Reporting 2013 Roll-over'!P3</f>
        <v>3399437.4000000004</v>
      </c>
      <c r="Q3" s="20">
        <f>'[1]Reporting 2013'!Q3-'[1]Reporting 2013 Roll-over'!Q3</f>
        <v>10777422</v>
      </c>
      <c r="R3" s="20">
        <f>'[1]Reporting 2013'!R3-'[1]Reporting 2013 Roll-over'!R3</f>
        <v>1454275</v>
      </c>
      <c r="S3" s="20">
        <f>'[1]Reporting 2013'!S3-'[1]Reporting 2013 Roll-over'!S3</f>
        <v>50000</v>
      </c>
      <c r="T3" s="20">
        <f>'[1]Reporting 2013'!T3-'[1]Reporting 2013 Roll-over'!T3</f>
        <v>2062493</v>
      </c>
      <c r="U3" s="20">
        <f>'[1]Reporting 2013'!U3-'[1]Reporting 2013 Roll-over'!U3</f>
        <v>2349885</v>
      </c>
      <c r="V3" s="20">
        <f>'[1]Reporting 2013'!V3-'[1]Reporting 2013 Roll-over'!V3</f>
        <v>9160649.5999999978</v>
      </c>
      <c r="W3" s="20">
        <f>'[1]Reporting 2013'!W3-'[1]Reporting 2013 Roll-over'!W3</f>
        <v>0</v>
      </c>
      <c r="X3" s="20">
        <f>'[1]Reporting 2013'!X3-'[1]Reporting 2013 Roll-over'!X3</f>
        <v>1647092</v>
      </c>
      <c r="Y3" s="20">
        <f>'[1]Reporting 2013'!Y3-'[1]Reporting 2013 Roll-over'!Y3</f>
        <v>12685449.999999996</v>
      </c>
      <c r="Z3" s="20">
        <f>'[1]Reporting 2013'!Z3-'[1]Reporting 2013 Roll-over'!Z3</f>
        <v>43586703.99999997</v>
      </c>
      <c r="AA3" s="21"/>
    </row>
    <row r="4" spans="1:27" ht="30" x14ac:dyDescent="0.25">
      <c r="A4" s="19" t="s">
        <v>44</v>
      </c>
      <c r="B4" s="20">
        <f>'[1]Reporting 2013'!B4-'[1]Reporting 2013 Roll-over'!B4</f>
        <v>6665091</v>
      </c>
      <c r="C4" s="20">
        <f>'[1]Reporting 2013'!C4-'[1]Reporting 2013 Roll-over'!C4</f>
        <v>200000</v>
      </c>
      <c r="D4" s="20">
        <f>'[1]Reporting 2013'!D4-'[1]Reporting 2013 Roll-over'!D4</f>
        <v>3267251</v>
      </c>
      <c r="E4" s="20">
        <f>'[1]Reporting 2013'!E4-'[1]Reporting 2013 Roll-over'!E4</f>
        <v>0</v>
      </c>
      <c r="F4" s="20">
        <f>'[1]Reporting 2013'!F4-'[1]Reporting 2013 Roll-over'!F4</f>
        <v>0</v>
      </c>
      <c r="G4" s="20">
        <f>'[1]Reporting 2013'!G4-'[1]Reporting 2013 Roll-over'!G4</f>
        <v>0</v>
      </c>
      <c r="H4" s="20">
        <f>'[1]Reporting 2013'!H4-'[1]Reporting 2013 Roll-over'!H4</f>
        <v>0</v>
      </c>
      <c r="I4" s="20">
        <f>'[1]Reporting 2013'!I4-'[1]Reporting 2013 Roll-over'!I4</f>
        <v>0</v>
      </c>
      <c r="J4" s="20">
        <f>'[1]Reporting 2013'!J4-'[1]Reporting 2013 Roll-over'!J4</f>
        <v>0</v>
      </c>
      <c r="K4" s="20">
        <f>'[1]Reporting 2013'!K4-'[1]Reporting 2013 Roll-over'!K4</f>
        <v>0</v>
      </c>
      <c r="L4" s="20">
        <f>'[1]Reporting 2013'!L4-'[1]Reporting 2013 Roll-over'!L4</f>
        <v>0</v>
      </c>
      <c r="M4" s="20">
        <f>'[1]Reporting 2013'!M4-'[1]Reporting 2013 Roll-over'!M4</f>
        <v>0</v>
      </c>
      <c r="N4" s="20">
        <f>'[1]Reporting 2013'!N4-'[1]Reporting 2013 Roll-over'!N4</f>
        <v>10132342</v>
      </c>
      <c r="O4" s="21"/>
      <c r="P4" s="20">
        <f>'[1]Reporting 2013'!P4-'[1]Reporting 2013 Roll-over'!P4</f>
        <v>97301</v>
      </c>
      <c r="Q4" s="20">
        <f>'[1]Reporting 2013'!Q4-'[1]Reporting 2013 Roll-over'!Q4</f>
        <v>1992611</v>
      </c>
      <c r="R4" s="20">
        <f>'[1]Reporting 2013'!R4-'[1]Reporting 2013 Roll-over'!R4</f>
        <v>224950</v>
      </c>
      <c r="S4" s="20">
        <f>'[1]Reporting 2013'!S4-'[1]Reporting 2013 Roll-over'!S4</f>
        <v>45000</v>
      </c>
      <c r="T4" s="20">
        <f>'[1]Reporting 2013'!T4-'[1]Reporting 2013 Roll-over'!T4</f>
        <v>0</v>
      </c>
      <c r="U4" s="20">
        <f>'[1]Reporting 2013'!U4-'[1]Reporting 2013 Roll-over'!U4</f>
        <v>200000</v>
      </c>
      <c r="V4" s="20">
        <f>'[1]Reporting 2013'!V4-'[1]Reporting 2013 Roll-over'!V4</f>
        <v>4672480</v>
      </c>
      <c r="W4" s="20">
        <f>'[1]Reporting 2013'!W4-'[1]Reporting 2013 Roll-over'!W4</f>
        <v>0</v>
      </c>
      <c r="X4" s="20">
        <f>'[1]Reporting 2013'!X4-'[1]Reporting 2013 Roll-over'!X4</f>
        <v>0</v>
      </c>
      <c r="Y4" s="20">
        <f>'[1]Reporting 2013'!Y4-'[1]Reporting 2013 Roll-over'!Y4</f>
        <v>2900000</v>
      </c>
      <c r="Z4" s="20">
        <f>'[1]Reporting 2013'!Z4-'[1]Reporting 2013 Roll-over'!Z4</f>
        <v>10132342</v>
      </c>
      <c r="AA4" s="21"/>
    </row>
    <row r="5" spans="1:27" x14ac:dyDescent="0.25">
      <c r="A5" s="19" t="s">
        <v>45</v>
      </c>
      <c r="B5" s="20">
        <f>'[1]Reporting 2013'!B5-'[1]Reporting 2013 Roll-over'!B5</f>
        <v>0</v>
      </c>
      <c r="C5" s="20">
        <f>'[1]Reporting 2013'!C5-'[1]Reporting 2013 Roll-over'!C5</f>
        <v>0</v>
      </c>
      <c r="D5" s="20">
        <f>'[1]Reporting 2013'!D5-'[1]Reporting 2013 Roll-over'!D5</f>
        <v>99300</v>
      </c>
      <c r="E5" s="20">
        <f>'[1]Reporting 2013'!E5-'[1]Reporting 2013 Roll-over'!E5</f>
        <v>0</v>
      </c>
      <c r="F5" s="20">
        <f>'[1]Reporting 2013'!F5-'[1]Reporting 2013 Roll-over'!F5</f>
        <v>0</v>
      </c>
      <c r="G5" s="20">
        <f>'[1]Reporting 2013'!G5-'[1]Reporting 2013 Roll-over'!G5</f>
        <v>0</v>
      </c>
      <c r="H5" s="20">
        <f>'[1]Reporting 2013'!H5-'[1]Reporting 2013 Roll-over'!H5</f>
        <v>0</v>
      </c>
      <c r="I5" s="20">
        <f>'[1]Reporting 2013'!I5-'[1]Reporting 2013 Roll-over'!I5</f>
        <v>0</v>
      </c>
      <c r="J5" s="20">
        <f>'[1]Reporting 2013'!J5-'[1]Reporting 2013 Roll-over'!J5</f>
        <v>0</v>
      </c>
      <c r="K5" s="20">
        <f>'[1]Reporting 2013'!K5-'[1]Reporting 2013 Roll-over'!K5</f>
        <v>0</v>
      </c>
      <c r="L5" s="20">
        <f>'[1]Reporting 2013'!L5-'[1]Reporting 2013 Roll-over'!L5</f>
        <v>0</v>
      </c>
      <c r="M5" s="20">
        <f>'[1]Reporting 2013'!M5-'[1]Reporting 2013 Roll-over'!M5</f>
        <v>0</v>
      </c>
      <c r="N5" s="20">
        <f>'[1]Reporting 2013'!N5-'[1]Reporting 2013 Roll-over'!N5</f>
        <v>99300</v>
      </c>
      <c r="O5" s="21"/>
      <c r="P5" s="20">
        <f>'[1]Reporting 2013'!P5-'[1]Reporting 2013 Roll-over'!P5</f>
        <v>0</v>
      </c>
      <c r="Q5" s="20">
        <f>'[1]Reporting 2013'!Q5-'[1]Reporting 2013 Roll-over'!Q5</f>
        <v>0</v>
      </c>
      <c r="R5" s="20">
        <f>'[1]Reporting 2013'!R5-'[1]Reporting 2013 Roll-over'!R5</f>
        <v>0</v>
      </c>
      <c r="S5" s="20">
        <f>'[1]Reporting 2013'!S5-'[1]Reporting 2013 Roll-over'!S5</f>
        <v>99300</v>
      </c>
      <c r="T5" s="20">
        <f>'[1]Reporting 2013'!T5-'[1]Reporting 2013 Roll-over'!T5</f>
        <v>0</v>
      </c>
      <c r="U5" s="20">
        <f>'[1]Reporting 2013'!U5-'[1]Reporting 2013 Roll-over'!U5</f>
        <v>0</v>
      </c>
      <c r="V5" s="20">
        <f>'[1]Reporting 2013'!V5-'[1]Reporting 2013 Roll-over'!V5</f>
        <v>0</v>
      </c>
      <c r="W5" s="20">
        <f>'[1]Reporting 2013'!W5-'[1]Reporting 2013 Roll-over'!W5</f>
        <v>0</v>
      </c>
      <c r="X5" s="20">
        <f>'[1]Reporting 2013'!X5-'[1]Reporting 2013 Roll-over'!X5</f>
        <v>0</v>
      </c>
      <c r="Y5" s="20">
        <f>'[1]Reporting 2013'!Y5-'[1]Reporting 2013 Roll-over'!Y5</f>
        <v>0</v>
      </c>
      <c r="Z5" s="20">
        <f>'[1]Reporting 2013'!Z5-'[1]Reporting 2013 Roll-over'!Z5</f>
        <v>99300</v>
      </c>
      <c r="AA5" s="21"/>
    </row>
    <row r="6" spans="1:27" ht="30" x14ac:dyDescent="0.25">
      <c r="A6" s="23" t="s">
        <v>46</v>
      </c>
      <c r="B6" s="20">
        <f>'[1]Reporting 2013'!B6-'[1]Reporting 2013 Roll-over'!B6</f>
        <v>0</v>
      </c>
      <c r="C6" s="20">
        <f>'[1]Reporting 2013'!C6-'[1]Reporting 2013 Roll-over'!C6</f>
        <v>0</v>
      </c>
      <c r="D6" s="20">
        <f>'[1]Reporting 2013'!D6-'[1]Reporting 2013 Roll-over'!D6</f>
        <v>0</v>
      </c>
      <c r="E6" s="20">
        <f>'[1]Reporting 2013'!E6-'[1]Reporting 2013 Roll-over'!E6</f>
        <v>5963052</v>
      </c>
      <c r="F6" s="20">
        <f>'[1]Reporting 2013'!F6-'[1]Reporting 2013 Roll-over'!F6</f>
        <v>3096022</v>
      </c>
      <c r="G6" s="20">
        <f>'[1]Reporting 2013'!G6-'[1]Reporting 2013 Roll-over'!G6</f>
        <v>0</v>
      </c>
      <c r="H6" s="20">
        <f>'[1]Reporting 2013'!H6-'[1]Reporting 2013 Roll-over'!H6</f>
        <v>0</v>
      </c>
      <c r="I6" s="20">
        <f>'[1]Reporting 2013'!I6-'[1]Reporting 2013 Roll-over'!I6</f>
        <v>0</v>
      </c>
      <c r="J6" s="20">
        <f>'[1]Reporting 2013'!J6-'[1]Reporting 2013 Roll-over'!J6</f>
        <v>0</v>
      </c>
      <c r="K6" s="20">
        <f>'[1]Reporting 2013'!K6-'[1]Reporting 2013 Roll-over'!K6</f>
        <v>0</v>
      </c>
      <c r="L6" s="20">
        <f>'[1]Reporting 2013'!L6-'[1]Reporting 2013 Roll-over'!L6</f>
        <v>0</v>
      </c>
      <c r="M6" s="20">
        <f>'[1]Reporting 2013'!M6-'[1]Reporting 2013 Roll-over'!M6</f>
        <v>0</v>
      </c>
      <c r="N6" s="20">
        <f>'[1]Reporting 2013'!N6-'[1]Reporting 2013 Roll-over'!N6</f>
        <v>9059074</v>
      </c>
      <c r="O6" s="21"/>
      <c r="P6" s="20">
        <f>'[1]Reporting 2013'!P6-'[1]Reporting 2013 Roll-over'!P6</f>
        <v>2086988.3599999994</v>
      </c>
      <c r="Q6" s="20">
        <f>'[1]Reporting 2013'!Q6-'[1]Reporting 2013 Roll-over'!Q6</f>
        <v>1178679.0800000019</v>
      </c>
      <c r="R6" s="20">
        <f>'[1]Reporting 2013'!R6-'[1]Reporting 2013 Roll-over'!R6</f>
        <v>160543.91999999993</v>
      </c>
      <c r="S6" s="20">
        <f>'[1]Reporting 2013'!S6-'[1]Reporting 2013 Roll-over'!S6</f>
        <v>53514.64</v>
      </c>
      <c r="T6" s="20">
        <f>'[1]Reporting 2013'!T6-'[1]Reporting 2013 Roll-over'!T6</f>
        <v>0</v>
      </c>
      <c r="U6" s="20">
        <f>'[1]Reporting 2013'!U6-'[1]Reporting 2013 Roll-over'!U6</f>
        <v>879724.59999999916</v>
      </c>
      <c r="V6" s="20">
        <f>'[1]Reporting 2013'!V6-'[1]Reporting 2013 Roll-over'!V6</f>
        <v>3950418.4399999995</v>
      </c>
      <c r="W6" s="20">
        <f>'[1]Reporting 2013'!W6-'[1]Reporting 2013 Roll-over'!W6</f>
        <v>347845.16</v>
      </c>
      <c r="X6" s="20">
        <f>'[1]Reporting 2013'!X6-'[1]Reporting 2013 Roll-over'!X6</f>
        <v>53514.639999999898</v>
      </c>
      <c r="Y6" s="20">
        <f>'[1]Reporting 2013'!Y6-'[1]Reporting 2013 Roll-over'!Y6</f>
        <v>347845.16000000021</v>
      </c>
      <c r="Z6" s="20">
        <f>'[1]Reporting 2013'!Z6-'[1]Reporting 2013 Roll-over'!Z6</f>
        <v>9059074</v>
      </c>
      <c r="AA6" s="21"/>
    </row>
    <row r="7" spans="1:27" ht="30" x14ac:dyDescent="0.25">
      <c r="A7" s="23" t="s">
        <v>47</v>
      </c>
      <c r="B7" s="20">
        <f>'[1]Reporting 2013'!B7-'[1]Reporting 2013 Roll-over'!B7</f>
        <v>0</v>
      </c>
      <c r="C7" s="20">
        <f>'[1]Reporting 2013'!C7-'[1]Reporting 2013 Roll-over'!C7</f>
        <v>0</v>
      </c>
      <c r="D7" s="20">
        <f>'[1]Reporting 2013'!D7-'[1]Reporting 2013 Roll-over'!D7</f>
        <v>0</v>
      </c>
      <c r="E7" s="20">
        <f>'[1]Reporting 2013'!E7-'[1]Reporting 2013 Roll-over'!E7</f>
        <v>21134965.82</v>
      </c>
      <c r="F7" s="20">
        <f>'[1]Reporting 2013'!F7-'[1]Reporting 2013 Roll-over'!F7</f>
        <v>1425683.0000000005</v>
      </c>
      <c r="G7" s="20">
        <f>'[1]Reporting 2013'!G7-'[1]Reporting 2013 Roll-over'!G7</f>
        <v>5382585.6499999985</v>
      </c>
      <c r="H7" s="20">
        <f>'[1]Reporting 2013'!H7-'[1]Reporting 2013 Roll-over'!H7</f>
        <v>3633356.9499999974</v>
      </c>
      <c r="I7" s="20">
        <f>'[1]Reporting 2013'!I7-'[1]Reporting 2013 Roll-over'!I7</f>
        <v>0</v>
      </c>
      <c r="J7" s="20">
        <f>'[1]Reporting 2013'!J7-'[1]Reporting 2013 Roll-over'!J7</f>
        <v>0</v>
      </c>
      <c r="K7" s="20">
        <f>'[1]Reporting 2013'!K7-'[1]Reporting 2013 Roll-over'!K7</f>
        <v>0</v>
      </c>
      <c r="L7" s="20">
        <f>'[1]Reporting 2013'!L7-'[1]Reporting 2013 Roll-over'!L7</f>
        <v>0</v>
      </c>
      <c r="M7" s="20">
        <f>'[1]Reporting 2013'!M7-'[1]Reporting 2013 Roll-over'!M7</f>
        <v>0</v>
      </c>
      <c r="N7" s="20">
        <f>'[1]Reporting 2013'!N7-'[1]Reporting 2013 Roll-over'!N7</f>
        <v>31576591.420000002</v>
      </c>
      <c r="O7" s="21"/>
      <c r="P7" s="20">
        <f>'[1]Reporting 2013'!P7-'[1]Reporting 2013 Roll-over'!P7</f>
        <v>8945639.5999999978</v>
      </c>
      <c r="Q7" s="20">
        <f>'[1]Reporting 2013'!Q7-'[1]Reporting 2013 Roll-over'!Q7</f>
        <v>4986596.4149999991</v>
      </c>
      <c r="R7" s="20">
        <f>'[1]Reporting 2013'!R7-'[1]Reporting 2013 Roll-over'!R7</f>
        <v>1379034.9399999985</v>
      </c>
      <c r="S7" s="20">
        <f>'[1]Reporting 2013'!S7-'[1]Reporting 2013 Roll-over'!S7</f>
        <v>73358</v>
      </c>
      <c r="T7" s="20">
        <f>'[1]Reporting 2013'!T7-'[1]Reporting 2013 Roll-over'!T7</f>
        <v>0</v>
      </c>
      <c r="U7" s="20">
        <f>'[1]Reporting 2013'!U7-'[1]Reporting 2013 Roll-over'!U7</f>
        <v>3621013.9099999997</v>
      </c>
      <c r="V7" s="20">
        <f>'[1]Reporting 2013'!V7-'[1]Reporting 2013 Roll-over'!V7</f>
        <v>3151154.5499999933</v>
      </c>
      <c r="W7" s="20">
        <f>'[1]Reporting 2013'!W7-'[1]Reporting 2013 Roll-over'!W7</f>
        <v>3751019.0430000005</v>
      </c>
      <c r="X7" s="20">
        <f>'[1]Reporting 2013'!X7-'[1]Reporting 2013 Roll-over'!X7</f>
        <v>1548292.9620000003</v>
      </c>
      <c r="Y7" s="20">
        <f>'[1]Reporting 2013'!Y7-'[1]Reporting 2013 Roll-over'!Y7</f>
        <v>4120482.0000000009</v>
      </c>
      <c r="Z7" s="20">
        <f>'[1]Reporting 2013'!Z7-'[1]Reporting 2013 Roll-over'!Z7</f>
        <v>31576591.419999987</v>
      </c>
      <c r="AA7" s="21"/>
    </row>
    <row r="8" spans="1:27" x14ac:dyDescent="0.25">
      <c r="A8" s="24" t="s">
        <v>48</v>
      </c>
      <c r="B8" s="20">
        <f>'[1]Reporting 2013'!B8-'[1]Reporting 2013 Roll-over'!B8</f>
        <v>0</v>
      </c>
      <c r="C8" s="20">
        <f>'[1]Reporting 2013'!C8-'[1]Reporting 2013 Roll-over'!C8</f>
        <v>0</v>
      </c>
      <c r="D8" s="20">
        <f>'[1]Reporting 2013'!D8-'[1]Reporting 2013 Roll-over'!D8</f>
        <v>0</v>
      </c>
      <c r="E8" s="20">
        <f>'[1]Reporting 2013'!E8-'[1]Reporting 2013 Roll-over'!E8</f>
        <v>0</v>
      </c>
      <c r="F8" s="20">
        <f>'[1]Reporting 2013'!F8-'[1]Reporting 2013 Roll-over'!F8</f>
        <v>0</v>
      </c>
      <c r="G8" s="20">
        <f>'[1]Reporting 2013'!G8-'[1]Reporting 2013 Roll-over'!G8</f>
        <v>0</v>
      </c>
      <c r="H8" s="20">
        <f>'[1]Reporting 2013'!H8-'[1]Reporting 2013 Roll-over'!H8</f>
        <v>0</v>
      </c>
      <c r="I8" s="20">
        <f>'[1]Reporting 2013'!I8-'[1]Reporting 2013 Roll-over'!I8</f>
        <v>5143290.390000008</v>
      </c>
      <c r="J8" s="20">
        <f>'[1]Reporting 2013'!J8-'[1]Reporting 2013 Roll-over'!J8</f>
        <v>6802812.0000000149</v>
      </c>
      <c r="K8" s="20">
        <f>'[1]Reporting 2013'!K8-'[1]Reporting 2013 Roll-over'!K8</f>
        <v>3344871.9999999851</v>
      </c>
      <c r="L8" s="20">
        <f>'[1]Reporting 2013'!L8-'[1]Reporting 2013 Roll-over'!L8</f>
        <v>9376560.8200000226</v>
      </c>
      <c r="M8" s="20">
        <f>'[1]Reporting 2013'!M8-'[1]Reporting 2013 Roll-over'!M8</f>
        <v>0</v>
      </c>
      <c r="N8" s="20">
        <f>'[1]Reporting 2013'!N8-'[1]Reporting 2013 Roll-over'!N8</f>
        <v>24667535.210000023</v>
      </c>
      <c r="O8" s="21"/>
      <c r="P8" s="20">
        <f>'[1]Reporting 2013'!P8-'[1]Reporting 2013 Roll-over'!P8</f>
        <v>3366066.5070000105</v>
      </c>
      <c r="Q8" s="20">
        <f>'[1]Reporting 2013'!Q8-'[1]Reporting 2013 Roll-over'!Q8</f>
        <v>4119287.0823999755</v>
      </c>
      <c r="R8" s="20">
        <f>'[1]Reporting 2013'!R8-'[1]Reporting 2013 Roll-over'!R8</f>
        <v>1979855.476400001</v>
      </c>
      <c r="S8" s="20">
        <f>'[1]Reporting 2013'!S8-'[1]Reporting 2013 Roll-over'!S8</f>
        <v>0</v>
      </c>
      <c r="T8" s="20">
        <f>'[1]Reporting 2013'!T8-'[1]Reporting 2013 Roll-over'!T8</f>
        <v>329314</v>
      </c>
      <c r="U8" s="20">
        <f>'[1]Reporting 2013'!U8-'[1]Reporting 2013 Roll-over'!U8</f>
        <v>992776.44639999233</v>
      </c>
      <c r="V8" s="20">
        <f>'[1]Reporting 2013'!V8-'[1]Reporting 2013 Roll-over'!V8</f>
        <v>6119914.0137000158</v>
      </c>
      <c r="W8" s="20">
        <f>'[1]Reporting 2013'!W8-'[1]Reporting 2013 Roll-over'!W8</f>
        <v>4494162.2494000085</v>
      </c>
      <c r="X8" s="20">
        <f>'[1]Reporting 2013'!X8-'[1]Reporting 2013 Roll-over'!X8</f>
        <v>527186.02780000027</v>
      </c>
      <c r="Y8" s="20">
        <f>'[1]Reporting 2013'!Y8-'[1]Reporting 2013 Roll-over'!Y8</f>
        <v>2738973.4069000073</v>
      </c>
      <c r="Z8" s="20">
        <f>'[1]Reporting 2013'!Z8-'[1]Reporting 2013 Roll-over'!Z8</f>
        <v>24667535.210000023</v>
      </c>
      <c r="AA8" s="21"/>
    </row>
    <row r="9" spans="1:27" x14ac:dyDescent="0.25">
      <c r="A9" s="24" t="s">
        <v>49</v>
      </c>
      <c r="B9" s="20">
        <f>'[1]Reporting 2013'!B9-'[1]Reporting 2013 Roll-over'!B9</f>
        <v>0</v>
      </c>
      <c r="C9" s="20">
        <f>'[1]Reporting 2013'!C9-'[1]Reporting 2013 Roll-over'!C9</f>
        <v>0</v>
      </c>
      <c r="D9" s="20">
        <f>'[1]Reporting 2013'!D9-'[1]Reporting 2013 Roll-over'!D9</f>
        <v>0</v>
      </c>
      <c r="E9" s="20">
        <f>'[1]Reporting 2013'!E9-'[1]Reporting 2013 Roll-over'!E9</f>
        <v>0</v>
      </c>
      <c r="F9" s="20">
        <f>'[1]Reporting 2013'!F9-'[1]Reporting 2013 Roll-over'!F9</f>
        <v>0</v>
      </c>
      <c r="G9" s="20">
        <f>'[1]Reporting 2013'!G9-'[1]Reporting 2013 Roll-over'!G9</f>
        <v>0</v>
      </c>
      <c r="H9" s="20">
        <f>'[1]Reporting 2013'!H9-'[1]Reporting 2013 Roll-over'!H9</f>
        <v>0</v>
      </c>
      <c r="I9" s="20">
        <f>'[1]Reporting 2013'!I9-'[1]Reporting 2013 Roll-over'!I9</f>
        <v>4481220.7200000016</v>
      </c>
      <c r="J9" s="20">
        <f>'[1]Reporting 2013'!J9-'[1]Reporting 2013 Roll-over'!J9</f>
        <v>18339712.489999998</v>
      </c>
      <c r="K9" s="20">
        <f>'[1]Reporting 2013'!K9-'[1]Reporting 2013 Roll-over'!K9</f>
        <v>3880052.3399999961</v>
      </c>
      <c r="L9" s="20">
        <f>'[1]Reporting 2013'!L9-'[1]Reporting 2013 Roll-over'!L9</f>
        <v>25953976.930000007</v>
      </c>
      <c r="M9" s="20">
        <f>'[1]Reporting 2013'!M9-'[1]Reporting 2013 Roll-over'!M9</f>
        <v>0</v>
      </c>
      <c r="N9" s="20">
        <f>'[1]Reporting 2013'!N9-'[1]Reporting 2013 Roll-over'!N9</f>
        <v>52654962.480000004</v>
      </c>
      <c r="O9" s="21"/>
      <c r="P9" s="20">
        <f>'[1]Reporting 2013'!P9-'[1]Reporting 2013 Roll-over'!P9</f>
        <v>2246176.2395000048</v>
      </c>
      <c r="Q9" s="20">
        <f>'[1]Reporting 2013'!Q9-'[1]Reporting 2013 Roll-over'!Q9</f>
        <v>2709355.8724999987</v>
      </c>
      <c r="R9" s="20">
        <f>'[1]Reporting 2013'!R9-'[1]Reporting 2013 Roll-over'!R9</f>
        <v>3214362.9726999979</v>
      </c>
      <c r="S9" s="20">
        <f>'[1]Reporting 2013'!S9-'[1]Reporting 2013 Roll-over'!S9</f>
        <v>2947277.88</v>
      </c>
      <c r="T9" s="20">
        <f>'[1]Reporting 2013'!T9-'[1]Reporting 2013 Roll-over'!T9</f>
        <v>0</v>
      </c>
      <c r="U9" s="20">
        <f>'[1]Reporting 2013'!U9-'[1]Reporting 2013 Roll-over'!U9</f>
        <v>20385136.190999996</v>
      </c>
      <c r="V9" s="20">
        <f>'[1]Reporting 2013'!V9-'[1]Reporting 2013 Roll-over'!V9</f>
        <v>3852977.8631999977</v>
      </c>
      <c r="W9" s="20">
        <f>'[1]Reporting 2013'!W9-'[1]Reporting 2013 Roll-over'!W9</f>
        <v>8314072.8958999924</v>
      </c>
      <c r="X9" s="20">
        <f>'[1]Reporting 2013'!X9-'[1]Reporting 2013 Roll-over'!X9</f>
        <v>1022711.8505000002</v>
      </c>
      <c r="Y9" s="20">
        <f>'[1]Reporting 2013'!Y9-'[1]Reporting 2013 Roll-over'!Y9</f>
        <v>7962890.7147000078</v>
      </c>
      <c r="Z9" s="20">
        <f>'[1]Reporting 2013'!Z9-'[1]Reporting 2013 Roll-over'!Z9</f>
        <v>52654962.480000004</v>
      </c>
      <c r="AA9" s="21"/>
    </row>
    <row r="10" spans="1:27" ht="30" x14ac:dyDescent="0.25">
      <c r="A10" s="24" t="s">
        <v>50</v>
      </c>
      <c r="B10" s="20">
        <f>'[1]Reporting 2013'!B10-'[1]Reporting 2013 Roll-over'!B10</f>
        <v>0</v>
      </c>
      <c r="C10" s="20">
        <f>'[1]Reporting 2013'!C10-'[1]Reporting 2013 Roll-over'!C10</f>
        <v>0</v>
      </c>
      <c r="D10" s="20">
        <f>'[1]Reporting 2013'!D10-'[1]Reporting 2013 Roll-over'!D10</f>
        <v>0</v>
      </c>
      <c r="E10" s="20">
        <f>'[1]Reporting 2013'!E10-'[1]Reporting 2013 Roll-over'!E10</f>
        <v>0</v>
      </c>
      <c r="F10" s="20">
        <f>'[1]Reporting 2013'!F10-'[1]Reporting 2013 Roll-over'!F10</f>
        <v>0</v>
      </c>
      <c r="G10" s="20">
        <f>'[1]Reporting 2013'!G10-'[1]Reporting 2013 Roll-over'!G10</f>
        <v>0</v>
      </c>
      <c r="H10" s="20">
        <f>'[1]Reporting 2013'!H10-'[1]Reporting 2013 Roll-over'!H10</f>
        <v>0</v>
      </c>
      <c r="I10" s="20">
        <f>'[1]Reporting 2013'!I10-'[1]Reporting 2013 Roll-over'!I10</f>
        <v>15661937.330000058</v>
      </c>
      <c r="J10" s="20">
        <f>'[1]Reporting 2013'!J10-'[1]Reporting 2013 Roll-over'!J10</f>
        <v>22676803.389999978</v>
      </c>
      <c r="K10" s="20">
        <f>'[1]Reporting 2013'!K10-'[1]Reporting 2013 Roll-over'!K10</f>
        <v>35776730.249999858</v>
      </c>
      <c r="L10" s="20">
        <f>'[1]Reporting 2013'!L10-'[1]Reporting 2013 Roll-over'!L10</f>
        <v>36574596.489999957</v>
      </c>
      <c r="M10" s="20">
        <f>'[1]Reporting 2013'!M10-'[1]Reporting 2013 Roll-over'!M10</f>
        <v>0</v>
      </c>
      <c r="N10" s="20">
        <f>'[1]Reporting 2013'!N10-'[1]Reporting 2013 Roll-over'!N10</f>
        <v>110690067.45999986</v>
      </c>
      <c r="O10" s="21"/>
      <c r="P10" s="20">
        <f>'[1]Reporting 2013'!P10-'[1]Reporting 2013 Roll-over'!P10</f>
        <v>14821351.238000028</v>
      </c>
      <c r="Q10" s="20">
        <f>'[1]Reporting 2013'!Q10-'[1]Reporting 2013 Roll-over'!Q10</f>
        <v>8223280.4384999871</v>
      </c>
      <c r="R10" s="20">
        <f>'[1]Reporting 2013'!R10-'[1]Reporting 2013 Roll-over'!R10</f>
        <v>9309862.0600000247</v>
      </c>
      <c r="S10" s="20">
        <f>'[1]Reporting 2013'!S10-'[1]Reporting 2013 Roll-over'!S10</f>
        <v>22264308.700000029</v>
      </c>
      <c r="T10" s="20">
        <f>'[1]Reporting 2013'!T10-'[1]Reporting 2013 Roll-over'!T10</f>
        <v>0</v>
      </c>
      <c r="U10" s="20">
        <f>'[1]Reporting 2013'!U10-'[1]Reporting 2013 Roll-over'!U10</f>
        <v>12980481.973999992</v>
      </c>
      <c r="V10" s="20">
        <f>'[1]Reporting 2013'!V10-'[1]Reporting 2013 Roll-over'!V10</f>
        <v>7632257.4344999939</v>
      </c>
      <c r="W10" s="20">
        <f>'[1]Reporting 2013'!W10-'[1]Reporting 2013 Roll-over'!W10</f>
        <v>18688483.175999984</v>
      </c>
      <c r="X10" s="20">
        <f>'[1]Reporting 2013'!X10-'[1]Reporting 2013 Roll-over'!X10</f>
        <v>4225854.1579999961</v>
      </c>
      <c r="Y10" s="20">
        <f>'[1]Reporting 2013'!Y10-'[1]Reporting 2013 Roll-over'!Y10</f>
        <v>12544188.281000018</v>
      </c>
      <c r="Z10" s="20">
        <f>'[1]Reporting 2013'!Z10-'[1]Reporting 2013 Roll-over'!Z10</f>
        <v>110690067.4600001</v>
      </c>
      <c r="AA10" s="21"/>
    </row>
    <row r="11" spans="1:27" x14ac:dyDescent="0.25">
      <c r="A11" s="24" t="s">
        <v>51</v>
      </c>
      <c r="B11" s="20">
        <f>'[1]Reporting 2013'!B11-'[1]Reporting 2013 Roll-over'!B11</f>
        <v>0</v>
      </c>
      <c r="C11" s="20">
        <f>'[1]Reporting 2013'!C11-'[1]Reporting 2013 Roll-over'!C11</f>
        <v>0</v>
      </c>
      <c r="D11" s="20">
        <f>'[1]Reporting 2013'!D11-'[1]Reporting 2013 Roll-over'!D11</f>
        <v>0</v>
      </c>
      <c r="E11" s="20">
        <f>'[1]Reporting 2013'!E11-'[1]Reporting 2013 Roll-over'!E11</f>
        <v>0</v>
      </c>
      <c r="F11" s="20">
        <f>'[1]Reporting 2013'!F11-'[1]Reporting 2013 Roll-over'!F11</f>
        <v>0</v>
      </c>
      <c r="G11" s="20">
        <f>'[1]Reporting 2013'!G11-'[1]Reporting 2013 Roll-over'!G11</f>
        <v>0</v>
      </c>
      <c r="H11" s="20">
        <f>'[1]Reporting 2013'!H11-'[1]Reporting 2013 Roll-over'!H11</f>
        <v>0</v>
      </c>
      <c r="I11" s="20">
        <f>'[1]Reporting 2013'!I11-'[1]Reporting 2013 Roll-over'!I11</f>
        <v>8.3819031715393066E-9</v>
      </c>
      <c r="J11" s="20">
        <f>'[1]Reporting 2013'!J11-'[1]Reporting 2013 Roll-over'!J11</f>
        <v>689750.0000000447</v>
      </c>
      <c r="K11" s="20">
        <f>'[1]Reporting 2013'!K11-'[1]Reporting 2013 Roll-over'!K11</f>
        <v>664516.07999998331</v>
      </c>
      <c r="L11" s="20">
        <f>'[1]Reporting 2013'!L11-'[1]Reporting 2013 Roll-over'!L11</f>
        <v>568.48999999277294</v>
      </c>
      <c r="M11" s="20">
        <f>'[1]Reporting 2013'!M11-'[1]Reporting 2013 Roll-over'!M11</f>
        <v>0</v>
      </c>
      <c r="N11" s="20">
        <f>'[1]Reporting 2013'!N11-'[1]Reporting 2013 Roll-over'!N11</f>
        <v>1354834.5700000226</v>
      </c>
      <c r="O11" s="21"/>
      <c r="P11" s="20">
        <f>'[1]Reporting 2013'!P11-'[1]Reporting 2013 Roll-over'!P11</f>
        <v>10780.851199997589</v>
      </c>
      <c r="Q11" s="20">
        <f>'[1]Reporting 2013'!Q11-'[1]Reporting 2013 Roll-over'!Q11</f>
        <v>696680.54720000178</v>
      </c>
      <c r="R11" s="20">
        <f>'[1]Reporting 2013'!R11-'[1]Reporting 2013 Roll-over'!R11</f>
        <v>3080.2432000106201</v>
      </c>
      <c r="S11" s="20">
        <f>'[1]Reporting 2013'!S11-'[1]Reporting 2013 Roll-over'!S11</f>
        <v>568.49000000068918</v>
      </c>
      <c r="T11" s="20">
        <f>'[1]Reporting 2013'!T11-'[1]Reporting 2013 Roll-over'!T11</f>
        <v>0</v>
      </c>
      <c r="U11" s="20">
        <f>'[1]Reporting 2013'!U11-'[1]Reporting 2013 Roll-over'!U11</f>
        <v>3850.303999998956</v>
      </c>
      <c r="V11" s="20">
        <f>'[1]Reporting 2013'!V11-'[1]Reporting 2013 Roll-over'!V11</f>
        <v>107178.73199999984</v>
      </c>
      <c r="W11" s="20">
        <f>'[1]Reporting 2013'!W11-'[1]Reporting 2013 Roll-over'!W11</f>
        <v>376577.17280000448</v>
      </c>
      <c r="X11" s="20">
        <f>'[1]Reporting 2013'!X11-'[1]Reporting 2013 Roll-over'!X11</f>
        <v>0</v>
      </c>
      <c r="Y11" s="20">
        <f>'[1]Reporting 2013'!Y11-'[1]Reporting 2013 Roll-over'!Y11</f>
        <v>156118.22960000206</v>
      </c>
      <c r="Z11" s="20">
        <f>'[1]Reporting 2013'!Z11-'[1]Reporting 2013 Roll-over'!Z11</f>
        <v>1354834.5700000077</v>
      </c>
      <c r="AA11" s="21"/>
    </row>
    <row r="12" spans="1:27" ht="30" x14ac:dyDescent="0.25">
      <c r="A12" s="25" t="s">
        <v>52</v>
      </c>
      <c r="B12" s="20">
        <f>'[1]Reporting 2013'!B12-'[1]Reporting 2013 Roll-over'!B12</f>
        <v>0</v>
      </c>
      <c r="C12" s="20">
        <f>'[1]Reporting 2013'!C12-'[1]Reporting 2013 Roll-over'!C12</f>
        <v>0</v>
      </c>
      <c r="D12" s="20">
        <f>'[1]Reporting 2013'!D12-'[1]Reporting 2013 Roll-over'!D12</f>
        <v>0</v>
      </c>
      <c r="E12" s="20">
        <f>'[1]Reporting 2013'!E12-'[1]Reporting 2013 Roll-over'!E12</f>
        <v>0</v>
      </c>
      <c r="F12" s="20">
        <f>'[1]Reporting 2013'!F12-'[1]Reporting 2013 Roll-over'!F12</f>
        <v>0</v>
      </c>
      <c r="G12" s="20">
        <f>'[1]Reporting 2013'!G12-'[1]Reporting 2013 Roll-over'!G12</f>
        <v>0</v>
      </c>
      <c r="H12" s="20">
        <f>'[1]Reporting 2013'!H12-'[1]Reporting 2013 Roll-over'!H12</f>
        <v>0</v>
      </c>
      <c r="I12" s="20">
        <f>'[1]Reporting 2013'!I12-'[1]Reporting 2013 Roll-over'!I12</f>
        <v>0</v>
      </c>
      <c r="J12" s="20">
        <f>'[1]Reporting 2013'!J12-'[1]Reporting 2013 Roll-over'!J12</f>
        <v>0</v>
      </c>
      <c r="K12" s="20">
        <f>'[1]Reporting 2013'!K12-'[1]Reporting 2013 Roll-over'!K12</f>
        <v>0</v>
      </c>
      <c r="L12" s="20">
        <f>'[1]Reporting 2013'!L12-'[1]Reporting 2013 Roll-over'!L12</f>
        <v>0</v>
      </c>
      <c r="M12" s="20">
        <f>'[1]Reporting 2013'!M12-'[1]Reporting 2013 Roll-over'!M12</f>
        <v>0</v>
      </c>
      <c r="N12" s="20">
        <f>'[1]Reporting 2013'!N12-'[1]Reporting 2013 Roll-over'!N12</f>
        <v>0</v>
      </c>
      <c r="O12" s="21"/>
      <c r="P12" s="20">
        <f>'[1]Reporting 2013'!P12-'[1]Reporting 2013 Roll-over'!P12</f>
        <v>0</v>
      </c>
      <c r="Q12" s="20">
        <f>'[1]Reporting 2013'!Q12-'[1]Reporting 2013 Roll-over'!Q12</f>
        <v>0</v>
      </c>
      <c r="R12" s="20">
        <f>'[1]Reporting 2013'!R12-'[1]Reporting 2013 Roll-over'!R12</f>
        <v>0</v>
      </c>
      <c r="S12" s="20">
        <f>'[1]Reporting 2013'!S12-'[1]Reporting 2013 Roll-over'!S12</f>
        <v>0</v>
      </c>
      <c r="T12" s="20">
        <f>'[1]Reporting 2013'!T12-'[1]Reporting 2013 Roll-over'!T12</f>
        <v>0</v>
      </c>
      <c r="U12" s="20">
        <f>'[1]Reporting 2013'!U12-'[1]Reporting 2013 Roll-over'!U12</f>
        <v>0</v>
      </c>
      <c r="V12" s="20">
        <f>'[1]Reporting 2013'!V12-'[1]Reporting 2013 Roll-over'!V12</f>
        <v>0</v>
      </c>
      <c r="W12" s="20">
        <f>'[1]Reporting 2013'!W12-'[1]Reporting 2013 Roll-over'!W12</f>
        <v>0</v>
      </c>
      <c r="X12" s="20">
        <f>'[1]Reporting 2013'!X12-'[1]Reporting 2013 Roll-over'!X12</f>
        <v>0</v>
      </c>
      <c r="Y12" s="20">
        <f>'[1]Reporting 2013'!Y12-'[1]Reporting 2013 Roll-over'!Y12</f>
        <v>0</v>
      </c>
      <c r="Z12" s="20">
        <f>'[1]Reporting 2013'!Z12-'[1]Reporting 2013 Roll-over'!Z12</f>
        <v>0</v>
      </c>
      <c r="AA12" s="21"/>
    </row>
    <row r="13" spans="1:27" ht="30" x14ac:dyDescent="0.25">
      <c r="A13" s="25" t="s">
        <v>53</v>
      </c>
      <c r="B13" s="20">
        <f>'[1]Reporting 2013'!B13-'[1]Reporting 2013 Roll-over'!B13</f>
        <v>0</v>
      </c>
      <c r="C13" s="20">
        <f>'[1]Reporting 2013'!C13-'[1]Reporting 2013 Roll-over'!C13</f>
        <v>0</v>
      </c>
      <c r="D13" s="20">
        <f>'[1]Reporting 2013'!D13-'[1]Reporting 2013 Roll-over'!D13</f>
        <v>0</v>
      </c>
      <c r="E13" s="20">
        <f>'[1]Reporting 2013'!E13-'[1]Reporting 2013 Roll-over'!E13</f>
        <v>0</v>
      </c>
      <c r="F13" s="20">
        <f>'[1]Reporting 2013'!F13-'[1]Reporting 2013 Roll-over'!F13</f>
        <v>0</v>
      </c>
      <c r="G13" s="20">
        <f>'[1]Reporting 2013'!G13-'[1]Reporting 2013 Roll-over'!G13</f>
        <v>0</v>
      </c>
      <c r="H13" s="20">
        <f>'[1]Reporting 2013'!H13-'[1]Reporting 2013 Roll-over'!H13</f>
        <v>0</v>
      </c>
      <c r="I13" s="20">
        <f>'[1]Reporting 2013'!I13-'[1]Reporting 2013 Roll-over'!I13</f>
        <v>0</v>
      </c>
      <c r="J13" s="20">
        <f>'[1]Reporting 2013'!J13-'[1]Reporting 2013 Roll-over'!J13</f>
        <v>0</v>
      </c>
      <c r="K13" s="20">
        <f>'[1]Reporting 2013'!K13-'[1]Reporting 2013 Roll-over'!K13</f>
        <v>0</v>
      </c>
      <c r="L13" s="20">
        <f>'[1]Reporting 2013'!L13-'[1]Reporting 2013 Roll-over'!L13</f>
        <v>0</v>
      </c>
      <c r="M13" s="20">
        <f>'[1]Reporting 2013'!M13-'[1]Reporting 2013 Roll-over'!M13</f>
        <v>0</v>
      </c>
      <c r="N13" s="20">
        <f>'[1]Reporting 2013'!N13-'[1]Reporting 2013 Roll-over'!N13</f>
        <v>0</v>
      </c>
      <c r="O13" s="21"/>
      <c r="P13" s="20">
        <f>'[1]Reporting 2013'!P13-'[1]Reporting 2013 Roll-over'!P13</f>
        <v>0</v>
      </c>
      <c r="Q13" s="20">
        <f>'[1]Reporting 2013'!Q13-'[1]Reporting 2013 Roll-over'!Q13</f>
        <v>0</v>
      </c>
      <c r="R13" s="20">
        <f>'[1]Reporting 2013'!R13-'[1]Reporting 2013 Roll-over'!R13</f>
        <v>0</v>
      </c>
      <c r="S13" s="20">
        <f>'[1]Reporting 2013'!S13-'[1]Reporting 2013 Roll-over'!S13</f>
        <v>0</v>
      </c>
      <c r="T13" s="20">
        <f>'[1]Reporting 2013'!T13-'[1]Reporting 2013 Roll-over'!T13</f>
        <v>0</v>
      </c>
      <c r="U13" s="20">
        <f>'[1]Reporting 2013'!U13-'[1]Reporting 2013 Roll-over'!U13</f>
        <v>0</v>
      </c>
      <c r="V13" s="20">
        <f>'[1]Reporting 2013'!V13-'[1]Reporting 2013 Roll-over'!V13</f>
        <v>0</v>
      </c>
      <c r="W13" s="20">
        <f>'[1]Reporting 2013'!W13-'[1]Reporting 2013 Roll-over'!W13</f>
        <v>0</v>
      </c>
      <c r="X13" s="20">
        <f>'[1]Reporting 2013'!X13-'[1]Reporting 2013 Roll-over'!X13</f>
        <v>0</v>
      </c>
      <c r="Y13" s="20">
        <f>'[1]Reporting 2013'!Y13-'[1]Reporting 2013 Roll-over'!Y13</f>
        <v>0</v>
      </c>
      <c r="Z13" s="20">
        <f>'[1]Reporting 2013'!Z13-'[1]Reporting 2013 Roll-over'!Z13</f>
        <v>0</v>
      </c>
      <c r="AA13" s="21"/>
    </row>
    <row r="14" spans="1:27" ht="30" x14ac:dyDescent="0.25">
      <c r="A14" s="25" t="s">
        <v>54</v>
      </c>
      <c r="B14" s="20">
        <f>'[1]Reporting 2013'!B14-'[1]Reporting 2013 Roll-over'!B14</f>
        <v>0</v>
      </c>
      <c r="C14" s="20">
        <f>'[1]Reporting 2013'!C14-'[1]Reporting 2013 Roll-over'!C14</f>
        <v>0</v>
      </c>
      <c r="D14" s="20">
        <f>'[1]Reporting 2013'!D14-'[1]Reporting 2013 Roll-over'!D14</f>
        <v>0</v>
      </c>
      <c r="E14" s="20">
        <f>'[1]Reporting 2013'!E14-'[1]Reporting 2013 Roll-over'!E14</f>
        <v>0</v>
      </c>
      <c r="F14" s="20">
        <f>'[1]Reporting 2013'!F14-'[1]Reporting 2013 Roll-over'!F14</f>
        <v>0</v>
      </c>
      <c r="G14" s="20">
        <f>'[1]Reporting 2013'!G14-'[1]Reporting 2013 Roll-over'!G14</f>
        <v>0</v>
      </c>
      <c r="H14" s="20">
        <f>'[1]Reporting 2013'!H14-'[1]Reporting 2013 Roll-over'!H14</f>
        <v>0</v>
      </c>
      <c r="I14" s="20">
        <f>'[1]Reporting 2013'!I14-'[1]Reporting 2013 Roll-over'!I14</f>
        <v>0</v>
      </c>
      <c r="J14" s="20">
        <f>'[1]Reporting 2013'!J14-'[1]Reporting 2013 Roll-over'!J14</f>
        <v>0</v>
      </c>
      <c r="K14" s="20">
        <f>'[1]Reporting 2013'!K14-'[1]Reporting 2013 Roll-over'!K14</f>
        <v>0</v>
      </c>
      <c r="L14" s="20">
        <f>'[1]Reporting 2013'!L14-'[1]Reporting 2013 Roll-over'!L14</f>
        <v>0</v>
      </c>
      <c r="M14" s="20">
        <f>'[1]Reporting 2013'!M14-'[1]Reporting 2013 Roll-over'!M14</f>
        <v>868634</v>
      </c>
      <c r="N14" s="20">
        <f>'[1]Reporting 2013'!N14-'[1]Reporting 2013 Roll-over'!N14</f>
        <v>868634</v>
      </c>
      <c r="O14" s="21"/>
      <c r="P14" s="20">
        <f>'[1]Reporting 2013'!P14-'[1]Reporting 2013 Roll-over'!P14</f>
        <v>0</v>
      </c>
      <c r="Q14" s="20">
        <f>'[1]Reporting 2013'!Q14-'[1]Reporting 2013 Roll-over'!Q14</f>
        <v>0</v>
      </c>
      <c r="R14" s="20">
        <f>'[1]Reporting 2013'!R14-'[1]Reporting 2013 Roll-over'!R14</f>
        <v>0</v>
      </c>
      <c r="S14" s="20">
        <f>'[1]Reporting 2013'!S14-'[1]Reporting 2013 Roll-over'!S14</f>
        <v>868634</v>
      </c>
      <c r="T14" s="20">
        <f>'[1]Reporting 2013'!T14-'[1]Reporting 2013 Roll-over'!T14</f>
        <v>0</v>
      </c>
      <c r="U14" s="20">
        <f>'[1]Reporting 2013'!U14-'[1]Reporting 2013 Roll-over'!U14</f>
        <v>0</v>
      </c>
      <c r="V14" s="20">
        <f>'[1]Reporting 2013'!V14-'[1]Reporting 2013 Roll-over'!V14</f>
        <v>0</v>
      </c>
      <c r="W14" s="20">
        <f>'[1]Reporting 2013'!W14-'[1]Reporting 2013 Roll-over'!W14</f>
        <v>0</v>
      </c>
      <c r="X14" s="20">
        <f>'[1]Reporting 2013'!X14-'[1]Reporting 2013 Roll-over'!X14</f>
        <v>0</v>
      </c>
      <c r="Y14" s="20">
        <f>'[1]Reporting 2013'!Y14-'[1]Reporting 2013 Roll-over'!Y14</f>
        <v>0</v>
      </c>
      <c r="Z14" s="20">
        <f>'[1]Reporting 2013'!Z14-'[1]Reporting 2013 Roll-over'!Z14</f>
        <v>868634</v>
      </c>
      <c r="AA14" s="21"/>
    </row>
    <row r="15" spans="1:27" ht="30" x14ac:dyDescent="0.25">
      <c r="A15" s="25" t="s">
        <v>55</v>
      </c>
      <c r="B15" s="20">
        <f>'[1]Reporting 2013'!B15-'[1]Reporting 2013 Roll-over'!B15</f>
        <v>0</v>
      </c>
      <c r="C15" s="20">
        <f>'[1]Reporting 2013'!C15-'[1]Reporting 2013 Roll-over'!C15</f>
        <v>0</v>
      </c>
      <c r="D15" s="20">
        <f>'[1]Reporting 2013'!D15-'[1]Reporting 2013 Roll-over'!D15</f>
        <v>0</v>
      </c>
      <c r="E15" s="20">
        <f>'[1]Reporting 2013'!E15-'[1]Reporting 2013 Roll-over'!E15</f>
        <v>0</v>
      </c>
      <c r="F15" s="20">
        <f>'[1]Reporting 2013'!F15-'[1]Reporting 2013 Roll-over'!F15</f>
        <v>0</v>
      </c>
      <c r="G15" s="20">
        <f>'[1]Reporting 2013'!G15-'[1]Reporting 2013 Roll-over'!G15</f>
        <v>0</v>
      </c>
      <c r="H15" s="20">
        <f>'[1]Reporting 2013'!H15-'[1]Reporting 2013 Roll-over'!H15</f>
        <v>0</v>
      </c>
      <c r="I15" s="20">
        <f>'[1]Reporting 2013'!I15-'[1]Reporting 2013 Roll-over'!I15</f>
        <v>0</v>
      </c>
      <c r="J15" s="20">
        <f>'[1]Reporting 2013'!J15-'[1]Reporting 2013 Roll-over'!J15</f>
        <v>0</v>
      </c>
      <c r="K15" s="20">
        <f>'[1]Reporting 2013'!K15-'[1]Reporting 2013 Roll-over'!K15</f>
        <v>0</v>
      </c>
      <c r="L15" s="20">
        <f>'[1]Reporting 2013'!L15-'[1]Reporting 2013 Roll-over'!L15</f>
        <v>0</v>
      </c>
      <c r="M15" s="20">
        <f>'[1]Reporting 2013'!M15-'[1]Reporting 2013 Roll-over'!M15</f>
        <v>57429964.999999791</v>
      </c>
      <c r="N15" s="20">
        <f>'[1]Reporting 2013'!N15-'[1]Reporting 2013 Roll-over'!N15</f>
        <v>57429964.999999791</v>
      </c>
      <c r="O15" s="21"/>
      <c r="P15" s="20">
        <f>'[1]Reporting 2013'!P15-'[1]Reporting 2013 Roll-over'!P15</f>
        <v>0</v>
      </c>
      <c r="Q15" s="20">
        <f>'[1]Reporting 2013'!Q15-'[1]Reporting 2013 Roll-over'!Q15</f>
        <v>0</v>
      </c>
      <c r="R15" s="20">
        <f>'[1]Reporting 2013'!R15-'[1]Reporting 2013 Roll-over'!R15</f>
        <v>0</v>
      </c>
      <c r="S15" s="20">
        <f>'[1]Reporting 2013'!S15-'[1]Reporting 2013 Roll-over'!S15</f>
        <v>0</v>
      </c>
      <c r="T15" s="20">
        <f>'[1]Reporting 2013'!T15-'[1]Reporting 2013 Roll-over'!T15</f>
        <v>57429964.999999791</v>
      </c>
      <c r="U15" s="20">
        <f>'[1]Reporting 2013'!U15-'[1]Reporting 2013 Roll-over'!U15</f>
        <v>0</v>
      </c>
      <c r="V15" s="20">
        <f>'[1]Reporting 2013'!V15-'[1]Reporting 2013 Roll-over'!V15</f>
        <v>0</v>
      </c>
      <c r="W15" s="20">
        <f>'[1]Reporting 2013'!W15-'[1]Reporting 2013 Roll-over'!W15</f>
        <v>0</v>
      </c>
      <c r="X15" s="20">
        <f>'[1]Reporting 2013'!X15-'[1]Reporting 2013 Roll-over'!X15</f>
        <v>0</v>
      </c>
      <c r="Y15" s="20">
        <f>'[1]Reporting 2013'!Y15-'[1]Reporting 2013 Roll-over'!Y15</f>
        <v>0</v>
      </c>
      <c r="Z15" s="20">
        <f>'[1]Reporting 2013'!Z15-'[1]Reporting 2013 Roll-over'!Z15</f>
        <v>57429964.999999791</v>
      </c>
      <c r="AA15" s="21"/>
    </row>
    <row r="16" spans="1:27" x14ac:dyDescent="0.25">
      <c r="A16" s="26" t="s">
        <v>42</v>
      </c>
      <c r="B16" s="26">
        <f>'[1]Reporting 2013'!B16-'[1]Reporting 2013 Roll-over'!B16</f>
        <v>23756696.000000015</v>
      </c>
      <c r="C16" s="26">
        <f>'[1]Reporting 2013'!C16-'[1]Reporting 2013 Roll-over'!C16</f>
        <v>15386307.000000007</v>
      </c>
      <c r="D16" s="26">
        <f>'[1]Reporting 2013'!D16-'[1]Reporting 2013 Roll-over'!D16</f>
        <v>14675343</v>
      </c>
      <c r="E16" s="26">
        <f>'[1]Reporting 2013'!E16-'[1]Reporting 2013 Roll-over'!E16</f>
        <v>27098017.819999993</v>
      </c>
      <c r="F16" s="26">
        <f>'[1]Reporting 2013'!F16-'[1]Reporting 2013 Roll-over'!F16</f>
        <v>4521705</v>
      </c>
      <c r="G16" s="26">
        <f>'[1]Reporting 2013'!G16-'[1]Reporting 2013 Roll-over'!G16</f>
        <v>5382585.6499999985</v>
      </c>
      <c r="H16" s="26">
        <f>'[1]Reporting 2013'!H16-'[1]Reporting 2013 Roll-over'!H16</f>
        <v>3633356.9499999993</v>
      </c>
      <c r="I16" s="26">
        <f>'[1]Reporting 2013'!I16-'[1]Reporting 2013 Roll-over'!I16</f>
        <v>25286448.440000072</v>
      </c>
      <c r="J16" s="26">
        <f>'[1]Reporting 2013'!J16-'[1]Reporting 2013 Roll-over'!J16</f>
        <v>48509077.880000055</v>
      </c>
      <c r="K16" s="26">
        <f>'[1]Reporting 2013'!K16-'[1]Reporting 2013 Roll-over'!K16</f>
        <v>43666170.669999838</v>
      </c>
      <c r="L16" s="26">
        <f>'[1]Reporting 2013'!L16-'[1]Reporting 2013 Roll-over'!L16</f>
        <v>71905702.729999974</v>
      </c>
      <c r="M16" s="26">
        <f>'[1]Reporting 2013'!M16-'[1]Reporting 2013 Roll-over'!M16</f>
        <v>58298598.999999821</v>
      </c>
      <c r="N16" s="26">
        <f>'[1]Reporting 2013'!N16-'[1]Reporting 2013 Roll-over'!N16</f>
        <v>342120010.13999963</v>
      </c>
      <c r="O16" s="21"/>
      <c r="P16" s="26">
        <f>'[1]Reporting 2013'!P16-'[1]Reporting 2013 Roll-over'!P16</f>
        <v>34973741.19570002</v>
      </c>
      <c r="Q16" s="26">
        <f>'[1]Reporting 2013'!Q16-'[1]Reporting 2013 Roll-over'!Q16</f>
        <v>34683912.435600042</v>
      </c>
      <c r="R16" s="26">
        <f>'[1]Reporting 2013'!R16-'[1]Reporting 2013 Roll-over'!R16</f>
        <v>17725964.612300023</v>
      </c>
      <c r="S16" s="26">
        <f>'[1]Reporting 2013'!S16-'[1]Reporting 2013 Roll-over'!S16</f>
        <v>26401961.710000031</v>
      </c>
      <c r="T16" s="26">
        <f>'[1]Reporting 2013'!T16-'[1]Reporting 2013 Roll-over'!T16</f>
        <v>59821771.999999821</v>
      </c>
      <c r="U16" s="26">
        <f>'[1]Reporting 2013'!U16-'[1]Reporting 2013 Roll-over'!U16</f>
        <v>41412868.425399967</v>
      </c>
      <c r="V16" s="26">
        <f>'[1]Reporting 2013'!V16-'[1]Reporting 2013 Roll-over'!V16</f>
        <v>38647030.633399963</v>
      </c>
      <c r="W16" s="26">
        <f>'[1]Reporting 2013'!W16-'[1]Reporting 2013 Roll-over'!W16</f>
        <v>35972159.697099999</v>
      </c>
      <c r="X16" s="26">
        <f>'[1]Reporting 2013'!X16-'[1]Reporting 2013 Roll-over'!X16</f>
        <v>9024651.6382999942</v>
      </c>
      <c r="Y16" s="26">
        <f>'[1]Reporting 2013'!Y16-'[1]Reporting 2013 Roll-over'!Y16</f>
        <v>43455947.792200059</v>
      </c>
      <c r="Z16" s="26">
        <f>'[1]Reporting 2013'!Z16-'[1]Reporting 2013 Roll-over'!Z16</f>
        <v>342120010.13999963</v>
      </c>
      <c r="AA16" s="21"/>
    </row>
    <row r="33" spans="16:25" s="22" customFormat="1" x14ac:dyDescent="0.25">
      <c r="P33" s="27">
        <f>SUM(P3:P5)</f>
        <v>3496738.4000000004</v>
      </c>
      <c r="Q33" s="27">
        <f t="shared" ref="Q33:Y33" si="0">SUM(Q3:Q5)</f>
        <v>12770033</v>
      </c>
      <c r="R33" s="27">
        <f t="shared" si="0"/>
        <v>1679225</v>
      </c>
      <c r="S33" s="27">
        <f t="shared" si="0"/>
        <v>194300</v>
      </c>
      <c r="T33" s="27">
        <f t="shared" si="0"/>
        <v>2062493</v>
      </c>
      <c r="U33" s="27">
        <f t="shared" si="0"/>
        <v>2549885</v>
      </c>
      <c r="V33" s="27">
        <f t="shared" si="0"/>
        <v>13833129.599999998</v>
      </c>
      <c r="W33" s="27">
        <f t="shared" si="0"/>
        <v>0</v>
      </c>
      <c r="X33" s="27">
        <f t="shared" si="0"/>
        <v>1647092</v>
      </c>
      <c r="Y33" s="27">
        <f t="shared" si="0"/>
        <v>15585449.999999996</v>
      </c>
    </row>
    <row r="34" spans="16:25" s="22" customFormat="1" x14ac:dyDescent="0.25">
      <c r="P34" s="27">
        <f>SUM(P6:P7)</f>
        <v>11032627.959999997</v>
      </c>
      <c r="Q34" s="27">
        <f t="shared" ref="Q34:Y34" si="1">SUM(Q6:Q7)</f>
        <v>6165275.495000001</v>
      </c>
      <c r="R34" s="27">
        <f t="shared" si="1"/>
        <v>1539578.8599999985</v>
      </c>
      <c r="S34" s="27">
        <f t="shared" si="1"/>
        <v>126872.64</v>
      </c>
      <c r="T34" s="27">
        <f t="shared" si="1"/>
        <v>0</v>
      </c>
      <c r="U34" s="27">
        <f t="shared" si="1"/>
        <v>4500738.5099999988</v>
      </c>
      <c r="V34" s="27">
        <f t="shared" si="1"/>
        <v>7101572.9899999928</v>
      </c>
      <c r="W34" s="27">
        <f t="shared" si="1"/>
        <v>4098864.2030000007</v>
      </c>
      <c r="X34" s="27">
        <f t="shared" si="1"/>
        <v>1601807.6020000002</v>
      </c>
      <c r="Y34" s="27">
        <f t="shared" si="1"/>
        <v>4468327.1600000011</v>
      </c>
    </row>
    <row r="35" spans="16:25" s="22" customFormat="1" x14ac:dyDescent="0.25">
      <c r="P35" s="27">
        <f>SUM(P8:P11)</f>
        <v>20444374.835700043</v>
      </c>
      <c r="Q35" s="27">
        <f t="shared" ref="Q35:Y35" si="2">SUM(Q8:Q11)</f>
        <v>15748603.940599963</v>
      </c>
      <c r="R35" s="27">
        <f t="shared" si="2"/>
        <v>14507160.752300035</v>
      </c>
      <c r="S35" s="27">
        <f t="shared" si="2"/>
        <v>25212155.07000003</v>
      </c>
      <c r="T35" s="27">
        <f t="shared" si="2"/>
        <v>329314</v>
      </c>
      <c r="U35" s="27">
        <f t="shared" si="2"/>
        <v>34362244.915399976</v>
      </c>
      <c r="V35" s="27">
        <f t="shared" si="2"/>
        <v>17712328.043400008</v>
      </c>
      <c r="W35" s="27">
        <f t="shared" si="2"/>
        <v>31873295.49409999</v>
      </c>
      <c r="X35" s="27">
        <f t="shared" si="2"/>
        <v>5775752.0362999961</v>
      </c>
      <c r="Y35" s="27">
        <f t="shared" si="2"/>
        <v>23402170.632200036</v>
      </c>
    </row>
    <row r="36" spans="16:25" s="22" customFormat="1" x14ac:dyDescent="0.25">
      <c r="P36" s="27">
        <f>P14</f>
        <v>0</v>
      </c>
      <c r="Q36" s="27">
        <f t="shared" ref="Q36:Y36" si="3">Q14</f>
        <v>0</v>
      </c>
      <c r="R36" s="27">
        <f t="shared" si="3"/>
        <v>0</v>
      </c>
      <c r="S36" s="27">
        <f t="shared" si="3"/>
        <v>868634</v>
      </c>
      <c r="T36" s="27">
        <f t="shared" si="3"/>
        <v>0</v>
      </c>
      <c r="U36" s="27">
        <f t="shared" si="3"/>
        <v>0</v>
      </c>
      <c r="V36" s="27">
        <f t="shared" si="3"/>
        <v>0</v>
      </c>
      <c r="W36" s="27">
        <f t="shared" si="3"/>
        <v>0</v>
      </c>
      <c r="X36" s="27">
        <f t="shared" si="3"/>
        <v>0</v>
      </c>
      <c r="Y36" s="27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6"/>
  <sheetViews>
    <sheetView workbookViewId="0">
      <pane xSplit="1" topLeftCell="O1" activePane="topRight" state="frozen"/>
      <selection pane="topRight" activeCell="B1" sqref="B1:B1048576"/>
    </sheetView>
  </sheetViews>
  <sheetFormatPr defaultRowHeight="15" x14ac:dyDescent="0.25"/>
  <cols>
    <col min="1" max="1" width="35.42578125" style="17" customWidth="1"/>
    <col min="2" max="2" width="17.28515625" style="22" customWidth="1"/>
    <col min="3" max="3" width="16.7109375" style="22" bestFit="1" customWidth="1"/>
    <col min="4" max="4" width="17.28515625" style="22" bestFit="1" customWidth="1"/>
    <col min="5" max="5" width="15.85546875" style="22" bestFit="1" customWidth="1"/>
    <col min="6" max="6" width="14.5703125" style="22" bestFit="1" customWidth="1"/>
    <col min="7" max="7" width="16.85546875" style="22" bestFit="1" customWidth="1"/>
    <col min="8" max="8" width="15.42578125" style="22" bestFit="1" customWidth="1"/>
    <col min="9" max="9" width="15.85546875" style="22" bestFit="1" customWidth="1"/>
    <col min="10" max="10" width="16.42578125" style="22" bestFit="1" customWidth="1"/>
    <col min="11" max="11" width="15.85546875" style="22" bestFit="1" customWidth="1"/>
    <col min="12" max="12" width="16.85546875" style="22" bestFit="1" customWidth="1"/>
    <col min="13" max="13" width="16.42578125" style="22" customWidth="1"/>
    <col min="14" max="14" width="18.140625" style="22" bestFit="1" customWidth="1"/>
    <col min="15" max="15" width="7.140625" style="22" customWidth="1"/>
    <col min="16" max="16" width="17.7109375" style="22" bestFit="1" customWidth="1"/>
    <col min="17" max="17" width="17.28515625" style="22" bestFit="1" customWidth="1"/>
    <col min="18" max="18" width="15.85546875" style="22" bestFit="1" customWidth="1"/>
    <col min="19" max="19" width="16.42578125" style="22" bestFit="1" customWidth="1"/>
    <col min="20" max="20" width="16.85546875" style="22" bestFit="1" customWidth="1"/>
    <col min="21" max="22" width="15.85546875" style="22" bestFit="1" customWidth="1"/>
    <col min="23" max="23" width="16.42578125" style="22" bestFit="1" customWidth="1"/>
    <col min="24" max="24" width="15.85546875" style="22" bestFit="1" customWidth="1"/>
    <col min="25" max="25" width="17.28515625" style="22" bestFit="1" customWidth="1"/>
    <col min="26" max="26" width="18.140625" style="22" bestFit="1" customWidth="1"/>
    <col min="27" max="16384" width="9.140625" style="22"/>
  </cols>
  <sheetData>
    <row r="1" spans="1:27" s="17" customFormat="1" ht="45" x14ac:dyDescent="0.25">
      <c r="A1" s="15" t="s">
        <v>26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5" t="s">
        <v>28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s="17" customFormat="1" ht="45" x14ac:dyDescent="0.25">
      <c r="A2" s="18" t="s">
        <v>29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8" t="s">
        <v>40</v>
      </c>
      <c r="M2" s="18" t="s">
        <v>41</v>
      </c>
      <c r="N2" s="18" t="s">
        <v>42</v>
      </c>
      <c r="O2" s="16"/>
      <c r="P2" s="18" t="s">
        <v>5</v>
      </c>
      <c r="Q2" s="18" t="s">
        <v>6</v>
      </c>
      <c r="R2" s="18" t="s">
        <v>7</v>
      </c>
      <c r="S2" s="18" t="s">
        <v>8</v>
      </c>
      <c r="T2" s="18" t="s">
        <v>9</v>
      </c>
      <c r="U2" s="18" t="s">
        <v>10</v>
      </c>
      <c r="V2" s="18" t="s">
        <v>11</v>
      </c>
      <c r="W2" s="18" t="s">
        <v>12</v>
      </c>
      <c r="X2" s="18" t="s">
        <v>13</v>
      </c>
      <c r="Y2" s="18" t="s">
        <v>14</v>
      </c>
      <c r="Z2" s="18" t="s">
        <v>42</v>
      </c>
      <c r="AA2" s="16"/>
    </row>
    <row r="3" spans="1:27" x14ac:dyDescent="0.25">
      <c r="A3" s="19" t="s">
        <v>43</v>
      </c>
      <c r="B3" s="20">
        <v>50879867.200000003</v>
      </c>
      <c r="C3" s="20">
        <v>48752403.850000009</v>
      </c>
      <c r="D3" s="20">
        <v>92447178</v>
      </c>
      <c r="E3" s="20"/>
      <c r="F3" s="20"/>
      <c r="G3" s="20"/>
      <c r="H3" s="20"/>
      <c r="I3" s="20"/>
      <c r="J3" s="20"/>
      <c r="K3" s="20"/>
      <c r="L3" s="20"/>
      <c r="M3" s="20"/>
      <c r="N3" s="20">
        <v>192079449.05000001</v>
      </c>
      <c r="O3" s="21"/>
      <c r="P3" s="20">
        <v>8497870.4000000004</v>
      </c>
      <c r="Q3" s="20">
        <v>87438076.513999999</v>
      </c>
      <c r="R3" s="20">
        <v>7132778</v>
      </c>
      <c r="S3" s="20">
        <v>1065000</v>
      </c>
      <c r="T3" s="20">
        <v>2062493</v>
      </c>
      <c r="U3" s="20">
        <v>12122159</v>
      </c>
      <c r="V3" s="20">
        <v>15273211.799999999</v>
      </c>
      <c r="W3" s="20"/>
      <c r="X3" s="20">
        <v>20918445</v>
      </c>
      <c r="Y3" s="20">
        <v>37569415.335999995</v>
      </c>
      <c r="Z3" s="20">
        <v>192079449.04999998</v>
      </c>
      <c r="AA3" s="21"/>
    </row>
    <row r="4" spans="1:27" ht="30" x14ac:dyDescent="0.25">
      <c r="A4" s="19" t="s">
        <v>44</v>
      </c>
      <c r="B4" s="20">
        <v>79429805.390000015</v>
      </c>
      <c r="C4" s="20">
        <v>10894650</v>
      </c>
      <c r="D4" s="20">
        <v>292110672.60000002</v>
      </c>
      <c r="E4" s="20"/>
      <c r="F4" s="20"/>
      <c r="G4" s="20"/>
      <c r="H4" s="20"/>
      <c r="I4" s="20"/>
      <c r="J4" s="20"/>
      <c r="K4" s="20"/>
      <c r="L4" s="20"/>
      <c r="M4" s="20"/>
      <c r="N4" s="20">
        <v>382435127.99000001</v>
      </c>
      <c r="O4" s="21"/>
      <c r="P4" s="20">
        <v>32801566</v>
      </c>
      <c r="Q4" s="20">
        <v>132802248.29000001</v>
      </c>
      <c r="R4" s="20">
        <v>43003842</v>
      </c>
      <c r="S4" s="20">
        <v>12080000</v>
      </c>
      <c r="T4" s="20"/>
      <c r="U4" s="20">
        <v>2869785</v>
      </c>
      <c r="V4" s="20">
        <v>60259876.700000003</v>
      </c>
      <c r="W4" s="20"/>
      <c r="X4" s="20">
        <v>7905391</v>
      </c>
      <c r="Y4" s="20">
        <v>90712419</v>
      </c>
      <c r="Z4" s="20">
        <v>382435127.99000001</v>
      </c>
      <c r="AA4" s="21"/>
    </row>
    <row r="5" spans="1:27" x14ac:dyDescent="0.25">
      <c r="A5" s="19" t="s">
        <v>45</v>
      </c>
      <c r="B5" s="20">
        <v>19375226.5</v>
      </c>
      <c r="C5" s="20"/>
      <c r="D5" s="20">
        <v>474300</v>
      </c>
      <c r="E5" s="20"/>
      <c r="F5" s="20"/>
      <c r="G5" s="20"/>
      <c r="H5" s="20"/>
      <c r="I5" s="20"/>
      <c r="J5" s="20"/>
      <c r="K5" s="20"/>
      <c r="L5" s="20"/>
      <c r="M5" s="20"/>
      <c r="N5" s="20">
        <v>19849526.5</v>
      </c>
      <c r="O5" s="21"/>
      <c r="P5" s="20"/>
      <c r="Q5" s="20">
        <v>14946062.459999999</v>
      </c>
      <c r="R5" s="20"/>
      <c r="S5" s="20">
        <v>474300</v>
      </c>
      <c r="T5" s="20"/>
      <c r="U5" s="20"/>
      <c r="V5" s="20"/>
      <c r="W5" s="20">
        <v>4429164.04</v>
      </c>
      <c r="X5" s="20"/>
      <c r="Y5" s="20"/>
      <c r="Z5" s="20">
        <v>19849526.5</v>
      </c>
      <c r="AA5" s="21"/>
    </row>
    <row r="6" spans="1:27" ht="30" x14ac:dyDescent="0.25">
      <c r="A6" s="23" t="s">
        <v>46</v>
      </c>
      <c r="B6" s="20"/>
      <c r="C6" s="20"/>
      <c r="D6" s="20"/>
      <c r="E6" s="20">
        <v>46451004.769999996</v>
      </c>
      <c r="F6" s="20">
        <v>3096022</v>
      </c>
      <c r="G6" s="20"/>
      <c r="H6" s="20">
        <v>10258815.699999999</v>
      </c>
      <c r="I6" s="20"/>
      <c r="J6" s="20"/>
      <c r="K6" s="20"/>
      <c r="L6" s="20"/>
      <c r="M6" s="20"/>
      <c r="N6" s="20">
        <v>59805842.469999999</v>
      </c>
      <c r="O6" s="21"/>
      <c r="P6" s="20">
        <v>27746372.192399986</v>
      </c>
      <c r="Q6" s="20">
        <v>10710050.638400007</v>
      </c>
      <c r="R6" s="20">
        <v>2384129.9311999981</v>
      </c>
      <c r="S6" s="20">
        <v>53514.64</v>
      </c>
      <c r="T6" s="20">
        <v>0</v>
      </c>
      <c r="U6" s="20">
        <v>2247288.8123999997</v>
      </c>
      <c r="V6" s="20">
        <v>13827154.028400006</v>
      </c>
      <c r="W6" s="20">
        <v>347845.16</v>
      </c>
      <c r="X6" s="20">
        <v>1795200.64</v>
      </c>
      <c r="Y6" s="20">
        <v>694286.4272000005</v>
      </c>
      <c r="Z6" s="20">
        <v>59805842.469999991</v>
      </c>
      <c r="AA6" s="21"/>
    </row>
    <row r="7" spans="1:27" ht="45" x14ac:dyDescent="0.25">
      <c r="A7" s="23" t="s">
        <v>47</v>
      </c>
      <c r="B7" s="20"/>
      <c r="C7" s="20"/>
      <c r="D7" s="20"/>
      <c r="E7" s="20">
        <v>66640459.359999999</v>
      </c>
      <c r="F7" s="20">
        <v>2491475.3100000005</v>
      </c>
      <c r="G7" s="20">
        <v>20914571.800000001</v>
      </c>
      <c r="H7" s="20">
        <v>15421701.619999992</v>
      </c>
      <c r="I7" s="20"/>
      <c r="J7" s="20"/>
      <c r="K7" s="20"/>
      <c r="L7" s="20"/>
      <c r="M7" s="20"/>
      <c r="N7" s="20">
        <v>105468208.08999999</v>
      </c>
      <c r="O7" s="21"/>
      <c r="P7" s="20">
        <v>15357494.129999997</v>
      </c>
      <c r="Q7" s="20">
        <v>31757223.872000016</v>
      </c>
      <c r="R7" s="20">
        <v>5878834.7299999995</v>
      </c>
      <c r="S7" s="20">
        <v>1033183.08</v>
      </c>
      <c r="T7" s="20">
        <v>156098.53</v>
      </c>
      <c r="U7" s="20">
        <v>7046235.2069999995</v>
      </c>
      <c r="V7" s="20">
        <v>22220060.638999987</v>
      </c>
      <c r="W7" s="20">
        <v>7853382.4525000015</v>
      </c>
      <c r="X7" s="20">
        <v>5170547.4220000003</v>
      </c>
      <c r="Y7" s="20">
        <v>8995148.0274999999</v>
      </c>
      <c r="Z7" s="20">
        <v>105468208.09</v>
      </c>
      <c r="AA7" s="21"/>
    </row>
    <row r="8" spans="1:27" x14ac:dyDescent="0.25">
      <c r="A8" s="24" t="s">
        <v>48</v>
      </c>
      <c r="B8" s="20"/>
      <c r="C8" s="20"/>
      <c r="D8" s="20"/>
      <c r="E8" s="20"/>
      <c r="F8" s="20"/>
      <c r="G8" s="20"/>
      <c r="H8" s="20"/>
      <c r="I8" s="20">
        <v>15414716.310000006</v>
      </c>
      <c r="J8" s="20">
        <v>58516265.910000175</v>
      </c>
      <c r="K8" s="20">
        <v>37038416.969999939</v>
      </c>
      <c r="L8" s="20">
        <v>47903677.740000069</v>
      </c>
      <c r="M8" s="20"/>
      <c r="N8" s="20">
        <v>158873076.93000019</v>
      </c>
      <c r="O8" s="21"/>
      <c r="P8" s="20">
        <v>33681385.11189995</v>
      </c>
      <c r="Q8" s="20">
        <v>27498409.761100028</v>
      </c>
      <c r="R8" s="20">
        <v>12006710.786999976</v>
      </c>
      <c r="S8" s="20">
        <v>1496466.4700999984</v>
      </c>
      <c r="T8" s="20">
        <v>329314</v>
      </c>
      <c r="U8" s="20">
        <v>7808581.3565999921</v>
      </c>
      <c r="V8" s="20">
        <v>29117919.204700008</v>
      </c>
      <c r="W8" s="20">
        <v>22276550.121200021</v>
      </c>
      <c r="X8" s="20">
        <v>5195327.6145000039</v>
      </c>
      <c r="Y8" s="20">
        <v>19462412.502900019</v>
      </c>
      <c r="Z8" s="20">
        <v>158873076.93000001</v>
      </c>
      <c r="AA8" s="21"/>
    </row>
    <row r="9" spans="1:27" x14ac:dyDescent="0.25">
      <c r="A9" s="24" t="s">
        <v>49</v>
      </c>
      <c r="B9" s="20"/>
      <c r="C9" s="20"/>
      <c r="D9" s="20"/>
      <c r="E9" s="20"/>
      <c r="F9" s="20"/>
      <c r="G9" s="20"/>
      <c r="H9" s="20"/>
      <c r="I9" s="20">
        <v>8686304.620000001</v>
      </c>
      <c r="J9" s="20">
        <v>32767795.659999996</v>
      </c>
      <c r="K9" s="20">
        <v>45580136.889999963</v>
      </c>
      <c r="L9" s="20">
        <v>32975510.230000008</v>
      </c>
      <c r="M9" s="20"/>
      <c r="N9" s="20">
        <v>120009747.39999996</v>
      </c>
      <c r="O9" s="21"/>
      <c r="P9" s="20">
        <v>12690210.389500009</v>
      </c>
      <c r="Q9" s="20">
        <v>12873331.450600004</v>
      </c>
      <c r="R9" s="20">
        <v>8117255.622899998</v>
      </c>
      <c r="S9" s="20">
        <v>2947277.88</v>
      </c>
      <c r="T9" s="20">
        <v>0</v>
      </c>
      <c r="U9" s="20">
        <v>27104269.673999995</v>
      </c>
      <c r="V9" s="20">
        <v>10731795.374399999</v>
      </c>
      <c r="W9" s="20">
        <v>21643563.125399996</v>
      </c>
      <c r="X9" s="20">
        <v>1857502.0780000002</v>
      </c>
      <c r="Y9" s="20">
        <v>22044541.805200003</v>
      </c>
      <c r="Z9" s="20">
        <v>120009747.40000001</v>
      </c>
      <c r="AA9" s="21"/>
    </row>
    <row r="10" spans="1:27" ht="30" x14ac:dyDescent="0.25">
      <c r="A10" s="24" t="s">
        <v>50</v>
      </c>
      <c r="B10" s="20"/>
      <c r="C10" s="20"/>
      <c r="D10" s="20"/>
      <c r="E10" s="20"/>
      <c r="F10" s="20"/>
      <c r="G10" s="20"/>
      <c r="H10" s="20"/>
      <c r="I10" s="20">
        <v>57312524.900000051</v>
      </c>
      <c r="J10" s="20">
        <v>70748442.349999949</v>
      </c>
      <c r="K10" s="20">
        <v>93721543.609999821</v>
      </c>
      <c r="L10" s="20">
        <v>89137922.579999939</v>
      </c>
      <c r="M10" s="20"/>
      <c r="N10" s="20">
        <v>310920433.43999976</v>
      </c>
      <c r="O10" s="21"/>
      <c r="P10" s="20">
        <v>45763067.792800017</v>
      </c>
      <c r="Q10" s="20">
        <v>35787234.074199989</v>
      </c>
      <c r="R10" s="20">
        <v>23654225.210300017</v>
      </c>
      <c r="S10" s="20">
        <v>44216446.220000029</v>
      </c>
      <c r="T10" s="20">
        <v>122372.3685</v>
      </c>
      <c r="U10" s="20">
        <v>23557993.894299991</v>
      </c>
      <c r="V10" s="20">
        <v>26011703.55749999</v>
      </c>
      <c r="W10" s="20">
        <v>60650617.078099996</v>
      </c>
      <c r="X10" s="20">
        <v>6959988.1681999965</v>
      </c>
      <c r="Y10" s="20">
        <v>44196785.076100029</v>
      </c>
      <c r="Z10" s="20">
        <v>310920433.44000006</v>
      </c>
      <c r="AA10" s="21"/>
    </row>
    <row r="11" spans="1:27" x14ac:dyDescent="0.25">
      <c r="A11" s="24" t="s">
        <v>51</v>
      </c>
      <c r="B11" s="20"/>
      <c r="C11" s="20"/>
      <c r="D11" s="20"/>
      <c r="E11" s="20"/>
      <c r="F11" s="20"/>
      <c r="G11" s="20"/>
      <c r="H11" s="20"/>
      <c r="I11" s="20">
        <v>5614939.0300000058</v>
      </c>
      <c r="J11" s="20">
        <v>23484794.670000017</v>
      </c>
      <c r="K11" s="20">
        <v>15221624.779999999</v>
      </c>
      <c r="L11" s="20">
        <v>13104364.280000003</v>
      </c>
      <c r="M11" s="20"/>
      <c r="N11" s="20">
        <v>57425722.76000002</v>
      </c>
      <c r="O11" s="21"/>
      <c r="P11" s="20">
        <v>13219873.393599993</v>
      </c>
      <c r="Q11" s="20">
        <v>14788625.889800005</v>
      </c>
      <c r="R11" s="20">
        <v>5381813.2320000101</v>
      </c>
      <c r="S11" s="20">
        <v>3911199.22</v>
      </c>
      <c r="T11" s="20">
        <v>0</v>
      </c>
      <c r="U11" s="20">
        <v>1046576.9928999997</v>
      </c>
      <c r="V11" s="20">
        <v>2342143.2154999995</v>
      </c>
      <c r="W11" s="20">
        <v>10565380.709600011</v>
      </c>
      <c r="X11" s="20">
        <v>518694.39149999991</v>
      </c>
      <c r="Y11" s="20">
        <v>5651415.7151000062</v>
      </c>
      <c r="Z11" s="20">
        <v>57425722.76000002</v>
      </c>
      <c r="AA11" s="21"/>
    </row>
    <row r="12" spans="1:27" ht="30" x14ac:dyDescent="0.25">
      <c r="A12" s="25" t="s">
        <v>52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>
        <v>216800000</v>
      </c>
      <c r="N12" s="20">
        <v>216800000</v>
      </c>
      <c r="O12" s="21"/>
      <c r="P12" s="20"/>
      <c r="Q12" s="20"/>
      <c r="R12" s="20"/>
      <c r="S12" s="20"/>
      <c r="T12" s="20">
        <v>216800000</v>
      </c>
      <c r="U12" s="20"/>
      <c r="V12" s="20"/>
      <c r="W12" s="20"/>
      <c r="X12" s="20"/>
      <c r="Y12" s="20"/>
      <c r="Z12" s="20">
        <v>216800000</v>
      </c>
      <c r="AA12" s="21"/>
    </row>
    <row r="13" spans="1:27" ht="30" x14ac:dyDescent="0.25">
      <c r="A13" s="25" t="s">
        <v>53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>
        <v>23500000</v>
      </c>
      <c r="N13" s="20">
        <v>23500000</v>
      </c>
      <c r="O13" s="21"/>
      <c r="P13" s="20"/>
      <c r="Q13" s="20"/>
      <c r="R13" s="20"/>
      <c r="S13" s="20"/>
      <c r="T13" s="20">
        <v>23500000</v>
      </c>
      <c r="U13" s="20"/>
      <c r="V13" s="20"/>
      <c r="W13" s="20"/>
      <c r="X13" s="20"/>
      <c r="Y13" s="20"/>
      <c r="Z13" s="20">
        <v>23500000</v>
      </c>
      <c r="AA13" s="21"/>
    </row>
    <row r="14" spans="1:27" ht="30" x14ac:dyDescent="0.25">
      <c r="A14" s="25" t="s">
        <v>54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>
        <v>7188667.2000000002</v>
      </c>
      <c r="N14" s="20">
        <v>7188667.2000000002</v>
      </c>
      <c r="O14" s="21"/>
      <c r="P14" s="20">
        <v>270000</v>
      </c>
      <c r="Q14" s="20">
        <v>55100</v>
      </c>
      <c r="R14" s="20">
        <v>485240</v>
      </c>
      <c r="S14" s="20">
        <v>3973634</v>
      </c>
      <c r="T14" s="20"/>
      <c r="U14" s="20">
        <v>1028704</v>
      </c>
      <c r="V14" s="20">
        <v>782967.2</v>
      </c>
      <c r="W14" s="20"/>
      <c r="X14" s="20"/>
      <c r="Y14" s="20">
        <v>593022</v>
      </c>
      <c r="Z14" s="20">
        <v>7188667.2000000002</v>
      </c>
      <c r="AA14" s="21"/>
    </row>
    <row r="15" spans="1:27" ht="30" x14ac:dyDescent="0.25">
      <c r="A15" s="25" t="s">
        <v>55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203596081.71000007</v>
      </c>
      <c r="N15" s="20">
        <v>203596081.71000007</v>
      </c>
      <c r="O15" s="21"/>
      <c r="P15" s="20"/>
      <c r="Q15" s="20"/>
      <c r="R15" s="20"/>
      <c r="S15" s="20"/>
      <c r="T15" s="20">
        <v>203596081.71000007</v>
      </c>
      <c r="U15" s="20"/>
      <c r="V15" s="20"/>
      <c r="W15" s="20"/>
      <c r="X15" s="20"/>
      <c r="Y15" s="20"/>
      <c r="Z15" s="20">
        <v>203596081.71000007</v>
      </c>
      <c r="AA15" s="21"/>
    </row>
    <row r="16" spans="1:27" x14ac:dyDescent="0.25">
      <c r="A16" s="26" t="s">
        <v>42</v>
      </c>
      <c r="B16" s="26">
        <v>149684899.09000003</v>
      </c>
      <c r="C16" s="26">
        <v>59647053.850000009</v>
      </c>
      <c r="D16" s="26">
        <v>385032150.60000002</v>
      </c>
      <c r="E16" s="26">
        <v>113091464.13</v>
      </c>
      <c r="F16" s="26">
        <v>5587497.3100000005</v>
      </c>
      <c r="G16" s="26">
        <v>20914571.800000001</v>
      </c>
      <c r="H16" s="26">
        <v>25680517.319999993</v>
      </c>
      <c r="I16" s="26">
        <v>87028484.860000059</v>
      </c>
      <c r="J16" s="26">
        <v>185517298.59000015</v>
      </c>
      <c r="K16" s="26">
        <v>191561722.24999973</v>
      </c>
      <c r="L16" s="26">
        <v>183121474.83000001</v>
      </c>
      <c r="M16" s="26">
        <v>451084748.91000009</v>
      </c>
      <c r="N16" s="26">
        <v>1857951883.54</v>
      </c>
      <c r="O16" s="21"/>
      <c r="P16" s="26">
        <v>190027839.41019994</v>
      </c>
      <c r="Q16" s="26">
        <v>368656362.95010012</v>
      </c>
      <c r="R16" s="26">
        <v>108044829.51339999</v>
      </c>
      <c r="S16" s="26">
        <v>71251021.510100022</v>
      </c>
      <c r="T16" s="26">
        <v>446566359.60850006</v>
      </c>
      <c r="U16" s="26">
        <v>84831593.937199965</v>
      </c>
      <c r="V16" s="26">
        <v>180566831.71949995</v>
      </c>
      <c r="W16" s="26">
        <v>127766502.68680003</v>
      </c>
      <c r="X16" s="26">
        <v>50321096.314199999</v>
      </c>
      <c r="Y16" s="26">
        <v>229919445.89000008</v>
      </c>
      <c r="Z16" s="26">
        <v>1857951883.54</v>
      </c>
      <c r="AA16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 xmlns="47B3DA16-E481-425E-BDFD-6BA759DF5D74">Confidential</Security>
    <DocAuthor xmlns="47B3DA16-E481-425E-BDFD-6BA759DF5D74" xsi:nil="true"/>
    <DocumentType xmlns="47B3DA16-E481-425E-BDFD-6BA759DF5D74">Additional Portfolio Reports and Tables</DocumentType>
    <Expiry xmlns="47B3DA16-E481-425E-BDFD-6BA759DF5D74" xsi:nil="true"/>
    <Status xmlns="47B3DA16-E481-425E-BDFD-6BA759DF5D74">Current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amspace Document content type" ma:contentTypeID="0x0101FF00CDF53CDAE153324D8D1A24E4724CD0C7" ma:contentTypeVersion="1" ma:contentTypeDescription="Syngenta Teamspace Custom content type" ma:contentTypeScope="" ma:versionID="5356414fa3f89d61243591a9662ff0c1">
  <xsd:schema xmlns:xsd="http://www.w3.org/2001/XMLSchema" xmlns:xs="http://www.w3.org/2001/XMLSchema" xmlns:p="http://schemas.microsoft.com/office/2006/metadata/properties" xmlns:ns2="47B3DA16-E481-425E-BDFD-6BA759DF5D74" targetNamespace="http://schemas.microsoft.com/office/2006/metadata/properties" ma:root="true" ma:fieldsID="b321f82e3188acf29309654b3a76b4cc" ns2:_="">
    <xsd:import namespace="47B3DA16-E481-425E-BDFD-6BA759DF5D74"/>
    <xsd:element name="properties">
      <xsd:complexType>
        <xsd:sequence>
          <xsd:element name="documentManagement">
            <xsd:complexType>
              <xsd:all>
                <xsd:element ref="ns2:DocAuthor" minOccurs="0"/>
                <xsd:element ref="ns2:Security"/>
                <xsd:element ref="ns2:Expiry" minOccurs="0"/>
                <xsd:element ref="ns2:Statu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DA16-E481-425E-BDFD-6BA759DF5D74" elementFormDefault="qualified">
    <xsd:import namespace="http://schemas.microsoft.com/office/2006/documentManagement/types"/>
    <xsd:import namespace="http://schemas.microsoft.com/office/infopath/2007/PartnerControls"/>
    <xsd:element name="DocAuthor" ma:index="8" nillable="true" ma:displayName="Author" ma:internalName="DocAuthor">
      <xsd:simpleType>
        <xsd:restriction base="dms:Text"/>
      </xsd:simpleType>
    </xsd:element>
    <xsd:element name="Security" ma:index="9" ma:displayName="Security" ma:default="Internal" ma:internalName="Security">
      <xsd:simpleType>
        <xsd:restriction base="dms:Choice">
          <xsd:enumeration value="Internal"/>
          <xsd:enumeration value="Public"/>
          <xsd:enumeration value="Confidential"/>
        </xsd:restriction>
      </xsd:simpleType>
    </xsd:element>
    <xsd:element name="Expiry" ma:index="10" nillable="true" ma:displayName="Expiry" ma:format="DateOnly" ma:internalName="Expiry">
      <xsd:simpleType>
        <xsd:restriction base="dms:DateTime"/>
      </xsd:simpleType>
    </xsd:element>
    <xsd:element name="Status" ma:index="11" ma:displayName="Status" ma:internalName="Status">
      <xsd:simpleType>
        <xsd:restriction base="dms:Choice">
          <xsd:enumeration value="Draft"/>
          <xsd:enumeration value="Current"/>
          <xsd:enumeration value="Retired"/>
        </xsd:restriction>
      </xsd:simpleType>
    </xsd:element>
    <xsd:element name="DocumentType" ma:index="12" ma:displayName="Document Type" ma:format="Dropdown" ma:internalName="DocumentType">
      <xsd:simpleType>
        <xsd:restriction base="dms:Choice">
          <xsd:enumeration value=".  Portfolio Reporting Data Set"/>
          <xsd:enumeration value=". Functional Reporting Data Set"/>
          <xsd:enumeration value=". Milestone Reporting Data Set"/>
          <xsd:enumeration value=".Aggregated Base Data Sets"/>
          <xsd:enumeration value="Background Documents"/>
          <xsd:enumeration value="Correspondence"/>
          <xsd:enumeration value="Minutes and Agendas"/>
          <xsd:enumeration value="Policy Documents"/>
          <xsd:enumeration value="Presentations"/>
          <xsd:enumeration value="Progress Reports"/>
          <xsd:enumeration value="Project Lifecycle Documents"/>
          <xsd:enumeration value="User Guides"/>
          <xsd:enumeration value="Archive"/>
          <xsd:enumeration value="Under Evaluation"/>
          <xsd:enumeration value="Data Quality Checking"/>
          <xsd:enumeration value="Additional Portfolio Reports and Tabl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68E0CE-3BAC-44A2-BFCB-0345A7A1F4E8}">
  <ds:schemaRefs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47B3DA16-E481-425E-BDFD-6BA759DF5D7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ED458AF-6CD5-427E-B7E1-02D1F9ACA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DA16-E481-425E-BDFD-6BA759DF5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EC3323-867A-475D-B4C5-EF88217639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Waterfall</vt:lpstr>
      <vt:lpstr>Reporting 2012</vt:lpstr>
      <vt:lpstr>Headroom created</vt:lpstr>
      <vt:lpstr>Reporting 2013 Roll-over</vt:lpstr>
      <vt:lpstr>Reporting 2013 New</vt:lpstr>
      <vt:lpstr>Reporting 2013</vt:lpstr>
    </vt:vector>
  </TitlesOfParts>
  <Company>Syngenta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for waterfall diagrams by Crop - Portfolio demand bridge 2012 to 2013</dc:title>
  <dc:creator>Syngenta</dc:creator>
  <cp:lastModifiedBy>Syngenta</cp:lastModifiedBy>
  <cp:lastPrinted>2012-10-03T11:29:50Z</cp:lastPrinted>
  <dcterms:created xsi:type="dcterms:W3CDTF">2012-09-21T09:05:53Z</dcterms:created>
  <dcterms:modified xsi:type="dcterms:W3CDTF">2012-10-08T06:56:00Z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0x0101FF00CDF53CDAE153324D8D1A24E4724CD0C7</vt:lpwstr>
  </property>
</Properties>
</file>