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18195" windowHeight="12075" tabRatio="829"/>
  </bookViews>
  <sheets>
    <sheet name="Headroom created" sheetId="1" r:id="rId1"/>
    <sheet name="Reporting 2013 New" sheetId="2" r:id="rId2"/>
    <sheet name="Reporting 2013 Roll-over" sheetId="3" r:id="rId3"/>
    <sheet name="Reporting 2013" sheetId="4" r:id="rId4"/>
    <sheet name="Reporting 2012" sheetId="5" r:id="rId5"/>
  </sheets>
  <calcPr calcId="145621"/>
</workbook>
</file>

<file path=xl/calcChain.xml><?xml version="1.0" encoding="utf-8"?>
<calcChain xmlns="http://schemas.openxmlformats.org/spreadsheetml/2006/main">
  <c r="Q3" i="1" l="1"/>
  <c r="R3" i="1"/>
  <c r="S3" i="1"/>
  <c r="T3" i="1"/>
  <c r="U3" i="1"/>
  <c r="V3" i="1"/>
  <c r="W3" i="1"/>
  <c r="X3" i="1"/>
  <c r="Y3" i="1"/>
  <c r="Z3" i="1"/>
  <c r="Q4" i="1"/>
  <c r="R4" i="1"/>
  <c r="S4" i="1"/>
  <c r="T4" i="1"/>
  <c r="U4" i="1"/>
  <c r="V4" i="1"/>
  <c r="W4" i="1"/>
  <c r="X4" i="1"/>
  <c r="Y4" i="1"/>
  <c r="Z4" i="1"/>
  <c r="Q5" i="1"/>
  <c r="R5" i="1"/>
  <c r="S5" i="1"/>
  <c r="T5" i="1"/>
  <c r="U5" i="1"/>
  <c r="V5" i="1"/>
  <c r="W5" i="1"/>
  <c r="X5" i="1"/>
  <c r="Y5" i="1"/>
  <c r="Z5" i="1"/>
  <c r="Q6" i="1"/>
  <c r="R6" i="1"/>
  <c r="S6" i="1"/>
  <c r="T6" i="1"/>
  <c r="U6" i="1"/>
  <c r="V6" i="1"/>
  <c r="W6" i="1"/>
  <c r="X6" i="1"/>
  <c r="Y6" i="1"/>
  <c r="Z6" i="1"/>
  <c r="Q7" i="1"/>
  <c r="R7" i="1"/>
  <c r="S7" i="1"/>
  <c r="T7" i="1"/>
  <c r="U7" i="1"/>
  <c r="V7" i="1"/>
  <c r="W7" i="1"/>
  <c r="X7" i="1"/>
  <c r="Y7" i="1"/>
  <c r="Z7" i="1"/>
  <c r="Q8" i="1"/>
  <c r="R8" i="1"/>
  <c r="S8" i="1"/>
  <c r="T8" i="1"/>
  <c r="U8" i="1"/>
  <c r="V8" i="1"/>
  <c r="W8" i="1"/>
  <c r="X8" i="1"/>
  <c r="Y8" i="1"/>
  <c r="Z8" i="1"/>
  <c r="Q9" i="1"/>
  <c r="R9" i="1"/>
  <c r="S9" i="1"/>
  <c r="T9" i="1"/>
  <c r="U9" i="1"/>
  <c r="V9" i="1"/>
  <c r="W9" i="1"/>
  <c r="X9" i="1"/>
  <c r="Y9" i="1"/>
  <c r="Z9" i="1"/>
  <c r="Q10" i="1"/>
  <c r="R10" i="1"/>
  <c r="S10" i="1"/>
  <c r="T10" i="1"/>
  <c r="U10" i="1"/>
  <c r="V10" i="1"/>
  <c r="W10" i="1"/>
  <c r="X10" i="1"/>
  <c r="Y10" i="1"/>
  <c r="Z10" i="1"/>
  <c r="Q11" i="1"/>
  <c r="R11" i="1"/>
  <c r="S11" i="1"/>
  <c r="T11" i="1"/>
  <c r="U11" i="1"/>
  <c r="V11" i="1"/>
  <c r="W11" i="1"/>
  <c r="X11" i="1"/>
  <c r="Y11" i="1"/>
  <c r="Z11" i="1"/>
  <c r="Q12" i="1"/>
  <c r="R12" i="1"/>
  <c r="S12" i="1"/>
  <c r="T12" i="1"/>
  <c r="U12" i="1"/>
  <c r="V12" i="1"/>
  <c r="W12" i="1"/>
  <c r="X12" i="1"/>
  <c r="Y12" i="1"/>
  <c r="Z12" i="1"/>
  <c r="Q13" i="1"/>
  <c r="R13" i="1"/>
  <c r="S13" i="1"/>
  <c r="T13" i="1"/>
  <c r="U13" i="1"/>
  <c r="V13" i="1"/>
  <c r="W13" i="1"/>
  <c r="X13" i="1"/>
  <c r="Y13" i="1"/>
  <c r="Z13" i="1"/>
  <c r="Q14" i="1"/>
  <c r="Q36" i="1" s="1"/>
  <c r="R14" i="1"/>
  <c r="R36" i="1" s="1"/>
  <c r="S14" i="1"/>
  <c r="S36" i="1" s="1"/>
  <c r="T14" i="1"/>
  <c r="T36" i="1" s="1"/>
  <c r="U14" i="1"/>
  <c r="U36" i="1" s="1"/>
  <c r="V14" i="1"/>
  <c r="V36" i="1" s="1"/>
  <c r="W14" i="1"/>
  <c r="W36" i="1" s="1"/>
  <c r="X14" i="1"/>
  <c r="X36" i="1" s="1"/>
  <c r="Y14" i="1"/>
  <c r="Y36" i="1" s="1"/>
  <c r="Z14" i="1"/>
  <c r="Q15" i="1"/>
  <c r="R15" i="1"/>
  <c r="S15" i="1"/>
  <c r="T15" i="1"/>
  <c r="U15" i="1"/>
  <c r="V15" i="1"/>
  <c r="W15" i="1"/>
  <c r="X15" i="1"/>
  <c r="Y15" i="1"/>
  <c r="Z15" i="1"/>
  <c r="Q16" i="1"/>
  <c r="R16" i="1"/>
  <c r="S16" i="1"/>
  <c r="T16" i="1"/>
  <c r="U16" i="1"/>
  <c r="V16" i="1"/>
  <c r="W16" i="1"/>
  <c r="X16" i="1"/>
  <c r="Y16" i="1"/>
  <c r="Z16" i="1"/>
  <c r="P4" i="1"/>
  <c r="P5" i="1"/>
  <c r="P6" i="1"/>
  <c r="P34" i="1" s="1"/>
  <c r="P7" i="1"/>
  <c r="P8" i="1"/>
  <c r="P9" i="1"/>
  <c r="P10" i="1"/>
  <c r="P11" i="1"/>
  <c r="P12" i="1"/>
  <c r="P13" i="1"/>
  <c r="P14" i="1"/>
  <c r="P36" i="1" s="1"/>
  <c r="P15" i="1"/>
  <c r="P16" i="1"/>
  <c r="P3" i="1"/>
  <c r="E3" i="1"/>
  <c r="F3" i="1"/>
  <c r="G3" i="1"/>
  <c r="H3" i="1"/>
  <c r="I3" i="1"/>
  <c r="J3" i="1"/>
  <c r="K3" i="1"/>
  <c r="L3" i="1"/>
  <c r="M3" i="1"/>
  <c r="N3" i="1"/>
  <c r="E4" i="1"/>
  <c r="F4" i="1"/>
  <c r="G4" i="1"/>
  <c r="H4" i="1"/>
  <c r="I4" i="1"/>
  <c r="J4" i="1"/>
  <c r="K4" i="1"/>
  <c r="L4" i="1"/>
  <c r="M4" i="1"/>
  <c r="N4" i="1"/>
  <c r="E5" i="1"/>
  <c r="F5" i="1"/>
  <c r="G5" i="1"/>
  <c r="H5" i="1"/>
  <c r="I5" i="1"/>
  <c r="J5" i="1"/>
  <c r="K5" i="1"/>
  <c r="L5" i="1"/>
  <c r="M5" i="1"/>
  <c r="N5" i="1"/>
  <c r="E6" i="1"/>
  <c r="F6" i="1"/>
  <c r="G6" i="1"/>
  <c r="H6" i="1"/>
  <c r="I6" i="1"/>
  <c r="J6" i="1"/>
  <c r="K6" i="1"/>
  <c r="L6" i="1"/>
  <c r="M6" i="1"/>
  <c r="N6" i="1"/>
  <c r="E7" i="1"/>
  <c r="F7" i="1"/>
  <c r="G7" i="1"/>
  <c r="H7" i="1"/>
  <c r="I7" i="1"/>
  <c r="J7" i="1"/>
  <c r="K7" i="1"/>
  <c r="L7" i="1"/>
  <c r="M7" i="1"/>
  <c r="N7" i="1"/>
  <c r="E8" i="1"/>
  <c r="F8" i="1"/>
  <c r="G8" i="1"/>
  <c r="H8" i="1"/>
  <c r="I8" i="1"/>
  <c r="J8" i="1"/>
  <c r="K8" i="1"/>
  <c r="L8" i="1"/>
  <c r="M8" i="1"/>
  <c r="N8" i="1"/>
  <c r="E9" i="1"/>
  <c r="F9" i="1"/>
  <c r="G9" i="1"/>
  <c r="H9" i="1"/>
  <c r="I9" i="1"/>
  <c r="J9" i="1"/>
  <c r="K9" i="1"/>
  <c r="L9" i="1"/>
  <c r="M9" i="1"/>
  <c r="N9" i="1"/>
  <c r="E10" i="1"/>
  <c r="F10" i="1"/>
  <c r="G10" i="1"/>
  <c r="H10" i="1"/>
  <c r="I10" i="1"/>
  <c r="J10" i="1"/>
  <c r="K10" i="1"/>
  <c r="L10" i="1"/>
  <c r="M10" i="1"/>
  <c r="N10" i="1"/>
  <c r="E11" i="1"/>
  <c r="F11" i="1"/>
  <c r="G11" i="1"/>
  <c r="H11" i="1"/>
  <c r="I11" i="1"/>
  <c r="J11" i="1"/>
  <c r="K11" i="1"/>
  <c r="L11" i="1"/>
  <c r="M11" i="1"/>
  <c r="N11" i="1"/>
  <c r="E12" i="1"/>
  <c r="F12" i="1"/>
  <c r="G12" i="1"/>
  <c r="H12" i="1"/>
  <c r="I12" i="1"/>
  <c r="J12" i="1"/>
  <c r="K12" i="1"/>
  <c r="L12" i="1"/>
  <c r="M12" i="1"/>
  <c r="N12" i="1"/>
  <c r="E13" i="1"/>
  <c r="F13" i="1"/>
  <c r="G13" i="1"/>
  <c r="H13" i="1"/>
  <c r="I13" i="1"/>
  <c r="J13" i="1"/>
  <c r="K13" i="1"/>
  <c r="L13" i="1"/>
  <c r="M13" i="1"/>
  <c r="N13" i="1"/>
  <c r="E14" i="1"/>
  <c r="F14" i="1"/>
  <c r="G14" i="1"/>
  <c r="H14" i="1"/>
  <c r="I14" i="1"/>
  <c r="J14" i="1"/>
  <c r="K14" i="1"/>
  <c r="L14" i="1"/>
  <c r="M14" i="1"/>
  <c r="N14" i="1"/>
  <c r="E15" i="1"/>
  <c r="F15" i="1"/>
  <c r="G15" i="1"/>
  <c r="H15" i="1"/>
  <c r="I15" i="1"/>
  <c r="J15" i="1"/>
  <c r="K15" i="1"/>
  <c r="L15" i="1"/>
  <c r="M15" i="1"/>
  <c r="N15" i="1"/>
  <c r="E16" i="1"/>
  <c r="F16" i="1"/>
  <c r="G16" i="1"/>
  <c r="H16" i="1"/>
  <c r="I16" i="1"/>
  <c r="J16" i="1"/>
  <c r="K16" i="1"/>
  <c r="L16" i="1"/>
  <c r="M16" i="1"/>
  <c r="N16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  <c r="Q3" i="2"/>
  <c r="R3" i="2"/>
  <c r="S3" i="2"/>
  <c r="T3" i="2"/>
  <c r="U3" i="2"/>
  <c r="V3" i="2"/>
  <c r="W3" i="2"/>
  <c r="X3" i="2"/>
  <c r="Y3" i="2"/>
  <c r="Z3" i="2"/>
  <c r="Q4" i="2"/>
  <c r="R4" i="2"/>
  <c r="S4" i="2"/>
  <c r="T4" i="2"/>
  <c r="U4" i="2"/>
  <c r="V4" i="2"/>
  <c r="W4" i="2"/>
  <c r="X4" i="2"/>
  <c r="Y4" i="2"/>
  <c r="Z4" i="2"/>
  <c r="Q5" i="2"/>
  <c r="R5" i="2"/>
  <c r="S5" i="2"/>
  <c r="T5" i="2"/>
  <c r="U5" i="2"/>
  <c r="V5" i="2"/>
  <c r="W5" i="2"/>
  <c r="X5" i="2"/>
  <c r="Y5" i="2"/>
  <c r="Z5" i="2"/>
  <c r="Q6" i="2"/>
  <c r="R6" i="2"/>
  <c r="S6" i="2"/>
  <c r="T6" i="2"/>
  <c r="U6" i="2"/>
  <c r="V6" i="2"/>
  <c r="W6" i="2"/>
  <c r="X6" i="2"/>
  <c r="Y6" i="2"/>
  <c r="Z6" i="2"/>
  <c r="Q7" i="2"/>
  <c r="R7" i="2"/>
  <c r="S7" i="2"/>
  <c r="T7" i="2"/>
  <c r="U7" i="2"/>
  <c r="V7" i="2"/>
  <c r="W7" i="2"/>
  <c r="X7" i="2"/>
  <c r="Y7" i="2"/>
  <c r="Z7" i="2"/>
  <c r="Q8" i="2"/>
  <c r="R8" i="2"/>
  <c r="S8" i="2"/>
  <c r="T8" i="2"/>
  <c r="U8" i="2"/>
  <c r="V8" i="2"/>
  <c r="W8" i="2"/>
  <c r="X8" i="2"/>
  <c r="Y8" i="2"/>
  <c r="Z8" i="2"/>
  <c r="Q9" i="2"/>
  <c r="R9" i="2"/>
  <c r="S9" i="2"/>
  <c r="T9" i="2"/>
  <c r="U9" i="2"/>
  <c r="V9" i="2"/>
  <c r="W9" i="2"/>
  <c r="X9" i="2"/>
  <c r="Y9" i="2"/>
  <c r="Z9" i="2"/>
  <c r="Q10" i="2"/>
  <c r="R10" i="2"/>
  <c r="S10" i="2"/>
  <c r="T10" i="2"/>
  <c r="U10" i="2"/>
  <c r="V10" i="2"/>
  <c r="W10" i="2"/>
  <c r="X10" i="2"/>
  <c r="Y10" i="2"/>
  <c r="Z10" i="2"/>
  <c r="Q11" i="2"/>
  <c r="R11" i="2"/>
  <c r="S11" i="2"/>
  <c r="T11" i="2"/>
  <c r="U11" i="2"/>
  <c r="V11" i="2"/>
  <c r="W11" i="2"/>
  <c r="X11" i="2"/>
  <c r="Y11" i="2"/>
  <c r="Z11" i="2"/>
  <c r="Q12" i="2"/>
  <c r="R12" i="2"/>
  <c r="S12" i="2"/>
  <c r="T12" i="2"/>
  <c r="U12" i="2"/>
  <c r="V12" i="2"/>
  <c r="W12" i="2"/>
  <c r="X12" i="2"/>
  <c r="Y12" i="2"/>
  <c r="Z12" i="2"/>
  <c r="Q13" i="2"/>
  <c r="R13" i="2"/>
  <c r="S13" i="2"/>
  <c r="T13" i="2"/>
  <c r="U13" i="2"/>
  <c r="V13" i="2"/>
  <c r="W13" i="2"/>
  <c r="X13" i="2"/>
  <c r="Y13" i="2"/>
  <c r="Z13" i="2"/>
  <c r="Q14" i="2"/>
  <c r="Q36" i="2" s="1"/>
  <c r="R14" i="2"/>
  <c r="R36" i="2" s="1"/>
  <c r="S14" i="2"/>
  <c r="S36" i="2" s="1"/>
  <c r="T14" i="2"/>
  <c r="T36" i="2" s="1"/>
  <c r="U14" i="2"/>
  <c r="U36" i="2" s="1"/>
  <c r="V14" i="2"/>
  <c r="V36" i="2" s="1"/>
  <c r="W14" i="2"/>
  <c r="W36" i="2" s="1"/>
  <c r="X14" i="2"/>
  <c r="X36" i="2" s="1"/>
  <c r="Y14" i="2"/>
  <c r="Y36" i="2" s="1"/>
  <c r="Z14" i="2"/>
  <c r="Q15" i="2"/>
  <c r="R15" i="2"/>
  <c r="S15" i="2"/>
  <c r="T15" i="2"/>
  <c r="U15" i="2"/>
  <c r="V15" i="2"/>
  <c r="W15" i="2"/>
  <c r="X15" i="2"/>
  <c r="Y15" i="2"/>
  <c r="Z15" i="2"/>
  <c r="Q16" i="2"/>
  <c r="R16" i="2"/>
  <c r="S16" i="2"/>
  <c r="T16" i="2"/>
  <c r="U16" i="2"/>
  <c r="V16" i="2"/>
  <c r="W16" i="2"/>
  <c r="X16" i="2"/>
  <c r="Y16" i="2"/>
  <c r="Z16" i="2"/>
  <c r="P4" i="2"/>
  <c r="P5" i="2"/>
  <c r="P6" i="2"/>
  <c r="P34" i="2" s="1"/>
  <c r="P7" i="2"/>
  <c r="P8" i="2"/>
  <c r="P9" i="2"/>
  <c r="P10" i="2"/>
  <c r="P11" i="2"/>
  <c r="P12" i="2"/>
  <c r="P13" i="2"/>
  <c r="P14" i="2"/>
  <c r="P36" i="2" s="1"/>
  <c r="P15" i="2"/>
  <c r="P16" i="2"/>
  <c r="P3" i="2"/>
  <c r="C3" i="2"/>
  <c r="D3" i="2"/>
  <c r="E3" i="2"/>
  <c r="F3" i="2"/>
  <c r="G3" i="2"/>
  <c r="H3" i="2"/>
  <c r="I3" i="2"/>
  <c r="J3" i="2"/>
  <c r="K3" i="2"/>
  <c r="L3" i="2"/>
  <c r="M3" i="2"/>
  <c r="N3" i="2"/>
  <c r="C4" i="2"/>
  <c r="D4" i="2"/>
  <c r="E4" i="2"/>
  <c r="F4" i="2"/>
  <c r="G4" i="2"/>
  <c r="H4" i="2"/>
  <c r="I4" i="2"/>
  <c r="J4" i="2"/>
  <c r="K4" i="2"/>
  <c r="L4" i="2"/>
  <c r="M4" i="2"/>
  <c r="N4" i="2"/>
  <c r="C5" i="2"/>
  <c r="D5" i="2"/>
  <c r="E5" i="2"/>
  <c r="F5" i="2"/>
  <c r="G5" i="2"/>
  <c r="H5" i="2"/>
  <c r="I5" i="2"/>
  <c r="J5" i="2"/>
  <c r="K5" i="2"/>
  <c r="L5" i="2"/>
  <c r="M5" i="2"/>
  <c r="N5" i="2"/>
  <c r="C6" i="2"/>
  <c r="D6" i="2"/>
  <c r="E6" i="2"/>
  <c r="F6" i="2"/>
  <c r="G6" i="2"/>
  <c r="H6" i="2"/>
  <c r="I6" i="2"/>
  <c r="J6" i="2"/>
  <c r="K6" i="2"/>
  <c r="L6" i="2"/>
  <c r="M6" i="2"/>
  <c r="N6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C10" i="2"/>
  <c r="D10" i="2"/>
  <c r="E10" i="2"/>
  <c r="F10" i="2"/>
  <c r="G10" i="2"/>
  <c r="H10" i="2"/>
  <c r="I10" i="2"/>
  <c r="J10" i="2"/>
  <c r="K10" i="2"/>
  <c r="L10" i="2"/>
  <c r="M10" i="2"/>
  <c r="N10" i="2"/>
  <c r="C11" i="2"/>
  <c r="D11" i="2"/>
  <c r="E11" i="2"/>
  <c r="F11" i="2"/>
  <c r="G11" i="2"/>
  <c r="H11" i="2"/>
  <c r="I11" i="2"/>
  <c r="J11" i="2"/>
  <c r="K11" i="2"/>
  <c r="L11" i="2"/>
  <c r="M11" i="2"/>
  <c r="N11" i="2"/>
  <c r="C12" i="2"/>
  <c r="D12" i="2"/>
  <c r="E12" i="2"/>
  <c r="F12" i="2"/>
  <c r="G12" i="2"/>
  <c r="H12" i="2"/>
  <c r="I12" i="2"/>
  <c r="J12" i="2"/>
  <c r="K12" i="2"/>
  <c r="L12" i="2"/>
  <c r="M12" i="2"/>
  <c r="N12" i="2"/>
  <c r="C13" i="2"/>
  <c r="D13" i="2"/>
  <c r="E13" i="2"/>
  <c r="F13" i="2"/>
  <c r="G13" i="2"/>
  <c r="H13" i="2"/>
  <c r="I13" i="2"/>
  <c r="J13" i="2"/>
  <c r="K13" i="2"/>
  <c r="L13" i="2"/>
  <c r="M13" i="2"/>
  <c r="N13" i="2"/>
  <c r="C14" i="2"/>
  <c r="D14" i="2"/>
  <c r="E14" i="2"/>
  <c r="F14" i="2"/>
  <c r="G14" i="2"/>
  <c r="H14" i="2"/>
  <c r="I14" i="2"/>
  <c r="J14" i="2"/>
  <c r="K14" i="2"/>
  <c r="L14" i="2"/>
  <c r="M14" i="2"/>
  <c r="N14" i="2"/>
  <c r="C15" i="2"/>
  <c r="D15" i="2"/>
  <c r="E15" i="2"/>
  <c r="F15" i="2"/>
  <c r="G15" i="2"/>
  <c r="H15" i="2"/>
  <c r="I15" i="2"/>
  <c r="J15" i="2"/>
  <c r="K15" i="2"/>
  <c r="L15" i="2"/>
  <c r="M15" i="2"/>
  <c r="N15" i="2"/>
  <c r="C16" i="2"/>
  <c r="D16" i="2"/>
  <c r="E16" i="2"/>
  <c r="F16" i="2"/>
  <c r="G16" i="2"/>
  <c r="H16" i="2"/>
  <c r="I16" i="2"/>
  <c r="J16" i="2"/>
  <c r="K16" i="2"/>
  <c r="L16" i="2"/>
  <c r="M16" i="2"/>
  <c r="N1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3" i="2"/>
  <c r="Z21" i="1"/>
  <c r="X20" i="1"/>
  <c r="X22" i="1" s="1"/>
  <c r="V20" i="1"/>
  <c r="V22" i="1" s="1"/>
  <c r="T20" i="1"/>
  <c r="T22" i="1" s="1"/>
  <c r="R20" i="1"/>
  <c r="R22" i="1" s="1"/>
  <c r="P20" i="1"/>
  <c r="P22" i="1" s="1"/>
  <c r="Y19" i="1"/>
  <c r="X19" i="1"/>
  <c r="W19" i="1"/>
  <c r="V19" i="1"/>
  <c r="U19" i="1"/>
  <c r="T19" i="1"/>
  <c r="S19" i="1"/>
  <c r="R19" i="1"/>
  <c r="Q19" i="1"/>
  <c r="P19" i="1"/>
  <c r="P23" i="1" l="1"/>
  <c r="P33" i="2"/>
  <c r="X35" i="2"/>
  <c r="V35" i="2"/>
  <c r="T35" i="2"/>
  <c r="R35" i="2"/>
  <c r="X34" i="2"/>
  <c r="V34" i="2"/>
  <c r="T34" i="2"/>
  <c r="R34" i="2"/>
  <c r="X33" i="2"/>
  <c r="V33" i="2"/>
  <c r="T33" i="2"/>
  <c r="R33" i="2"/>
  <c r="P33" i="1"/>
  <c r="X35" i="1"/>
  <c r="V35" i="1"/>
  <c r="T35" i="1"/>
  <c r="R35" i="1"/>
  <c r="X34" i="1"/>
  <c r="V34" i="1"/>
  <c r="T34" i="1"/>
  <c r="R34" i="1"/>
  <c r="X33" i="1"/>
  <c r="V33" i="1"/>
  <c r="T33" i="1"/>
  <c r="R33" i="1"/>
  <c r="P35" i="2"/>
  <c r="Y35" i="2"/>
  <c r="W35" i="2"/>
  <c r="U35" i="2"/>
  <c r="S35" i="2"/>
  <c r="Q35" i="2"/>
  <c r="Y34" i="2"/>
  <c r="W34" i="2"/>
  <c r="U34" i="2"/>
  <c r="S34" i="2"/>
  <c r="Q34" i="2"/>
  <c r="Y33" i="2"/>
  <c r="W33" i="2"/>
  <c r="U33" i="2"/>
  <c r="S33" i="2"/>
  <c r="Q33" i="2"/>
  <c r="P35" i="1"/>
  <c r="Y35" i="1"/>
  <c r="W35" i="1"/>
  <c r="U35" i="1"/>
  <c r="S35" i="1"/>
  <c r="Q35" i="1"/>
  <c r="Y34" i="1"/>
  <c r="W34" i="1"/>
  <c r="U34" i="1"/>
  <c r="S34" i="1"/>
  <c r="Q34" i="1"/>
  <c r="Y33" i="1"/>
  <c r="W33" i="1"/>
  <c r="U33" i="1"/>
  <c r="S33" i="1"/>
  <c r="Q33" i="1"/>
  <c r="Y20" i="1"/>
  <c r="Y22" i="1" s="1"/>
  <c r="W20" i="1"/>
  <c r="W22" i="1" s="1"/>
  <c r="U20" i="1"/>
  <c r="U22" i="1" s="1"/>
  <c r="S20" i="1"/>
  <c r="S22" i="1" s="1"/>
  <c r="Q20" i="1"/>
  <c r="Q22" i="1" s="1"/>
  <c r="X23" i="1"/>
  <c r="V23" i="1"/>
  <c r="V24" i="1" s="1"/>
  <c r="T23" i="1"/>
  <c r="T24" i="1" s="1"/>
  <c r="R23" i="1"/>
  <c r="Y23" i="1"/>
  <c r="Y24" i="1" s="1"/>
  <c r="W23" i="1"/>
  <c r="U23" i="1"/>
  <c r="S23" i="1"/>
  <c r="Q23" i="1"/>
  <c r="R24" i="1"/>
  <c r="X24" i="1"/>
  <c r="P24" i="1"/>
  <c r="T26" i="1" l="1"/>
  <c r="S26" i="1"/>
  <c r="W26" i="1"/>
  <c r="U24" i="1"/>
  <c r="Z22" i="1"/>
  <c r="V26" i="1"/>
  <c r="W24" i="1"/>
  <c r="S24" i="1"/>
  <c r="Z23" i="1"/>
  <c r="Z20" i="1"/>
  <c r="U26" i="1"/>
  <c r="Q24" i="1"/>
  <c r="Z24" i="1" l="1"/>
</calcChain>
</file>

<file path=xl/sharedStrings.xml><?xml version="1.0" encoding="utf-8"?>
<sst xmlns="http://schemas.openxmlformats.org/spreadsheetml/2006/main" count="226" uniqueCount="53">
  <si>
    <t>Sum of EAC Full Costs 2012</t>
  </si>
  <si>
    <t>InvestmentSegment</t>
  </si>
  <si>
    <t>2012 PI Strategic Crop</t>
  </si>
  <si>
    <t>InnovationLifeCycle</t>
  </si>
  <si>
    <t>1.a.Genetic Modification Trait</t>
  </si>
  <si>
    <t>1.b.Native Traits</t>
  </si>
  <si>
    <t>1.c.Breeding</t>
  </si>
  <si>
    <t>2.a.Integrated Solutions</t>
  </si>
  <si>
    <t>2.b.Adjacent Technology</t>
  </si>
  <si>
    <t>2.c.Bio Controls</t>
  </si>
  <si>
    <t>2.d.Crop Enhancement</t>
  </si>
  <si>
    <t>3.a.Seed Care</t>
  </si>
  <si>
    <t>3.b.Herbicides</t>
  </si>
  <si>
    <t>3.c.Fungicides</t>
  </si>
  <si>
    <t>3.d.Insecticides</t>
  </si>
  <si>
    <t>(blank)</t>
  </si>
  <si>
    <t>Grand Total</t>
  </si>
  <si>
    <t>Cereals</t>
  </si>
  <si>
    <t>Corn</t>
  </si>
  <si>
    <t>DFC</t>
  </si>
  <si>
    <t>Lawn &amp; Garden</t>
  </si>
  <si>
    <t>Non-Crop</t>
  </si>
  <si>
    <t>Rice</t>
  </si>
  <si>
    <t>Soybean</t>
  </si>
  <si>
    <t>Speciality</t>
  </si>
  <si>
    <t>Sugarcane</t>
  </si>
  <si>
    <t>Vegetables</t>
  </si>
  <si>
    <t>1.1.Genetics - Research</t>
  </si>
  <si>
    <t>1.2.Genetics - New Products &amp; Extensions</t>
  </si>
  <si>
    <t>1.3.Genetics - Product Maintenance</t>
  </si>
  <si>
    <t>2.1.New &amp; Integrated Technology - Research</t>
  </si>
  <si>
    <t>2.2.New &amp; Integrated Technology - New Product &amp; Solution Development</t>
  </si>
  <si>
    <t>3.1.Chemicals - Research Incl. PER</t>
  </si>
  <si>
    <t>3.2.Chemicals - New AI Development</t>
  </si>
  <si>
    <t>3.3.Chemicals - New Products &amp; Extensions</t>
  </si>
  <si>
    <t>3.4.Chemicals - Product Maintenance</t>
  </si>
  <si>
    <t>4.1.Global Functions &amp; Capabilities - Global Support Functions</t>
  </si>
  <si>
    <t>4.2.Global Functions &amp; Capabilities - R&amp;D-IS</t>
  </si>
  <si>
    <t>4.3.Global Functions &amp; Capabilities - Crop Specific Platforms</t>
  </si>
  <si>
    <t>4.4.Global Functions &amp; Capabilities - Cross Crop Platforms</t>
  </si>
  <si>
    <t>Sum of EAC Full Costs 2013</t>
  </si>
  <si>
    <t>2013 PI Strategic Crop</t>
  </si>
  <si>
    <t>Headroom 2013</t>
  </si>
  <si>
    <t>Indicative Growth</t>
  </si>
  <si>
    <t>"Headroom" + Indicative Growth</t>
  </si>
  <si>
    <t>2013 New Project demand</t>
  </si>
  <si>
    <t>Supply/Demand Gap</t>
  </si>
  <si>
    <t>% of new that can be funded</t>
  </si>
  <si>
    <t xml:space="preserve">0 - 15% </t>
  </si>
  <si>
    <t>15 - 50%</t>
  </si>
  <si>
    <t>&gt; 50%</t>
  </si>
  <si>
    <t>4.a.Global Functions &amp; Capabilities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</si>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</sst>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9" formatCode="#,##0;\-#,##0;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6">
    <xf numFmtId="0" fontId="0" fillId="0" borderId="0" xfId="0"/>
    <xf numFmtId="43" fontId="0" fillId="5" borderId="1" xfId="1" applyFont="1" applyFill="1" applyBorder="1" applyAlignment="1">
      <alignment horizontal="left"/>
    </xf>
    <xf numFmtId="43" fontId="0" fillId="0" borderId="0" xfId="1" applyFont="1" applyAlignment="1">
      <alignment horizontal="left"/>
    </xf>
    <xf numFmtId="43" fontId="0" fillId="0" borderId="0" xfId="1" applyFont="1" applyAlignment="1">
      <alignment horizontal="left" wrapText="1"/>
    </xf>
    <xf numFmtId="43" fontId="0" fillId="0" borderId="0" xfId="0" applyNumberFormat="1" applyAlignment="1">
      <alignment horizontal="left"/>
    </xf>
    <xf numFmtId="43" fontId="5" fillId="0" borderId="0" xfId="0" applyNumberFormat="1" applyFont="1" applyAlignment="1">
      <alignment horizontal="left"/>
    </xf>
    <xf numFmtId="4" fontId="0" fillId="0" borderId="0" xfId="1" applyNumberFormat="1" applyFont="1" applyAlignment="1">
      <alignment horizontal="left"/>
    </xf>
    <xf numFmtId="4" fontId="0" fillId="0" borderId="0" xfId="1" applyNumberFormat="1" applyFont="1" applyAlignment="1">
      <alignment horizontal="left" wrapText="1"/>
    </xf>
    <xf numFmtId="43" fontId="0" fillId="0" borderId="1" xfId="1" applyNumberFormat="1" applyFont="1" applyBorder="1" applyAlignment="1">
      <alignment horizontal="left" wrapText="1"/>
    </xf>
    <xf numFmtId="43" fontId="0" fillId="5" borderId="1" xfId="1" applyNumberFormat="1" applyFont="1" applyFill="1" applyBorder="1" applyAlignment="1">
      <alignment horizontal="left" wrapText="1"/>
    </xf>
    <xf numFmtId="43" fontId="0" fillId="0" borderId="0" xfId="1" applyNumberFormat="1" applyFont="1" applyAlignment="1">
      <alignment horizontal="left" wrapText="1"/>
    </xf>
    <xf numFmtId="43" fontId="0" fillId="6" borderId="1" xfId="1" applyNumberFormat="1" applyFont="1" applyFill="1" applyBorder="1" applyAlignment="1">
      <alignment horizontal="left" wrapText="1"/>
    </xf>
    <xf numFmtId="43" fontId="0" fillId="0" borderId="0" xfId="1" applyNumberFormat="1" applyFont="1" applyAlignment="1">
      <alignment horizontal="left"/>
    </xf>
    <xf numFmtId="43" fontId="6" fillId="12" borderId="2" xfId="0" applyNumberFormat="1" applyFont="1" applyFill="1" applyBorder="1" applyAlignment="1">
      <alignment horizontal="left"/>
    </xf>
    <xf numFmtId="43" fontId="6" fillId="12" borderId="0" xfId="0" applyNumberFormat="1" applyFont="1" applyFill="1" applyBorder="1" applyAlignment="1">
      <alignment horizontal="left"/>
    </xf>
    <xf numFmtId="43" fontId="7" fillId="3" borderId="0" xfId="4" applyNumberFormat="1" applyFont="1" applyBorder="1" applyAlignment="1">
      <alignment horizontal="left"/>
    </xf>
    <xf numFmtId="43" fontId="8" fillId="13" borderId="0" xfId="4" applyNumberFormat="1" applyFont="1" applyFill="1" applyBorder="1" applyAlignment="1">
      <alignment horizontal="left"/>
    </xf>
    <xf numFmtId="43" fontId="7" fillId="3" borderId="0" xfId="4" applyNumberFormat="1" applyFont="1" applyAlignment="1">
      <alignment horizontal="left"/>
    </xf>
    <xf numFmtId="43" fontId="8" fillId="13" borderId="0" xfId="4" applyNumberFormat="1" applyFont="1" applyFill="1" applyAlignment="1">
      <alignment horizontal="left"/>
    </xf>
    <xf numFmtId="43" fontId="3" fillId="3" borderId="0" xfId="4" applyNumberFormat="1" applyAlignment="1">
      <alignment horizontal="left"/>
    </xf>
    <xf numFmtId="43" fontId="4" fillId="4" borderId="0" xfId="2" applyNumberFormat="1" applyFont="1" applyFill="1" applyAlignment="1">
      <alignment horizontal="left"/>
    </xf>
    <xf numFmtId="43" fontId="0" fillId="0" borderId="0" xfId="2" applyNumberFormat="1" applyFont="1" applyAlignment="1">
      <alignment horizontal="left"/>
    </xf>
    <xf numFmtId="43" fontId="4" fillId="4" borderId="0" xfId="5" applyNumberFormat="1" applyAlignment="1">
      <alignment horizontal="left"/>
    </xf>
    <xf numFmtId="43" fontId="2" fillId="2" borderId="0" xfId="3" applyNumberFormat="1" applyAlignment="1">
      <alignment horizontal="left"/>
    </xf>
    <xf numFmtId="43" fontId="0" fillId="6" borderId="0" xfId="1" applyNumberFormat="1" applyFont="1" applyFill="1" applyAlignment="1">
      <alignment horizontal="left"/>
    </xf>
    <xf numFmtId="43" fontId="0" fillId="0" borderId="0" xfId="1" applyFont="1" applyFill="1" applyBorder="1" applyAlignment="1">
      <alignment horizontal="left"/>
    </xf>
    <xf numFmtId="43" fontId="0" fillId="5" borderId="0" xfId="1" applyFont="1" applyFill="1" applyBorder="1" applyAlignment="1">
      <alignment horizontal="left"/>
    </xf>
    <xf numFmtId="43" fontId="0" fillId="6" borderId="0" xfId="1" applyFont="1" applyFill="1" applyAlignment="1">
      <alignment horizontal="left"/>
    </xf>
    <xf numFmtId="169" fontId="0" fillId="7" borderId="1" xfId="1" applyNumberFormat="1" applyFont="1" applyFill="1" applyBorder="1" applyAlignment="1">
      <alignment horizontal="left" wrapText="1"/>
    </xf>
    <xf numFmtId="169" fontId="0" fillId="11" borderId="1" xfId="1" applyNumberFormat="1" applyFont="1" applyFill="1" applyBorder="1" applyAlignment="1">
      <alignment horizontal="left" wrapText="1"/>
    </xf>
    <xf numFmtId="169" fontId="0" fillId="5" borderId="1" xfId="1" applyNumberFormat="1" applyFont="1" applyFill="1" applyBorder="1" applyAlignment="1">
      <alignment horizontal="left" wrapText="1"/>
    </xf>
    <xf numFmtId="169" fontId="0" fillId="0" borderId="0" xfId="1" applyNumberFormat="1" applyFont="1" applyAlignment="1">
      <alignment horizontal="left" wrapText="1"/>
    </xf>
    <xf numFmtId="169" fontId="0" fillId="8" borderId="1" xfId="1" applyNumberFormat="1" applyFont="1" applyFill="1" applyBorder="1" applyAlignment="1">
      <alignment horizontal="left" wrapText="1"/>
    </xf>
    <xf numFmtId="169" fontId="0" fillId="9" borderId="1" xfId="1" applyNumberFormat="1" applyFont="1" applyFill="1" applyBorder="1" applyAlignment="1">
      <alignment horizontal="left" wrapText="1"/>
    </xf>
    <xf numFmtId="169" fontId="0" fillId="10" borderId="1" xfId="1" applyNumberFormat="1" applyFont="1" applyFill="1" applyBorder="1" applyAlignment="1">
      <alignment horizontal="left" wrapText="1"/>
    </xf>
    <xf numFmtId="169" fontId="0" fillId="7" borderId="1" xfId="1" applyNumberFormat="1" applyFont="1" applyFill="1" applyBorder="1" applyAlignment="1">
      <alignment horizontal="center" wrapText="1"/>
    </xf>
    <xf numFmtId="169" fontId="0" fillId="0" borderId="1" xfId="1" applyNumberFormat="1" applyFont="1" applyBorder="1" applyAlignment="1">
      <alignment horizontal="center" wrapText="1"/>
    </xf>
    <xf numFmtId="169" fontId="0" fillId="11" borderId="1" xfId="1" applyNumberFormat="1" applyFont="1" applyFill="1" applyBorder="1" applyAlignment="1">
      <alignment horizontal="center" wrapText="1"/>
    </xf>
    <xf numFmtId="169" fontId="0" fillId="5" borderId="1" xfId="1" applyNumberFormat="1" applyFont="1" applyFill="1" applyBorder="1" applyAlignment="1">
      <alignment horizontal="center" wrapText="1"/>
    </xf>
    <xf numFmtId="169" fontId="0" fillId="8" borderId="1" xfId="1" applyNumberFormat="1" applyFont="1" applyFill="1" applyBorder="1" applyAlignment="1">
      <alignment horizontal="center" wrapText="1"/>
    </xf>
    <xf numFmtId="169" fontId="0" fillId="9" borderId="1" xfId="1" applyNumberFormat="1" applyFont="1" applyFill="1" applyBorder="1" applyAlignment="1">
      <alignment horizontal="center" wrapText="1"/>
    </xf>
    <xf numFmtId="169" fontId="0" fillId="10" borderId="1" xfId="1" applyNumberFormat="1" applyFont="1" applyFill="1" applyBorder="1" applyAlignment="1">
      <alignment horizontal="center" wrapText="1"/>
    </xf>
    <xf numFmtId="169" fontId="0" fillId="5" borderId="2" xfId="1" applyNumberFormat="1" applyFont="1" applyFill="1" applyBorder="1" applyAlignment="1">
      <alignment horizontal="center" wrapText="1"/>
    </xf>
    <xf numFmtId="43" fontId="0" fillId="6" borderId="1" xfId="1" applyNumberFormat="1" applyFont="1" applyFill="1" applyBorder="1" applyAlignment="1">
      <alignment horizontal="center" wrapText="1"/>
    </xf>
    <xf numFmtId="43" fontId="0" fillId="11" borderId="1" xfId="1" applyNumberFormat="1" applyFont="1" applyFill="1" applyBorder="1" applyAlignment="1">
      <alignment horizontal="center" wrapText="1"/>
    </xf>
    <xf numFmtId="43" fontId="0" fillId="5" borderId="1" xfId="1" applyNumberFormat="1" applyFont="1" applyFill="1" applyBorder="1" applyAlignment="1">
      <alignment horizontal="center" wrapText="1"/>
    </xf>
  </cellXfs>
  <cellStyles count="6">
    <cellStyle name="Bad" xfId="4" builtinId="27"/>
    <cellStyle name="Comma" xfId="1" builtinId="3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36"/>
  <sheetViews>
    <sheetView tabSelected="1" zoomScale="70" zoomScaleNormal="70" workbookViewId="0">
      <pane xSplit="1" topLeftCell="B1" activePane="topRight" state="frozen"/>
      <selection activeCell="C5" sqref="C5"/>
      <selection pane="topRight" activeCell="C5" sqref="C5"/>
    </sheetView>
  </sheetViews>
  <sheetFormatPr defaultRowHeight="15" x14ac:dyDescent="0.25"/>
  <cols>
    <col min="1" max="1" width="40.7109375" style="10" customWidth="1"/>
    <col min="2" max="13" width="17" style="12" customWidth="1"/>
    <col min="14" max="14" width="18.85546875" style="12" customWidth="1"/>
    <col min="15" max="15" width="7.140625" style="12" customWidth="1"/>
    <col min="16" max="25" width="21.7109375" style="12" customWidth="1"/>
    <col min="26" max="26" width="21.5703125" style="12" customWidth="1"/>
    <col min="27" max="27" width="4.85546875" style="12" customWidth="1"/>
    <col min="28" max="28" width="13.42578125" style="12" customWidth="1"/>
    <col min="29" max="29" width="17.85546875" style="12" bestFit="1" customWidth="1"/>
    <col min="30" max="16384" width="9.140625" style="12"/>
  </cols>
  <sheetData>
    <row r="1" spans="1:27" s="10" customFormat="1" ht="33" customHeight="1" x14ac:dyDescent="0.25">
      <c r="A1" s="8" t="s">
        <v>40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  <c r="P1" s="8" t="s">
        <v>41</v>
      </c>
      <c r="Q1" s="8"/>
      <c r="R1" s="8"/>
      <c r="S1" s="8"/>
      <c r="T1" s="8"/>
      <c r="U1" s="8"/>
      <c r="V1" s="8"/>
      <c r="W1" s="8"/>
      <c r="X1" s="8"/>
      <c r="Y1" s="8"/>
      <c r="Z1" s="8"/>
      <c r="AA1" s="9"/>
    </row>
    <row r="2" spans="1:27" s="10" customFormat="1" ht="61.5" customHeight="1" x14ac:dyDescent="0.25">
      <c r="A2" s="11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3" t="s">
        <v>13</v>
      </c>
      <c r="L2" s="43" t="s">
        <v>14</v>
      </c>
      <c r="M2" s="43" t="s">
        <v>15</v>
      </c>
      <c r="N2" s="44" t="s">
        <v>16</v>
      </c>
      <c r="O2" s="45"/>
      <c r="P2" s="43" t="s">
        <v>17</v>
      </c>
      <c r="Q2" s="43" t="s">
        <v>18</v>
      </c>
      <c r="R2" s="43" t="s">
        <v>19</v>
      </c>
      <c r="S2" s="43" t="s">
        <v>20</v>
      </c>
      <c r="T2" s="43" t="s">
        <v>21</v>
      </c>
      <c r="U2" s="43" t="s">
        <v>22</v>
      </c>
      <c r="V2" s="43" t="s">
        <v>23</v>
      </c>
      <c r="W2" s="43" t="s">
        <v>24</v>
      </c>
      <c r="X2" s="43" t="s">
        <v>25</v>
      </c>
      <c r="Y2" s="43" t="s">
        <v>26</v>
      </c>
      <c r="Z2" s="44" t="s">
        <v>16</v>
      </c>
      <c r="AA2" s="9"/>
    </row>
    <row r="3" spans="1:27" s="31" customFormat="1" ht="39.950000000000003" customHeight="1" x14ac:dyDescent="0.25">
      <c r="A3" s="28" t="s">
        <v>27</v>
      </c>
      <c r="B3" s="35">
        <f>'Reporting 2013 Roll-over'!B3-'Reporting 2012'!B3</f>
        <v>338471.21417470276</v>
      </c>
      <c r="C3" s="35">
        <f>'Reporting 2013 Roll-over'!C3-'Reporting 2012'!C3</f>
        <v>19894914.886666723</v>
      </c>
      <c r="D3" s="35">
        <f>'Reporting 2013 Roll-over'!D3-'Reporting 2012'!D3</f>
        <v>68364262.532034248</v>
      </c>
      <c r="E3" s="36">
        <f>'Reporting 2013 Roll-over'!E3-'Reporting 2012'!E3</f>
        <v>0</v>
      </c>
      <c r="F3" s="36">
        <f>'Reporting 2013 Roll-over'!F3-'Reporting 2012'!F3</f>
        <v>0</v>
      </c>
      <c r="G3" s="36">
        <f>'Reporting 2013 Roll-over'!G3-'Reporting 2012'!G3</f>
        <v>0</v>
      </c>
      <c r="H3" s="36">
        <f>'Reporting 2013 Roll-over'!H3-'Reporting 2012'!H3</f>
        <v>0</v>
      </c>
      <c r="I3" s="36">
        <f>'Reporting 2013 Roll-over'!I3-'Reporting 2012'!I3</f>
        <v>0</v>
      </c>
      <c r="J3" s="36">
        <f>'Reporting 2013 Roll-over'!J3-'Reporting 2012'!J3</f>
        <v>0</v>
      </c>
      <c r="K3" s="36">
        <f>'Reporting 2013 Roll-over'!K3-'Reporting 2012'!K3</f>
        <v>0</v>
      </c>
      <c r="L3" s="36">
        <f>'Reporting 2013 Roll-over'!L3-'Reporting 2012'!L3</f>
        <v>0</v>
      </c>
      <c r="M3" s="36">
        <f>'Reporting 2013 Roll-over'!M3-'Reporting 2012'!M3</f>
        <v>0</v>
      </c>
      <c r="N3" s="37">
        <f>'Reporting 2013 Roll-over'!N3-'Reporting 2012'!N3</f>
        <v>88597648.632875681</v>
      </c>
      <c r="O3" s="38"/>
      <c r="P3" s="35">
        <f>'Reporting 2013 Roll-over'!P3-'Reporting 2012'!P3</f>
        <v>2373855.7228673976</v>
      </c>
      <c r="Q3" s="35">
        <f>'Reporting 2013 Roll-over'!Q3-'Reporting 2012'!Q3</f>
        <v>67294416.603051543</v>
      </c>
      <c r="R3" s="35">
        <f>'Reporting 2013 Roll-over'!R3-'Reporting 2012'!R3</f>
        <v>2465246.570197294</v>
      </c>
      <c r="S3" s="35">
        <f>'Reporting 2013 Roll-over'!S3-'Reporting 2012'!S3</f>
        <v>-565046.8197474319</v>
      </c>
      <c r="T3" s="35">
        <f>'Reporting 2013 Roll-over'!T3-'Reporting 2012'!T3</f>
        <v>-143719.72009963955</v>
      </c>
      <c r="U3" s="35">
        <f>'Reporting 2013 Roll-over'!U3-'Reporting 2012'!U3</f>
        <v>1255491.9561907258</v>
      </c>
      <c r="V3" s="35">
        <f>'Reporting 2013 Roll-over'!V3-'Reporting 2012'!V3</f>
        <v>1145003.3909933036</v>
      </c>
      <c r="W3" s="35">
        <f>'Reporting 2013 Roll-over'!W3-'Reporting 2012'!W3</f>
        <v>0</v>
      </c>
      <c r="X3" s="35">
        <f>'Reporting 2013 Roll-over'!X3-'Reporting 2012'!X3</f>
        <v>5515085.057166487</v>
      </c>
      <c r="Y3" s="35">
        <f>'Reporting 2013 Roll-over'!Y3-'Reporting 2012'!Y3</f>
        <v>9257315.8722559791</v>
      </c>
      <c r="Z3" s="37">
        <f>'Reporting 2013 Roll-over'!Z3-'Reporting 2012'!Z3</f>
        <v>88597648.632875681</v>
      </c>
      <c r="AA3" s="30"/>
    </row>
    <row r="4" spans="1:27" s="31" customFormat="1" ht="39.950000000000003" customHeight="1" x14ac:dyDescent="0.25">
      <c r="A4" s="28" t="s">
        <v>28</v>
      </c>
      <c r="B4" s="35">
        <f>'Reporting 2013 Roll-over'!B4-'Reporting 2012'!B4</f>
        <v>35739617.37159536</v>
      </c>
      <c r="C4" s="35">
        <f>'Reporting 2013 Roll-over'!C4-'Reporting 2012'!C4</f>
        <v>2556071.6463145856</v>
      </c>
      <c r="D4" s="35">
        <f>'Reporting 2013 Roll-over'!D4-'Reporting 2012'!D4</f>
        <v>11869063.123286963</v>
      </c>
      <c r="E4" s="36">
        <f>'Reporting 2013 Roll-over'!E4-'Reporting 2012'!E4</f>
        <v>0</v>
      </c>
      <c r="F4" s="36">
        <f>'Reporting 2013 Roll-over'!F4-'Reporting 2012'!F4</f>
        <v>0</v>
      </c>
      <c r="G4" s="36">
        <f>'Reporting 2013 Roll-over'!G4-'Reporting 2012'!G4</f>
        <v>0</v>
      </c>
      <c r="H4" s="36">
        <f>'Reporting 2013 Roll-over'!H4-'Reporting 2012'!H4</f>
        <v>0</v>
      </c>
      <c r="I4" s="36">
        <f>'Reporting 2013 Roll-over'!I4-'Reporting 2012'!I4</f>
        <v>0</v>
      </c>
      <c r="J4" s="36">
        <f>'Reporting 2013 Roll-over'!J4-'Reporting 2012'!J4</f>
        <v>0</v>
      </c>
      <c r="K4" s="36">
        <f>'Reporting 2013 Roll-over'!K4-'Reporting 2012'!K4</f>
        <v>0</v>
      </c>
      <c r="L4" s="36">
        <f>'Reporting 2013 Roll-over'!L4-'Reporting 2012'!L4</f>
        <v>0</v>
      </c>
      <c r="M4" s="36">
        <f>'Reporting 2013 Roll-over'!M4-'Reporting 2012'!M4</f>
        <v>0</v>
      </c>
      <c r="N4" s="37">
        <f>'Reporting 2013 Roll-over'!N4-'Reporting 2012'!N4</f>
        <v>50164752.141196847</v>
      </c>
      <c r="O4" s="38"/>
      <c r="P4" s="35">
        <f>'Reporting 2013 Roll-over'!P4-'Reporting 2012'!P4</f>
        <v>10186866.830823623</v>
      </c>
      <c r="Q4" s="35">
        <f>'Reporting 2013 Roll-over'!Q4-'Reporting 2012'!Q4</f>
        <v>-842580.74840819836</v>
      </c>
      <c r="R4" s="35">
        <f>'Reporting 2013 Roll-over'!R4-'Reporting 2012'!R4</f>
        <v>5500837.0445104539</v>
      </c>
      <c r="S4" s="35">
        <f>'Reporting 2013 Roll-over'!S4-'Reporting 2012'!S4</f>
        <v>-5862078.0017753318</v>
      </c>
      <c r="T4" s="35">
        <f>'Reporting 2013 Roll-over'!T4-'Reporting 2012'!T4</f>
        <v>0</v>
      </c>
      <c r="U4" s="35">
        <f>'Reporting 2013 Roll-over'!U4-'Reporting 2012'!U4</f>
        <v>800430.87676327233</v>
      </c>
      <c r="V4" s="35">
        <f>'Reporting 2013 Roll-over'!V4-'Reporting 2012'!V4</f>
        <v>12314020.807246223</v>
      </c>
      <c r="W4" s="35">
        <f>'Reporting 2013 Roll-over'!W4-'Reporting 2012'!W4</f>
        <v>0</v>
      </c>
      <c r="X4" s="35">
        <f>'Reporting 2013 Roll-over'!X4-'Reporting 2012'!X4</f>
        <v>1797723.9276076322</v>
      </c>
      <c r="Y4" s="35">
        <f>'Reporting 2013 Roll-over'!Y4-'Reporting 2012'!Y4</f>
        <v>26269531.404429369</v>
      </c>
      <c r="Z4" s="37">
        <f>'Reporting 2013 Roll-over'!Z4-'Reporting 2012'!Z4</f>
        <v>50164752.141197026</v>
      </c>
      <c r="AA4" s="30"/>
    </row>
    <row r="5" spans="1:27" s="31" customFormat="1" ht="39.950000000000003" customHeight="1" x14ac:dyDescent="0.25">
      <c r="A5" s="28" t="s">
        <v>29</v>
      </c>
      <c r="B5" s="35">
        <f>'Reporting 2013 Roll-over'!B5-'Reporting 2012'!B5</f>
        <v>-2105202.3893131278</v>
      </c>
      <c r="C5" s="35">
        <f>'Reporting 2013 Roll-over'!C5-'Reporting 2012'!C5</f>
        <v>0</v>
      </c>
      <c r="D5" s="35">
        <f>'Reporting 2013 Roll-over'!D5-'Reporting 2012'!D5</f>
        <v>-219703.53016063478</v>
      </c>
      <c r="E5" s="36">
        <f>'Reporting 2013 Roll-over'!E5-'Reporting 2012'!E5</f>
        <v>0</v>
      </c>
      <c r="F5" s="36">
        <f>'Reporting 2013 Roll-over'!F5-'Reporting 2012'!F5</f>
        <v>0</v>
      </c>
      <c r="G5" s="36">
        <f>'Reporting 2013 Roll-over'!G5-'Reporting 2012'!G5</f>
        <v>0</v>
      </c>
      <c r="H5" s="36">
        <f>'Reporting 2013 Roll-over'!H5-'Reporting 2012'!H5</f>
        <v>0</v>
      </c>
      <c r="I5" s="36">
        <f>'Reporting 2013 Roll-over'!I5-'Reporting 2012'!I5</f>
        <v>0</v>
      </c>
      <c r="J5" s="36">
        <f>'Reporting 2013 Roll-over'!J5-'Reporting 2012'!J5</f>
        <v>0</v>
      </c>
      <c r="K5" s="36">
        <f>'Reporting 2013 Roll-over'!K5-'Reporting 2012'!K5</f>
        <v>0</v>
      </c>
      <c r="L5" s="36">
        <f>'Reporting 2013 Roll-over'!L5-'Reporting 2012'!L5</f>
        <v>0</v>
      </c>
      <c r="M5" s="36">
        <f>'Reporting 2013 Roll-over'!M5-'Reporting 2012'!M5</f>
        <v>0</v>
      </c>
      <c r="N5" s="37">
        <f>'Reporting 2013 Roll-over'!N5-'Reporting 2012'!N5</f>
        <v>-2324905.9194737636</v>
      </c>
      <c r="O5" s="38"/>
      <c r="P5" s="35">
        <f>'Reporting 2013 Roll-over'!P5-'Reporting 2012'!P5</f>
        <v>0</v>
      </c>
      <c r="Q5" s="35">
        <f>'Reporting 2013 Roll-over'!Q5-'Reporting 2012'!Q5</f>
        <v>-4043580.0759227481</v>
      </c>
      <c r="R5" s="35">
        <f>'Reporting 2013 Roll-over'!R5-'Reporting 2012'!R5</f>
        <v>0</v>
      </c>
      <c r="S5" s="35">
        <f>'Reporting 2013 Roll-over'!S5-'Reporting 2012'!S5</f>
        <v>-219703.53016063478</v>
      </c>
      <c r="T5" s="35">
        <f>'Reporting 2013 Roll-over'!T5-'Reporting 2012'!T5</f>
        <v>0</v>
      </c>
      <c r="U5" s="35">
        <f>'Reporting 2013 Roll-over'!U5-'Reporting 2012'!U5</f>
        <v>0</v>
      </c>
      <c r="V5" s="35">
        <f>'Reporting 2013 Roll-over'!V5-'Reporting 2012'!V5</f>
        <v>0</v>
      </c>
      <c r="W5" s="35">
        <f>'Reporting 2013 Roll-over'!W5-'Reporting 2012'!W5</f>
        <v>1938377.6866096249</v>
      </c>
      <c r="X5" s="35">
        <f>'Reporting 2013 Roll-over'!X5-'Reporting 2012'!X5</f>
        <v>0</v>
      </c>
      <c r="Y5" s="35">
        <f>'Reporting 2013 Roll-over'!Y5-'Reporting 2012'!Y5</f>
        <v>0</v>
      </c>
      <c r="Z5" s="37">
        <f>'Reporting 2013 Roll-over'!Z5-'Reporting 2012'!Z5</f>
        <v>-2324905.9194737598</v>
      </c>
      <c r="AA5" s="30"/>
    </row>
    <row r="6" spans="1:27" s="31" customFormat="1" ht="39.950000000000003" customHeight="1" x14ac:dyDescent="0.25">
      <c r="A6" s="32" t="s">
        <v>30</v>
      </c>
      <c r="B6" s="36">
        <f>'Reporting 2013 Roll-over'!B6-'Reporting 2012'!B6</f>
        <v>0</v>
      </c>
      <c r="C6" s="36">
        <f>'Reporting 2013 Roll-over'!C6-'Reporting 2012'!C6</f>
        <v>0</v>
      </c>
      <c r="D6" s="36">
        <f>'Reporting 2013 Roll-over'!D6-'Reporting 2012'!D6</f>
        <v>0</v>
      </c>
      <c r="E6" s="39">
        <f>'Reporting 2013 Roll-over'!E6-'Reporting 2012'!E6</f>
        <v>13954342.164903037</v>
      </c>
      <c r="F6" s="39">
        <f>'Reporting 2013 Roll-over'!F6-'Reporting 2012'!F6</f>
        <v>0</v>
      </c>
      <c r="G6" s="39">
        <f>'Reporting 2013 Roll-over'!G6-'Reporting 2012'!G6</f>
        <v>0</v>
      </c>
      <c r="H6" s="39">
        <f>'Reporting 2013 Roll-over'!H6-'Reporting 2012'!H6</f>
        <v>-153307.39205008</v>
      </c>
      <c r="I6" s="36">
        <f>'Reporting 2013 Roll-over'!I6-'Reporting 2012'!I6</f>
        <v>0</v>
      </c>
      <c r="J6" s="36">
        <f>'Reporting 2013 Roll-over'!J6-'Reporting 2012'!J6</f>
        <v>0</v>
      </c>
      <c r="K6" s="36">
        <f>'Reporting 2013 Roll-over'!K6-'Reporting 2012'!K6</f>
        <v>0</v>
      </c>
      <c r="L6" s="36">
        <f>'Reporting 2013 Roll-over'!L6-'Reporting 2012'!L6</f>
        <v>0</v>
      </c>
      <c r="M6" s="36">
        <f>'Reporting 2013 Roll-over'!M6-'Reporting 2012'!M6</f>
        <v>0</v>
      </c>
      <c r="N6" s="37">
        <f>'Reporting 2013 Roll-over'!N6-'Reporting 2012'!N6</f>
        <v>13801034.772852957</v>
      </c>
      <c r="O6" s="38"/>
      <c r="P6" s="39">
        <f>'Reporting 2013 Roll-over'!P6-'Reporting 2012'!P6</f>
        <v>16040969.91035893</v>
      </c>
      <c r="Q6" s="39">
        <f>'Reporting 2013 Roll-over'!Q6-'Reporting 2012'!Q6</f>
        <v>-166544.44064826705</v>
      </c>
      <c r="R6" s="39">
        <f>'Reporting 2013 Roll-over'!R6-'Reporting 2012'!R6</f>
        <v>372931.84444795363</v>
      </c>
      <c r="S6" s="39">
        <f>'Reporting 2013 Roll-over'!S6-'Reporting 2012'!S6</f>
        <v>0</v>
      </c>
      <c r="T6" s="39">
        <f>'Reporting 2013 Roll-over'!T6-'Reporting 2012'!T6</f>
        <v>0</v>
      </c>
      <c r="U6" s="39">
        <f>'Reporting 2013 Roll-over'!U6-'Reporting 2012'!U6</f>
        <v>141755.55622079549</v>
      </c>
      <c r="V6" s="39">
        <f>'Reporting 2013 Roll-over'!V6-'Reporting 2012'!V6</f>
        <v>-2816552.1441185977</v>
      </c>
      <c r="W6" s="39">
        <f>'Reporting 2013 Roll-over'!W6-'Reporting 2012'!W6</f>
        <v>0</v>
      </c>
      <c r="X6" s="39">
        <f>'Reporting 2013 Roll-over'!X6-'Reporting 2012'!X6</f>
        <v>218265.53914113203</v>
      </c>
      <c r="Y6" s="39">
        <f>'Reporting 2013 Roll-over'!Y6-'Reporting 2012'!Y6</f>
        <v>10208.50745102053</v>
      </c>
      <c r="Z6" s="37">
        <f>'Reporting 2013 Roll-over'!Z6-'Reporting 2012'!Z6</f>
        <v>13801034.772852965</v>
      </c>
      <c r="AA6" s="30"/>
    </row>
    <row r="7" spans="1:27" s="31" customFormat="1" ht="39.950000000000003" customHeight="1" x14ac:dyDescent="0.25">
      <c r="A7" s="32" t="s">
        <v>31</v>
      </c>
      <c r="B7" s="36">
        <f>'Reporting 2013 Roll-over'!B7-'Reporting 2012'!B7</f>
        <v>0</v>
      </c>
      <c r="C7" s="36">
        <f>'Reporting 2013 Roll-over'!C7-'Reporting 2012'!C7</f>
        <v>0</v>
      </c>
      <c r="D7" s="36">
        <f>'Reporting 2013 Roll-over'!D7-'Reporting 2012'!D7</f>
        <v>0</v>
      </c>
      <c r="E7" s="39">
        <f>'Reporting 2013 Roll-over'!E7-'Reporting 2012'!E7</f>
        <v>5120894.5501563624</v>
      </c>
      <c r="F7" s="39">
        <f>'Reporting 2013 Roll-over'!F7-'Reporting 2012'!F7</f>
        <v>59488.532607460511</v>
      </c>
      <c r="G7" s="39">
        <f>'Reporting 2013 Roll-over'!G7-'Reporting 2012'!G7</f>
        <v>7013926.3757008407</v>
      </c>
      <c r="H7" s="39">
        <f>'Reporting 2013 Roll-over'!H7-'Reporting 2012'!H7</f>
        <v>1301208.1051122621</v>
      </c>
      <c r="I7" s="36">
        <f>'Reporting 2013 Roll-over'!I7-'Reporting 2012'!I7</f>
        <v>0</v>
      </c>
      <c r="J7" s="36">
        <f>'Reporting 2013 Roll-over'!J7-'Reporting 2012'!J7</f>
        <v>0</v>
      </c>
      <c r="K7" s="36">
        <f>'Reporting 2013 Roll-over'!K7-'Reporting 2012'!K7</f>
        <v>0</v>
      </c>
      <c r="L7" s="36">
        <f>'Reporting 2013 Roll-over'!L7-'Reporting 2012'!L7</f>
        <v>0</v>
      </c>
      <c r="M7" s="36">
        <f>'Reporting 2013 Roll-over'!M7-'Reporting 2012'!M7</f>
        <v>0</v>
      </c>
      <c r="N7" s="37">
        <f>'Reporting 2013 Roll-over'!N7-'Reporting 2012'!N7</f>
        <v>13495517.563576922</v>
      </c>
      <c r="O7" s="38"/>
      <c r="P7" s="39">
        <f>'Reporting 2013 Roll-over'!P7-'Reporting 2012'!P7</f>
        <v>3334739.5218051677</v>
      </c>
      <c r="Q7" s="39">
        <f>'Reporting 2013 Roll-over'!Q7-'Reporting 2012'!Q7</f>
        <v>981062.79154990986</v>
      </c>
      <c r="R7" s="39">
        <f>'Reporting 2013 Roll-over'!R7-'Reporting 2012'!R7</f>
        <v>1659932.3363320651</v>
      </c>
      <c r="S7" s="39">
        <f>'Reporting 2013 Roll-over'!S7-'Reporting 2012'!S7</f>
        <v>-605521.84</v>
      </c>
      <c r="T7" s="39">
        <f>'Reporting 2013 Roll-over'!T7-'Reporting 2012'!T7</f>
        <v>-106780.95367966712</v>
      </c>
      <c r="U7" s="39">
        <f>'Reporting 2013 Roll-over'!U7-'Reporting 2012'!U7</f>
        <v>1377780.27169924</v>
      </c>
      <c r="V7" s="39">
        <f>'Reporting 2013 Roll-over'!V7-'Reporting 2012'!V7</f>
        <v>4196436.2692338936</v>
      </c>
      <c r="W7" s="39">
        <f>'Reporting 2013 Roll-over'!W7-'Reporting 2012'!W7</f>
        <v>831281.64296272816</v>
      </c>
      <c r="X7" s="39">
        <f>'Reporting 2013 Roll-over'!X7-'Reporting 2012'!X7</f>
        <v>885213.54463690333</v>
      </c>
      <c r="Y7" s="39">
        <f>'Reporting 2013 Roll-over'!Y7-'Reporting 2012'!Y7</f>
        <v>941373.97903667903</v>
      </c>
      <c r="Z7" s="37">
        <f>'Reporting 2013 Roll-over'!Z7-'Reporting 2012'!Z7</f>
        <v>13495517.563576929</v>
      </c>
      <c r="AA7" s="30"/>
    </row>
    <row r="8" spans="1:27" s="31" customFormat="1" ht="39.950000000000003" customHeight="1" x14ac:dyDescent="0.25">
      <c r="A8" s="33" t="s">
        <v>32</v>
      </c>
      <c r="B8" s="36">
        <f>'Reporting 2013 Roll-over'!B8-'Reporting 2012'!B8</f>
        <v>0</v>
      </c>
      <c r="C8" s="36">
        <f>'Reporting 2013 Roll-over'!C8-'Reporting 2012'!C8</f>
        <v>0</v>
      </c>
      <c r="D8" s="36">
        <f>'Reporting 2013 Roll-over'!D8-'Reporting 2012'!D8</f>
        <v>0</v>
      </c>
      <c r="E8" s="36">
        <f>'Reporting 2013 Roll-over'!E8-'Reporting 2012'!E8</f>
        <v>0</v>
      </c>
      <c r="F8" s="36">
        <f>'Reporting 2013 Roll-over'!F8-'Reporting 2012'!F8</f>
        <v>0</v>
      </c>
      <c r="G8" s="36">
        <f>'Reporting 2013 Roll-over'!G8-'Reporting 2012'!G8</f>
        <v>0</v>
      </c>
      <c r="H8" s="36">
        <f>'Reporting 2013 Roll-over'!H8-'Reporting 2012'!H8</f>
        <v>0</v>
      </c>
      <c r="I8" s="40">
        <f>'Reporting 2013 Roll-over'!I8-'Reporting 2012'!I8</f>
        <v>2067502.8961524721</v>
      </c>
      <c r="J8" s="40">
        <f>'Reporting 2013 Roll-over'!J8-'Reporting 2012'!J8</f>
        <v>-1042849.0398856848</v>
      </c>
      <c r="K8" s="40">
        <f>'Reporting 2013 Roll-over'!K8-'Reporting 2012'!K8</f>
        <v>-3921538.5100418478</v>
      </c>
      <c r="L8" s="40">
        <f>'Reporting 2013 Roll-over'!L8-'Reporting 2012'!L8</f>
        <v>-2515887.2701353505</v>
      </c>
      <c r="M8" s="36">
        <f>'Reporting 2013 Roll-over'!M8-'Reporting 2012'!M8</f>
        <v>0</v>
      </c>
      <c r="N8" s="37">
        <f>'Reporting 2013 Roll-over'!N8-'Reporting 2012'!N8</f>
        <v>-5412771.9239103943</v>
      </c>
      <c r="O8" s="38"/>
      <c r="P8" s="40">
        <f>'Reporting 2013 Roll-over'!P8-'Reporting 2012'!P8</f>
        <v>-2739449.3020337857</v>
      </c>
      <c r="Q8" s="40">
        <f>'Reporting 2013 Roll-over'!Q8-'Reporting 2012'!Q8</f>
        <v>132133.86429066211</v>
      </c>
      <c r="R8" s="40">
        <f>'Reporting 2013 Roll-over'!R8-'Reporting 2012'!R8</f>
        <v>363180.54568410292</v>
      </c>
      <c r="S8" s="40">
        <f>'Reporting 2013 Roll-over'!S8-'Reporting 2012'!S8</f>
        <v>60557.65823400463</v>
      </c>
      <c r="T8" s="40">
        <f>'Reporting 2013 Roll-over'!T8-'Reporting 2012'!T8</f>
        <v>-211281.69863061284</v>
      </c>
      <c r="U8" s="40">
        <f>'Reporting 2013 Roll-over'!U8-'Reporting 2012'!U8</f>
        <v>538294.66983006056</v>
      </c>
      <c r="V8" s="40">
        <f>'Reporting 2013 Roll-over'!V8-'Reporting 2012'!V8</f>
        <v>-1177987.2657859474</v>
      </c>
      <c r="W8" s="40">
        <f>'Reporting 2013 Roll-over'!W8-'Reporting 2012'!W8</f>
        <v>-1006242.2902983464</v>
      </c>
      <c r="X8" s="40">
        <f>'Reporting 2013 Roll-over'!X8-'Reporting 2012'!X8</f>
        <v>566218.53449253086</v>
      </c>
      <c r="Y8" s="40">
        <f>'Reporting 2013 Roll-over'!Y8-'Reporting 2012'!Y8</f>
        <v>-1938196.6396932676</v>
      </c>
      <c r="Z8" s="37">
        <f>'Reporting 2013 Roll-over'!Z8-'Reporting 2012'!Z8</f>
        <v>-5412771.9239106327</v>
      </c>
      <c r="AA8" s="30"/>
    </row>
    <row r="9" spans="1:27" s="31" customFormat="1" ht="39.950000000000003" customHeight="1" x14ac:dyDescent="0.25">
      <c r="A9" s="33" t="s">
        <v>33</v>
      </c>
      <c r="B9" s="36">
        <f>'Reporting 2013 Roll-over'!B9-'Reporting 2012'!B9</f>
        <v>0</v>
      </c>
      <c r="C9" s="36">
        <f>'Reporting 2013 Roll-over'!C9-'Reporting 2012'!C9</f>
        <v>0</v>
      </c>
      <c r="D9" s="36">
        <f>'Reporting 2013 Roll-over'!D9-'Reporting 2012'!D9</f>
        <v>0</v>
      </c>
      <c r="E9" s="36">
        <f>'Reporting 2013 Roll-over'!E9-'Reporting 2012'!E9</f>
        <v>0</v>
      </c>
      <c r="F9" s="36">
        <f>'Reporting 2013 Roll-over'!F9-'Reporting 2012'!F9</f>
        <v>0</v>
      </c>
      <c r="G9" s="36">
        <f>'Reporting 2013 Roll-over'!G9-'Reporting 2012'!G9</f>
        <v>0</v>
      </c>
      <c r="H9" s="36">
        <f>'Reporting 2013 Roll-over'!H9-'Reporting 2012'!H9</f>
        <v>0</v>
      </c>
      <c r="I9" s="40">
        <f>'Reporting 2013 Roll-over'!I9-'Reporting 2012'!I9</f>
        <v>-3955580.6697665984</v>
      </c>
      <c r="J9" s="40">
        <f>'Reporting 2013 Roll-over'!J9-'Reporting 2012'!J9</f>
        <v>-7768028.7428786568</v>
      </c>
      <c r="K9" s="40">
        <f>'Reporting 2013 Roll-over'!K9-'Reporting 2012'!K9</f>
        <v>7772895.5267362744</v>
      </c>
      <c r="L9" s="40">
        <f>'Reporting 2013 Roll-over'!L9-'Reporting 2012'!L9</f>
        <v>-11819008.282573035</v>
      </c>
      <c r="M9" s="36">
        <f>'Reporting 2013 Roll-over'!M9-'Reporting 2012'!M9</f>
        <v>0</v>
      </c>
      <c r="N9" s="37">
        <f>'Reporting 2013 Roll-over'!N9-'Reporting 2012'!N9</f>
        <v>-15769722.16848202</v>
      </c>
      <c r="O9" s="38"/>
      <c r="P9" s="40">
        <f>'Reporting 2013 Roll-over'!P9-'Reporting 2012'!P9</f>
        <v>140529.89773347415</v>
      </c>
      <c r="Q9" s="40">
        <f>'Reporting 2013 Roll-over'!Q9-'Reporting 2012'!Q9</f>
        <v>-2020654.5858048238</v>
      </c>
      <c r="R9" s="40">
        <f>'Reporting 2013 Roll-over'!R9-'Reporting 2012'!R9</f>
        <v>-10696.608762175776</v>
      </c>
      <c r="S9" s="40">
        <f>'Reporting 2013 Roll-over'!S9-'Reporting 2012'!S9</f>
        <v>0</v>
      </c>
      <c r="T9" s="40">
        <f>'Reporting 2013 Roll-over'!T9-'Reporting 2012'!T9</f>
        <v>0</v>
      </c>
      <c r="U9" s="40">
        <f>'Reporting 2013 Roll-over'!U9-'Reporting 2012'!U9</f>
        <v>-7481507.0683661271</v>
      </c>
      <c r="V9" s="40">
        <f>'Reporting 2013 Roll-over'!V9-'Reporting 2012'!V9</f>
        <v>-3967107.41053438</v>
      </c>
      <c r="W9" s="40">
        <f>'Reporting 2013 Roll-over'!W9-'Reporting 2012'!W9</f>
        <v>160914.62818746269</v>
      </c>
      <c r="X9" s="40">
        <f>'Reporting 2013 Roll-over'!X9-'Reporting 2012'!X9</f>
        <v>-2173031.8960380717</v>
      </c>
      <c r="Y9" s="40">
        <f>'Reporting 2013 Roll-over'!Y9-'Reporting 2012'!Y9</f>
        <v>-418169.12489737198</v>
      </c>
      <c r="Z9" s="37">
        <f>'Reporting 2013 Roll-over'!Z9-'Reporting 2012'!Z9</f>
        <v>-15769722.16848202</v>
      </c>
      <c r="AA9" s="30"/>
    </row>
    <row r="10" spans="1:27" s="31" customFormat="1" ht="39.950000000000003" customHeight="1" x14ac:dyDescent="0.25">
      <c r="A10" s="33" t="s">
        <v>34</v>
      </c>
      <c r="B10" s="36">
        <f>'Reporting 2013 Roll-over'!B10-'Reporting 2012'!B10</f>
        <v>0</v>
      </c>
      <c r="C10" s="36">
        <f>'Reporting 2013 Roll-over'!C10-'Reporting 2012'!C10</f>
        <v>0</v>
      </c>
      <c r="D10" s="36">
        <f>'Reporting 2013 Roll-over'!D10-'Reporting 2012'!D10</f>
        <v>0</v>
      </c>
      <c r="E10" s="36">
        <f>'Reporting 2013 Roll-over'!E10-'Reporting 2012'!E10</f>
        <v>0</v>
      </c>
      <c r="F10" s="36">
        <f>'Reporting 2013 Roll-over'!F10-'Reporting 2012'!F10</f>
        <v>0</v>
      </c>
      <c r="G10" s="36">
        <f>'Reporting 2013 Roll-over'!G10-'Reporting 2012'!G10</f>
        <v>0</v>
      </c>
      <c r="H10" s="36">
        <f>'Reporting 2013 Roll-over'!H10-'Reporting 2012'!H10</f>
        <v>0</v>
      </c>
      <c r="I10" s="40">
        <f>'Reporting 2013 Roll-over'!I10-'Reporting 2012'!I10</f>
        <v>6187336.9866419435</v>
      </c>
      <c r="J10" s="40">
        <f>'Reporting 2013 Roll-over'!J10-'Reporting 2012'!J10</f>
        <v>-2785418.3629158884</v>
      </c>
      <c r="K10" s="40">
        <f>'Reporting 2013 Roll-over'!K10-'Reporting 2012'!K10</f>
        <v>-1010644.0760287717</v>
      </c>
      <c r="L10" s="40">
        <f>'Reporting 2013 Roll-over'!L10-'Reporting 2012'!L10</f>
        <v>706754.32949975133</v>
      </c>
      <c r="M10" s="36">
        <f>'Reporting 2013 Roll-over'!M10-'Reporting 2012'!M10</f>
        <v>0</v>
      </c>
      <c r="N10" s="37">
        <f>'Reporting 2013 Roll-over'!N10-'Reporting 2012'!N10</f>
        <v>3098028.877197057</v>
      </c>
      <c r="O10" s="38"/>
      <c r="P10" s="40">
        <f>'Reporting 2013 Roll-over'!P10-'Reporting 2012'!P10</f>
        <v>-2597648.3591489755</v>
      </c>
      <c r="Q10" s="40">
        <f>'Reporting 2013 Roll-over'!Q10-'Reporting 2012'!Q10</f>
        <v>713806.25276116654</v>
      </c>
      <c r="R10" s="40">
        <f>'Reporting 2013 Roll-over'!R10-'Reporting 2012'!R10</f>
        <v>4782230.4713985007</v>
      </c>
      <c r="S10" s="40">
        <f>'Reporting 2013 Roll-over'!S10-'Reporting 2012'!S10</f>
        <v>-658434.15419175103</v>
      </c>
      <c r="T10" s="40">
        <f>'Reporting 2013 Roll-over'!T10-'Reporting 2012'!T10</f>
        <v>-1747215.5093918922</v>
      </c>
      <c r="U10" s="40">
        <f>'Reporting 2013 Roll-over'!U10-'Reporting 2012'!U10</f>
        <v>2241648.1446225177</v>
      </c>
      <c r="V10" s="40">
        <f>'Reporting 2013 Roll-over'!V10-'Reporting 2012'!V10</f>
        <v>-276961.34051221609</v>
      </c>
      <c r="W10" s="40">
        <f>'Reporting 2013 Roll-over'!W10-'Reporting 2012'!W10</f>
        <v>1218964.4262703732</v>
      </c>
      <c r="X10" s="40">
        <f>'Reporting 2013 Roll-over'!X10-'Reporting 2012'!X10</f>
        <v>-324609.91539744567</v>
      </c>
      <c r="Y10" s="40">
        <f>'Reporting 2013 Roll-over'!Y10-'Reporting 2012'!Y10</f>
        <v>-253751.13921323791</v>
      </c>
      <c r="Z10" s="37">
        <f>'Reporting 2013 Roll-over'!Z10-'Reporting 2012'!Z10</f>
        <v>3098028.8771969676</v>
      </c>
      <c r="AA10" s="30"/>
    </row>
    <row r="11" spans="1:27" s="31" customFormat="1" ht="39.950000000000003" customHeight="1" x14ac:dyDescent="0.25">
      <c r="A11" s="33" t="s">
        <v>35</v>
      </c>
      <c r="B11" s="36">
        <f>'Reporting 2013 Roll-over'!B11-'Reporting 2012'!B11</f>
        <v>0</v>
      </c>
      <c r="C11" s="36">
        <f>'Reporting 2013 Roll-over'!C11-'Reporting 2012'!C11</f>
        <v>0</v>
      </c>
      <c r="D11" s="36">
        <f>'Reporting 2013 Roll-over'!D11-'Reporting 2012'!D11</f>
        <v>0</v>
      </c>
      <c r="E11" s="36">
        <f>'Reporting 2013 Roll-over'!E11-'Reporting 2012'!E11</f>
        <v>0</v>
      </c>
      <c r="F11" s="36">
        <f>'Reporting 2013 Roll-over'!F11-'Reporting 2012'!F11</f>
        <v>0</v>
      </c>
      <c r="G11" s="36">
        <f>'Reporting 2013 Roll-over'!G11-'Reporting 2012'!G11</f>
        <v>0</v>
      </c>
      <c r="H11" s="36">
        <f>'Reporting 2013 Roll-over'!H11-'Reporting 2012'!H11</f>
        <v>0</v>
      </c>
      <c r="I11" s="40">
        <f>'Reporting 2013 Roll-over'!I11-'Reporting 2012'!I11</f>
        <v>-2898507.1215826068</v>
      </c>
      <c r="J11" s="40">
        <f>'Reporting 2013 Roll-over'!J11-'Reporting 2012'!J11</f>
        <v>-11476845.808730528</v>
      </c>
      <c r="K11" s="40">
        <f>'Reporting 2013 Roll-over'!K11-'Reporting 2012'!K11</f>
        <v>-8260562.402535012</v>
      </c>
      <c r="L11" s="40">
        <f>'Reporting 2013 Roll-over'!L11-'Reporting 2012'!L11</f>
        <v>165467.37847577222</v>
      </c>
      <c r="M11" s="36">
        <f>'Reporting 2013 Roll-over'!M11-'Reporting 2012'!M11</f>
        <v>0</v>
      </c>
      <c r="N11" s="37">
        <f>'Reporting 2013 Roll-over'!N11-'Reporting 2012'!N11</f>
        <v>-22470447.954372376</v>
      </c>
      <c r="O11" s="38"/>
      <c r="P11" s="40">
        <f>'Reporting 2013 Roll-over'!P11-'Reporting 2012'!P11</f>
        <v>-3561304.9054780882</v>
      </c>
      <c r="Q11" s="40">
        <f>'Reporting 2013 Roll-over'!Q11-'Reporting 2012'!Q11</f>
        <v>-6855153.7932916321</v>
      </c>
      <c r="R11" s="40">
        <f>'Reporting 2013 Roll-over'!R11-'Reporting 2012'!R11</f>
        <v>-5750042.7250907747</v>
      </c>
      <c r="S11" s="40">
        <f>'Reporting 2013 Roll-over'!S11-'Reporting 2012'!S11</f>
        <v>3084872.4919986171</v>
      </c>
      <c r="T11" s="40">
        <f>'Reporting 2013 Roll-over'!T11-'Reporting 2012'!T11</f>
        <v>-219124.27843927909</v>
      </c>
      <c r="U11" s="40">
        <f>'Reporting 2013 Roll-over'!U11-'Reporting 2012'!U11</f>
        <v>-568990.80759919214</v>
      </c>
      <c r="V11" s="40">
        <f>'Reporting 2013 Roll-over'!V11-'Reporting 2012'!V11</f>
        <v>-1619489.8422740595</v>
      </c>
      <c r="W11" s="40">
        <f>'Reporting 2013 Roll-over'!W11-'Reporting 2012'!W11</f>
        <v>-4091676.382513186</v>
      </c>
      <c r="X11" s="40">
        <f>'Reporting 2013 Roll-over'!X11-'Reporting 2012'!X11</f>
        <v>-190292.34917405481</v>
      </c>
      <c r="Y11" s="40">
        <f>'Reporting 2013 Roll-over'!Y11-'Reporting 2012'!Y11</f>
        <v>-2699245.3625106597</v>
      </c>
      <c r="Z11" s="37">
        <f>'Reporting 2013 Roll-over'!Z11-'Reporting 2012'!Z11</f>
        <v>-22470447.954372302</v>
      </c>
      <c r="AA11" s="30"/>
    </row>
    <row r="12" spans="1:27" s="31" customFormat="1" ht="39.950000000000003" customHeight="1" x14ac:dyDescent="0.25">
      <c r="A12" s="34" t="s">
        <v>36</v>
      </c>
      <c r="B12" s="36">
        <f>'Reporting 2013 Roll-over'!B12-'Reporting 2012'!B12</f>
        <v>0</v>
      </c>
      <c r="C12" s="36">
        <f>'Reporting 2013 Roll-over'!C12-'Reporting 2012'!C12</f>
        <v>0</v>
      </c>
      <c r="D12" s="36">
        <f>'Reporting 2013 Roll-over'!D12-'Reporting 2012'!D12</f>
        <v>0</v>
      </c>
      <c r="E12" s="36">
        <f>'Reporting 2013 Roll-over'!E12-'Reporting 2012'!E12</f>
        <v>0</v>
      </c>
      <c r="F12" s="36">
        <f>'Reporting 2013 Roll-over'!F12-'Reporting 2012'!F12</f>
        <v>0</v>
      </c>
      <c r="G12" s="36">
        <f>'Reporting 2013 Roll-over'!G12-'Reporting 2012'!G12</f>
        <v>0</v>
      </c>
      <c r="H12" s="36">
        <f>'Reporting 2013 Roll-over'!H12-'Reporting 2012'!H12</f>
        <v>0</v>
      </c>
      <c r="I12" s="36">
        <f>'Reporting 2013 Roll-over'!I12-'Reporting 2012'!I12</f>
        <v>0</v>
      </c>
      <c r="J12" s="36">
        <f>'Reporting 2013 Roll-over'!J12-'Reporting 2012'!J12</f>
        <v>0</v>
      </c>
      <c r="K12" s="36">
        <f>'Reporting 2013 Roll-over'!K12-'Reporting 2012'!K12</f>
        <v>0</v>
      </c>
      <c r="L12" s="36">
        <f>'Reporting 2013 Roll-over'!L12-'Reporting 2012'!L12</f>
        <v>0</v>
      </c>
      <c r="M12" s="41">
        <f>'Reporting 2013 Roll-over'!M12-'Reporting 2012'!M12</f>
        <v>41863000</v>
      </c>
      <c r="N12" s="37">
        <f>'Reporting 2013 Roll-over'!N12-'Reporting 2012'!N12</f>
        <v>41863000</v>
      </c>
      <c r="O12" s="38"/>
      <c r="P12" s="41">
        <f>'Reporting 2013 Roll-over'!P12-'Reporting 2012'!P12</f>
        <v>0</v>
      </c>
      <c r="Q12" s="41">
        <f>'Reporting 2013 Roll-over'!Q12-'Reporting 2012'!Q12</f>
        <v>0</v>
      </c>
      <c r="R12" s="41">
        <f>'Reporting 2013 Roll-over'!R12-'Reporting 2012'!R12</f>
        <v>0</v>
      </c>
      <c r="S12" s="41">
        <f>'Reporting 2013 Roll-over'!S12-'Reporting 2012'!S12</f>
        <v>0</v>
      </c>
      <c r="T12" s="41">
        <f>'Reporting 2013 Roll-over'!T12-'Reporting 2012'!T12</f>
        <v>41863000</v>
      </c>
      <c r="U12" s="41">
        <f>'Reporting 2013 Roll-over'!U12-'Reporting 2012'!U12</f>
        <v>0</v>
      </c>
      <c r="V12" s="41">
        <f>'Reporting 2013 Roll-over'!V12-'Reporting 2012'!V12</f>
        <v>0</v>
      </c>
      <c r="W12" s="41">
        <f>'Reporting 2013 Roll-over'!W12-'Reporting 2012'!W12</f>
        <v>0</v>
      </c>
      <c r="X12" s="41">
        <f>'Reporting 2013 Roll-over'!X12-'Reporting 2012'!X12</f>
        <v>0</v>
      </c>
      <c r="Y12" s="41">
        <f>'Reporting 2013 Roll-over'!Y12-'Reporting 2012'!Y12</f>
        <v>0</v>
      </c>
      <c r="Z12" s="37">
        <f>'Reporting 2013 Roll-over'!Z12-'Reporting 2012'!Z12</f>
        <v>41863000</v>
      </c>
      <c r="AA12" s="30"/>
    </row>
    <row r="13" spans="1:27" s="31" customFormat="1" ht="39.950000000000003" customHeight="1" x14ac:dyDescent="0.25">
      <c r="A13" s="34" t="s">
        <v>37</v>
      </c>
      <c r="B13" s="36">
        <f>'Reporting 2013 Roll-over'!B13-'Reporting 2012'!B13</f>
        <v>0</v>
      </c>
      <c r="C13" s="36">
        <f>'Reporting 2013 Roll-over'!C13-'Reporting 2012'!C13</f>
        <v>0</v>
      </c>
      <c r="D13" s="36">
        <f>'Reporting 2013 Roll-over'!D13-'Reporting 2012'!D13</f>
        <v>0</v>
      </c>
      <c r="E13" s="36">
        <f>'Reporting 2013 Roll-over'!E13-'Reporting 2012'!E13</f>
        <v>0</v>
      </c>
      <c r="F13" s="36">
        <f>'Reporting 2013 Roll-over'!F13-'Reporting 2012'!F13</f>
        <v>0</v>
      </c>
      <c r="G13" s="36">
        <f>'Reporting 2013 Roll-over'!G13-'Reporting 2012'!G13</f>
        <v>0</v>
      </c>
      <c r="H13" s="36">
        <f>'Reporting 2013 Roll-over'!H13-'Reporting 2012'!H13</f>
        <v>0</v>
      </c>
      <c r="I13" s="36">
        <f>'Reporting 2013 Roll-over'!I13-'Reporting 2012'!I13</f>
        <v>0</v>
      </c>
      <c r="J13" s="36">
        <f>'Reporting 2013 Roll-over'!J13-'Reporting 2012'!J13</f>
        <v>0</v>
      </c>
      <c r="K13" s="36">
        <f>'Reporting 2013 Roll-over'!K13-'Reporting 2012'!K13</f>
        <v>0</v>
      </c>
      <c r="L13" s="36">
        <f>'Reporting 2013 Roll-over'!L13-'Reporting 2012'!L13</f>
        <v>0</v>
      </c>
      <c r="M13" s="41">
        <f>'Reporting 2013 Roll-over'!M13-'Reporting 2012'!M13</f>
        <v>4500000</v>
      </c>
      <c r="N13" s="37">
        <f>'Reporting 2013 Roll-over'!N13-'Reporting 2012'!N13</f>
        <v>4500000</v>
      </c>
      <c r="O13" s="38"/>
      <c r="P13" s="41">
        <f>'Reporting 2013 Roll-over'!P13-'Reporting 2012'!P13</f>
        <v>0</v>
      </c>
      <c r="Q13" s="41">
        <f>'Reporting 2013 Roll-over'!Q13-'Reporting 2012'!Q13</f>
        <v>0</v>
      </c>
      <c r="R13" s="41">
        <f>'Reporting 2013 Roll-over'!R13-'Reporting 2012'!R13</f>
        <v>0</v>
      </c>
      <c r="S13" s="41">
        <f>'Reporting 2013 Roll-over'!S13-'Reporting 2012'!S13</f>
        <v>0</v>
      </c>
      <c r="T13" s="41">
        <f>'Reporting 2013 Roll-over'!T13-'Reporting 2012'!T13</f>
        <v>4500000</v>
      </c>
      <c r="U13" s="41">
        <f>'Reporting 2013 Roll-over'!U13-'Reporting 2012'!U13</f>
        <v>0</v>
      </c>
      <c r="V13" s="41">
        <f>'Reporting 2013 Roll-over'!V13-'Reporting 2012'!V13</f>
        <v>0</v>
      </c>
      <c r="W13" s="41">
        <f>'Reporting 2013 Roll-over'!W13-'Reporting 2012'!W13</f>
        <v>0</v>
      </c>
      <c r="X13" s="41">
        <f>'Reporting 2013 Roll-over'!X13-'Reporting 2012'!X13</f>
        <v>0</v>
      </c>
      <c r="Y13" s="41">
        <f>'Reporting 2013 Roll-over'!Y13-'Reporting 2012'!Y13</f>
        <v>0</v>
      </c>
      <c r="Z13" s="37">
        <f>'Reporting 2013 Roll-over'!Z13-'Reporting 2012'!Z13</f>
        <v>4500000</v>
      </c>
      <c r="AA13" s="30"/>
    </row>
    <row r="14" spans="1:27" s="31" customFormat="1" ht="39.950000000000003" customHeight="1" x14ac:dyDescent="0.25">
      <c r="A14" s="34" t="s">
        <v>38</v>
      </c>
      <c r="B14" s="36">
        <f>'Reporting 2013 Roll-over'!B14-'Reporting 2012'!B14</f>
        <v>0</v>
      </c>
      <c r="C14" s="36">
        <f>'Reporting 2013 Roll-over'!C14-'Reporting 2012'!C14</f>
        <v>0</v>
      </c>
      <c r="D14" s="36">
        <f>'Reporting 2013 Roll-over'!D14-'Reporting 2012'!D14</f>
        <v>0</v>
      </c>
      <c r="E14" s="36">
        <f>'Reporting 2013 Roll-over'!E14-'Reporting 2012'!E14</f>
        <v>0</v>
      </c>
      <c r="F14" s="36">
        <f>'Reporting 2013 Roll-over'!F14-'Reporting 2012'!F14</f>
        <v>0</v>
      </c>
      <c r="G14" s="36">
        <f>'Reporting 2013 Roll-over'!G14-'Reporting 2012'!G14</f>
        <v>0</v>
      </c>
      <c r="H14" s="36">
        <f>'Reporting 2013 Roll-over'!H14-'Reporting 2012'!H14</f>
        <v>0</v>
      </c>
      <c r="I14" s="36">
        <f>'Reporting 2013 Roll-over'!I14-'Reporting 2012'!I14</f>
        <v>0</v>
      </c>
      <c r="J14" s="36">
        <f>'Reporting 2013 Roll-over'!J14-'Reporting 2012'!J14</f>
        <v>0</v>
      </c>
      <c r="K14" s="36">
        <f>'Reporting 2013 Roll-over'!K14-'Reporting 2012'!K14</f>
        <v>0</v>
      </c>
      <c r="L14" s="36">
        <f>'Reporting 2013 Roll-over'!L14-'Reporting 2012'!L14</f>
        <v>0</v>
      </c>
      <c r="M14" s="41">
        <f>'Reporting 2013 Roll-over'!M14-'Reporting 2012'!M14</f>
        <v>-2141655.687848567</v>
      </c>
      <c r="N14" s="37">
        <f>'Reporting 2013 Roll-over'!N14-'Reporting 2012'!N14</f>
        <v>-2141655.687848567</v>
      </c>
      <c r="O14" s="38"/>
      <c r="P14" s="41">
        <f>'Reporting 2013 Roll-over'!P14-'Reporting 2012'!P14</f>
        <v>151556.51165095539</v>
      </c>
      <c r="Q14" s="41">
        <f>'Reporting 2013 Roll-over'!Q14-'Reporting 2012'!Q14</f>
        <v>-1091018.8474092656</v>
      </c>
      <c r="R14" s="41">
        <f>'Reporting 2013 Roll-over'!R14-'Reporting 2012'!R14</f>
        <v>-24974.03174362646</v>
      </c>
      <c r="S14" s="41">
        <f>'Reporting 2013 Roll-over'!S14-'Reporting 2012'!S14</f>
        <v>382612.57842655573</v>
      </c>
      <c r="T14" s="41">
        <f>'Reporting 2013 Roll-over'!T14-'Reporting 2012'!T14</f>
        <v>0</v>
      </c>
      <c r="U14" s="41">
        <f>'Reporting 2013 Roll-over'!U14-'Reporting 2012'!U14</f>
        <v>-447544.22501314292</v>
      </c>
      <c r="V14" s="41">
        <f>'Reporting 2013 Roll-over'!V14-'Reporting 2012'!V14</f>
        <v>-791918.40755098755</v>
      </c>
      <c r="W14" s="41">
        <f>'Reporting 2013 Roll-over'!W14-'Reporting 2012'!W14</f>
        <v>0</v>
      </c>
      <c r="X14" s="41">
        <f>'Reporting 2013 Roll-over'!X14-'Reporting 2012'!X14</f>
        <v>0</v>
      </c>
      <c r="Y14" s="41">
        <f>'Reporting 2013 Roll-over'!Y14-'Reporting 2012'!Y14</f>
        <v>-320369.26620905544</v>
      </c>
      <c r="Z14" s="37">
        <f>'Reporting 2013 Roll-over'!Z14-'Reporting 2012'!Z14</f>
        <v>-2141655.687848567</v>
      </c>
      <c r="AA14" s="30"/>
    </row>
    <row r="15" spans="1:27" s="31" customFormat="1" ht="39.950000000000003" customHeight="1" x14ac:dyDescent="0.25">
      <c r="A15" s="34" t="s">
        <v>39</v>
      </c>
      <c r="B15" s="36">
        <f>'Reporting 2013 Roll-over'!B15-'Reporting 2012'!B15</f>
        <v>0</v>
      </c>
      <c r="C15" s="36">
        <f>'Reporting 2013 Roll-over'!C15-'Reporting 2012'!C15</f>
        <v>0</v>
      </c>
      <c r="D15" s="36">
        <f>'Reporting 2013 Roll-over'!D15-'Reporting 2012'!D15</f>
        <v>0</v>
      </c>
      <c r="E15" s="36">
        <f>'Reporting 2013 Roll-over'!E15-'Reporting 2012'!E15</f>
        <v>0</v>
      </c>
      <c r="F15" s="36">
        <f>'Reporting 2013 Roll-over'!F15-'Reporting 2012'!F15</f>
        <v>0</v>
      </c>
      <c r="G15" s="36">
        <f>'Reporting 2013 Roll-over'!G15-'Reporting 2012'!G15</f>
        <v>0</v>
      </c>
      <c r="H15" s="36">
        <f>'Reporting 2013 Roll-over'!H15-'Reporting 2012'!H15</f>
        <v>0</v>
      </c>
      <c r="I15" s="36">
        <f>'Reporting 2013 Roll-over'!I15-'Reporting 2012'!I15</f>
        <v>0</v>
      </c>
      <c r="J15" s="36">
        <f>'Reporting 2013 Roll-over'!J15-'Reporting 2012'!J15</f>
        <v>0</v>
      </c>
      <c r="K15" s="36">
        <f>'Reporting 2013 Roll-over'!K15-'Reporting 2012'!K15</f>
        <v>0</v>
      </c>
      <c r="L15" s="36">
        <f>'Reporting 2013 Roll-over'!L15-'Reporting 2012'!L15</f>
        <v>0</v>
      </c>
      <c r="M15" s="41">
        <f>'Reporting 2013 Roll-over'!M15-'Reporting 2012'!M15</f>
        <v>42732117.054356679</v>
      </c>
      <c r="N15" s="37">
        <f>'Reporting 2013 Roll-over'!N15-'Reporting 2012'!N15</f>
        <v>42732117.054356679</v>
      </c>
      <c r="O15" s="38"/>
      <c r="P15" s="41">
        <f>'Reporting 2013 Roll-over'!P15-'Reporting 2012'!P15</f>
        <v>-9099208.9153747465</v>
      </c>
      <c r="Q15" s="41">
        <f>'Reporting 2013 Roll-over'!Q15-'Reporting 2012'!Q15</f>
        <v>-20802658.044015866</v>
      </c>
      <c r="R15" s="41">
        <f>'Reporting 2013 Roll-over'!R15-'Reporting 2012'!R15</f>
        <v>-8927937.8191613145</v>
      </c>
      <c r="S15" s="41">
        <f>'Reporting 2013 Roll-over'!S15-'Reporting 2012'!S15</f>
        <v>-3781600.8494735202</v>
      </c>
      <c r="T15" s="41">
        <f>'Reporting 2013 Roll-over'!T15-'Reporting 2012'!T15</f>
        <v>136256287.50048721</v>
      </c>
      <c r="U15" s="41">
        <f>'Reporting 2013 Roll-over'!U15-'Reporting 2012'!U15</f>
        <v>-8389798.6289087553</v>
      </c>
      <c r="V15" s="41">
        <f>'Reporting 2013 Roll-over'!V15-'Reporting 2012'!V15</f>
        <v>-14395784.876627918</v>
      </c>
      <c r="W15" s="41">
        <f>'Reporting 2013 Roll-over'!W15-'Reporting 2012'!W15</f>
        <v>-6828896.7766867215</v>
      </c>
      <c r="X15" s="41">
        <f>'Reporting 2013 Roll-over'!X15-'Reporting 2012'!X15</f>
        <v>-11844973.740425196</v>
      </c>
      <c r="Y15" s="41">
        <f>'Reporting 2013 Roll-over'!Y15-'Reporting 2012'!Y15</f>
        <v>-9453310.7954566367</v>
      </c>
      <c r="Z15" s="37">
        <f>'Reporting 2013 Roll-over'!Z15-'Reporting 2012'!Z15</f>
        <v>42732117.054356545</v>
      </c>
      <c r="AA15" s="30"/>
    </row>
    <row r="16" spans="1:27" s="31" customFormat="1" x14ac:dyDescent="0.25">
      <c r="A16" s="29" t="s">
        <v>16</v>
      </c>
      <c r="B16" s="37">
        <f>'Reporting 2013 Roll-over'!B16-'Reporting 2012'!B16</f>
        <v>33972886.196456924</v>
      </c>
      <c r="C16" s="37">
        <f>'Reporting 2013 Roll-over'!C16-'Reporting 2012'!C16</f>
        <v>22450986.532981306</v>
      </c>
      <c r="D16" s="37">
        <f>'Reporting 2013 Roll-over'!D16-'Reporting 2012'!D16</f>
        <v>80013622.125160635</v>
      </c>
      <c r="E16" s="37">
        <f>'Reporting 2013 Roll-over'!E16-'Reporting 2012'!E16</f>
        <v>19075236.715059407</v>
      </c>
      <c r="F16" s="37">
        <f>'Reporting 2013 Roll-over'!F16-'Reporting 2012'!F16</f>
        <v>59488.532607460511</v>
      </c>
      <c r="G16" s="37">
        <f>'Reporting 2013 Roll-over'!G16-'Reporting 2012'!G16</f>
        <v>7013926.3757008407</v>
      </c>
      <c r="H16" s="37">
        <f>'Reporting 2013 Roll-over'!H16-'Reporting 2012'!H16</f>
        <v>1147900.7130621821</v>
      </c>
      <c r="I16" s="37">
        <f>'Reporting 2013 Roll-over'!I16-'Reporting 2012'!I16</f>
        <v>1400752.0914452076</v>
      </c>
      <c r="J16" s="37">
        <f>'Reporting 2013 Roll-over'!J16-'Reporting 2012'!J16</f>
        <v>-23073141.954410762</v>
      </c>
      <c r="K16" s="37">
        <f>'Reporting 2013 Roll-over'!K16-'Reporting 2012'!K16</f>
        <v>-5419849.461869359</v>
      </c>
      <c r="L16" s="37">
        <f>'Reporting 2013 Roll-over'!L16-'Reporting 2012'!L16</f>
        <v>-13462673.844732866</v>
      </c>
      <c r="M16" s="37">
        <f>'Reporting 2013 Roll-over'!M16-'Reporting 2012'!M16</f>
        <v>86953461.366508126</v>
      </c>
      <c r="N16" s="37">
        <f>'Reporting 2013 Roll-over'!N16-'Reporting 2012'!N16</f>
        <v>210132595.38796878</v>
      </c>
      <c r="O16" s="38"/>
      <c r="P16" s="37">
        <f>'Reporting 2013 Roll-over'!P16-'Reporting 2012'!P16</f>
        <v>14230906.913203955</v>
      </c>
      <c r="Q16" s="37">
        <f>'Reporting 2013 Roll-over'!Q16-'Reporting 2012'!Q16</f>
        <v>33299228.976152539</v>
      </c>
      <c r="R16" s="37">
        <f>'Reporting 2013 Roll-over'!R16-'Reporting 2012'!R16</f>
        <v>430707.62781247497</v>
      </c>
      <c r="S16" s="37">
        <f>'Reporting 2013 Roll-over'!S16-'Reporting 2012'!S16</f>
        <v>-8164342.4666895047</v>
      </c>
      <c r="T16" s="37">
        <f>'Reporting 2013 Roll-over'!T16-'Reporting 2012'!T16</f>
        <v>180191165.34024608</v>
      </c>
      <c r="U16" s="37">
        <f>'Reporting 2013 Roll-over'!U16-'Reporting 2012'!U16</f>
        <v>-10532439.254560605</v>
      </c>
      <c r="V16" s="37">
        <f>'Reporting 2013 Roll-over'!V16-'Reporting 2012'!V16</f>
        <v>-7390340.8199307024</v>
      </c>
      <c r="W16" s="37">
        <f>'Reporting 2013 Roll-over'!W16-'Reporting 2012'!W16</f>
        <v>-7777277.0654680729</v>
      </c>
      <c r="X16" s="37">
        <f>'Reporting 2013 Roll-over'!X16-'Reporting 2012'!X16</f>
        <v>-5550401.2979900762</v>
      </c>
      <c r="Y16" s="37">
        <f>'Reporting 2013 Roll-over'!Y16-'Reporting 2012'!Y16</f>
        <v>21395387.435192794</v>
      </c>
      <c r="Z16" s="37">
        <f>'Reporting 2013 Roll-over'!Z16-'Reporting 2012'!Z16</f>
        <v>210132595.38796878</v>
      </c>
      <c r="AA16" s="30"/>
    </row>
    <row r="19" spans="13:27" x14ac:dyDescent="0.25">
      <c r="M19" s="4"/>
      <c r="N19" s="4"/>
      <c r="O19" s="4"/>
      <c r="P19" s="13" t="str">
        <f>P2</f>
        <v>Cereals</v>
      </c>
      <c r="Q19" s="13" t="str">
        <f t="shared" ref="Q19:Y19" si="0">Q2</f>
        <v>Corn</v>
      </c>
      <c r="R19" s="13" t="str">
        <f t="shared" si="0"/>
        <v>DFC</v>
      </c>
      <c r="S19" s="13" t="str">
        <f t="shared" si="0"/>
        <v>Lawn &amp; Garden</v>
      </c>
      <c r="T19" s="13" t="str">
        <f t="shared" si="0"/>
        <v>Non-Crop</v>
      </c>
      <c r="U19" s="13" t="str">
        <f t="shared" si="0"/>
        <v>Rice</v>
      </c>
      <c r="V19" s="13" t="str">
        <f t="shared" si="0"/>
        <v>Soybean</v>
      </c>
      <c r="W19" s="13" t="str">
        <f t="shared" si="0"/>
        <v>Speciality</v>
      </c>
      <c r="X19" s="13" t="str">
        <f t="shared" si="0"/>
        <v>Sugarcane</v>
      </c>
      <c r="Y19" s="13" t="str">
        <f t="shared" si="0"/>
        <v>Vegetables</v>
      </c>
      <c r="Z19" s="14" t="s">
        <v>52</v>
      </c>
      <c r="AA19" s="4"/>
    </row>
    <row r="20" spans="13:27" x14ac:dyDescent="0.25">
      <c r="N20" s="5" t="s">
        <v>42</v>
      </c>
      <c r="O20" s="4"/>
      <c r="P20" s="15">
        <f>SUM(P3:P15)</f>
        <v>14230906.913203957</v>
      </c>
      <c r="Q20" s="15">
        <f t="shared" ref="Q20:Y20" si="1">SUM(Q3:Q15)</f>
        <v>33299228.976152483</v>
      </c>
      <c r="R20" s="15">
        <f t="shared" si="1"/>
        <v>430707.62781247869</v>
      </c>
      <c r="S20" s="16">
        <f t="shared" si="1"/>
        <v>-8164342.4666894916</v>
      </c>
      <c r="T20" s="16">
        <f t="shared" si="1"/>
        <v>180191165.34024611</v>
      </c>
      <c r="U20" s="16">
        <f t="shared" si="1"/>
        <v>-10532439.254560605</v>
      </c>
      <c r="V20" s="15">
        <f t="shared" si="1"/>
        <v>-7390340.8199306857</v>
      </c>
      <c r="W20" s="16">
        <f t="shared" si="1"/>
        <v>-7777277.0654680654</v>
      </c>
      <c r="X20" s="15">
        <f t="shared" si="1"/>
        <v>-5550401.2979900837</v>
      </c>
      <c r="Y20" s="15">
        <f t="shared" si="1"/>
        <v>21395387.435192823</v>
      </c>
      <c r="Z20" s="10">
        <f>SUM(P20:Y20)</f>
        <v>210132595.38796896</v>
      </c>
      <c r="AA20" s="5" t="s">
        <v>42</v>
      </c>
    </row>
    <row r="21" spans="13:27" x14ac:dyDescent="0.25">
      <c r="N21" s="5" t="s">
        <v>43</v>
      </c>
      <c r="O21" s="4"/>
      <c r="P21" s="5">
        <v>7000000</v>
      </c>
      <c r="Q21" s="5">
        <v>24000000</v>
      </c>
      <c r="R21" s="5">
        <v>10000000</v>
      </c>
      <c r="S21" s="5">
        <v>1000000</v>
      </c>
      <c r="T21" s="5">
        <v>0</v>
      </c>
      <c r="U21" s="5">
        <v>6000000</v>
      </c>
      <c r="V21" s="5">
        <v>11000000</v>
      </c>
      <c r="W21" s="5">
        <v>5000000</v>
      </c>
      <c r="X21" s="5">
        <v>3000000</v>
      </c>
      <c r="Y21" s="5">
        <v>14000000</v>
      </c>
      <c r="Z21" s="10">
        <f>SUM(P21:Y21)</f>
        <v>81000000</v>
      </c>
      <c r="AA21" s="5" t="s">
        <v>43</v>
      </c>
    </row>
    <row r="22" spans="13:27" x14ac:dyDescent="0.25">
      <c r="N22" s="4" t="s">
        <v>44</v>
      </c>
      <c r="O22" s="4"/>
      <c r="P22" s="17">
        <f>P20-P21</f>
        <v>7230906.9132039566</v>
      </c>
      <c r="Q22" s="17">
        <f t="shared" ref="Q22:Y22" si="2">Q20-Q21</f>
        <v>9299228.9761524834</v>
      </c>
      <c r="R22" s="18">
        <f t="shared" si="2"/>
        <v>-9569292.3721875213</v>
      </c>
      <c r="S22" s="18">
        <f t="shared" si="2"/>
        <v>-9164342.4666894916</v>
      </c>
      <c r="T22" s="18">
        <f t="shared" si="2"/>
        <v>180191165.34024611</v>
      </c>
      <c r="U22" s="18">
        <f t="shared" si="2"/>
        <v>-16532439.254560605</v>
      </c>
      <c r="V22" s="18">
        <f t="shared" si="2"/>
        <v>-18390340.819930688</v>
      </c>
      <c r="W22" s="18">
        <f t="shared" si="2"/>
        <v>-12777277.065468065</v>
      </c>
      <c r="X22" s="17">
        <f t="shared" si="2"/>
        <v>-8550401.2979900837</v>
      </c>
      <c r="Y22" s="17">
        <f t="shared" si="2"/>
        <v>7395387.4351928234</v>
      </c>
      <c r="Z22" s="10">
        <f>SUM(P22:Y22)</f>
        <v>129132595.38796896</v>
      </c>
      <c r="AA22" s="4" t="s">
        <v>44</v>
      </c>
    </row>
    <row r="23" spans="13:27" x14ac:dyDescent="0.25">
      <c r="N23" s="5" t="s">
        <v>45</v>
      </c>
      <c r="O23" s="4"/>
      <c r="P23" s="5">
        <f>SUM('Reporting 2013 New'!P3:P15)</f>
        <v>34973741.195700034</v>
      </c>
      <c r="Q23" s="5">
        <f>SUM('Reporting 2013 New'!Q3:Q15)</f>
        <v>34683912.43559996</v>
      </c>
      <c r="R23" s="5">
        <f>SUM('Reporting 2013 New'!R3:R15)</f>
        <v>17725964.612300035</v>
      </c>
      <c r="S23" s="5">
        <f>SUM('Reporting 2013 New'!S3:S15)</f>
        <v>26401961.710000031</v>
      </c>
      <c r="T23" s="5">
        <f>SUM('Reporting 2013 New'!T3:T15)</f>
        <v>59821771.999999791</v>
      </c>
      <c r="U23" s="5">
        <f>SUM('Reporting 2013 New'!U3:U15)</f>
        <v>41412868.425399981</v>
      </c>
      <c r="V23" s="5">
        <f>SUM('Reporting 2013 New'!V3:V15)</f>
        <v>38647030.633400001</v>
      </c>
      <c r="W23" s="5">
        <f>SUM('Reporting 2013 New'!W3:W15)</f>
        <v>35972159.697099991</v>
      </c>
      <c r="X23" s="5">
        <f>SUM('Reporting 2013 New'!X3:X15)</f>
        <v>9024651.638299996</v>
      </c>
      <c r="Y23" s="5">
        <f>SUM('Reporting 2013 New'!Y3:Y15)</f>
        <v>43455947.792200036</v>
      </c>
      <c r="Z23" s="10">
        <f>SUM(P23:Y23)</f>
        <v>342120010.13999987</v>
      </c>
      <c r="AA23" s="5" t="s">
        <v>45</v>
      </c>
    </row>
    <row r="24" spans="13:27" x14ac:dyDescent="0.25">
      <c r="N24" s="5" t="s">
        <v>46</v>
      </c>
      <c r="O24" s="4"/>
      <c r="P24" s="5">
        <f>P22+P23</f>
        <v>42204648.108903989</v>
      </c>
      <c r="Q24" s="5">
        <f t="shared" ref="Q24:Y24" si="3">Q22+Q23</f>
        <v>43983141.411752447</v>
      </c>
      <c r="R24" s="5">
        <f t="shared" si="3"/>
        <v>8156672.2401125133</v>
      </c>
      <c r="S24" s="5">
        <f t="shared" si="3"/>
        <v>17237619.243310541</v>
      </c>
      <c r="T24" s="5">
        <f t="shared" si="3"/>
        <v>240012937.3402459</v>
      </c>
      <c r="U24" s="5">
        <f t="shared" si="3"/>
        <v>24880429.170839377</v>
      </c>
      <c r="V24" s="5">
        <f t="shared" si="3"/>
        <v>20256689.813469313</v>
      </c>
      <c r="W24" s="5">
        <f t="shared" si="3"/>
        <v>23194882.631631926</v>
      </c>
      <c r="X24" s="5">
        <f t="shared" si="3"/>
        <v>474250.34030991234</v>
      </c>
      <c r="Y24" s="5">
        <f t="shared" si="3"/>
        <v>50851335.22739286</v>
      </c>
      <c r="Z24" s="10">
        <f>SUM(P24:Y24)</f>
        <v>471252605.52796876</v>
      </c>
      <c r="AA24" s="5" t="s">
        <v>46</v>
      </c>
    </row>
    <row r="25" spans="13:27" x14ac:dyDescent="0.25"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3:27" x14ac:dyDescent="0.25">
      <c r="N26" s="5" t="s">
        <v>47</v>
      </c>
      <c r="O26" s="4"/>
      <c r="P26" s="19">
        <v>0</v>
      </c>
      <c r="Q26" s="19">
        <v>0</v>
      </c>
      <c r="R26" s="19">
        <v>0</v>
      </c>
      <c r="S26" s="20">
        <f>-(S22/S23)</f>
        <v>0.34710839169266716</v>
      </c>
      <c r="T26" s="21">
        <f t="shared" ref="T26:W26" si="4">-(T22/T23)</f>
        <v>-3.0121335312542521</v>
      </c>
      <c r="U26" s="20">
        <f t="shared" si="4"/>
        <v>0.39921019439505123</v>
      </c>
      <c r="V26" s="20">
        <f t="shared" si="4"/>
        <v>0.47585391473872163</v>
      </c>
      <c r="W26" s="20">
        <f t="shared" si="4"/>
        <v>0.35519905318607115</v>
      </c>
      <c r="X26" s="19">
        <v>0</v>
      </c>
      <c r="Y26" s="19">
        <v>0</v>
      </c>
      <c r="Z26" s="4"/>
      <c r="AA26" s="5" t="s">
        <v>47</v>
      </c>
    </row>
    <row r="28" spans="13:27" x14ac:dyDescent="0.25">
      <c r="P28" s="19" t="s">
        <v>48</v>
      </c>
    </row>
    <row r="29" spans="13:27" x14ac:dyDescent="0.25">
      <c r="P29" s="22" t="s">
        <v>49</v>
      </c>
    </row>
    <row r="30" spans="13:27" x14ac:dyDescent="0.25">
      <c r="P30" s="23" t="s">
        <v>50</v>
      </c>
    </row>
    <row r="33" spans="16:25" x14ac:dyDescent="0.25">
      <c r="P33" s="24">
        <f>SUM(P3:P5)</f>
        <v>12560722.55369102</v>
      </c>
      <c r="Q33" s="24">
        <f t="shared" ref="Q33:Y33" si="5">SUM(Q3:Q5)</f>
        <v>62408255.778720595</v>
      </c>
      <c r="R33" s="24">
        <f t="shared" si="5"/>
        <v>7966083.6147077475</v>
      </c>
      <c r="S33" s="24">
        <f t="shared" si="5"/>
        <v>-6646828.3516833987</v>
      </c>
      <c r="T33" s="24">
        <f t="shared" si="5"/>
        <v>-143719.72009963955</v>
      </c>
      <c r="U33" s="24">
        <f t="shared" si="5"/>
        <v>2055922.8329539981</v>
      </c>
      <c r="V33" s="24">
        <f t="shared" si="5"/>
        <v>13459024.198239528</v>
      </c>
      <c r="W33" s="24">
        <f t="shared" si="5"/>
        <v>1938377.6866096249</v>
      </c>
      <c r="X33" s="24">
        <f t="shared" si="5"/>
        <v>7312808.9847741192</v>
      </c>
      <c r="Y33" s="24">
        <f t="shared" si="5"/>
        <v>35526847.27668535</v>
      </c>
    </row>
    <row r="34" spans="16:25" x14ac:dyDescent="0.25">
      <c r="P34" s="24">
        <f>SUM(P6:P7)</f>
        <v>19375709.432164099</v>
      </c>
      <c r="Q34" s="24">
        <f t="shared" ref="Q34:Y34" si="6">SUM(Q6:Q7)</f>
        <v>814518.35090164281</v>
      </c>
      <c r="R34" s="24">
        <f t="shared" si="6"/>
        <v>2032864.1807800187</v>
      </c>
      <c r="S34" s="24">
        <f t="shared" si="6"/>
        <v>-605521.84</v>
      </c>
      <c r="T34" s="24">
        <f t="shared" si="6"/>
        <v>-106780.95367966712</v>
      </c>
      <c r="U34" s="24">
        <f t="shared" si="6"/>
        <v>1519535.8279200355</v>
      </c>
      <c r="V34" s="24">
        <f t="shared" si="6"/>
        <v>1379884.1251152959</v>
      </c>
      <c r="W34" s="24">
        <f t="shared" si="6"/>
        <v>831281.64296272816</v>
      </c>
      <c r="X34" s="24">
        <f t="shared" si="6"/>
        <v>1103479.0837780354</v>
      </c>
      <c r="Y34" s="24">
        <f t="shared" si="6"/>
        <v>951582.48648769956</v>
      </c>
    </row>
    <row r="35" spans="16:25" x14ac:dyDescent="0.25">
      <c r="P35" s="24">
        <f>SUM(P8:P11)</f>
        <v>-8757872.6689273752</v>
      </c>
      <c r="Q35" s="24">
        <f t="shared" ref="Q35:Y35" si="7">SUM(Q8:Q11)</f>
        <v>-8029868.2620446272</v>
      </c>
      <c r="R35" s="24">
        <f t="shared" si="7"/>
        <v>-615328.31677034684</v>
      </c>
      <c r="S35" s="24">
        <f t="shared" si="7"/>
        <v>2486995.9960408704</v>
      </c>
      <c r="T35" s="24">
        <f t="shared" si="7"/>
        <v>-2177621.4864617842</v>
      </c>
      <c r="U35" s="24">
        <f t="shared" si="7"/>
        <v>-5270555.0615127413</v>
      </c>
      <c r="V35" s="24">
        <f t="shared" si="7"/>
        <v>-7041545.8591066031</v>
      </c>
      <c r="W35" s="24">
        <f t="shared" si="7"/>
        <v>-3718039.6183536965</v>
      </c>
      <c r="X35" s="24">
        <f t="shared" si="7"/>
        <v>-2121715.6261170413</v>
      </c>
      <c r="Y35" s="24">
        <f t="shared" si="7"/>
        <v>-5309362.2663145373</v>
      </c>
    </row>
    <row r="36" spans="16:25" x14ac:dyDescent="0.25">
      <c r="P36" s="24">
        <f>P14</f>
        <v>151556.51165095539</v>
      </c>
      <c r="Q36" s="24">
        <f t="shared" ref="Q36:Y36" si="8">Q14</f>
        <v>-1091018.8474092656</v>
      </c>
      <c r="R36" s="24">
        <f t="shared" si="8"/>
        <v>-24974.03174362646</v>
      </c>
      <c r="S36" s="24">
        <f t="shared" si="8"/>
        <v>382612.57842655573</v>
      </c>
      <c r="T36" s="24">
        <f t="shared" si="8"/>
        <v>0</v>
      </c>
      <c r="U36" s="24">
        <f t="shared" si="8"/>
        <v>-447544.22501314292</v>
      </c>
      <c r="V36" s="24">
        <f t="shared" si="8"/>
        <v>-791918.40755098755</v>
      </c>
      <c r="W36" s="24">
        <f t="shared" si="8"/>
        <v>0</v>
      </c>
      <c r="X36" s="24">
        <f t="shared" si="8"/>
        <v>0</v>
      </c>
      <c r="Y36" s="24">
        <f t="shared" si="8"/>
        <v>-320369.26620905544</v>
      </c>
    </row>
  </sheetData>
  <pageMargins left="0.7" right="0.7" top="0.75" bottom="0.75" header="0.3" footer="0.3"/>
  <pageSetup paperSize="9" scale="2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36"/>
  <sheetViews>
    <sheetView zoomScale="70" zoomScaleNormal="70" workbookViewId="0">
      <pane xSplit="1" topLeftCell="B1" activePane="topRight" state="frozen"/>
      <selection activeCell="C5" sqref="C5"/>
      <selection pane="topRight" activeCell="C5" sqref="C5"/>
    </sheetView>
  </sheetViews>
  <sheetFormatPr defaultRowHeight="15" x14ac:dyDescent="0.25"/>
  <cols>
    <col min="1" max="1" width="40.7109375" style="3" customWidth="1"/>
    <col min="2" max="13" width="17" style="2" customWidth="1"/>
    <col min="14" max="14" width="18.85546875" style="2" customWidth="1"/>
    <col min="15" max="15" width="7.140625" style="2" customWidth="1"/>
    <col min="16" max="25" width="21.7109375" style="2" customWidth="1"/>
    <col min="26" max="26" width="21.5703125" style="2" customWidth="1"/>
    <col min="27" max="27" width="4.85546875" style="2" customWidth="1"/>
    <col min="28" max="16384" width="9.140625" style="2"/>
  </cols>
  <sheetData>
    <row r="1" spans="1:27" s="10" customFormat="1" ht="33" customHeight="1" x14ac:dyDescent="0.25">
      <c r="A1" s="8" t="s">
        <v>40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  <c r="P1" s="8" t="s">
        <v>41</v>
      </c>
      <c r="Q1" s="8"/>
      <c r="R1" s="8"/>
      <c r="S1" s="8"/>
      <c r="T1" s="8"/>
      <c r="U1" s="8"/>
      <c r="V1" s="8"/>
      <c r="W1" s="8"/>
      <c r="X1" s="8"/>
      <c r="Y1" s="8"/>
      <c r="Z1" s="8"/>
      <c r="AA1" s="9"/>
    </row>
    <row r="2" spans="1:27" s="10" customFormat="1" ht="61.5" customHeight="1" x14ac:dyDescent="0.25">
      <c r="A2" s="11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3" t="s">
        <v>13</v>
      </c>
      <c r="L2" s="43" t="s">
        <v>14</v>
      </c>
      <c r="M2" s="43" t="s">
        <v>15</v>
      </c>
      <c r="N2" s="44" t="s">
        <v>16</v>
      </c>
      <c r="O2" s="45"/>
      <c r="P2" s="43" t="s">
        <v>17</v>
      </c>
      <c r="Q2" s="43" t="s">
        <v>18</v>
      </c>
      <c r="R2" s="43" t="s">
        <v>19</v>
      </c>
      <c r="S2" s="43" t="s">
        <v>20</v>
      </c>
      <c r="T2" s="43" t="s">
        <v>21</v>
      </c>
      <c r="U2" s="43" t="s">
        <v>22</v>
      </c>
      <c r="V2" s="43" t="s">
        <v>23</v>
      </c>
      <c r="W2" s="43" t="s">
        <v>24</v>
      </c>
      <c r="X2" s="43" t="s">
        <v>25</v>
      </c>
      <c r="Y2" s="43" t="s">
        <v>26</v>
      </c>
      <c r="Z2" s="44" t="s">
        <v>16</v>
      </c>
      <c r="AA2" s="9"/>
    </row>
    <row r="3" spans="1:27" s="31" customFormat="1" ht="39.950000000000003" customHeight="1" x14ac:dyDescent="0.25">
      <c r="A3" s="28" t="s">
        <v>27</v>
      </c>
      <c r="B3" s="35">
        <f>'Reporting 2013'!B3-'Reporting 2013 Roll-over'!B3</f>
        <v>17091605</v>
      </c>
      <c r="C3" s="35">
        <f>'Reporting 2013'!C3-'Reporting 2013 Roll-over'!C3</f>
        <v>15186307.000000007</v>
      </c>
      <c r="D3" s="35">
        <f>'Reporting 2013'!D3-'Reporting 2013 Roll-over'!D3</f>
        <v>11308792</v>
      </c>
      <c r="E3" s="36">
        <f>'Reporting 2013'!E3-'Reporting 2013 Roll-over'!E3</f>
        <v>0</v>
      </c>
      <c r="F3" s="36">
        <f>'Reporting 2013'!F3-'Reporting 2013 Roll-over'!F3</f>
        <v>0</v>
      </c>
      <c r="G3" s="36">
        <f>'Reporting 2013'!G3-'Reporting 2013 Roll-over'!G3</f>
        <v>0</v>
      </c>
      <c r="H3" s="36">
        <f>'Reporting 2013'!H3-'Reporting 2013 Roll-over'!H3</f>
        <v>0</v>
      </c>
      <c r="I3" s="36">
        <f>'Reporting 2013'!I3-'Reporting 2013 Roll-over'!I3</f>
        <v>0</v>
      </c>
      <c r="J3" s="36">
        <f>'Reporting 2013'!J3-'Reporting 2013 Roll-over'!J3</f>
        <v>0</v>
      </c>
      <c r="K3" s="36">
        <f>'Reporting 2013'!K3-'Reporting 2013 Roll-over'!K3</f>
        <v>0</v>
      </c>
      <c r="L3" s="36">
        <f>'Reporting 2013'!L3-'Reporting 2013 Roll-over'!L3</f>
        <v>0</v>
      </c>
      <c r="M3" s="36">
        <f>'Reporting 2013'!M3-'Reporting 2013 Roll-over'!M3</f>
        <v>0</v>
      </c>
      <c r="N3" s="37">
        <f>'Reporting 2013'!N3-'Reporting 2013 Roll-over'!N3</f>
        <v>43586704</v>
      </c>
      <c r="O3" s="38"/>
      <c r="P3" s="35">
        <f>'Reporting 2013'!P3-'Reporting 2013 Roll-over'!P3</f>
        <v>3399437.4000000004</v>
      </c>
      <c r="Q3" s="35">
        <f>'Reporting 2013'!Q3-'Reporting 2013 Roll-over'!Q3</f>
        <v>10777422</v>
      </c>
      <c r="R3" s="35">
        <f>'Reporting 2013'!R3-'Reporting 2013 Roll-over'!R3</f>
        <v>1454275</v>
      </c>
      <c r="S3" s="35">
        <f>'Reporting 2013'!S3-'Reporting 2013 Roll-over'!S3</f>
        <v>50000</v>
      </c>
      <c r="T3" s="35">
        <f>'Reporting 2013'!T3-'Reporting 2013 Roll-over'!T3</f>
        <v>2062493</v>
      </c>
      <c r="U3" s="35">
        <f>'Reporting 2013'!U3-'Reporting 2013 Roll-over'!U3</f>
        <v>2349885</v>
      </c>
      <c r="V3" s="35">
        <f>'Reporting 2013'!V3-'Reporting 2013 Roll-over'!V3</f>
        <v>9160649.5999999978</v>
      </c>
      <c r="W3" s="35">
        <f>'Reporting 2013'!W3-'Reporting 2013 Roll-over'!W3</f>
        <v>0</v>
      </c>
      <c r="X3" s="35">
        <f>'Reporting 2013'!X3-'Reporting 2013 Roll-over'!X3</f>
        <v>1647092</v>
      </c>
      <c r="Y3" s="35">
        <f>'Reporting 2013'!Y3-'Reporting 2013 Roll-over'!Y3</f>
        <v>12685449.999999996</v>
      </c>
      <c r="Z3" s="37">
        <f>'Reporting 2013'!Z3-'Reporting 2013 Roll-over'!Z3</f>
        <v>43586703.99999997</v>
      </c>
      <c r="AA3" s="30"/>
    </row>
    <row r="4" spans="1:27" s="31" customFormat="1" ht="39.950000000000003" customHeight="1" x14ac:dyDescent="0.25">
      <c r="A4" s="28" t="s">
        <v>28</v>
      </c>
      <c r="B4" s="35">
        <f>'Reporting 2013'!B4-'Reporting 2013 Roll-over'!B4</f>
        <v>6665091</v>
      </c>
      <c r="C4" s="35">
        <f>'Reporting 2013'!C4-'Reporting 2013 Roll-over'!C4</f>
        <v>200000</v>
      </c>
      <c r="D4" s="35">
        <f>'Reporting 2013'!D4-'Reporting 2013 Roll-over'!D4</f>
        <v>3267251</v>
      </c>
      <c r="E4" s="36">
        <f>'Reporting 2013'!E4-'Reporting 2013 Roll-over'!E4</f>
        <v>0</v>
      </c>
      <c r="F4" s="36">
        <f>'Reporting 2013'!F4-'Reporting 2013 Roll-over'!F4</f>
        <v>0</v>
      </c>
      <c r="G4" s="36">
        <f>'Reporting 2013'!G4-'Reporting 2013 Roll-over'!G4</f>
        <v>0</v>
      </c>
      <c r="H4" s="36">
        <f>'Reporting 2013'!H4-'Reporting 2013 Roll-over'!H4</f>
        <v>0</v>
      </c>
      <c r="I4" s="36">
        <f>'Reporting 2013'!I4-'Reporting 2013 Roll-over'!I4</f>
        <v>0</v>
      </c>
      <c r="J4" s="36">
        <f>'Reporting 2013'!J4-'Reporting 2013 Roll-over'!J4</f>
        <v>0</v>
      </c>
      <c r="K4" s="36">
        <f>'Reporting 2013'!K4-'Reporting 2013 Roll-over'!K4</f>
        <v>0</v>
      </c>
      <c r="L4" s="36">
        <f>'Reporting 2013'!L4-'Reporting 2013 Roll-over'!L4</f>
        <v>0</v>
      </c>
      <c r="M4" s="36">
        <f>'Reporting 2013'!M4-'Reporting 2013 Roll-over'!M4</f>
        <v>0</v>
      </c>
      <c r="N4" s="37">
        <f>'Reporting 2013'!N4-'Reporting 2013 Roll-over'!N4</f>
        <v>10132342</v>
      </c>
      <c r="O4" s="38"/>
      <c r="P4" s="35">
        <f>'Reporting 2013'!P4-'Reporting 2013 Roll-over'!P4</f>
        <v>97301</v>
      </c>
      <c r="Q4" s="35">
        <f>'Reporting 2013'!Q4-'Reporting 2013 Roll-over'!Q4</f>
        <v>1992611</v>
      </c>
      <c r="R4" s="35">
        <f>'Reporting 2013'!R4-'Reporting 2013 Roll-over'!R4</f>
        <v>224950</v>
      </c>
      <c r="S4" s="35">
        <f>'Reporting 2013'!S4-'Reporting 2013 Roll-over'!S4</f>
        <v>45000</v>
      </c>
      <c r="T4" s="35">
        <f>'Reporting 2013'!T4-'Reporting 2013 Roll-over'!T4</f>
        <v>0</v>
      </c>
      <c r="U4" s="35">
        <f>'Reporting 2013'!U4-'Reporting 2013 Roll-over'!U4</f>
        <v>200000</v>
      </c>
      <c r="V4" s="35">
        <f>'Reporting 2013'!V4-'Reporting 2013 Roll-over'!V4</f>
        <v>4672480</v>
      </c>
      <c r="W4" s="35">
        <f>'Reporting 2013'!W4-'Reporting 2013 Roll-over'!W4</f>
        <v>0</v>
      </c>
      <c r="X4" s="35">
        <f>'Reporting 2013'!X4-'Reporting 2013 Roll-over'!X4</f>
        <v>0</v>
      </c>
      <c r="Y4" s="35">
        <f>'Reporting 2013'!Y4-'Reporting 2013 Roll-over'!Y4</f>
        <v>2900000</v>
      </c>
      <c r="Z4" s="37">
        <f>'Reporting 2013'!Z4-'Reporting 2013 Roll-over'!Z4</f>
        <v>10132342</v>
      </c>
      <c r="AA4" s="30"/>
    </row>
    <row r="5" spans="1:27" s="31" customFormat="1" ht="39.950000000000003" customHeight="1" x14ac:dyDescent="0.25">
      <c r="A5" s="28" t="s">
        <v>29</v>
      </c>
      <c r="B5" s="35">
        <f>'Reporting 2013'!B5-'Reporting 2013 Roll-over'!B5</f>
        <v>0</v>
      </c>
      <c r="C5" s="35">
        <f>'Reporting 2013'!C5-'Reporting 2013 Roll-over'!C5</f>
        <v>0</v>
      </c>
      <c r="D5" s="35">
        <f>'Reporting 2013'!D5-'Reporting 2013 Roll-over'!D5</f>
        <v>99300</v>
      </c>
      <c r="E5" s="36">
        <f>'Reporting 2013'!E5-'Reporting 2013 Roll-over'!E5</f>
        <v>0</v>
      </c>
      <c r="F5" s="36">
        <f>'Reporting 2013'!F5-'Reporting 2013 Roll-over'!F5</f>
        <v>0</v>
      </c>
      <c r="G5" s="36">
        <f>'Reporting 2013'!G5-'Reporting 2013 Roll-over'!G5</f>
        <v>0</v>
      </c>
      <c r="H5" s="36">
        <f>'Reporting 2013'!H5-'Reporting 2013 Roll-over'!H5</f>
        <v>0</v>
      </c>
      <c r="I5" s="36">
        <f>'Reporting 2013'!I5-'Reporting 2013 Roll-over'!I5</f>
        <v>0</v>
      </c>
      <c r="J5" s="36">
        <f>'Reporting 2013'!J5-'Reporting 2013 Roll-over'!J5</f>
        <v>0</v>
      </c>
      <c r="K5" s="36">
        <f>'Reporting 2013'!K5-'Reporting 2013 Roll-over'!K5</f>
        <v>0</v>
      </c>
      <c r="L5" s="36">
        <f>'Reporting 2013'!L5-'Reporting 2013 Roll-over'!L5</f>
        <v>0</v>
      </c>
      <c r="M5" s="36">
        <f>'Reporting 2013'!M5-'Reporting 2013 Roll-over'!M5</f>
        <v>0</v>
      </c>
      <c r="N5" s="37">
        <f>'Reporting 2013'!N5-'Reporting 2013 Roll-over'!N5</f>
        <v>99300</v>
      </c>
      <c r="O5" s="38"/>
      <c r="P5" s="35">
        <f>'Reporting 2013'!P5-'Reporting 2013 Roll-over'!P5</f>
        <v>0</v>
      </c>
      <c r="Q5" s="35">
        <f>'Reporting 2013'!Q5-'Reporting 2013 Roll-over'!Q5</f>
        <v>0</v>
      </c>
      <c r="R5" s="35">
        <f>'Reporting 2013'!R5-'Reporting 2013 Roll-over'!R5</f>
        <v>0</v>
      </c>
      <c r="S5" s="35">
        <f>'Reporting 2013'!S5-'Reporting 2013 Roll-over'!S5</f>
        <v>99300</v>
      </c>
      <c r="T5" s="35">
        <f>'Reporting 2013'!T5-'Reporting 2013 Roll-over'!T5</f>
        <v>0</v>
      </c>
      <c r="U5" s="35">
        <f>'Reporting 2013'!U5-'Reporting 2013 Roll-over'!U5</f>
        <v>0</v>
      </c>
      <c r="V5" s="35">
        <f>'Reporting 2013'!V5-'Reporting 2013 Roll-over'!V5</f>
        <v>0</v>
      </c>
      <c r="W5" s="35">
        <f>'Reporting 2013'!W5-'Reporting 2013 Roll-over'!W5</f>
        <v>0</v>
      </c>
      <c r="X5" s="35">
        <f>'Reporting 2013'!X5-'Reporting 2013 Roll-over'!X5</f>
        <v>0</v>
      </c>
      <c r="Y5" s="35">
        <f>'Reporting 2013'!Y5-'Reporting 2013 Roll-over'!Y5</f>
        <v>0</v>
      </c>
      <c r="Z5" s="37">
        <f>'Reporting 2013'!Z5-'Reporting 2013 Roll-over'!Z5</f>
        <v>99300</v>
      </c>
      <c r="AA5" s="30"/>
    </row>
    <row r="6" spans="1:27" s="31" customFormat="1" ht="39.950000000000003" customHeight="1" x14ac:dyDescent="0.25">
      <c r="A6" s="32" t="s">
        <v>30</v>
      </c>
      <c r="B6" s="36">
        <f>'Reporting 2013'!B6-'Reporting 2013 Roll-over'!B6</f>
        <v>0</v>
      </c>
      <c r="C6" s="36">
        <f>'Reporting 2013'!C6-'Reporting 2013 Roll-over'!C6</f>
        <v>0</v>
      </c>
      <c r="D6" s="36">
        <f>'Reporting 2013'!D6-'Reporting 2013 Roll-over'!D6</f>
        <v>0</v>
      </c>
      <c r="E6" s="39">
        <f>'Reporting 2013'!E6-'Reporting 2013 Roll-over'!E6</f>
        <v>5963052</v>
      </c>
      <c r="F6" s="39">
        <f>'Reporting 2013'!F6-'Reporting 2013 Roll-over'!F6</f>
        <v>3096022</v>
      </c>
      <c r="G6" s="39">
        <f>'Reporting 2013'!G6-'Reporting 2013 Roll-over'!G6</f>
        <v>0</v>
      </c>
      <c r="H6" s="39">
        <f>'Reporting 2013'!H6-'Reporting 2013 Roll-over'!H6</f>
        <v>0</v>
      </c>
      <c r="I6" s="36">
        <f>'Reporting 2013'!I6-'Reporting 2013 Roll-over'!I6</f>
        <v>0</v>
      </c>
      <c r="J6" s="36">
        <f>'Reporting 2013'!J6-'Reporting 2013 Roll-over'!J6</f>
        <v>0</v>
      </c>
      <c r="K6" s="36">
        <f>'Reporting 2013'!K6-'Reporting 2013 Roll-over'!K6</f>
        <v>0</v>
      </c>
      <c r="L6" s="36">
        <f>'Reporting 2013'!L6-'Reporting 2013 Roll-over'!L6</f>
        <v>0</v>
      </c>
      <c r="M6" s="36">
        <f>'Reporting 2013'!M6-'Reporting 2013 Roll-over'!M6</f>
        <v>0</v>
      </c>
      <c r="N6" s="37">
        <f>'Reporting 2013'!N6-'Reporting 2013 Roll-over'!N6</f>
        <v>9059074</v>
      </c>
      <c r="O6" s="38"/>
      <c r="P6" s="39">
        <f>'Reporting 2013'!P6-'Reporting 2013 Roll-over'!P6</f>
        <v>2086988.3599999994</v>
      </c>
      <c r="Q6" s="39">
        <f>'Reporting 2013'!Q6-'Reporting 2013 Roll-over'!Q6</f>
        <v>1178679.0800000019</v>
      </c>
      <c r="R6" s="39">
        <f>'Reporting 2013'!R6-'Reporting 2013 Roll-over'!R6</f>
        <v>160543.91999999993</v>
      </c>
      <c r="S6" s="39">
        <f>'Reporting 2013'!S6-'Reporting 2013 Roll-over'!S6</f>
        <v>53514.64</v>
      </c>
      <c r="T6" s="39">
        <f>'Reporting 2013'!T6-'Reporting 2013 Roll-over'!T6</f>
        <v>0</v>
      </c>
      <c r="U6" s="39">
        <f>'Reporting 2013'!U6-'Reporting 2013 Roll-over'!U6</f>
        <v>879724.59999999916</v>
      </c>
      <c r="V6" s="39">
        <f>'Reporting 2013'!V6-'Reporting 2013 Roll-over'!V6</f>
        <v>3950418.4399999995</v>
      </c>
      <c r="W6" s="39">
        <f>'Reporting 2013'!W6-'Reporting 2013 Roll-over'!W6</f>
        <v>347845.16</v>
      </c>
      <c r="X6" s="39">
        <f>'Reporting 2013'!X6-'Reporting 2013 Roll-over'!X6</f>
        <v>53514.639999999898</v>
      </c>
      <c r="Y6" s="39">
        <f>'Reporting 2013'!Y6-'Reporting 2013 Roll-over'!Y6</f>
        <v>347845.16000000021</v>
      </c>
      <c r="Z6" s="37">
        <f>'Reporting 2013'!Z6-'Reporting 2013 Roll-over'!Z6</f>
        <v>9059074</v>
      </c>
      <c r="AA6" s="30"/>
    </row>
    <row r="7" spans="1:27" s="31" customFormat="1" ht="39.950000000000003" customHeight="1" x14ac:dyDescent="0.25">
      <c r="A7" s="32" t="s">
        <v>31</v>
      </c>
      <c r="B7" s="36">
        <f>'Reporting 2013'!B7-'Reporting 2013 Roll-over'!B7</f>
        <v>0</v>
      </c>
      <c r="C7" s="36">
        <f>'Reporting 2013'!C7-'Reporting 2013 Roll-over'!C7</f>
        <v>0</v>
      </c>
      <c r="D7" s="36">
        <f>'Reporting 2013'!D7-'Reporting 2013 Roll-over'!D7</f>
        <v>0</v>
      </c>
      <c r="E7" s="39">
        <f>'Reporting 2013'!E7-'Reporting 2013 Roll-over'!E7</f>
        <v>21134965.82</v>
      </c>
      <c r="F7" s="39">
        <f>'Reporting 2013'!F7-'Reporting 2013 Roll-over'!F7</f>
        <v>1425683.0000000005</v>
      </c>
      <c r="G7" s="39">
        <f>'Reporting 2013'!G7-'Reporting 2013 Roll-over'!G7</f>
        <v>5382585.6499999985</v>
      </c>
      <c r="H7" s="39">
        <f>'Reporting 2013'!H7-'Reporting 2013 Roll-over'!H7</f>
        <v>3633356.9499999974</v>
      </c>
      <c r="I7" s="36">
        <f>'Reporting 2013'!I7-'Reporting 2013 Roll-over'!I7</f>
        <v>0</v>
      </c>
      <c r="J7" s="36">
        <f>'Reporting 2013'!J7-'Reporting 2013 Roll-over'!J7</f>
        <v>0</v>
      </c>
      <c r="K7" s="36">
        <f>'Reporting 2013'!K7-'Reporting 2013 Roll-over'!K7</f>
        <v>0</v>
      </c>
      <c r="L7" s="36">
        <f>'Reporting 2013'!L7-'Reporting 2013 Roll-over'!L7</f>
        <v>0</v>
      </c>
      <c r="M7" s="36">
        <f>'Reporting 2013'!M7-'Reporting 2013 Roll-over'!M7</f>
        <v>0</v>
      </c>
      <c r="N7" s="37">
        <f>'Reporting 2013'!N7-'Reporting 2013 Roll-over'!N7</f>
        <v>31576591.420000002</v>
      </c>
      <c r="O7" s="38"/>
      <c r="P7" s="39">
        <f>'Reporting 2013'!P7-'Reporting 2013 Roll-over'!P7</f>
        <v>8945639.5999999978</v>
      </c>
      <c r="Q7" s="39">
        <f>'Reporting 2013'!Q7-'Reporting 2013 Roll-over'!Q7</f>
        <v>4986596.4149999991</v>
      </c>
      <c r="R7" s="39">
        <f>'Reporting 2013'!R7-'Reporting 2013 Roll-over'!R7</f>
        <v>1379034.9399999985</v>
      </c>
      <c r="S7" s="39">
        <f>'Reporting 2013'!S7-'Reporting 2013 Roll-over'!S7</f>
        <v>73358</v>
      </c>
      <c r="T7" s="39">
        <f>'Reporting 2013'!T7-'Reporting 2013 Roll-over'!T7</f>
        <v>0</v>
      </c>
      <c r="U7" s="39">
        <f>'Reporting 2013'!U7-'Reporting 2013 Roll-over'!U7</f>
        <v>3621013.9099999997</v>
      </c>
      <c r="V7" s="39">
        <f>'Reporting 2013'!V7-'Reporting 2013 Roll-over'!V7</f>
        <v>3151154.5499999933</v>
      </c>
      <c r="W7" s="39">
        <f>'Reporting 2013'!W7-'Reporting 2013 Roll-over'!W7</f>
        <v>3751019.0430000005</v>
      </c>
      <c r="X7" s="39">
        <f>'Reporting 2013'!X7-'Reporting 2013 Roll-over'!X7</f>
        <v>1548292.9620000003</v>
      </c>
      <c r="Y7" s="39">
        <f>'Reporting 2013'!Y7-'Reporting 2013 Roll-over'!Y7</f>
        <v>4120482.0000000009</v>
      </c>
      <c r="Z7" s="37">
        <f>'Reporting 2013'!Z7-'Reporting 2013 Roll-over'!Z7</f>
        <v>31576591.419999987</v>
      </c>
      <c r="AA7" s="30"/>
    </row>
    <row r="8" spans="1:27" s="31" customFormat="1" ht="39.950000000000003" customHeight="1" x14ac:dyDescent="0.25">
      <c r="A8" s="33" t="s">
        <v>32</v>
      </c>
      <c r="B8" s="36">
        <f>'Reporting 2013'!B8-'Reporting 2013 Roll-over'!B8</f>
        <v>0</v>
      </c>
      <c r="C8" s="36">
        <f>'Reporting 2013'!C8-'Reporting 2013 Roll-over'!C8</f>
        <v>0</v>
      </c>
      <c r="D8" s="36">
        <f>'Reporting 2013'!D8-'Reporting 2013 Roll-over'!D8</f>
        <v>0</v>
      </c>
      <c r="E8" s="36">
        <f>'Reporting 2013'!E8-'Reporting 2013 Roll-over'!E8</f>
        <v>0</v>
      </c>
      <c r="F8" s="36">
        <f>'Reporting 2013'!F8-'Reporting 2013 Roll-over'!F8</f>
        <v>0</v>
      </c>
      <c r="G8" s="36">
        <f>'Reporting 2013'!G8-'Reporting 2013 Roll-over'!G8</f>
        <v>0</v>
      </c>
      <c r="H8" s="36">
        <f>'Reporting 2013'!H8-'Reporting 2013 Roll-over'!H8</f>
        <v>0</v>
      </c>
      <c r="I8" s="40">
        <f>'Reporting 2013'!I8-'Reporting 2013 Roll-over'!I8</f>
        <v>5143290.390000008</v>
      </c>
      <c r="J8" s="40">
        <f>'Reporting 2013'!J8-'Reporting 2013 Roll-over'!J8</f>
        <v>6802812.0000000149</v>
      </c>
      <c r="K8" s="40">
        <f>'Reporting 2013'!K8-'Reporting 2013 Roll-over'!K8</f>
        <v>3344871.9999999851</v>
      </c>
      <c r="L8" s="40">
        <f>'Reporting 2013'!L8-'Reporting 2013 Roll-over'!L8</f>
        <v>9376560.8200000226</v>
      </c>
      <c r="M8" s="36">
        <f>'Reporting 2013'!M8-'Reporting 2013 Roll-over'!M8</f>
        <v>0</v>
      </c>
      <c r="N8" s="37">
        <f>'Reporting 2013'!N8-'Reporting 2013 Roll-over'!N8</f>
        <v>24667535.210000023</v>
      </c>
      <c r="O8" s="38"/>
      <c r="P8" s="40">
        <f>'Reporting 2013'!P8-'Reporting 2013 Roll-over'!P8</f>
        <v>3366066.5070000105</v>
      </c>
      <c r="Q8" s="40">
        <f>'Reporting 2013'!Q8-'Reporting 2013 Roll-over'!Q8</f>
        <v>4119287.0823999755</v>
      </c>
      <c r="R8" s="40">
        <f>'Reporting 2013'!R8-'Reporting 2013 Roll-over'!R8</f>
        <v>1979855.476400001</v>
      </c>
      <c r="S8" s="40">
        <f>'Reporting 2013'!S8-'Reporting 2013 Roll-over'!S8</f>
        <v>0</v>
      </c>
      <c r="T8" s="40">
        <f>'Reporting 2013'!T8-'Reporting 2013 Roll-over'!T8</f>
        <v>329314</v>
      </c>
      <c r="U8" s="40">
        <f>'Reporting 2013'!U8-'Reporting 2013 Roll-over'!U8</f>
        <v>992776.44639999233</v>
      </c>
      <c r="V8" s="40">
        <f>'Reporting 2013'!V8-'Reporting 2013 Roll-over'!V8</f>
        <v>6119914.0137000158</v>
      </c>
      <c r="W8" s="40">
        <f>'Reporting 2013'!W8-'Reporting 2013 Roll-over'!W8</f>
        <v>4494162.2494000085</v>
      </c>
      <c r="X8" s="40">
        <f>'Reporting 2013'!X8-'Reporting 2013 Roll-over'!X8</f>
        <v>527186.02780000027</v>
      </c>
      <c r="Y8" s="40">
        <f>'Reporting 2013'!Y8-'Reporting 2013 Roll-over'!Y8</f>
        <v>2738973.4069000073</v>
      </c>
      <c r="Z8" s="37">
        <f>'Reporting 2013'!Z8-'Reporting 2013 Roll-over'!Z8</f>
        <v>24667535.210000023</v>
      </c>
      <c r="AA8" s="30"/>
    </row>
    <row r="9" spans="1:27" s="31" customFormat="1" ht="39.950000000000003" customHeight="1" x14ac:dyDescent="0.25">
      <c r="A9" s="33" t="s">
        <v>33</v>
      </c>
      <c r="B9" s="36">
        <f>'Reporting 2013'!B9-'Reporting 2013 Roll-over'!B9</f>
        <v>0</v>
      </c>
      <c r="C9" s="36">
        <f>'Reporting 2013'!C9-'Reporting 2013 Roll-over'!C9</f>
        <v>0</v>
      </c>
      <c r="D9" s="36">
        <f>'Reporting 2013'!D9-'Reporting 2013 Roll-over'!D9</f>
        <v>0</v>
      </c>
      <c r="E9" s="36">
        <f>'Reporting 2013'!E9-'Reporting 2013 Roll-over'!E9</f>
        <v>0</v>
      </c>
      <c r="F9" s="36">
        <f>'Reporting 2013'!F9-'Reporting 2013 Roll-over'!F9</f>
        <v>0</v>
      </c>
      <c r="G9" s="36">
        <f>'Reporting 2013'!G9-'Reporting 2013 Roll-over'!G9</f>
        <v>0</v>
      </c>
      <c r="H9" s="36">
        <f>'Reporting 2013'!H9-'Reporting 2013 Roll-over'!H9</f>
        <v>0</v>
      </c>
      <c r="I9" s="40">
        <f>'Reporting 2013'!I9-'Reporting 2013 Roll-over'!I9</f>
        <v>4481220.7200000016</v>
      </c>
      <c r="J9" s="40">
        <f>'Reporting 2013'!J9-'Reporting 2013 Roll-over'!J9</f>
        <v>18339712.489999998</v>
      </c>
      <c r="K9" s="40">
        <f>'Reporting 2013'!K9-'Reporting 2013 Roll-over'!K9</f>
        <v>3880052.3399999961</v>
      </c>
      <c r="L9" s="40">
        <f>'Reporting 2013'!L9-'Reporting 2013 Roll-over'!L9</f>
        <v>25953976.930000007</v>
      </c>
      <c r="M9" s="36">
        <f>'Reporting 2013'!M9-'Reporting 2013 Roll-over'!M9</f>
        <v>0</v>
      </c>
      <c r="N9" s="37">
        <f>'Reporting 2013'!N9-'Reporting 2013 Roll-over'!N9</f>
        <v>52654962.480000004</v>
      </c>
      <c r="O9" s="38"/>
      <c r="P9" s="40">
        <f>'Reporting 2013'!P9-'Reporting 2013 Roll-over'!P9</f>
        <v>2246176.2395000048</v>
      </c>
      <c r="Q9" s="40">
        <f>'Reporting 2013'!Q9-'Reporting 2013 Roll-over'!Q9</f>
        <v>2709355.8724999987</v>
      </c>
      <c r="R9" s="40">
        <f>'Reporting 2013'!R9-'Reporting 2013 Roll-over'!R9</f>
        <v>3214362.9726999979</v>
      </c>
      <c r="S9" s="40">
        <f>'Reporting 2013'!S9-'Reporting 2013 Roll-over'!S9</f>
        <v>2947277.88</v>
      </c>
      <c r="T9" s="40">
        <f>'Reporting 2013'!T9-'Reporting 2013 Roll-over'!T9</f>
        <v>0</v>
      </c>
      <c r="U9" s="40">
        <f>'Reporting 2013'!U9-'Reporting 2013 Roll-over'!U9</f>
        <v>20385136.190999996</v>
      </c>
      <c r="V9" s="40">
        <f>'Reporting 2013'!V9-'Reporting 2013 Roll-over'!V9</f>
        <v>3852977.8631999977</v>
      </c>
      <c r="W9" s="40">
        <f>'Reporting 2013'!W9-'Reporting 2013 Roll-over'!W9</f>
        <v>8314072.8958999924</v>
      </c>
      <c r="X9" s="40">
        <f>'Reporting 2013'!X9-'Reporting 2013 Roll-over'!X9</f>
        <v>1022711.8505000002</v>
      </c>
      <c r="Y9" s="40">
        <f>'Reporting 2013'!Y9-'Reporting 2013 Roll-over'!Y9</f>
        <v>7962890.7147000078</v>
      </c>
      <c r="Z9" s="37">
        <f>'Reporting 2013'!Z9-'Reporting 2013 Roll-over'!Z9</f>
        <v>52654962.480000004</v>
      </c>
      <c r="AA9" s="30"/>
    </row>
    <row r="10" spans="1:27" s="31" customFormat="1" ht="39.950000000000003" customHeight="1" x14ac:dyDescent="0.25">
      <c r="A10" s="33" t="s">
        <v>34</v>
      </c>
      <c r="B10" s="36">
        <f>'Reporting 2013'!B10-'Reporting 2013 Roll-over'!B10</f>
        <v>0</v>
      </c>
      <c r="C10" s="36">
        <f>'Reporting 2013'!C10-'Reporting 2013 Roll-over'!C10</f>
        <v>0</v>
      </c>
      <c r="D10" s="36">
        <f>'Reporting 2013'!D10-'Reporting 2013 Roll-over'!D10</f>
        <v>0</v>
      </c>
      <c r="E10" s="36">
        <f>'Reporting 2013'!E10-'Reporting 2013 Roll-over'!E10</f>
        <v>0</v>
      </c>
      <c r="F10" s="36">
        <f>'Reporting 2013'!F10-'Reporting 2013 Roll-over'!F10</f>
        <v>0</v>
      </c>
      <c r="G10" s="36">
        <f>'Reporting 2013'!G10-'Reporting 2013 Roll-over'!G10</f>
        <v>0</v>
      </c>
      <c r="H10" s="36">
        <f>'Reporting 2013'!H10-'Reporting 2013 Roll-over'!H10</f>
        <v>0</v>
      </c>
      <c r="I10" s="40">
        <f>'Reporting 2013'!I10-'Reporting 2013 Roll-over'!I10</f>
        <v>15661937.330000058</v>
      </c>
      <c r="J10" s="40">
        <f>'Reporting 2013'!J10-'Reporting 2013 Roll-over'!J10</f>
        <v>22676803.389999978</v>
      </c>
      <c r="K10" s="40">
        <f>'Reporting 2013'!K10-'Reporting 2013 Roll-over'!K10</f>
        <v>35776730.249999858</v>
      </c>
      <c r="L10" s="40">
        <f>'Reporting 2013'!L10-'Reporting 2013 Roll-over'!L10</f>
        <v>36574596.489999957</v>
      </c>
      <c r="M10" s="36">
        <f>'Reporting 2013'!M10-'Reporting 2013 Roll-over'!M10</f>
        <v>0</v>
      </c>
      <c r="N10" s="37">
        <f>'Reporting 2013'!N10-'Reporting 2013 Roll-over'!N10</f>
        <v>110690067.45999986</v>
      </c>
      <c r="O10" s="38"/>
      <c r="P10" s="40">
        <f>'Reporting 2013'!P10-'Reporting 2013 Roll-over'!P10</f>
        <v>14821351.238000028</v>
      </c>
      <c r="Q10" s="40">
        <f>'Reporting 2013'!Q10-'Reporting 2013 Roll-over'!Q10</f>
        <v>8223280.4384999871</v>
      </c>
      <c r="R10" s="40">
        <f>'Reporting 2013'!R10-'Reporting 2013 Roll-over'!R10</f>
        <v>9309862.0600000247</v>
      </c>
      <c r="S10" s="40">
        <f>'Reporting 2013'!S10-'Reporting 2013 Roll-over'!S10</f>
        <v>22264308.700000029</v>
      </c>
      <c r="T10" s="40">
        <f>'Reporting 2013'!T10-'Reporting 2013 Roll-over'!T10</f>
        <v>0</v>
      </c>
      <c r="U10" s="40">
        <f>'Reporting 2013'!U10-'Reporting 2013 Roll-over'!U10</f>
        <v>12980481.973999992</v>
      </c>
      <c r="V10" s="40">
        <f>'Reporting 2013'!V10-'Reporting 2013 Roll-over'!V10</f>
        <v>7632257.4344999939</v>
      </c>
      <c r="W10" s="40">
        <f>'Reporting 2013'!W10-'Reporting 2013 Roll-over'!W10</f>
        <v>18688483.175999984</v>
      </c>
      <c r="X10" s="40">
        <f>'Reporting 2013'!X10-'Reporting 2013 Roll-over'!X10</f>
        <v>4225854.1579999961</v>
      </c>
      <c r="Y10" s="40">
        <f>'Reporting 2013'!Y10-'Reporting 2013 Roll-over'!Y10</f>
        <v>12544188.281000018</v>
      </c>
      <c r="Z10" s="37">
        <f>'Reporting 2013'!Z10-'Reporting 2013 Roll-over'!Z10</f>
        <v>110690067.4600001</v>
      </c>
      <c r="AA10" s="30"/>
    </row>
    <row r="11" spans="1:27" s="31" customFormat="1" ht="39.950000000000003" customHeight="1" x14ac:dyDescent="0.25">
      <c r="A11" s="33" t="s">
        <v>35</v>
      </c>
      <c r="B11" s="36">
        <f>'Reporting 2013'!B11-'Reporting 2013 Roll-over'!B11</f>
        <v>0</v>
      </c>
      <c r="C11" s="36">
        <f>'Reporting 2013'!C11-'Reporting 2013 Roll-over'!C11</f>
        <v>0</v>
      </c>
      <c r="D11" s="36">
        <f>'Reporting 2013'!D11-'Reporting 2013 Roll-over'!D11</f>
        <v>0</v>
      </c>
      <c r="E11" s="36">
        <f>'Reporting 2013'!E11-'Reporting 2013 Roll-over'!E11</f>
        <v>0</v>
      </c>
      <c r="F11" s="36">
        <f>'Reporting 2013'!F11-'Reporting 2013 Roll-over'!F11</f>
        <v>0</v>
      </c>
      <c r="G11" s="36">
        <f>'Reporting 2013'!G11-'Reporting 2013 Roll-over'!G11</f>
        <v>0</v>
      </c>
      <c r="H11" s="36">
        <f>'Reporting 2013'!H11-'Reporting 2013 Roll-over'!H11</f>
        <v>0</v>
      </c>
      <c r="I11" s="40">
        <f>'Reporting 2013'!I11-'Reporting 2013 Roll-over'!I11</f>
        <v>8.3819031715393066E-9</v>
      </c>
      <c r="J11" s="40">
        <f>'Reporting 2013'!J11-'Reporting 2013 Roll-over'!J11</f>
        <v>689750.0000000447</v>
      </c>
      <c r="K11" s="40">
        <f>'Reporting 2013'!K11-'Reporting 2013 Roll-over'!K11</f>
        <v>664516.07999998331</v>
      </c>
      <c r="L11" s="40">
        <f>'Reporting 2013'!L11-'Reporting 2013 Roll-over'!L11</f>
        <v>568.48999999277294</v>
      </c>
      <c r="M11" s="36">
        <f>'Reporting 2013'!M11-'Reporting 2013 Roll-over'!M11</f>
        <v>0</v>
      </c>
      <c r="N11" s="37">
        <f>'Reporting 2013'!N11-'Reporting 2013 Roll-over'!N11</f>
        <v>1354834.5700000226</v>
      </c>
      <c r="O11" s="38"/>
      <c r="P11" s="40">
        <f>'Reporting 2013'!P11-'Reporting 2013 Roll-over'!P11</f>
        <v>10780.851199997589</v>
      </c>
      <c r="Q11" s="40">
        <f>'Reporting 2013'!Q11-'Reporting 2013 Roll-over'!Q11</f>
        <v>696680.54720000178</v>
      </c>
      <c r="R11" s="40">
        <f>'Reporting 2013'!R11-'Reporting 2013 Roll-over'!R11</f>
        <v>3080.2432000106201</v>
      </c>
      <c r="S11" s="40">
        <f>'Reporting 2013'!S11-'Reporting 2013 Roll-over'!S11</f>
        <v>568.49000000068918</v>
      </c>
      <c r="T11" s="40">
        <f>'Reporting 2013'!T11-'Reporting 2013 Roll-over'!T11</f>
        <v>0</v>
      </c>
      <c r="U11" s="40">
        <f>'Reporting 2013'!U11-'Reporting 2013 Roll-over'!U11</f>
        <v>3850.303999998956</v>
      </c>
      <c r="V11" s="40">
        <f>'Reporting 2013'!V11-'Reporting 2013 Roll-over'!V11</f>
        <v>107178.73199999984</v>
      </c>
      <c r="W11" s="40">
        <f>'Reporting 2013'!W11-'Reporting 2013 Roll-over'!W11</f>
        <v>376577.17280000448</v>
      </c>
      <c r="X11" s="40">
        <f>'Reporting 2013'!X11-'Reporting 2013 Roll-over'!X11</f>
        <v>0</v>
      </c>
      <c r="Y11" s="40">
        <f>'Reporting 2013'!Y11-'Reporting 2013 Roll-over'!Y11</f>
        <v>156118.22960000206</v>
      </c>
      <c r="Z11" s="37">
        <f>'Reporting 2013'!Z11-'Reporting 2013 Roll-over'!Z11</f>
        <v>1354834.5700000077</v>
      </c>
      <c r="AA11" s="30"/>
    </row>
    <row r="12" spans="1:27" s="31" customFormat="1" ht="39.950000000000003" customHeight="1" x14ac:dyDescent="0.25">
      <c r="A12" s="34" t="s">
        <v>36</v>
      </c>
      <c r="B12" s="36">
        <f>'Reporting 2013'!B12-'Reporting 2013 Roll-over'!B12</f>
        <v>0</v>
      </c>
      <c r="C12" s="36">
        <f>'Reporting 2013'!C12-'Reporting 2013 Roll-over'!C12</f>
        <v>0</v>
      </c>
      <c r="D12" s="36">
        <f>'Reporting 2013'!D12-'Reporting 2013 Roll-over'!D12</f>
        <v>0</v>
      </c>
      <c r="E12" s="36">
        <f>'Reporting 2013'!E12-'Reporting 2013 Roll-over'!E12</f>
        <v>0</v>
      </c>
      <c r="F12" s="36">
        <f>'Reporting 2013'!F12-'Reporting 2013 Roll-over'!F12</f>
        <v>0</v>
      </c>
      <c r="G12" s="36">
        <f>'Reporting 2013'!G12-'Reporting 2013 Roll-over'!G12</f>
        <v>0</v>
      </c>
      <c r="H12" s="36">
        <f>'Reporting 2013'!H12-'Reporting 2013 Roll-over'!H12</f>
        <v>0</v>
      </c>
      <c r="I12" s="36">
        <f>'Reporting 2013'!I12-'Reporting 2013 Roll-over'!I12</f>
        <v>0</v>
      </c>
      <c r="J12" s="36">
        <f>'Reporting 2013'!J12-'Reporting 2013 Roll-over'!J12</f>
        <v>0</v>
      </c>
      <c r="K12" s="36">
        <f>'Reporting 2013'!K12-'Reporting 2013 Roll-over'!K12</f>
        <v>0</v>
      </c>
      <c r="L12" s="36">
        <f>'Reporting 2013'!L12-'Reporting 2013 Roll-over'!L12</f>
        <v>0</v>
      </c>
      <c r="M12" s="41">
        <f>'Reporting 2013'!M12-'Reporting 2013 Roll-over'!M12</f>
        <v>0</v>
      </c>
      <c r="N12" s="37">
        <f>'Reporting 2013'!N12-'Reporting 2013 Roll-over'!N12</f>
        <v>0</v>
      </c>
      <c r="O12" s="38"/>
      <c r="P12" s="41">
        <f>'Reporting 2013'!P12-'Reporting 2013 Roll-over'!P12</f>
        <v>0</v>
      </c>
      <c r="Q12" s="41">
        <f>'Reporting 2013'!Q12-'Reporting 2013 Roll-over'!Q12</f>
        <v>0</v>
      </c>
      <c r="R12" s="41">
        <f>'Reporting 2013'!R12-'Reporting 2013 Roll-over'!R12</f>
        <v>0</v>
      </c>
      <c r="S12" s="41">
        <f>'Reporting 2013'!S12-'Reporting 2013 Roll-over'!S12</f>
        <v>0</v>
      </c>
      <c r="T12" s="41">
        <f>'Reporting 2013'!T12-'Reporting 2013 Roll-over'!T12</f>
        <v>0</v>
      </c>
      <c r="U12" s="41">
        <f>'Reporting 2013'!U12-'Reporting 2013 Roll-over'!U12</f>
        <v>0</v>
      </c>
      <c r="V12" s="41">
        <f>'Reporting 2013'!V12-'Reporting 2013 Roll-over'!V12</f>
        <v>0</v>
      </c>
      <c r="W12" s="41">
        <f>'Reporting 2013'!W12-'Reporting 2013 Roll-over'!W12</f>
        <v>0</v>
      </c>
      <c r="X12" s="41">
        <f>'Reporting 2013'!X12-'Reporting 2013 Roll-over'!X12</f>
        <v>0</v>
      </c>
      <c r="Y12" s="41">
        <f>'Reporting 2013'!Y12-'Reporting 2013 Roll-over'!Y12</f>
        <v>0</v>
      </c>
      <c r="Z12" s="37">
        <f>'Reporting 2013'!Z12-'Reporting 2013 Roll-over'!Z12</f>
        <v>0</v>
      </c>
      <c r="AA12" s="30"/>
    </row>
    <row r="13" spans="1:27" s="31" customFormat="1" ht="39.950000000000003" customHeight="1" x14ac:dyDescent="0.25">
      <c r="A13" s="34" t="s">
        <v>37</v>
      </c>
      <c r="B13" s="36">
        <f>'Reporting 2013'!B13-'Reporting 2013 Roll-over'!B13</f>
        <v>0</v>
      </c>
      <c r="C13" s="36">
        <f>'Reporting 2013'!C13-'Reporting 2013 Roll-over'!C13</f>
        <v>0</v>
      </c>
      <c r="D13" s="36">
        <f>'Reporting 2013'!D13-'Reporting 2013 Roll-over'!D13</f>
        <v>0</v>
      </c>
      <c r="E13" s="36">
        <f>'Reporting 2013'!E13-'Reporting 2013 Roll-over'!E13</f>
        <v>0</v>
      </c>
      <c r="F13" s="36">
        <f>'Reporting 2013'!F13-'Reporting 2013 Roll-over'!F13</f>
        <v>0</v>
      </c>
      <c r="G13" s="36">
        <f>'Reporting 2013'!G13-'Reporting 2013 Roll-over'!G13</f>
        <v>0</v>
      </c>
      <c r="H13" s="36">
        <f>'Reporting 2013'!H13-'Reporting 2013 Roll-over'!H13</f>
        <v>0</v>
      </c>
      <c r="I13" s="36">
        <f>'Reporting 2013'!I13-'Reporting 2013 Roll-over'!I13</f>
        <v>0</v>
      </c>
      <c r="J13" s="36">
        <f>'Reporting 2013'!J13-'Reporting 2013 Roll-over'!J13</f>
        <v>0</v>
      </c>
      <c r="K13" s="36">
        <f>'Reporting 2013'!K13-'Reporting 2013 Roll-over'!K13</f>
        <v>0</v>
      </c>
      <c r="L13" s="36">
        <f>'Reporting 2013'!L13-'Reporting 2013 Roll-over'!L13</f>
        <v>0</v>
      </c>
      <c r="M13" s="41">
        <f>'Reporting 2013'!M13-'Reporting 2013 Roll-over'!M13</f>
        <v>0</v>
      </c>
      <c r="N13" s="37">
        <f>'Reporting 2013'!N13-'Reporting 2013 Roll-over'!N13</f>
        <v>0</v>
      </c>
      <c r="O13" s="38"/>
      <c r="P13" s="41">
        <f>'Reporting 2013'!P13-'Reporting 2013 Roll-over'!P13</f>
        <v>0</v>
      </c>
      <c r="Q13" s="41">
        <f>'Reporting 2013'!Q13-'Reporting 2013 Roll-over'!Q13</f>
        <v>0</v>
      </c>
      <c r="R13" s="41">
        <f>'Reporting 2013'!R13-'Reporting 2013 Roll-over'!R13</f>
        <v>0</v>
      </c>
      <c r="S13" s="41">
        <f>'Reporting 2013'!S13-'Reporting 2013 Roll-over'!S13</f>
        <v>0</v>
      </c>
      <c r="T13" s="41">
        <f>'Reporting 2013'!T13-'Reporting 2013 Roll-over'!T13</f>
        <v>0</v>
      </c>
      <c r="U13" s="41">
        <f>'Reporting 2013'!U13-'Reporting 2013 Roll-over'!U13</f>
        <v>0</v>
      </c>
      <c r="V13" s="41">
        <f>'Reporting 2013'!V13-'Reporting 2013 Roll-over'!V13</f>
        <v>0</v>
      </c>
      <c r="W13" s="41">
        <f>'Reporting 2013'!W13-'Reporting 2013 Roll-over'!W13</f>
        <v>0</v>
      </c>
      <c r="X13" s="41">
        <f>'Reporting 2013'!X13-'Reporting 2013 Roll-over'!X13</f>
        <v>0</v>
      </c>
      <c r="Y13" s="41">
        <f>'Reporting 2013'!Y13-'Reporting 2013 Roll-over'!Y13</f>
        <v>0</v>
      </c>
      <c r="Z13" s="37">
        <f>'Reporting 2013'!Z13-'Reporting 2013 Roll-over'!Z13</f>
        <v>0</v>
      </c>
      <c r="AA13" s="30"/>
    </row>
    <row r="14" spans="1:27" s="31" customFormat="1" ht="39.950000000000003" customHeight="1" x14ac:dyDescent="0.25">
      <c r="A14" s="34" t="s">
        <v>38</v>
      </c>
      <c r="B14" s="36">
        <f>'Reporting 2013'!B14-'Reporting 2013 Roll-over'!B14</f>
        <v>0</v>
      </c>
      <c r="C14" s="36">
        <f>'Reporting 2013'!C14-'Reporting 2013 Roll-over'!C14</f>
        <v>0</v>
      </c>
      <c r="D14" s="36">
        <f>'Reporting 2013'!D14-'Reporting 2013 Roll-over'!D14</f>
        <v>0</v>
      </c>
      <c r="E14" s="36">
        <f>'Reporting 2013'!E14-'Reporting 2013 Roll-over'!E14</f>
        <v>0</v>
      </c>
      <c r="F14" s="36">
        <f>'Reporting 2013'!F14-'Reporting 2013 Roll-over'!F14</f>
        <v>0</v>
      </c>
      <c r="G14" s="36">
        <f>'Reporting 2013'!G14-'Reporting 2013 Roll-over'!G14</f>
        <v>0</v>
      </c>
      <c r="H14" s="36">
        <f>'Reporting 2013'!H14-'Reporting 2013 Roll-over'!H14</f>
        <v>0</v>
      </c>
      <c r="I14" s="36">
        <f>'Reporting 2013'!I14-'Reporting 2013 Roll-over'!I14</f>
        <v>0</v>
      </c>
      <c r="J14" s="36">
        <f>'Reporting 2013'!J14-'Reporting 2013 Roll-over'!J14</f>
        <v>0</v>
      </c>
      <c r="K14" s="36">
        <f>'Reporting 2013'!K14-'Reporting 2013 Roll-over'!K14</f>
        <v>0</v>
      </c>
      <c r="L14" s="36">
        <f>'Reporting 2013'!L14-'Reporting 2013 Roll-over'!L14</f>
        <v>0</v>
      </c>
      <c r="M14" s="41">
        <f>'Reporting 2013'!M14-'Reporting 2013 Roll-over'!M14</f>
        <v>868634</v>
      </c>
      <c r="N14" s="37">
        <f>'Reporting 2013'!N14-'Reporting 2013 Roll-over'!N14</f>
        <v>868634</v>
      </c>
      <c r="O14" s="38"/>
      <c r="P14" s="41">
        <f>'Reporting 2013'!P14-'Reporting 2013 Roll-over'!P14</f>
        <v>0</v>
      </c>
      <c r="Q14" s="41">
        <f>'Reporting 2013'!Q14-'Reporting 2013 Roll-over'!Q14</f>
        <v>0</v>
      </c>
      <c r="R14" s="41">
        <f>'Reporting 2013'!R14-'Reporting 2013 Roll-over'!R14</f>
        <v>0</v>
      </c>
      <c r="S14" s="41">
        <f>'Reporting 2013'!S14-'Reporting 2013 Roll-over'!S14</f>
        <v>868634</v>
      </c>
      <c r="T14" s="41">
        <f>'Reporting 2013'!T14-'Reporting 2013 Roll-over'!T14</f>
        <v>0</v>
      </c>
      <c r="U14" s="41">
        <f>'Reporting 2013'!U14-'Reporting 2013 Roll-over'!U14</f>
        <v>0</v>
      </c>
      <c r="V14" s="41">
        <f>'Reporting 2013'!V14-'Reporting 2013 Roll-over'!V14</f>
        <v>0</v>
      </c>
      <c r="W14" s="41">
        <f>'Reporting 2013'!W14-'Reporting 2013 Roll-over'!W14</f>
        <v>0</v>
      </c>
      <c r="X14" s="41">
        <f>'Reporting 2013'!X14-'Reporting 2013 Roll-over'!X14</f>
        <v>0</v>
      </c>
      <c r="Y14" s="41">
        <f>'Reporting 2013'!Y14-'Reporting 2013 Roll-over'!Y14</f>
        <v>0</v>
      </c>
      <c r="Z14" s="37">
        <f>'Reporting 2013'!Z14-'Reporting 2013 Roll-over'!Z14</f>
        <v>868634</v>
      </c>
      <c r="AA14" s="30"/>
    </row>
    <row r="15" spans="1:27" s="31" customFormat="1" ht="39.950000000000003" customHeight="1" x14ac:dyDescent="0.25">
      <c r="A15" s="34" t="s">
        <v>39</v>
      </c>
      <c r="B15" s="36">
        <f>'Reporting 2013'!B15-'Reporting 2013 Roll-over'!B15</f>
        <v>0</v>
      </c>
      <c r="C15" s="36">
        <f>'Reporting 2013'!C15-'Reporting 2013 Roll-over'!C15</f>
        <v>0</v>
      </c>
      <c r="D15" s="36">
        <f>'Reporting 2013'!D15-'Reporting 2013 Roll-over'!D15</f>
        <v>0</v>
      </c>
      <c r="E15" s="36">
        <f>'Reporting 2013'!E15-'Reporting 2013 Roll-over'!E15</f>
        <v>0</v>
      </c>
      <c r="F15" s="36">
        <f>'Reporting 2013'!F15-'Reporting 2013 Roll-over'!F15</f>
        <v>0</v>
      </c>
      <c r="G15" s="36">
        <f>'Reporting 2013'!G15-'Reporting 2013 Roll-over'!G15</f>
        <v>0</v>
      </c>
      <c r="H15" s="36">
        <f>'Reporting 2013'!H15-'Reporting 2013 Roll-over'!H15</f>
        <v>0</v>
      </c>
      <c r="I15" s="36">
        <f>'Reporting 2013'!I15-'Reporting 2013 Roll-over'!I15</f>
        <v>0</v>
      </c>
      <c r="J15" s="36">
        <f>'Reporting 2013'!J15-'Reporting 2013 Roll-over'!J15</f>
        <v>0</v>
      </c>
      <c r="K15" s="36">
        <f>'Reporting 2013'!K15-'Reporting 2013 Roll-over'!K15</f>
        <v>0</v>
      </c>
      <c r="L15" s="36">
        <f>'Reporting 2013'!L15-'Reporting 2013 Roll-over'!L15</f>
        <v>0</v>
      </c>
      <c r="M15" s="41">
        <f>'Reporting 2013'!M15-'Reporting 2013 Roll-over'!M15</f>
        <v>57429964.999999791</v>
      </c>
      <c r="N15" s="37">
        <f>'Reporting 2013'!N15-'Reporting 2013 Roll-over'!N15</f>
        <v>57429964.999999791</v>
      </c>
      <c r="O15" s="38"/>
      <c r="P15" s="41">
        <f>'Reporting 2013'!P15-'Reporting 2013 Roll-over'!P15</f>
        <v>0</v>
      </c>
      <c r="Q15" s="41">
        <f>'Reporting 2013'!Q15-'Reporting 2013 Roll-over'!Q15</f>
        <v>0</v>
      </c>
      <c r="R15" s="41">
        <f>'Reporting 2013'!R15-'Reporting 2013 Roll-over'!R15</f>
        <v>0</v>
      </c>
      <c r="S15" s="41">
        <f>'Reporting 2013'!S15-'Reporting 2013 Roll-over'!S15</f>
        <v>0</v>
      </c>
      <c r="T15" s="41">
        <f>'Reporting 2013'!T15-'Reporting 2013 Roll-over'!T15</f>
        <v>57429964.999999791</v>
      </c>
      <c r="U15" s="41">
        <f>'Reporting 2013'!U15-'Reporting 2013 Roll-over'!U15</f>
        <v>0</v>
      </c>
      <c r="V15" s="41">
        <f>'Reporting 2013'!V15-'Reporting 2013 Roll-over'!V15</f>
        <v>0</v>
      </c>
      <c r="W15" s="41">
        <f>'Reporting 2013'!W15-'Reporting 2013 Roll-over'!W15</f>
        <v>0</v>
      </c>
      <c r="X15" s="41">
        <f>'Reporting 2013'!X15-'Reporting 2013 Roll-over'!X15</f>
        <v>0</v>
      </c>
      <c r="Y15" s="41">
        <f>'Reporting 2013'!Y15-'Reporting 2013 Roll-over'!Y15</f>
        <v>0</v>
      </c>
      <c r="Z15" s="37">
        <f>'Reporting 2013'!Z15-'Reporting 2013 Roll-over'!Z15</f>
        <v>57429964.999999791</v>
      </c>
      <c r="AA15" s="30"/>
    </row>
    <row r="16" spans="1:27" s="31" customFormat="1" x14ac:dyDescent="0.25">
      <c r="A16" s="29" t="s">
        <v>16</v>
      </c>
      <c r="B16" s="37">
        <f>'Reporting 2013'!B16-'Reporting 2013 Roll-over'!B16</f>
        <v>23756696.000000015</v>
      </c>
      <c r="C16" s="37">
        <f>'Reporting 2013'!C16-'Reporting 2013 Roll-over'!C16</f>
        <v>15386307.000000007</v>
      </c>
      <c r="D16" s="37">
        <f>'Reporting 2013'!D16-'Reporting 2013 Roll-over'!D16</f>
        <v>14675343</v>
      </c>
      <c r="E16" s="37">
        <f>'Reporting 2013'!E16-'Reporting 2013 Roll-over'!E16</f>
        <v>27098017.819999993</v>
      </c>
      <c r="F16" s="37">
        <f>'Reporting 2013'!F16-'Reporting 2013 Roll-over'!F16</f>
        <v>4521705</v>
      </c>
      <c r="G16" s="37">
        <f>'Reporting 2013'!G16-'Reporting 2013 Roll-over'!G16</f>
        <v>5382585.6499999985</v>
      </c>
      <c r="H16" s="37">
        <f>'Reporting 2013'!H16-'Reporting 2013 Roll-over'!H16</f>
        <v>3633356.9499999993</v>
      </c>
      <c r="I16" s="37">
        <f>'Reporting 2013'!I16-'Reporting 2013 Roll-over'!I16</f>
        <v>25286448.440000072</v>
      </c>
      <c r="J16" s="37">
        <f>'Reporting 2013'!J16-'Reporting 2013 Roll-over'!J16</f>
        <v>48509077.880000055</v>
      </c>
      <c r="K16" s="37">
        <f>'Reporting 2013'!K16-'Reporting 2013 Roll-over'!K16</f>
        <v>43666170.669999838</v>
      </c>
      <c r="L16" s="37">
        <f>'Reporting 2013'!L16-'Reporting 2013 Roll-over'!L16</f>
        <v>71905702.729999974</v>
      </c>
      <c r="M16" s="37">
        <f>'Reporting 2013'!M16-'Reporting 2013 Roll-over'!M16</f>
        <v>58298598.999999821</v>
      </c>
      <c r="N16" s="37">
        <f>'Reporting 2013'!N16-'Reporting 2013 Roll-over'!N16</f>
        <v>342120010.13999963</v>
      </c>
      <c r="O16" s="38"/>
      <c r="P16" s="37">
        <f>'Reporting 2013'!P16-'Reporting 2013 Roll-over'!P16</f>
        <v>34973741.19570002</v>
      </c>
      <c r="Q16" s="37">
        <f>'Reporting 2013'!Q16-'Reporting 2013 Roll-over'!Q16</f>
        <v>34683912.435600042</v>
      </c>
      <c r="R16" s="37">
        <f>'Reporting 2013'!R16-'Reporting 2013 Roll-over'!R16</f>
        <v>17725964.612300023</v>
      </c>
      <c r="S16" s="37">
        <f>'Reporting 2013'!S16-'Reporting 2013 Roll-over'!S16</f>
        <v>26401961.710000031</v>
      </c>
      <c r="T16" s="37">
        <f>'Reporting 2013'!T16-'Reporting 2013 Roll-over'!T16</f>
        <v>59821771.999999821</v>
      </c>
      <c r="U16" s="37">
        <f>'Reporting 2013'!U16-'Reporting 2013 Roll-over'!U16</f>
        <v>41412868.425399967</v>
      </c>
      <c r="V16" s="37">
        <f>'Reporting 2013'!V16-'Reporting 2013 Roll-over'!V16</f>
        <v>38647030.633399963</v>
      </c>
      <c r="W16" s="37">
        <f>'Reporting 2013'!W16-'Reporting 2013 Roll-over'!W16</f>
        <v>35972159.697099999</v>
      </c>
      <c r="X16" s="37">
        <f>'Reporting 2013'!X16-'Reporting 2013 Roll-over'!X16</f>
        <v>9024651.6382999942</v>
      </c>
      <c r="Y16" s="37">
        <f>'Reporting 2013'!Y16-'Reporting 2013 Roll-over'!Y16</f>
        <v>43455947.792200059</v>
      </c>
      <c r="Z16" s="37">
        <f>'Reporting 2013'!Z16-'Reporting 2013 Roll-over'!Z16</f>
        <v>342120010.13999963</v>
      </c>
      <c r="AA16" s="30"/>
    </row>
    <row r="33" spans="16:25" x14ac:dyDescent="0.25">
      <c r="P33" s="27">
        <f>SUM(P3:P5)</f>
        <v>3496738.4000000004</v>
      </c>
      <c r="Q33" s="27">
        <f t="shared" ref="Q33:Y33" si="0">SUM(Q3:Q5)</f>
        <v>12770033</v>
      </c>
      <c r="R33" s="27">
        <f t="shared" si="0"/>
        <v>1679225</v>
      </c>
      <c r="S33" s="27">
        <f t="shared" si="0"/>
        <v>194300</v>
      </c>
      <c r="T33" s="27">
        <f t="shared" si="0"/>
        <v>2062493</v>
      </c>
      <c r="U33" s="27">
        <f t="shared" si="0"/>
        <v>2549885</v>
      </c>
      <c r="V33" s="27">
        <f t="shared" si="0"/>
        <v>13833129.599999998</v>
      </c>
      <c r="W33" s="27">
        <f t="shared" si="0"/>
        <v>0</v>
      </c>
      <c r="X33" s="27">
        <f t="shared" si="0"/>
        <v>1647092</v>
      </c>
      <c r="Y33" s="27">
        <f t="shared" si="0"/>
        <v>15585449.999999996</v>
      </c>
    </row>
    <row r="34" spans="16:25" x14ac:dyDescent="0.25">
      <c r="P34" s="27">
        <f>SUM(P6:P7)</f>
        <v>11032627.959999997</v>
      </c>
      <c r="Q34" s="27">
        <f t="shared" ref="Q34:Y34" si="1">SUM(Q6:Q7)</f>
        <v>6165275.495000001</v>
      </c>
      <c r="R34" s="27">
        <f t="shared" si="1"/>
        <v>1539578.8599999985</v>
      </c>
      <c r="S34" s="27">
        <f t="shared" si="1"/>
        <v>126872.64</v>
      </c>
      <c r="T34" s="27">
        <f t="shared" si="1"/>
        <v>0</v>
      </c>
      <c r="U34" s="27">
        <f t="shared" si="1"/>
        <v>4500738.5099999988</v>
      </c>
      <c r="V34" s="27">
        <f t="shared" si="1"/>
        <v>7101572.9899999928</v>
      </c>
      <c r="W34" s="27">
        <f t="shared" si="1"/>
        <v>4098864.2030000007</v>
      </c>
      <c r="X34" s="27">
        <f t="shared" si="1"/>
        <v>1601807.6020000002</v>
      </c>
      <c r="Y34" s="27">
        <f t="shared" si="1"/>
        <v>4468327.1600000011</v>
      </c>
    </row>
    <row r="35" spans="16:25" x14ac:dyDescent="0.25">
      <c r="P35" s="27">
        <f>SUM(P8:P11)</f>
        <v>20444374.835700043</v>
      </c>
      <c r="Q35" s="27">
        <f t="shared" ref="Q35:Y35" si="2">SUM(Q8:Q11)</f>
        <v>15748603.940599963</v>
      </c>
      <c r="R35" s="27">
        <f t="shared" si="2"/>
        <v>14507160.752300035</v>
      </c>
      <c r="S35" s="27">
        <f t="shared" si="2"/>
        <v>25212155.07000003</v>
      </c>
      <c r="T35" s="27">
        <f t="shared" si="2"/>
        <v>329314</v>
      </c>
      <c r="U35" s="27">
        <f t="shared" si="2"/>
        <v>34362244.915399976</v>
      </c>
      <c r="V35" s="27">
        <f t="shared" si="2"/>
        <v>17712328.043400008</v>
      </c>
      <c r="W35" s="27">
        <f t="shared" si="2"/>
        <v>31873295.49409999</v>
      </c>
      <c r="X35" s="27">
        <f t="shared" si="2"/>
        <v>5775752.0362999961</v>
      </c>
      <c r="Y35" s="27">
        <f t="shared" si="2"/>
        <v>23402170.632200036</v>
      </c>
    </row>
    <row r="36" spans="16:25" x14ac:dyDescent="0.25">
      <c r="P36" s="27">
        <f>P14</f>
        <v>0</v>
      </c>
      <c r="Q36" s="27">
        <f t="shared" ref="Q36:Y36" si="3">Q14</f>
        <v>0</v>
      </c>
      <c r="R36" s="27">
        <f t="shared" si="3"/>
        <v>0</v>
      </c>
      <c r="S36" s="27">
        <f t="shared" si="3"/>
        <v>868634</v>
      </c>
      <c r="T36" s="27">
        <f t="shared" si="3"/>
        <v>0</v>
      </c>
      <c r="U36" s="27">
        <f t="shared" si="3"/>
        <v>0</v>
      </c>
      <c r="V36" s="27">
        <f t="shared" si="3"/>
        <v>0</v>
      </c>
      <c r="W36" s="27">
        <f t="shared" si="3"/>
        <v>0</v>
      </c>
      <c r="X36" s="27">
        <f t="shared" si="3"/>
        <v>0</v>
      </c>
      <c r="Y36" s="27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27"/>
  <sheetViews>
    <sheetView zoomScale="70" zoomScaleNormal="70" workbookViewId="0">
      <pane xSplit="1" topLeftCell="B1" activePane="topRight" state="frozen"/>
      <selection activeCell="C5" sqref="C5"/>
      <selection pane="topRight" activeCell="C5" sqref="C5"/>
    </sheetView>
  </sheetViews>
  <sheetFormatPr defaultRowHeight="15" x14ac:dyDescent="0.25"/>
  <cols>
    <col min="1" max="1" width="40.7109375" style="3" customWidth="1"/>
    <col min="2" max="13" width="17" style="2" customWidth="1"/>
    <col min="14" max="14" width="18.85546875" style="2" customWidth="1"/>
    <col min="15" max="15" width="7.140625" style="2" customWidth="1"/>
    <col min="16" max="25" width="21.7109375" style="2" customWidth="1"/>
    <col min="26" max="26" width="21.5703125" style="2" customWidth="1"/>
    <col min="27" max="27" width="4.85546875" style="2" customWidth="1"/>
    <col min="28" max="16384" width="9.140625" style="2"/>
  </cols>
  <sheetData>
    <row r="1" spans="1:27" s="10" customFormat="1" ht="33" customHeight="1" x14ac:dyDescent="0.25">
      <c r="A1" s="8" t="s">
        <v>40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  <c r="P1" s="8" t="s">
        <v>41</v>
      </c>
      <c r="Q1" s="8"/>
      <c r="R1" s="8"/>
      <c r="S1" s="8"/>
      <c r="T1" s="8"/>
      <c r="U1" s="8"/>
      <c r="V1" s="8"/>
      <c r="W1" s="8"/>
      <c r="X1" s="8"/>
      <c r="Y1" s="8"/>
      <c r="Z1" s="8"/>
      <c r="AA1" s="9"/>
    </row>
    <row r="2" spans="1:27" s="10" customFormat="1" ht="61.5" customHeight="1" x14ac:dyDescent="0.25">
      <c r="A2" s="11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3" t="s">
        <v>13</v>
      </c>
      <c r="L2" s="43" t="s">
        <v>14</v>
      </c>
      <c r="M2" s="43" t="s">
        <v>51</v>
      </c>
      <c r="N2" s="44" t="s">
        <v>16</v>
      </c>
      <c r="O2" s="45"/>
      <c r="P2" s="43" t="s">
        <v>17</v>
      </c>
      <c r="Q2" s="43" t="s">
        <v>18</v>
      </c>
      <c r="R2" s="43" t="s">
        <v>19</v>
      </c>
      <c r="S2" s="43" t="s">
        <v>20</v>
      </c>
      <c r="T2" s="43" t="s">
        <v>21</v>
      </c>
      <c r="U2" s="43" t="s">
        <v>22</v>
      </c>
      <c r="V2" s="43" t="s">
        <v>23</v>
      </c>
      <c r="W2" s="43" t="s">
        <v>24</v>
      </c>
      <c r="X2" s="43" t="s">
        <v>25</v>
      </c>
      <c r="Y2" s="43" t="s">
        <v>26</v>
      </c>
      <c r="Z2" s="44" t="s">
        <v>16</v>
      </c>
      <c r="AA2" s="9"/>
    </row>
    <row r="3" spans="1:27" s="31" customFormat="1" ht="39.950000000000003" customHeight="1" x14ac:dyDescent="0.25">
      <c r="A3" s="28" t="s">
        <v>27</v>
      </c>
      <c r="B3" s="35">
        <v>33788262.200000003</v>
      </c>
      <c r="C3" s="35">
        <v>33566096.850000001</v>
      </c>
      <c r="D3" s="35">
        <v>81138386</v>
      </c>
      <c r="E3" s="36"/>
      <c r="F3" s="36"/>
      <c r="G3" s="36"/>
      <c r="H3" s="36"/>
      <c r="I3" s="36"/>
      <c r="J3" s="36"/>
      <c r="K3" s="36"/>
      <c r="L3" s="36"/>
      <c r="M3" s="36"/>
      <c r="N3" s="37">
        <v>148492745.05000001</v>
      </c>
      <c r="O3" s="38"/>
      <c r="P3" s="35">
        <v>5098433</v>
      </c>
      <c r="Q3" s="35">
        <v>76660654.513999999</v>
      </c>
      <c r="R3" s="35">
        <v>5678503</v>
      </c>
      <c r="S3" s="35">
        <v>1015000</v>
      </c>
      <c r="T3" s="35"/>
      <c r="U3" s="35">
        <v>9772274</v>
      </c>
      <c r="V3" s="35">
        <v>6112562.2000000002</v>
      </c>
      <c r="W3" s="35"/>
      <c r="X3" s="35">
        <v>19271353</v>
      </c>
      <c r="Y3" s="35">
        <v>24883965.335999999</v>
      </c>
      <c r="Z3" s="37">
        <v>148492745.05000001</v>
      </c>
      <c r="AA3" s="30"/>
    </row>
    <row r="4" spans="1:27" s="31" customFormat="1" ht="39.950000000000003" customHeight="1" x14ac:dyDescent="0.25">
      <c r="A4" s="28" t="s">
        <v>28</v>
      </c>
      <c r="B4" s="35">
        <v>72764714.390000015</v>
      </c>
      <c r="C4" s="35">
        <v>10694650</v>
      </c>
      <c r="D4" s="35">
        <v>288843421.60000002</v>
      </c>
      <c r="E4" s="36"/>
      <c r="F4" s="36"/>
      <c r="G4" s="36"/>
      <c r="H4" s="36"/>
      <c r="I4" s="36"/>
      <c r="J4" s="36"/>
      <c r="K4" s="36"/>
      <c r="L4" s="36"/>
      <c r="M4" s="36"/>
      <c r="N4" s="37">
        <v>372302785.99000001</v>
      </c>
      <c r="O4" s="38"/>
      <c r="P4" s="35">
        <v>32704265</v>
      </c>
      <c r="Q4" s="35">
        <v>130809637.29000001</v>
      </c>
      <c r="R4" s="35">
        <v>42778892</v>
      </c>
      <c r="S4" s="35">
        <v>12035000</v>
      </c>
      <c r="T4" s="35"/>
      <c r="U4" s="35">
        <v>2669785</v>
      </c>
      <c r="V4" s="35">
        <v>55587396.700000003</v>
      </c>
      <c r="W4" s="35"/>
      <c r="X4" s="35">
        <v>7905391</v>
      </c>
      <c r="Y4" s="35">
        <v>87812419</v>
      </c>
      <c r="Z4" s="37">
        <v>372302785.99000001</v>
      </c>
      <c r="AA4" s="30"/>
    </row>
    <row r="5" spans="1:27" s="31" customFormat="1" ht="39.950000000000003" customHeight="1" x14ac:dyDescent="0.25">
      <c r="A5" s="28" t="s">
        <v>29</v>
      </c>
      <c r="B5" s="35">
        <v>19375226.5</v>
      </c>
      <c r="C5" s="35"/>
      <c r="D5" s="35">
        <v>375000</v>
      </c>
      <c r="E5" s="36"/>
      <c r="F5" s="36"/>
      <c r="G5" s="36"/>
      <c r="H5" s="36"/>
      <c r="I5" s="36"/>
      <c r="J5" s="36"/>
      <c r="K5" s="36"/>
      <c r="L5" s="36"/>
      <c r="M5" s="36"/>
      <c r="N5" s="37">
        <v>19750226.5</v>
      </c>
      <c r="O5" s="38"/>
      <c r="P5" s="35"/>
      <c r="Q5" s="35">
        <v>14946062.459999999</v>
      </c>
      <c r="R5" s="35"/>
      <c r="S5" s="35">
        <v>375000</v>
      </c>
      <c r="T5" s="35"/>
      <c r="U5" s="35"/>
      <c r="V5" s="35"/>
      <c r="W5" s="35">
        <v>4429164.04</v>
      </c>
      <c r="X5" s="35"/>
      <c r="Y5" s="35"/>
      <c r="Z5" s="37">
        <v>19750226.5</v>
      </c>
      <c r="AA5" s="30"/>
    </row>
    <row r="6" spans="1:27" s="31" customFormat="1" ht="39.950000000000003" customHeight="1" x14ac:dyDescent="0.25">
      <c r="A6" s="32" t="s">
        <v>30</v>
      </c>
      <c r="B6" s="36"/>
      <c r="C6" s="36"/>
      <c r="D6" s="36"/>
      <c r="E6" s="39">
        <v>40487952.769999996</v>
      </c>
      <c r="F6" s="39"/>
      <c r="G6" s="39"/>
      <c r="H6" s="39">
        <v>10258815.699999999</v>
      </c>
      <c r="I6" s="36"/>
      <c r="J6" s="36"/>
      <c r="K6" s="36"/>
      <c r="L6" s="36"/>
      <c r="M6" s="36"/>
      <c r="N6" s="37">
        <v>50746768.469999999</v>
      </c>
      <c r="O6" s="38"/>
      <c r="P6" s="39">
        <v>25659383.832399987</v>
      </c>
      <c r="Q6" s="39">
        <v>9531371.5584000051</v>
      </c>
      <c r="R6" s="39">
        <v>2223586.0111999982</v>
      </c>
      <c r="S6" s="39"/>
      <c r="T6" s="39"/>
      <c r="U6" s="39">
        <v>1367564.2124000005</v>
      </c>
      <c r="V6" s="39">
        <v>9876735.5884000063</v>
      </c>
      <c r="W6" s="39"/>
      <c r="X6" s="39">
        <v>1741686</v>
      </c>
      <c r="Y6" s="39">
        <v>346441.26720000029</v>
      </c>
      <c r="Z6" s="37">
        <v>50746768.469999991</v>
      </c>
      <c r="AA6" s="30"/>
    </row>
    <row r="7" spans="1:27" s="31" customFormat="1" ht="39.950000000000003" customHeight="1" x14ac:dyDescent="0.25">
      <c r="A7" s="32" t="s">
        <v>31</v>
      </c>
      <c r="B7" s="36"/>
      <c r="C7" s="36"/>
      <c r="D7" s="36"/>
      <c r="E7" s="39">
        <v>45505493.539999999</v>
      </c>
      <c r="F7" s="39">
        <v>1065792.31</v>
      </c>
      <c r="G7" s="39">
        <v>15531986.150000002</v>
      </c>
      <c r="H7" s="39">
        <v>11788344.669999994</v>
      </c>
      <c r="I7" s="36"/>
      <c r="J7" s="36"/>
      <c r="K7" s="36"/>
      <c r="L7" s="36"/>
      <c r="M7" s="36"/>
      <c r="N7" s="37">
        <v>73891616.669999987</v>
      </c>
      <c r="O7" s="38"/>
      <c r="P7" s="39">
        <v>6411854.5299999993</v>
      </c>
      <c r="Q7" s="39">
        <v>26770627.457000017</v>
      </c>
      <c r="R7" s="39">
        <v>4499799.790000001</v>
      </c>
      <c r="S7" s="39">
        <v>959825.08</v>
      </c>
      <c r="T7" s="39">
        <v>156098.53</v>
      </c>
      <c r="U7" s="39">
        <v>3425221.2969999998</v>
      </c>
      <c r="V7" s="39">
        <v>19068906.088999994</v>
      </c>
      <c r="W7" s="39">
        <v>4102363.409500001</v>
      </c>
      <c r="X7" s="39">
        <v>3622254.46</v>
      </c>
      <c r="Y7" s="39">
        <v>4874666.0274999989</v>
      </c>
      <c r="Z7" s="37">
        <v>73891616.670000017</v>
      </c>
      <c r="AA7" s="30"/>
    </row>
    <row r="8" spans="1:27" s="31" customFormat="1" ht="39.950000000000003" customHeight="1" x14ac:dyDescent="0.25">
      <c r="A8" s="33" t="s">
        <v>32</v>
      </c>
      <c r="B8" s="36"/>
      <c r="C8" s="36"/>
      <c r="D8" s="36"/>
      <c r="E8" s="36"/>
      <c r="F8" s="36"/>
      <c r="G8" s="36"/>
      <c r="H8" s="36"/>
      <c r="I8" s="40">
        <v>10271425.919999998</v>
      </c>
      <c r="J8" s="40">
        <v>51713453.91000016</v>
      </c>
      <c r="K8" s="40">
        <v>33693544.969999954</v>
      </c>
      <c r="L8" s="40">
        <v>38527116.920000046</v>
      </c>
      <c r="M8" s="36"/>
      <c r="N8" s="37">
        <v>134205541.72000016</v>
      </c>
      <c r="O8" s="38"/>
      <c r="P8" s="40">
        <v>30315318.604899939</v>
      </c>
      <c r="Q8" s="40">
        <v>23379122.678700052</v>
      </c>
      <c r="R8" s="40">
        <v>10026855.310599975</v>
      </c>
      <c r="S8" s="40">
        <v>1496466.4700999984</v>
      </c>
      <c r="T8" s="40"/>
      <c r="U8" s="40">
        <v>6815804.9101999998</v>
      </c>
      <c r="V8" s="40">
        <v>22998005.190999992</v>
      </c>
      <c r="W8" s="40">
        <v>17782387.871800013</v>
      </c>
      <c r="X8" s="40">
        <v>4668141.5867000036</v>
      </c>
      <c r="Y8" s="40">
        <v>16723439.096000012</v>
      </c>
      <c r="Z8" s="37">
        <v>134205541.71999998</v>
      </c>
      <c r="AA8" s="30"/>
    </row>
    <row r="9" spans="1:27" s="31" customFormat="1" ht="39.950000000000003" customHeight="1" x14ac:dyDescent="0.25">
      <c r="A9" s="33" t="s">
        <v>33</v>
      </c>
      <c r="B9" s="36"/>
      <c r="C9" s="36"/>
      <c r="D9" s="36"/>
      <c r="E9" s="36"/>
      <c r="F9" s="36"/>
      <c r="G9" s="36"/>
      <c r="H9" s="36"/>
      <c r="I9" s="40">
        <v>4205083.8999999994</v>
      </c>
      <c r="J9" s="40">
        <v>14428083.169999998</v>
      </c>
      <c r="K9" s="40">
        <v>41700084.549999967</v>
      </c>
      <c r="L9" s="40">
        <v>7021533.2999999989</v>
      </c>
      <c r="M9" s="36"/>
      <c r="N9" s="37">
        <v>67354784.919999957</v>
      </c>
      <c r="O9" s="38"/>
      <c r="P9" s="40">
        <v>10444034.150000004</v>
      </c>
      <c r="Q9" s="40">
        <v>10163975.578100005</v>
      </c>
      <c r="R9" s="40">
        <v>4902892.6502</v>
      </c>
      <c r="S9" s="40"/>
      <c r="T9" s="40"/>
      <c r="U9" s="40">
        <v>6719133.4829999991</v>
      </c>
      <c r="V9" s="40">
        <v>6878817.5112000015</v>
      </c>
      <c r="W9" s="40">
        <v>13329490.229500003</v>
      </c>
      <c r="X9" s="40">
        <v>834790.22750000004</v>
      </c>
      <c r="Y9" s="40">
        <v>14081651.090499995</v>
      </c>
      <c r="Z9" s="37">
        <v>67354784.920000002</v>
      </c>
      <c r="AA9" s="30"/>
    </row>
    <row r="10" spans="1:27" s="31" customFormat="1" ht="39.950000000000003" customHeight="1" x14ac:dyDescent="0.25">
      <c r="A10" s="33" t="s">
        <v>34</v>
      </c>
      <c r="B10" s="36"/>
      <c r="C10" s="36"/>
      <c r="D10" s="36"/>
      <c r="E10" s="36"/>
      <c r="F10" s="36"/>
      <c r="G10" s="36"/>
      <c r="H10" s="36"/>
      <c r="I10" s="40">
        <v>41650587.569999993</v>
      </c>
      <c r="J10" s="40">
        <v>48071638.959999971</v>
      </c>
      <c r="K10" s="40">
        <v>57944813.359999962</v>
      </c>
      <c r="L10" s="40">
        <v>52563326.089999981</v>
      </c>
      <c r="M10" s="36"/>
      <c r="N10" s="37">
        <v>200230365.9799999</v>
      </c>
      <c r="O10" s="38"/>
      <c r="P10" s="40">
        <v>30941716.554799989</v>
      </c>
      <c r="Q10" s="40">
        <v>27563953.635700002</v>
      </c>
      <c r="R10" s="40">
        <v>14344363.150299992</v>
      </c>
      <c r="S10" s="40">
        <v>21952137.52</v>
      </c>
      <c r="T10" s="40">
        <v>122372.3685</v>
      </c>
      <c r="U10" s="40">
        <v>10577511.920299999</v>
      </c>
      <c r="V10" s="40">
        <v>18379446.122999996</v>
      </c>
      <c r="W10" s="40">
        <v>41962133.902100012</v>
      </c>
      <c r="X10" s="40">
        <v>2734134.0102000004</v>
      </c>
      <c r="Y10" s="40">
        <v>31652596.795100011</v>
      </c>
      <c r="Z10" s="37">
        <v>200230365.97999996</v>
      </c>
      <c r="AA10" s="30"/>
    </row>
    <row r="11" spans="1:27" s="31" customFormat="1" ht="39.950000000000003" customHeight="1" x14ac:dyDescent="0.25">
      <c r="A11" s="33" t="s">
        <v>35</v>
      </c>
      <c r="B11" s="36"/>
      <c r="C11" s="36"/>
      <c r="D11" s="36"/>
      <c r="E11" s="36"/>
      <c r="F11" s="36"/>
      <c r="G11" s="36"/>
      <c r="H11" s="36"/>
      <c r="I11" s="40">
        <v>5614939.0299999975</v>
      </c>
      <c r="J11" s="40">
        <v>22795044.669999972</v>
      </c>
      <c r="K11" s="40">
        <v>14557108.700000016</v>
      </c>
      <c r="L11" s="40">
        <v>13103795.79000001</v>
      </c>
      <c r="M11" s="36"/>
      <c r="N11" s="37">
        <v>56070888.189999998</v>
      </c>
      <c r="O11" s="38"/>
      <c r="P11" s="40">
        <v>13209092.542399995</v>
      </c>
      <c r="Q11" s="40">
        <v>14091945.342600003</v>
      </c>
      <c r="R11" s="40">
        <v>5378732.9887999995</v>
      </c>
      <c r="S11" s="40">
        <v>3910630.7299999995</v>
      </c>
      <c r="T11" s="40"/>
      <c r="U11" s="40">
        <v>1042726.6889000008</v>
      </c>
      <c r="V11" s="40">
        <v>2234964.4834999996</v>
      </c>
      <c r="W11" s="40">
        <v>10188803.536800006</v>
      </c>
      <c r="X11" s="40">
        <v>518694.39150000014</v>
      </c>
      <c r="Y11" s="40">
        <v>5495297.4855000041</v>
      </c>
      <c r="Z11" s="37">
        <v>56070888.190000013</v>
      </c>
      <c r="AA11" s="30"/>
    </row>
    <row r="12" spans="1:27" s="31" customFormat="1" ht="39.950000000000003" customHeight="1" x14ac:dyDescent="0.25">
      <c r="A12" s="34" t="s">
        <v>36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41">
        <v>216800000</v>
      </c>
      <c r="N12" s="37">
        <v>216800000</v>
      </c>
      <c r="O12" s="38"/>
      <c r="P12" s="41"/>
      <c r="Q12" s="41"/>
      <c r="R12" s="41"/>
      <c r="S12" s="41"/>
      <c r="T12" s="41">
        <v>216800000</v>
      </c>
      <c r="U12" s="41"/>
      <c r="V12" s="41"/>
      <c r="W12" s="41"/>
      <c r="X12" s="41"/>
      <c r="Y12" s="41"/>
      <c r="Z12" s="37">
        <v>216800000</v>
      </c>
      <c r="AA12" s="30"/>
    </row>
    <row r="13" spans="1:27" s="31" customFormat="1" ht="39.950000000000003" customHeight="1" x14ac:dyDescent="0.25">
      <c r="A13" s="34" t="s">
        <v>37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41">
        <v>23500000</v>
      </c>
      <c r="N13" s="37">
        <v>23500000</v>
      </c>
      <c r="O13" s="38"/>
      <c r="P13" s="41"/>
      <c r="Q13" s="41"/>
      <c r="R13" s="41"/>
      <c r="S13" s="41"/>
      <c r="T13" s="41">
        <v>23500000</v>
      </c>
      <c r="U13" s="41"/>
      <c r="V13" s="41"/>
      <c r="W13" s="41"/>
      <c r="X13" s="41"/>
      <c r="Y13" s="41"/>
      <c r="Z13" s="37">
        <v>23500000</v>
      </c>
      <c r="AA13" s="30"/>
    </row>
    <row r="14" spans="1:27" s="31" customFormat="1" ht="39.950000000000003" customHeight="1" x14ac:dyDescent="0.25">
      <c r="A14" s="34" t="s">
        <v>38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41">
        <v>6320033.2000000002</v>
      </c>
      <c r="N14" s="37">
        <v>6320033.2000000002</v>
      </c>
      <c r="O14" s="38"/>
      <c r="P14" s="41">
        <v>270000</v>
      </c>
      <c r="Q14" s="41">
        <v>55100</v>
      </c>
      <c r="R14" s="41">
        <v>485240</v>
      </c>
      <c r="S14" s="41">
        <v>3105000</v>
      </c>
      <c r="T14" s="41"/>
      <c r="U14" s="41">
        <v>1028704</v>
      </c>
      <c r="V14" s="41">
        <v>782967.2</v>
      </c>
      <c r="W14" s="41"/>
      <c r="X14" s="41"/>
      <c r="Y14" s="41">
        <v>593022</v>
      </c>
      <c r="Z14" s="37">
        <v>6320033.2000000002</v>
      </c>
      <c r="AA14" s="30"/>
    </row>
    <row r="15" spans="1:27" s="31" customFormat="1" ht="39.950000000000003" customHeight="1" x14ac:dyDescent="0.25">
      <c r="A15" s="34" t="s">
        <v>39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41">
        <v>146166116.71000028</v>
      </c>
      <c r="N15" s="37">
        <v>146166116.71000028</v>
      </c>
      <c r="O15" s="38"/>
      <c r="P15" s="41"/>
      <c r="Q15" s="41"/>
      <c r="R15" s="41"/>
      <c r="S15" s="41"/>
      <c r="T15" s="41">
        <v>146166116.71000028</v>
      </c>
      <c r="U15" s="41"/>
      <c r="V15" s="41"/>
      <c r="W15" s="41"/>
      <c r="X15" s="41"/>
      <c r="Y15" s="41"/>
      <c r="Z15" s="37">
        <v>146166116.71000028</v>
      </c>
      <c r="AA15" s="30"/>
    </row>
    <row r="16" spans="1:27" s="31" customFormat="1" x14ac:dyDescent="0.25">
      <c r="A16" s="29" t="s">
        <v>16</v>
      </c>
      <c r="B16" s="37">
        <v>125928203.09000002</v>
      </c>
      <c r="C16" s="37">
        <v>44260746.850000001</v>
      </c>
      <c r="D16" s="37">
        <v>370356807.60000002</v>
      </c>
      <c r="E16" s="37">
        <v>85993446.310000002</v>
      </c>
      <c r="F16" s="37">
        <v>1065792.31</v>
      </c>
      <c r="G16" s="37">
        <v>15531986.150000002</v>
      </c>
      <c r="H16" s="37">
        <v>22047160.369999994</v>
      </c>
      <c r="I16" s="37">
        <v>61742036.419999987</v>
      </c>
      <c r="J16" s="37">
        <v>137008220.7100001</v>
      </c>
      <c r="K16" s="37">
        <v>147895551.57999989</v>
      </c>
      <c r="L16" s="37">
        <v>111215772.10000004</v>
      </c>
      <c r="M16" s="37">
        <v>392786149.91000026</v>
      </c>
      <c r="N16" s="37">
        <v>1515831873.4000003</v>
      </c>
      <c r="O16" s="42"/>
      <c r="P16" s="37">
        <v>155054098.21449992</v>
      </c>
      <c r="Q16" s="37">
        <v>333972450.51450008</v>
      </c>
      <c r="R16" s="37">
        <v>90318864.901099965</v>
      </c>
      <c r="S16" s="37">
        <v>44849059.800099991</v>
      </c>
      <c r="T16" s="37">
        <v>386744587.60850024</v>
      </c>
      <c r="U16" s="37">
        <v>43418725.511799999</v>
      </c>
      <c r="V16" s="37">
        <v>141919801.08609998</v>
      </c>
      <c r="W16" s="37">
        <v>91794342.989700034</v>
      </c>
      <c r="X16" s="37">
        <v>41296444.675900005</v>
      </c>
      <c r="Y16" s="37">
        <v>186463498.09780002</v>
      </c>
      <c r="Z16" s="37">
        <v>1515831873.4000003</v>
      </c>
      <c r="AA16" s="30"/>
    </row>
    <row r="17" spans="15:27" x14ac:dyDescent="0.25">
      <c r="O17" s="25"/>
      <c r="AA17" s="1"/>
    </row>
    <row r="18" spans="15:27" x14ac:dyDescent="0.25">
      <c r="O18" s="25"/>
      <c r="AA18" s="26"/>
    </row>
    <row r="19" spans="15:27" x14ac:dyDescent="0.25">
      <c r="O19" s="25"/>
      <c r="AA19" s="26"/>
    </row>
    <row r="20" spans="15:27" x14ac:dyDescent="0.25">
      <c r="O20" s="25"/>
      <c r="AA20" s="26"/>
    </row>
    <row r="21" spans="15:27" x14ac:dyDescent="0.25">
      <c r="O21" s="25"/>
      <c r="AA21" s="26"/>
    </row>
    <row r="22" spans="15:27" x14ac:dyDescent="0.25">
      <c r="O22" s="25"/>
      <c r="AA22" s="26"/>
    </row>
    <row r="23" spans="15:27" x14ac:dyDescent="0.25">
      <c r="O23" s="25"/>
      <c r="AA23" s="26"/>
    </row>
    <row r="24" spans="15:27" x14ac:dyDescent="0.25">
      <c r="O24" s="25"/>
      <c r="AA24" s="26"/>
    </row>
    <row r="25" spans="15:27" x14ac:dyDescent="0.25">
      <c r="O25" s="25"/>
      <c r="AA25" s="26"/>
    </row>
    <row r="26" spans="15:27" x14ac:dyDescent="0.25">
      <c r="O26" s="25"/>
      <c r="AA26" s="26"/>
    </row>
    <row r="27" spans="15:27" x14ac:dyDescent="0.25">
      <c r="O27" s="25"/>
      <c r="AA27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16"/>
  <sheetViews>
    <sheetView zoomScale="70" zoomScaleNormal="70" workbookViewId="0">
      <pane xSplit="1" topLeftCell="B1" activePane="topRight" state="frozen"/>
      <selection activeCell="C5" sqref="C5"/>
      <selection pane="topRight" activeCell="C5" sqref="C5"/>
    </sheetView>
  </sheetViews>
  <sheetFormatPr defaultRowHeight="15" x14ac:dyDescent="0.25"/>
  <cols>
    <col min="1" max="1" width="40.7109375" style="3" customWidth="1"/>
    <col min="2" max="13" width="17" style="2" customWidth="1"/>
    <col min="14" max="14" width="18.85546875" style="2" customWidth="1"/>
    <col min="15" max="15" width="7.140625" style="2" customWidth="1"/>
    <col min="16" max="25" width="21.7109375" style="2" customWidth="1"/>
    <col min="26" max="26" width="21.5703125" style="2" customWidth="1"/>
    <col min="27" max="27" width="4.85546875" style="2" customWidth="1"/>
    <col min="28" max="16384" width="9.140625" style="2"/>
  </cols>
  <sheetData>
    <row r="1" spans="1:27" s="10" customFormat="1" ht="33" customHeight="1" x14ac:dyDescent="0.25">
      <c r="A1" s="8" t="s">
        <v>40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  <c r="P1" s="8" t="s">
        <v>41</v>
      </c>
      <c r="Q1" s="8"/>
      <c r="R1" s="8"/>
      <c r="S1" s="8"/>
      <c r="T1" s="8"/>
      <c r="U1" s="8"/>
      <c r="V1" s="8"/>
      <c r="W1" s="8"/>
      <c r="X1" s="8"/>
      <c r="Y1" s="8"/>
      <c r="Z1" s="8"/>
      <c r="AA1" s="9"/>
    </row>
    <row r="2" spans="1:27" s="10" customFormat="1" ht="61.5" customHeight="1" x14ac:dyDescent="0.25">
      <c r="A2" s="11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3" t="s">
        <v>13</v>
      </c>
      <c r="L2" s="43" t="s">
        <v>14</v>
      </c>
      <c r="M2" s="43" t="s">
        <v>51</v>
      </c>
      <c r="N2" s="44" t="s">
        <v>16</v>
      </c>
      <c r="O2" s="45"/>
      <c r="P2" s="43" t="s">
        <v>17</v>
      </c>
      <c r="Q2" s="43" t="s">
        <v>18</v>
      </c>
      <c r="R2" s="43" t="s">
        <v>19</v>
      </c>
      <c r="S2" s="43" t="s">
        <v>20</v>
      </c>
      <c r="T2" s="43" t="s">
        <v>21</v>
      </c>
      <c r="U2" s="43" t="s">
        <v>22</v>
      </c>
      <c r="V2" s="43" t="s">
        <v>23</v>
      </c>
      <c r="W2" s="43" t="s">
        <v>24</v>
      </c>
      <c r="X2" s="43" t="s">
        <v>25</v>
      </c>
      <c r="Y2" s="43" t="s">
        <v>26</v>
      </c>
      <c r="Z2" s="44" t="s">
        <v>16</v>
      </c>
      <c r="AA2" s="9"/>
    </row>
    <row r="3" spans="1:27" s="31" customFormat="1" ht="39.950000000000003" customHeight="1" x14ac:dyDescent="0.25">
      <c r="A3" s="28" t="s">
        <v>27</v>
      </c>
      <c r="B3" s="35">
        <v>50879867.200000003</v>
      </c>
      <c r="C3" s="35">
        <v>48752403.850000009</v>
      </c>
      <c r="D3" s="35">
        <v>92447178</v>
      </c>
      <c r="E3" s="36"/>
      <c r="F3" s="36"/>
      <c r="G3" s="36"/>
      <c r="H3" s="36"/>
      <c r="I3" s="36"/>
      <c r="J3" s="36"/>
      <c r="K3" s="36"/>
      <c r="L3" s="36"/>
      <c r="M3" s="36"/>
      <c r="N3" s="37">
        <v>192079449.05000001</v>
      </c>
      <c r="O3" s="38"/>
      <c r="P3" s="35">
        <v>8497870.4000000004</v>
      </c>
      <c r="Q3" s="35">
        <v>87438076.513999999</v>
      </c>
      <c r="R3" s="35">
        <v>7132778</v>
      </c>
      <c r="S3" s="35">
        <v>1065000</v>
      </c>
      <c r="T3" s="35">
        <v>2062493</v>
      </c>
      <c r="U3" s="35">
        <v>12122159</v>
      </c>
      <c r="V3" s="35">
        <v>15273211.799999999</v>
      </c>
      <c r="W3" s="35"/>
      <c r="X3" s="35">
        <v>20918445</v>
      </c>
      <c r="Y3" s="35">
        <v>37569415.335999995</v>
      </c>
      <c r="Z3" s="37">
        <v>192079449.04999998</v>
      </c>
      <c r="AA3" s="30"/>
    </row>
    <row r="4" spans="1:27" s="31" customFormat="1" ht="39.950000000000003" customHeight="1" x14ac:dyDescent="0.25">
      <c r="A4" s="28" t="s">
        <v>28</v>
      </c>
      <c r="B4" s="35">
        <v>79429805.390000015</v>
      </c>
      <c r="C4" s="35">
        <v>10894650</v>
      </c>
      <c r="D4" s="35">
        <v>292110672.60000002</v>
      </c>
      <c r="E4" s="36"/>
      <c r="F4" s="36"/>
      <c r="G4" s="36"/>
      <c r="H4" s="36"/>
      <c r="I4" s="36"/>
      <c r="J4" s="36"/>
      <c r="K4" s="36"/>
      <c r="L4" s="36"/>
      <c r="M4" s="36"/>
      <c r="N4" s="37">
        <v>382435127.99000001</v>
      </c>
      <c r="O4" s="38"/>
      <c r="P4" s="35">
        <v>32801566</v>
      </c>
      <c r="Q4" s="35">
        <v>132802248.29000001</v>
      </c>
      <c r="R4" s="35">
        <v>43003842</v>
      </c>
      <c r="S4" s="35">
        <v>12080000</v>
      </c>
      <c r="T4" s="35"/>
      <c r="U4" s="35">
        <v>2869785</v>
      </c>
      <c r="V4" s="35">
        <v>60259876.700000003</v>
      </c>
      <c r="W4" s="35"/>
      <c r="X4" s="35">
        <v>7905391</v>
      </c>
      <c r="Y4" s="35">
        <v>90712419</v>
      </c>
      <c r="Z4" s="37">
        <v>382435127.99000001</v>
      </c>
      <c r="AA4" s="30"/>
    </row>
    <row r="5" spans="1:27" s="31" customFormat="1" ht="39.950000000000003" customHeight="1" x14ac:dyDescent="0.25">
      <c r="A5" s="28" t="s">
        <v>29</v>
      </c>
      <c r="B5" s="35">
        <v>19375226.5</v>
      </c>
      <c r="C5" s="35"/>
      <c r="D5" s="35">
        <v>474300</v>
      </c>
      <c r="E5" s="36"/>
      <c r="F5" s="36"/>
      <c r="G5" s="36"/>
      <c r="H5" s="36"/>
      <c r="I5" s="36"/>
      <c r="J5" s="36"/>
      <c r="K5" s="36"/>
      <c r="L5" s="36"/>
      <c r="M5" s="36"/>
      <c r="N5" s="37">
        <v>19849526.5</v>
      </c>
      <c r="O5" s="38"/>
      <c r="P5" s="35"/>
      <c r="Q5" s="35">
        <v>14946062.459999999</v>
      </c>
      <c r="R5" s="35"/>
      <c r="S5" s="35">
        <v>474300</v>
      </c>
      <c r="T5" s="35"/>
      <c r="U5" s="35"/>
      <c r="V5" s="35"/>
      <c r="W5" s="35">
        <v>4429164.04</v>
      </c>
      <c r="X5" s="35"/>
      <c r="Y5" s="35"/>
      <c r="Z5" s="37">
        <v>19849526.5</v>
      </c>
      <c r="AA5" s="30"/>
    </row>
    <row r="6" spans="1:27" s="31" customFormat="1" ht="39.950000000000003" customHeight="1" x14ac:dyDescent="0.25">
      <c r="A6" s="32" t="s">
        <v>30</v>
      </c>
      <c r="B6" s="36"/>
      <c r="C6" s="36"/>
      <c r="D6" s="36"/>
      <c r="E6" s="39">
        <v>46451004.769999996</v>
      </c>
      <c r="F6" s="39">
        <v>3096022</v>
      </c>
      <c r="G6" s="39"/>
      <c r="H6" s="39">
        <v>10258815.699999999</v>
      </c>
      <c r="I6" s="36"/>
      <c r="J6" s="36"/>
      <c r="K6" s="36"/>
      <c r="L6" s="36"/>
      <c r="M6" s="36"/>
      <c r="N6" s="37">
        <v>59805842.469999999</v>
      </c>
      <c r="O6" s="38"/>
      <c r="P6" s="39">
        <v>27746372.192399986</v>
      </c>
      <c r="Q6" s="39">
        <v>10710050.638400007</v>
      </c>
      <c r="R6" s="39">
        <v>2384129.9311999981</v>
      </c>
      <c r="S6" s="39">
        <v>53514.64</v>
      </c>
      <c r="T6" s="39">
        <v>0</v>
      </c>
      <c r="U6" s="39">
        <v>2247288.8123999997</v>
      </c>
      <c r="V6" s="39">
        <v>13827154.028400006</v>
      </c>
      <c r="W6" s="39">
        <v>347845.16</v>
      </c>
      <c r="X6" s="39">
        <v>1795200.64</v>
      </c>
      <c r="Y6" s="39">
        <v>694286.4272000005</v>
      </c>
      <c r="Z6" s="37">
        <v>59805842.469999991</v>
      </c>
      <c r="AA6" s="30"/>
    </row>
    <row r="7" spans="1:27" s="31" customFormat="1" ht="39.950000000000003" customHeight="1" x14ac:dyDescent="0.25">
      <c r="A7" s="32" t="s">
        <v>31</v>
      </c>
      <c r="B7" s="36"/>
      <c r="C7" s="36"/>
      <c r="D7" s="36"/>
      <c r="E7" s="39">
        <v>66640459.359999999</v>
      </c>
      <c r="F7" s="39">
        <v>2491475.3100000005</v>
      </c>
      <c r="G7" s="39">
        <v>20914571.800000001</v>
      </c>
      <c r="H7" s="39">
        <v>15421701.619999992</v>
      </c>
      <c r="I7" s="36"/>
      <c r="J7" s="36"/>
      <c r="K7" s="36"/>
      <c r="L7" s="36"/>
      <c r="M7" s="36"/>
      <c r="N7" s="37">
        <v>105468208.08999999</v>
      </c>
      <c r="O7" s="38"/>
      <c r="P7" s="39">
        <v>15357494.129999997</v>
      </c>
      <c r="Q7" s="39">
        <v>31757223.872000016</v>
      </c>
      <c r="R7" s="39">
        <v>5878834.7299999995</v>
      </c>
      <c r="S7" s="39">
        <v>1033183.08</v>
      </c>
      <c r="T7" s="39">
        <v>156098.53</v>
      </c>
      <c r="U7" s="39">
        <v>7046235.2069999995</v>
      </c>
      <c r="V7" s="39">
        <v>22220060.638999987</v>
      </c>
      <c r="W7" s="39">
        <v>7853382.4525000015</v>
      </c>
      <c r="X7" s="39">
        <v>5170547.4220000003</v>
      </c>
      <c r="Y7" s="39">
        <v>8995148.0274999999</v>
      </c>
      <c r="Z7" s="37">
        <v>105468208.09</v>
      </c>
      <c r="AA7" s="30"/>
    </row>
    <row r="8" spans="1:27" s="31" customFormat="1" ht="39.950000000000003" customHeight="1" x14ac:dyDescent="0.25">
      <c r="A8" s="33" t="s">
        <v>32</v>
      </c>
      <c r="B8" s="36"/>
      <c r="C8" s="36"/>
      <c r="D8" s="36"/>
      <c r="E8" s="36"/>
      <c r="F8" s="36"/>
      <c r="G8" s="36"/>
      <c r="H8" s="36"/>
      <c r="I8" s="40">
        <v>15414716.310000006</v>
      </c>
      <c r="J8" s="40">
        <v>58516265.910000175</v>
      </c>
      <c r="K8" s="40">
        <v>37038416.969999939</v>
      </c>
      <c r="L8" s="40">
        <v>47903677.740000069</v>
      </c>
      <c r="M8" s="36"/>
      <c r="N8" s="37">
        <v>158873076.93000019</v>
      </c>
      <c r="O8" s="38"/>
      <c r="P8" s="40">
        <v>33681385.11189995</v>
      </c>
      <c r="Q8" s="40">
        <v>27498409.761100028</v>
      </c>
      <c r="R8" s="40">
        <v>12006710.786999976</v>
      </c>
      <c r="S8" s="40">
        <v>1496466.4700999984</v>
      </c>
      <c r="T8" s="40">
        <v>329314</v>
      </c>
      <c r="U8" s="40">
        <v>7808581.3565999921</v>
      </c>
      <c r="V8" s="40">
        <v>29117919.204700008</v>
      </c>
      <c r="W8" s="40">
        <v>22276550.121200021</v>
      </c>
      <c r="X8" s="40">
        <v>5195327.6145000039</v>
      </c>
      <c r="Y8" s="40">
        <v>19462412.502900019</v>
      </c>
      <c r="Z8" s="37">
        <v>158873076.93000001</v>
      </c>
      <c r="AA8" s="30"/>
    </row>
    <row r="9" spans="1:27" s="31" customFormat="1" ht="39.950000000000003" customHeight="1" x14ac:dyDescent="0.25">
      <c r="A9" s="33" t="s">
        <v>33</v>
      </c>
      <c r="B9" s="36"/>
      <c r="C9" s="36"/>
      <c r="D9" s="36"/>
      <c r="E9" s="36"/>
      <c r="F9" s="36"/>
      <c r="G9" s="36"/>
      <c r="H9" s="36"/>
      <c r="I9" s="40">
        <v>8686304.620000001</v>
      </c>
      <c r="J9" s="40">
        <v>32767795.659999996</v>
      </c>
      <c r="K9" s="40">
        <v>45580136.889999963</v>
      </c>
      <c r="L9" s="40">
        <v>32975510.230000008</v>
      </c>
      <c r="M9" s="36"/>
      <c r="N9" s="37">
        <v>120009747.39999996</v>
      </c>
      <c r="O9" s="38"/>
      <c r="P9" s="40">
        <v>12690210.389500009</v>
      </c>
      <c r="Q9" s="40">
        <v>12873331.450600004</v>
      </c>
      <c r="R9" s="40">
        <v>8117255.622899998</v>
      </c>
      <c r="S9" s="40">
        <v>2947277.88</v>
      </c>
      <c r="T9" s="40">
        <v>0</v>
      </c>
      <c r="U9" s="40">
        <v>27104269.673999995</v>
      </c>
      <c r="V9" s="40">
        <v>10731795.374399999</v>
      </c>
      <c r="W9" s="40">
        <v>21643563.125399996</v>
      </c>
      <c r="X9" s="40">
        <v>1857502.0780000002</v>
      </c>
      <c r="Y9" s="40">
        <v>22044541.805200003</v>
      </c>
      <c r="Z9" s="37">
        <v>120009747.40000001</v>
      </c>
      <c r="AA9" s="30"/>
    </row>
    <row r="10" spans="1:27" s="31" customFormat="1" ht="39.950000000000003" customHeight="1" x14ac:dyDescent="0.25">
      <c r="A10" s="33" t="s">
        <v>34</v>
      </c>
      <c r="B10" s="36"/>
      <c r="C10" s="36"/>
      <c r="D10" s="36"/>
      <c r="E10" s="36"/>
      <c r="F10" s="36"/>
      <c r="G10" s="36"/>
      <c r="H10" s="36"/>
      <c r="I10" s="40">
        <v>57312524.900000051</v>
      </c>
      <c r="J10" s="40">
        <v>70748442.349999949</v>
      </c>
      <c r="K10" s="40">
        <v>93721543.609999821</v>
      </c>
      <c r="L10" s="40">
        <v>89137922.579999939</v>
      </c>
      <c r="M10" s="36"/>
      <c r="N10" s="37">
        <v>310920433.43999976</v>
      </c>
      <c r="O10" s="38"/>
      <c r="P10" s="40">
        <v>45763067.792800017</v>
      </c>
      <c r="Q10" s="40">
        <v>35787234.074199989</v>
      </c>
      <c r="R10" s="40">
        <v>23654225.210300017</v>
      </c>
      <c r="S10" s="40">
        <v>44216446.220000029</v>
      </c>
      <c r="T10" s="40">
        <v>122372.3685</v>
      </c>
      <c r="U10" s="40">
        <v>23557993.894299991</v>
      </c>
      <c r="V10" s="40">
        <v>26011703.55749999</v>
      </c>
      <c r="W10" s="40">
        <v>60650617.078099996</v>
      </c>
      <c r="X10" s="40">
        <v>6959988.1681999965</v>
      </c>
      <c r="Y10" s="40">
        <v>44196785.076100029</v>
      </c>
      <c r="Z10" s="37">
        <v>310920433.44000006</v>
      </c>
      <c r="AA10" s="30"/>
    </row>
    <row r="11" spans="1:27" s="31" customFormat="1" ht="39.950000000000003" customHeight="1" x14ac:dyDescent="0.25">
      <c r="A11" s="33" t="s">
        <v>35</v>
      </c>
      <c r="B11" s="36"/>
      <c r="C11" s="36"/>
      <c r="D11" s="36"/>
      <c r="E11" s="36"/>
      <c r="F11" s="36"/>
      <c r="G11" s="36"/>
      <c r="H11" s="36"/>
      <c r="I11" s="40">
        <v>5614939.0300000058</v>
      </c>
      <c r="J11" s="40">
        <v>23484794.670000017</v>
      </c>
      <c r="K11" s="40">
        <v>15221624.779999999</v>
      </c>
      <c r="L11" s="40">
        <v>13104364.280000003</v>
      </c>
      <c r="M11" s="36"/>
      <c r="N11" s="37">
        <v>57425722.76000002</v>
      </c>
      <c r="O11" s="38"/>
      <c r="P11" s="40">
        <v>13219873.393599993</v>
      </c>
      <c r="Q11" s="40">
        <v>14788625.889800005</v>
      </c>
      <c r="R11" s="40">
        <v>5381813.2320000101</v>
      </c>
      <c r="S11" s="40">
        <v>3911199.22</v>
      </c>
      <c r="T11" s="40">
        <v>0</v>
      </c>
      <c r="U11" s="40">
        <v>1046576.9928999997</v>
      </c>
      <c r="V11" s="40">
        <v>2342143.2154999995</v>
      </c>
      <c r="W11" s="40">
        <v>10565380.709600011</v>
      </c>
      <c r="X11" s="40">
        <v>518694.39149999991</v>
      </c>
      <c r="Y11" s="40">
        <v>5651415.7151000062</v>
      </c>
      <c r="Z11" s="37">
        <v>57425722.76000002</v>
      </c>
      <c r="AA11" s="30"/>
    </row>
    <row r="12" spans="1:27" s="31" customFormat="1" ht="39.950000000000003" customHeight="1" x14ac:dyDescent="0.25">
      <c r="A12" s="34" t="s">
        <v>36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41">
        <v>216800000</v>
      </c>
      <c r="N12" s="37">
        <v>216800000</v>
      </c>
      <c r="O12" s="38"/>
      <c r="P12" s="41"/>
      <c r="Q12" s="41"/>
      <c r="R12" s="41"/>
      <c r="S12" s="41"/>
      <c r="T12" s="41">
        <v>216800000</v>
      </c>
      <c r="U12" s="41"/>
      <c r="V12" s="41"/>
      <c r="W12" s="41"/>
      <c r="X12" s="41"/>
      <c r="Y12" s="41"/>
      <c r="Z12" s="37">
        <v>216800000</v>
      </c>
      <c r="AA12" s="30"/>
    </row>
    <row r="13" spans="1:27" s="31" customFormat="1" ht="39.950000000000003" customHeight="1" x14ac:dyDescent="0.25">
      <c r="A13" s="34" t="s">
        <v>37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41">
        <v>23500000</v>
      </c>
      <c r="N13" s="37">
        <v>23500000</v>
      </c>
      <c r="O13" s="38"/>
      <c r="P13" s="41"/>
      <c r="Q13" s="41"/>
      <c r="R13" s="41"/>
      <c r="S13" s="41"/>
      <c r="T13" s="41">
        <v>23500000</v>
      </c>
      <c r="U13" s="41"/>
      <c r="V13" s="41"/>
      <c r="W13" s="41"/>
      <c r="X13" s="41"/>
      <c r="Y13" s="41"/>
      <c r="Z13" s="37">
        <v>23500000</v>
      </c>
      <c r="AA13" s="30"/>
    </row>
    <row r="14" spans="1:27" s="31" customFormat="1" ht="39.950000000000003" customHeight="1" x14ac:dyDescent="0.25">
      <c r="A14" s="34" t="s">
        <v>38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41">
        <v>7188667.2000000002</v>
      </c>
      <c r="N14" s="37">
        <v>7188667.2000000002</v>
      </c>
      <c r="O14" s="38"/>
      <c r="P14" s="41">
        <v>270000</v>
      </c>
      <c r="Q14" s="41">
        <v>55100</v>
      </c>
      <c r="R14" s="41">
        <v>485240</v>
      </c>
      <c r="S14" s="41">
        <v>3973634</v>
      </c>
      <c r="T14" s="41"/>
      <c r="U14" s="41">
        <v>1028704</v>
      </c>
      <c r="V14" s="41">
        <v>782967.2</v>
      </c>
      <c r="W14" s="41"/>
      <c r="X14" s="41"/>
      <c r="Y14" s="41">
        <v>593022</v>
      </c>
      <c r="Z14" s="37">
        <v>7188667.2000000002</v>
      </c>
      <c r="AA14" s="30"/>
    </row>
    <row r="15" spans="1:27" s="31" customFormat="1" ht="39.950000000000003" customHeight="1" x14ac:dyDescent="0.25">
      <c r="A15" s="34" t="s">
        <v>39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41">
        <v>203596081.71000007</v>
      </c>
      <c r="N15" s="37">
        <v>203596081.71000007</v>
      </c>
      <c r="O15" s="38"/>
      <c r="P15" s="41"/>
      <c r="Q15" s="41"/>
      <c r="R15" s="41"/>
      <c r="S15" s="41"/>
      <c r="T15" s="41">
        <v>203596081.71000007</v>
      </c>
      <c r="U15" s="41"/>
      <c r="V15" s="41"/>
      <c r="W15" s="41"/>
      <c r="X15" s="41"/>
      <c r="Y15" s="41"/>
      <c r="Z15" s="37">
        <v>203596081.71000007</v>
      </c>
      <c r="AA15" s="30"/>
    </row>
    <row r="16" spans="1:27" s="31" customFormat="1" x14ac:dyDescent="0.25">
      <c r="A16" s="29" t="s">
        <v>16</v>
      </c>
      <c r="B16" s="37">
        <v>149684899.09000003</v>
      </c>
      <c r="C16" s="37">
        <v>59647053.850000009</v>
      </c>
      <c r="D16" s="37">
        <v>385032150.60000002</v>
      </c>
      <c r="E16" s="37">
        <v>113091464.13</v>
      </c>
      <c r="F16" s="37">
        <v>5587497.3100000005</v>
      </c>
      <c r="G16" s="37">
        <v>20914571.800000001</v>
      </c>
      <c r="H16" s="37">
        <v>25680517.319999993</v>
      </c>
      <c r="I16" s="37">
        <v>87028484.860000059</v>
      </c>
      <c r="J16" s="37">
        <v>185517298.59000015</v>
      </c>
      <c r="K16" s="37">
        <v>191561722.24999973</v>
      </c>
      <c r="L16" s="37">
        <v>183121474.83000001</v>
      </c>
      <c r="M16" s="37">
        <v>451084748.91000009</v>
      </c>
      <c r="N16" s="37">
        <v>1857951883.54</v>
      </c>
      <c r="O16" s="38"/>
      <c r="P16" s="37">
        <v>190027839.41019994</v>
      </c>
      <c r="Q16" s="37">
        <v>368656362.95010012</v>
      </c>
      <c r="R16" s="37">
        <v>108044829.51339999</v>
      </c>
      <c r="S16" s="37">
        <v>71251021.510100022</v>
      </c>
      <c r="T16" s="37">
        <v>446566359.60850006</v>
      </c>
      <c r="U16" s="37">
        <v>84831593.937199965</v>
      </c>
      <c r="V16" s="37">
        <v>180566831.71949995</v>
      </c>
      <c r="W16" s="37">
        <v>127766502.68680003</v>
      </c>
      <c r="X16" s="37">
        <v>50321096.314199999</v>
      </c>
      <c r="Y16" s="37">
        <v>229919445.89000008</v>
      </c>
      <c r="Z16" s="37">
        <v>1857951883.54</v>
      </c>
      <c r="AA16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16"/>
  <sheetViews>
    <sheetView zoomScale="70" zoomScaleNormal="70" workbookViewId="0">
      <pane xSplit="1" topLeftCell="B1" activePane="topRight" state="frozen"/>
      <selection activeCell="C11" sqref="C11"/>
      <selection pane="topRight" activeCell="C5" sqref="C5"/>
    </sheetView>
  </sheetViews>
  <sheetFormatPr defaultRowHeight="15" x14ac:dyDescent="0.25"/>
  <cols>
    <col min="1" max="1" width="40.7109375" style="7" customWidth="1"/>
    <col min="2" max="13" width="17" style="6" customWidth="1"/>
    <col min="14" max="14" width="18.85546875" style="6" customWidth="1"/>
    <col min="15" max="15" width="4.28515625" style="6" customWidth="1"/>
    <col min="16" max="25" width="21.7109375" style="6" customWidth="1"/>
    <col min="26" max="26" width="21.5703125" style="6" customWidth="1"/>
    <col min="27" max="27" width="4.85546875" style="6" customWidth="1"/>
    <col min="28" max="16384" width="9.140625" style="6"/>
  </cols>
  <sheetData>
    <row r="1" spans="1:27" s="10" customFormat="1" ht="33" customHeight="1" x14ac:dyDescent="0.25">
      <c r="A1" s="8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  <c r="P1" s="8" t="s">
        <v>2</v>
      </c>
      <c r="Q1" s="8"/>
      <c r="R1" s="8"/>
      <c r="S1" s="8"/>
      <c r="T1" s="8"/>
      <c r="U1" s="8"/>
      <c r="V1" s="8"/>
      <c r="W1" s="8"/>
      <c r="X1" s="8"/>
      <c r="Y1" s="8"/>
      <c r="Z1" s="8"/>
      <c r="AA1" s="9"/>
    </row>
    <row r="2" spans="1:27" s="10" customFormat="1" ht="61.5" customHeight="1" x14ac:dyDescent="0.25">
      <c r="A2" s="11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3" t="s">
        <v>13</v>
      </c>
      <c r="L2" s="43" t="s">
        <v>14</v>
      </c>
      <c r="M2" s="43" t="s">
        <v>51</v>
      </c>
      <c r="N2" s="44" t="s">
        <v>16</v>
      </c>
      <c r="O2" s="45"/>
      <c r="P2" s="43" t="s">
        <v>17</v>
      </c>
      <c r="Q2" s="43" t="s">
        <v>18</v>
      </c>
      <c r="R2" s="43" t="s">
        <v>19</v>
      </c>
      <c r="S2" s="43" t="s">
        <v>20</v>
      </c>
      <c r="T2" s="43" t="s">
        <v>21</v>
      </c>
      <c r="U2" s="43" t="s">
        <v>22</v>
      </c>
      <c r="V2" s="43" t="s">
        <v>23</v>
      </c>
      <c r="W2" s="43" t="s">
        <v>24</v>
      </c>
      <c r="X2" s="43" t="s">
        <v>25</v>
      </c>
      <c r="Y2" s="43" t="s">
        <v>26</v>
      </c>
      <c r="Z2" s="44" t="s">
        <v>16</v>
      </c>
      <c r="AA2" s="9"/>
    </row>
    <row r="3" spans="1:27" s="31" customFormat="1" ht="39.950000000000003" customHeight="1" x14ac:dyDescent="0.25">
      <c r="A3" s="28" t="s">
        <v>27</v>
      </c>
      <c r="B3" s="35">
        <v>33449790.9858253</v>
      </c>
      <c r="C3" s="35">
        <v>13671181.963333281</v>
      </c>
      <c r="D3" s="35">
        <v>12774123.467965746</v>
      </c>
      <c r="E3" s="36"/>
      <c r="F3" s="36"/>
      <c r="G3" s="36"/>
      <c r="H3" s="36"/>
      <c r="I3" s="36"/>
      <c r="J3" s="36"/>
      <c r="K3" s="36"/>
      <c r="L3" s="36"/>
      <c r="M3" s="36"/>
      <c r="N3" s="37">
        <v>59895096.417124324</v>
      </c>
      <c r="O3" s="38"/>
      <c r="P3" s="35">
        <v>2724577.2771326024</v>
      </c>
      <c r="Q3" s="35">
        <v>9366237.9109484516</v>
      </c>
      <c r="R3" s="35">
        <v>3213256.429802706</v>
      </c>
      <c r="S3" s="35">
        <v>1580046.8197474319</v>
      </c>
      <c r="T3" s="35">
        <v>143719.72009963955</v>
      </c>
      <c r="U3" s="35">
        <v>8516782.0438092742</v>
      </c>
      <c r="V3" s="35">
        <v>4967558.8090066966</v>
      </c>
      <c r="W3" s="35"/>
      <c r="X3" s="35">
        <v>13756267.942833513</v>
      </c>
      <c r="Y3" s="35">
        <v>15626649.46374402</v>
      </c>
      <c r="Z3" s="37">
        <v>59895096.417124338</v>
      </c>
      <c r="AA3" s="30"/>
    </row>
    <row r="4" spans="1:27" s="31" customFormat="1" ht="39.950000000000003" customHeight="1" x14ac:dyDescent="0.25">
      <c r="A4" s="28" t="s">
        <v>28</v>
      </c>
      <c r="B4" s="35">
        <v>37025097.018404655</v>
      </c>
      <c r="C4" s="35">
        <v>8138578.3536854144</v>
      </c>
      <c r="D4" s="35">
        <v>276974358.47671306</v>
      </c>
      <c r="E4" s="36"/>
      <c r="F4" s="36"/>
      <c r="G4" s="36"/>
      <c r="H4" s="36"/>
      <c r="I4" s="36"/>
      <c r="J4" s="36"/>
      <c r="K4" s="36"/>
      <c r="L4" s="36"/>
      <c r="M4" s="36"/>
      <c r="N4" s="37">
        <v>322138033.84880316</v>
      </c>
      <c r="O4" s="38"/>
      <c r="P4" s="35">
        <v>22517398.169176377</v>
      </c>
      <c r="Q4" s="35">
        <v>131652218.0384082</v>
      </c>
      <c r="R4" s="35">
        <v>37278054.955489546</v>
      </c>
      <c r="S4" s="35">
        <v>17897078.001775332</v>
      </c>
      <c r="T4" s="35"/>
      <c r="U4" s="35">
        <v>1869354.1232367277</v>
      </c>
      <c r="V4" s="35">
        <v>43273375.89275378</v>
      </c>
      <c r="W4" s="35"/>
      <c r="X4" s="35">
        <v>6107667.0723923678</v>
      </c>
      <c r="Y4" s="35">
        <v>61542887.595570631</v>
      </c>
      <c r="Z4" s="37">
        <v>322138033.84880298</v>
      </c>
      <c r="AA4" s="30"/>
    </row>
    <row r="5" spans="1:27" s="31" customFormat="1" ht="39.950000000000003" customHeight="1" x14ac:dyDescent="0.25">
      <c r="A5" s="28" t="s">
        <v>29</v>
      </c>
      <c r="B5" s="35">
        <v>21480428.889313128</v>
      </c>
      <c r="C5" s="35"/>
      <c r="D5" s="35">
        <v>594703.53016063478</v>
      </c>
      <c r="E5" s="36"/>
      <c r="F5" s="36"/>
      <c r="G5" s="36"/>
      <c r="H5" s="36"/>
      <c r="I5" s="36"/>
      <c r="J5" s="36"/>
      <c r="K5" s="36"/>
      <c r="L5" s="36"/>
      <c r="M5" s="36"/>
      <c r="N5" s="37">
        <v>22075132.419473764</v>
      </c>
      <c r="O5" s="38"/>
      <c r="P5" s="35"/>
      <c r="Q5" s="35">
        <v>18989642.535922747</v>
      </c>
      <c r="R5" s="35"/>
      <c r="S5" s="35">
        <v>594703.53016063478</v>
      </c>
      <c r="T5" s="35"/>
      <c r="U5" s="35"/>
      <c r="V5" s="35"/>
      <c r="W5" s="35">
        <v>2490786.3533903752</v>
      </c>
      <c r="X5" s="35"/>
      <c r="Y5" s="35"/>
      <c r="Z5" s="37">
        <v>22075132.41947376</v>
      </c>
      <c r="AA5" s="30"/>
    </row>
    <row r="6" spans="1:27" s="31" customFormat="1" ht="39.950000000000003" customHeight="1" x14ac:dyDescent="0.25">
      <c r="A6" s="32" t="s">
        <v>30</v>
      </c>
      <c r="B6" s="36"/>
      <c r="C6" s="36"/>
      <c r="D6" s="36"/>
      <c r="E6" s="39">
        <v>26533610.605096959</v>
      </c>
      <c r="F6" s="39">
        <v>0</v>
      </c>
      <c r="G6" s="39"/>
      <c r="H6" s="39">
        <v>10412123.092050079</v>
      </c>
      <c r="I6" s="36"/>
      <c r="J6" s="36"/>
      <c r="K6" s="36"/>
      <c r="L6" s="36"/>
      <c r="M6" s="36"/>
      <c r="N6" s="37">
        <v>36945733.697147042</v>
      </c>
      <c r="O6" s="38"/>
      <c r="P6" s="39">
        <v>9618413.9220410567</v>
      </c>
      <c r="Q6" s="39">
        <v>9697915.9990482721</v>
      </c>
      <c r="R6" s="39">
        <v>1850654.1667520446</v>
      </c>
      <c r="S6" s="39">
        <v>0</v>
      </c>
      <c r="T6" s="39">
        <v>0</v>
      </c>
      <c r="U6" s="39">
        <v>1225808.656179205</v>
      </c>
      <c r="V6" s="39">
        <v>12693287.732518604</v>
      </c>
      <c r="W6" s="39">
        <v>0</v>
      </c>
      <c r="X6" s="39">
        <v>1523420.460858868</v>
      </c>
      <c r="Y6" s="39">
        <v>336232.75974897976</v>
      </c>
      <c r="Z6" s="37">
        <v>36945733.697147027</v>
      </c>
      <c r="AA6" s="30"/>
    </row>
    <row r="7" spans="1:27" s="31" customFormat="1" ht="39.950000000000003" customHeight="1" x14ac:dyDescent="0.25">
      <c r="A7" s="32" t="s">
        <v>31</v>
      </c>
      <c r="B7" s="36"/>
      <c r="C7" s="36"/>
      <c r="D7" s="36"/>
      <c r="E7" s="39">
        <v>40384598.989843637</v>
      </c>
      <c r="F7" s="39">
        <v>1006303.7773925395</v>
      </c>
      <c r="G7" s="39">
        <v>8518059.7742991615</v>
      </c>
      <c r="H7" s="39">
        <v>10487136.564887732</v>
      </c>
      <c r="I7" s="36"/>
      <c r="J7" s="36"/>
      <c r="K7" s="36"/>
      <c r="L7" s="36"/>
      <c r="M7" s="36"/>
      <c r="N7" s="37">
        <v>60396099.106423065</v>
      </c>
      <c r="O7" s="38"/>
      <c r="P7" s="39">
        <v>3077115.0081948317</v>
      </c>
      <c r="Q7" s="39">
        <v>25789564.665450107</v>
      </c>
      <c r="R7" s="39">
        <v>2839867.4536679359</v>
      </c>
      <c r="S7" s="39">
        <v>1565346.92</v>
      </c>
      <c r="T7" s="39">
        <v>262879.48367966712</v>
      </c>
      <c r="U7" s="39">
        <v>2047441.0253007598</v>
      </c>
      <c r="V7" s="39">
        <v>14872469.8197661</v>
      </c>
      <c r="W7" s="39">
        <v>3271081.7665372728</v>
      </c>
      <c r="X7" s="39">
        <v>2737040.9153630966</v>
      </c>
      <c r="Y7" s="39">
        <v>3933292.0484633199</v>
      </c>
      <c r="Z7" s="37">
        <v>60396099.106423087</v>
      </c>
      <c r="AA7" s="30"/>
    </row>
    <row r="8" spans="1:27" s="31" customFormat="1" ht="39.950000000000003" customHeight="1" x14ac:dyDescent="0.25">
      <c r="A8" s="33" t="s">
        <v>32</v>
      </c>
      <c r="B8" s="36"/>
      <c r="C8" s="36"/>
      <c r="D8" s="36"/>
      <c r="E8" s="36"/>
      <c r="F8" s="36"/>
      <c r="G8" s="36"/>
      <c r="H8" s="36"/>
      <c r="I8" s="40">
        <v>8203923.0238475259</v>
      </c>
      <c r="J8" s="40">
        <v>52756302.949885845</v>
      </c>
      <c r="K8" s="40">
        <v>37615083.480041802</v>
      </c>
      <c r="L8" s="40">
        <v>41043004.190135397</v>
      </c>
      <c r="M8" s="36"/>
      <c r="N8" s="37">
        <v>139618313.64391056</v>
      </c>
      <c r="O8" s="38"/>
      <c r="P8" s="40">
        <v>33054767.906933725</v>
      </c>
      <c r="Q8" s="40">
        <v>23246988.81440939</v>
      </c>
      <c r="R8" s="40">
        <v>9663674.7649158724</v>
      </c>
      <c r="S8" s="40">
        <v>1435908.8118659938</v>
      </c>
      <c r="T8" s="40">
        <v>211281.69863061284</v>
      </c>
      <c r="U8" s="40">
        <v>6277510.2403699392</v>
      </c>
      <c r="V8" s="40">
        <v>24175992.45678594</v>
      </c>
      <c r="W8" s="40">
        <v>18788630.162098359</v>
      </c>
      <c r="X8" s="40">
        <v>4101923.0522074727</v>
      </c>
      <c r="Y8" s="40">
        <v>18661635.73569328</v>
      </c>
      <c r="Z8" s="37">
        <v>139618313.64391062</v>
      </c>
      <c r="AA8" s="30"/>
    </row>
    <row r="9" spans="1:27" s="31" customFormat="1" ht="39.950000000000003" customHeight="1" x14ac:dyDescent="0.25">
      <c r="A9" s="33" t="s">
        <v>33</v>
      </c>
      <c r="B9" s="36"/>
      <c r="C9" s="36"/>
      <c r="D9" s="36"/>
      <c r="E9" s="36"/>
      <c r="F9" s="36"/>
      <c r="G9" s="36"/>
      <c r="H9" s="36"/>
      <c r="I9" s="40">
        <v>8160664.5697665978</v>
      </c>
      <c r="J9" s="40">
        <v>22196111.912878655</v>
      </c>
      <c r="K9" s="40">
        <v>33927189.023263693</v>
      </c>
      <c r="L9" s="40">
        <v>18840541.582573034</v>
      </c>
      <c r="M9" s="36"/>
      <c r="N9" s="37">
        <v>83124507.088481978</v>
      </c>
      <c r="O9" s="38"/>
      <c r="P9" s="40">
        <v>10303504.25226653</v>
      </c>
      <c r="Q9" s="40">
        <v>12184630.163904829</v>
      </c>
      <c r="R9" s="40">
        <v>4913589.2589621758</v>
      </c>
      <c r="S9" s="40">
        <v>0</v>
      </c>
      <c r="T9" s="40">
        <v>0</v>
      </c>
      <c r="U9" s="40">
        <v>14200640.551366126</v>
      </c>
      <c r="V9" s="40">
        <v>10845924.921734381</v>
      </c>
      <c r="W9" s="40">
        <v>13168575.60131254</v>
      </c>
      <c r="X9" s="40">
        <v>3007822.1235380718</v>
      </c>
      <c r="Y9" s="40">
        <v>14499820.215397367</v>
      </c>
      <c r="Z9" s="37">
        <v>83124507.088482022</v>
      </c>
      <c r="AA9" s="30"/>
    </row>
    <row r="10" spans="1:27" s="31" customFormat="1" ht="39.950000000000003" customHeight="1" x14ac:dyDescent="0.25">
      <c r="A10" s="33" t="s">
        <v>34</v>
      </c>
      <c r="B10" s="36"/>
      <c r="C10" s="36"/>
      <c r="D10" s="36"/>
      <c r="E10" s="36"/>
      <c r="F10" s="36"/>
      <c r="G10" s="36"/>
      <c r="H10" s="36"/>
      <c r="I10" s="40">
        <v>35463250.583358049</v>
      </c>
      <c r="J10" s="40">
        <v>50857057.32291586</v>
      </c>
      <c r="K10" s="40">
        <v>58955457.436028734</v>
      </c>
      <c r="L10" s="40">
        <v>51856571.76050023</v>
      </c>
      <c r="M10" s="36"/>
      <c r="N10" s="37">
        <v>197132337.10280284</v>
      </c>
      <c r="O10" s="38"/>
      <c r="P10" s="40">
        <v>33539364.913948964</v>
      </c>
      <c r="Q10" s="40">
        <v>26850147.382938836</v>
      </c>
      <c r="R10" s="40">
        <v>9562132.6789014917</v>
      </c>
      <c r="S10" s="40">
        <v>22610571.674191751</v>
      </c>
      <c r="T10" s="40">
        <v>1869587.8778918923</v>
      </c>
      <c r="U10" s="40">
        <v>8335863.7756774817</v>
      </c>
      <c r="V10" s="40">
        <v>18656407.463512212</v>
      </c>
      <c r="W10" s="40">
        <v>40743169.475829639</v>
      </c>
      <c r="X10" s="40">
        <v>3058743.925597446</v>
      </c>
      <c r="Y10" s="40">
        <v>31906347.934313249</v>
      </c>
      <c r="Z10" s="37">
        <v>197132337.10280299</v>
      </c>
      <c r="AA10" s="30"/>
    </row>
    <row r="11" spans="1:27" s="31" customFormat="1" ht="39.950000000000003" customHeight="1" x14ac:dyDescent="0.25">
      <c r="A11" s="33" t="s">
        <v>35</v>
      </c>
      <c r="B11" s="36"/>
      <c r="C11" s="36"/>
      <c r="D11" s="36"/>
      <c r="E11" s="36"/>
      <c r="F11" s="36"/>
      <c r="G11" s="36"/>
      <c r="H11" s="36"/>
      <c r="I11" s="40">
        <v>8513446.1515826043</v>
      </c>
      <c r="J11" s="40">
        <v>34271890.4787305</v>
      </c>
      <c r="K11" s="40">
        <v>22817671.102535028</v>
      </c>
      <c r="L11" s="40">
        <v>12938328.411524238</v>
      </c>
      <c r="M11" s="36"/>
      <c r="N11" s="37">
        <v>78541336.144372374</v>
      </c>
      <c r="O11" s="38"/>
      <c r="P11" s="40">
        <v>16770397.447878083</v>
      </c>
      <c r="Q11" s="40">
        <v>20947099.135891635</v>
      </c>
      <c r="R11" s="40">
        <v>11128775.713890774</v>
      </c>
      <c r="S11" s="40">
        <v>825758.23800138244</v>
      </c>
      <c r="T11" s="40">
        <v>219124.27843927909</v>
      </c>
      <c r="U11" s="40">
        <v>1611717.4964991929</v>
      </c>
      <c r="V11" s="40">
        <v>3854454.3257740592</v>
      </c>
      <c r="W11" s="40">
        <v>14280479.919313192</v>
      </c>
      <c r="X11" s="40">
        <v>708986.74067405495</v>
      </c>
      <c r="Y11" s="40">
        <v>8194542.8480106639</v>
      </c>
      <c r="Z11" s="37">
        <v>78541336.144372314</v>
      </c>
      <c r="AA11" s="30"/>
    </row>
    <row r="12" spans="1:27" s="31" customFormat="1" ht="39.950000000000003" customHeight="1" x14ac:dyDescent="0.25">
      <c r="A12" s="34" t="s">
        <v>36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41">
        <v>174937000</v>
      </c>
      <c r="N12" s="37">
        <v>174937000</v>
      </c>
      <c r="O12" s="38"/>
      <c r="P12" s="41"/>
      <c r="Q12" s="41"/>
      <c r="R12" s="41"/>
      <c r="S12" s="41"/>
      <c r="T12" s="41">
        <v>174937000</v>
      </c>
      <c r="U12" s="41"/>
      <c r="V12" s="41"/>
      <c r="W12" s="41"/>
      <c r="X12" s="41"/>
      <c r="Y12" s="41"/>
      <c r="Z12" s="37">
        <v>174937000</v>
      </c>
      <c r="AA12" s="30"/>
    </row>
    <row r="13" spans="1:27" s="31" customFormat="1" ht="39.950000000000003" customHeight="1" x14ac:dyDescent="0.25">
      <c r="A13" s="34" t="s">
        <v>37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41">
        <v>19000000</v>
      </c>
      <c r="N13" s="37">
        <v>19000000</v>
      </c>
      <c r="O13" s="38"/>
      <c r="P13" s="41"/>
      <c r="Q13" s="41"/>
      <c r="R13" s="41"/>
      <c r="S13" s="41"/>
      <c r="T13" s="41">
        <v>19000000</v>
      </c>
      <c r="U13" s="41"/>
      <c r="V13" s="41"/>
      <c r="W13" s="41"/>
      <c r="X13" s="41"/>
      <c r="Y13" s="41"/>
      <c r="Z13" s="37">
        <v>19000000</v>
      </c>
      <c r="AA13" s="30"/>
    </row>
    <row r="14" spans="1:27" s="31" customFormat="1" ht="39.950000000000003" customHeight="1" x14ac:dyDescent="0.25">
      <c r="A14" s="34" t="s">
        <v>38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41">
        <v>8461688.8878485672</v>
      </c>
      <c r="N14" s="37">
        <v>8461688.8878485672</v>
      </c>
      <c r="O14" s="38"/>
      <c r="P14" s="41">
        <v>118443.48834904461</v>
      </c>
      <c r="Q14" s="41">
        <v>1146118.8474092656</v>
      </c>
      <c r="R14" s="41">
        <v>510214.03174362646</v>
      </c>
      <c r="S14" s="41">
        <v>2722387.4215734443</v>
      </c>
      <c r="T14" s="41"/>
      <c r="U14" s="41">
        <v>1476248.2250131429</v>
      </c>
      <c r="V14" s="41">
        <v>1574885.6075509875</v>
      </c>
      <c r="W14" s="41"/>
      <c r="X14" s="41"/>
      <c r="Y14" s="41">
        <v>913391.26620905544</v>
      </c>
      <c r="Z14" s="37">
        <v>8461688.8878485672</v>
      </c>
      <c r="AA14" s="30"/>
    </row>
    <row r="15" spans="1:27" s="31" customFormat="1" ht="39.950000000000003" customHeight="1" x14ac:dyDescent="0.25">
      <c r="A15" s="34" t="s">
        <v>39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41">
        <v>103433999.6556436</v>
      </c>
      <c r="N15" s="37">
        <v>103433999.6556436</v>
      </c>
      <c r="O15" s="38"/>
      <c r="P15" s="41">
        <v>9099208.9153747465</v>
      </c>
      <c r="Q15" s="41">
        <v>20802658.044015866</v>
      </c>
      <c r="R15" s="41">
        <v>8927937.8191613145</v>
      </c>
      <c r="S15" s="41">
        <v>3781600.8494735202</v>
      </c>
      <c r="T15" s="41">
        <v>9909829.2095130607</v>
      </c>
      <c r="U15" s="41">
        <v>8389798.6289087553</v>
      </c>
      <c r="V15" s="41">
        <v>14395784.876627918</v>
      </c>
      <c r="W15" s="41">
        <v>6828896.7766867215</v>
      </c>
      <c r="X15" s="41">
        <v>11844973.740425196</v>
      </c>
      <c r="Y15" s="41">
        <v>9453310.7954566367</v>
      </c>
      <c r="Z15" s="37">
        <v>103433999.65564373</v>
      </c>
      <c r="AA15" s="30"/>
    </row>
    <row r="16" spans="1:27" s="31" customFormat="1" x14ac:dyDescent="0.25">
      <c r="A16" s="29" t="s">
        <v>16</v>
      </c>
      <c r="B16" s="37">
        <v>91955316.893543094</v>
      </c>
      <c r="C16" s="37">
        <v>21809760.317018695</v>
      </c>
      <c r="D16" s="37">
        <v>290343185.47483939</v>
      </c>
      <c r="E16" s="37">
        <v>66918209.594940595</v>
      </c>
      <c r="F16" s="37">
        <v>1006303.7773925395</v>
      </c>
      <c r="G16" s="37">
        <v>8518059.7742991615</v>
      </c>
      <c r="H16" s="37">
        <v>20899259.656937812</v>
      </c>
      <c r="I16" s="37">
        <v>60341284.328554779</v>
      </c>
      <c r="J16" s="37">
        <v>160081362.66441086</v>
      </c>
      <c r="K16" s="37">
        <v>153315401.04186925</v>
      </c>
      <c r="L16" s="37">
        <v>124678445.9447329</v>
      </c>
      <c r="M16" s="37">
        <v>305832688.54349214</v>
      </c>
      <c r="N16" s="37">
        <v>1305699278.0120316</v>
      </c>
      <c r="O16" s="38"/>
      <c r="P16" s="37">
        <v>140823191.30129597</v>
      </c>
      <c r="Q16" s="37">
        <v>300673221.53834754</v>
      </c>
      <c r="R16" s="37">
        <v>89888157.27328749</v>
      </c>
      <c r="S16" s="37">
        <v>53013402.266789496</v>
      </c>
      <c r="T16" s="37">
        <v>206553422.26825416</v>
      </c>
      <c r="U16" s="37">
        <v>53951164.766360603</v>
      </c>
      <c r="V16" s="37">
        <v>149310141.90603068</v>
      </c>
      <c r="W16" s="37">
        <v>99571620.055168107</v>
      </c>
      <c r="X16" s="37">
        <v>46846845.973890081</v>
      </c>
      <c r="Y16" s="37">
        <v>165068110.66260722</v>
      </c>
      <c r="Z16" s="37">
        <v>1305699278.0120316</v>
      </c>
      <c r="AA16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xpiry xmlns="47B3DA16-E481-425E-BDFD-6BA759DF5D74" xsi:nil="true"/>
    <Security xmlns="47B3DA16-E481-425E-BDFD-6BA759DF5D74">Internal</Security>
    <DocumentType xmlns="47B3DA16-E481-425E-BDFD-6BA759DF5D74">Additional Portfolio Reports and Tables</DocumentType>
    <Status xmlns="47B3DA16-E481-425E-BDFD-6BA759DF5D74">Current</Status>
    <DocAuthor xmlns="47B3DA16-E481-425E-BDFD-6BA759DF5D7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amspace Document content type" ma:contentTypeID="0x0101FF00CDF53CDAE153324D8D1A24E4724CD0C7" ma:contentTypeVersion="1" ma:contentTypeDescription="Syngenta Teamspace Custom content type" ma:contentTypeScope="" ma:versionID="5356414fa3f89d61243591a9662ff0c1">
  <xsd:schema xmlns:xsd="http://www.w3.org/2001/XMLSchema" xmlns:xs="http://www.w3.org/2001/XMLSchema" xmlns:p="http://schemas.microsoft.com/office/2006/metadata/properties" xmlns:ns2="47B3DA16-E481-425E-BDFD-6BA759DF5D74" targetNamespace="http://schemas.microsoft.com/office/2006/metadata/properties" ma:root="true" ma:fieldsID="b321f82e3188acf29309654b3a76b4cc" ns2:_="">
    <xsd:import namespace="47B3DA16-E481-425E-BDFD-6BA759DF5D74"/>
    <xsd:element name="properties">
      <xsd:complexType>
        <xsd:sequence>
          <xsd:element name="documentManagement">
            <xsd:complexType>
              <xsd:all>
                <xsd:element ref="ns2:DocAuthor" minOccurs="0"/>
                <xsd:element ref="ns2:Security"/>
                <xsd:element ref="ns2:Expiry" minOccurs="0"/>
                <xsd:element ref="ns2:Status"/>
                <xsd:element ref="ns2:DocumentTyp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B3DA16-E481-425E-BDFD-6BA759DF5D74" elementFormDefault="qualified">
    <xsd:import namespace="http://schemas.microsoft.com/office/2006/documentManagement/types"/>
    <xsd:import namespace="http://schemas.microsoft.com/office/infopath/2007/PartnerControls"/>
    <xsd:element name="DocAuthor" ma:index="8" nillable="true" ma:displayName="Author" ma:internalName="DocAuthor">
      <xsd:simpleType>
        <xsd:restriction base="dms:Text"/>
      </xsd:simpleType>
    </xsd:element>
    <xsd:element name="Security" ma:index="9" ma:displayName="Security" ma:default="Internal" ma:internalName="Security">
      <xsd:simpleType>
        <xsd:restriction base="dms:Choice">
          <xsd:enumeration value="Internal"/>
          <xsd:enumeration value="Public"/>
          <xsd:enumeration value="Confidential"/>
        </xsd:restriction>
      </xsd:simpleType>
    </xsd:element>
    <xsd:element name="Expiry" ma:index="10" nillable="true" ma:displayName="Expiry" ma:format="DateOnly" ma:internalName="Expiry">
      <xsd:simpleType>
        <xsd:restriction base="dms:DateTime"/>
      </xsd:simpleType>
    </xsd:element>
    <xsd:element name="Status" ma:index="11" ma:displayName="Status" ma:internalName="Status">
      <xsd:simpleType>
        <xsd:restriction base="dms:Choice">
          <xsd:enumeration value="Draft"/>
          <xsd:enumeration value="Current"/>
          <xsd:enumeration value="Retired"/>
        </xsd:restriction>
      </xsd:simpleType>
    </xsd:element>
    <xsd:element name="DocumentType" ma:index="12" ma:displayName="Document Type" ma:format="Dropdown" ma:internalName="DocumentType">
      <xsd:simpleType>
        <xsd:restriction base="dms:Choice">
          <xsd:enumeration value=".  Portfolio Reporting Data Set"/>
          <xsd:enumeration value=". Functional Reporting Data Set"/>
          <xsd:enumeration value=". Milestone Reporting Data Set"/>
          <xsd:enumeration value=".Aggregated Base Data Sets"/>
          <xsd:enumeration value="Background Documents"/>
          <xsd:enumeration value="Correspondence"/>
          <xsd:enumeration value="Minutes and Agendas"/>
          <xsd:enumeration value="Policy Documents"/>
          <xsd:enumeration value="Presentations"/>
          <xsd:enumeration value="Progress Reports"/>
          <xsd:enumeration value="Project Lifecycle Documents"/>
          <xsd:enumeration value="User Guides"/>
          <xsd:enumeration value="Archive"/>
          <xsd:enumeration value="Under Evaluation"/>
          <xsd:enumeration value="Data Quality Checking"/>
          <xsd:enumeration value="Additional Portfolio Reports and Tabl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B3B74D-0BBC-4197-970D-F79EE3F06810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7B3DA16-E481-425E-BDFD-6BA759DF5D74"/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DD3E634-702F-41AB-B2A2-04BD54A879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EE3B4D-E485-4777-B51D-9905891A51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B3DA16-E481-425E-BDFD-6BA759DF5D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Headroom created</vt:lpstr>
      <vt:lpstr>Reporting 2013 New</vt:lpstr>
      <vt:lpstr>Reporting 2013 Roll-over</vt:lpstr>
      <vt:lpstr>Reporting 2013</vt:lpstr>
      <vt:lpstr>Reporting 2012</vt:lpstr>
    </vt:vector>
  </TitlesOfParts>
  <Company>Syngenta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Headroom_2012_10_01_frozen version</dc:title>
  <dc:creator>Syngenta</dc:creator>
  <cp:lastModifiedBy>Syngenta</cp:lastModifiedBy>
  <cp:lastPrinted>2012-10-02T15:20:06Z</cp:lastPrinted>
  <dcterms:created xsi:type="dcterms:W3CDTF">2012-10-02T14:35:18Z</dcterms:created>
  <dcterms:modified xsi:type="dcterms:W3CDTF">2012-10-05T13:58:31Z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0x0101FF00CDF53CDAE153324D8D1A24E4724CD0C7</vt:lpwstr>
  </property>
</Properties>
</file>