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  <sheet name="Sheet4" sheetId="4" r:id="rId7"/>
    <sheet name="Sheet5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<sst xmlns="http://schemas.openxmlformats.org/spreadsheetml/2006/main" uniqueCount="93">
  <si>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河北中塑建材有限公司-核销清单</t>
  </si>
  <si>
    <t>河北中塑建材有限公司-发货清单</t>
  </si>
  <si>
    <t>单号：ZSJC-2022</t>
  </si>
  <si>
    <t>0709-002</t>
  </si>
  <si>
    <t>2022年7月22日</t>
  </si>
  <si>
    <t>销售</t>
  </si>
  <si>
    <t>小高</t>
  </si>
  <si>
    <t>规格</t>
  </si>
  <si>
    <t>厚度</t>
  </si>
  <si>
    <t>颜色</t>
  </si>
  <si>
    <t>绿色</t>
  </si>
  <si>
    <t>序号</t>
  </si>
  <si>
    <t>品名</t>
  </si>
  <si>
    <t>单位</t>
  </si>
  <si>
    <t>数量</t>
  </si>
  <si>
    <t>单价</t>
  </si>
  <si>
    <t>金额</t>
  </si>
  <si>
    <t>主瓦尺寸明细</t>
  </si>
  <si>
    <t>波数</t>
  </si>
  <si>
    <t>长度(m)</t>
  </si>
  <si>
    <t>块数</t>
  </si>
  <si>
    <t>平方米</t>
  </si>
  <si>
    <t>主瓦</t>
  </si>
  <si>
    <t>平方</t>
  </si>
  <si>
    <t>主瓦总数</t>
  </si>
  <si>
    <t>正脊</t>
  </si>
  <si>
    <t>块</t>
  </si>
  <si>
    <t>清水</t>
  </si>
  <si>
    <t>个</t>
  </si>
  <si>
    <t>小计</t>
  </si>
  <si>
    <t>应收</t>
  </si>
  <si>
    <t>运费</t>
  </si>
  <si>
    <t>应收金额大写：</t>
  </si>
  <si>
    <r>
      <rPr>
        <rFont val="宋体"/>
        <b val="false"/>
        <i val="false"/>
        <strike val="false"/>
        <color rgb="FF000000"/>
        <sz val="11"/>
        <u val="none"/>
      </rPr>
      <t xml:space="preserve">数量</t>
    </r>
    <r>
      <rPr>
        <rFont val="Tahoma"/>
        <b val="false"/>
        <i val="false"/>
        <strike val="false"/>
        <color rgb="FF000000"/>
        <sz val="11"/>
        <u val="none"/>
      </rPr>
      <t xml:space="preserve">-</t>
    </r>
    <r>
      <rPr>
        <rFont val="宋体"/>
        <b val="false"/>
        <i val="false"/>
        <strike val="false"/>
        <color rgb="FF000000"/>
        <sz val="11"/>
        <u val="none"/>
      </rPr>
      <t xml:space="preserve">产品外观完整已核实</t>
    </r>
  </si>
  <si>
    <t>验收人：</t>
  </si>
  <si>
    <t>张三</t>
  </si>
  <si>
    <t>制单人：赵昆</t>
  </si>
  <si>
    <t>河北中塑建材有限公司-付货清单</t>
  </si>
  <si>
    <t>河北中塑建材有限公司-生产清单</t>
  </si>
  <si>
    <t>地址</t>
  </si>
  <si>
    <t>定货日期</t>
  </si>
  <si>
    <t>名称</t>
  </si>
  <si>
    <t>型号</t>
  </si>
  <si>
    <t>长度</t>
  </si>
  <si>
    <t>合计平方</t>
  </si>
  <si>
    <t>内部单价</t>
  </si>
  <si>
    <t>外部单价</t>
  </si>
  <si>
    <t>内部合计</t>
  </si>
  <si>
    <t>外部合计</t>
  </si>
  <si>
    <t>合计金额</t>
  </si>
  <si>
    <t>内外差价</t>
  </si>
  <si>
    <t>税金</t>
  </si>
  <si>
    <t>付款日期</t>
  </si>
  <si>
    <t>备注/厂家</t>
  </si>
  <si>
    <t>0707-</t>
  </si>
  <si>
    <t>1050</t>
  </si>
  <si>
    <t>30</t>
  </si>
  <si>
    <t>、</t>
  </si>
  <si>
    <t>1600</t>
  </si>
  <si>
    <t>欠款公司签字：</t>
  </si>
  <si>
    <t>米</t>
  </si>
  <si>
    <t>35</t>
  </si>
  <si>
    <t>套</t>
  </si>
  <si>
    <t>0.5</t>
  </si>
  <si>
    <t>0709-</t>
  </si>
  <si>
    <t>大梯</t>
  </si>
  <si>
    <t>发货日期</t>
  </si>
  <si>
    <t>31</t>
  </si>
  <si>
    <t>单号：ZSJC-2020</t>
  </si>
  <si>
    <t>0504-</t>
  </si>
  <si>
    <t>灰色</t>
  </si>
  <si>
    <t>，</t>
  </si>
  <si>
    <t>28</t>
  </si>
  <si>
    <t>斜脊</t>
  </si>
  <si>
    <t>25</t>
  </si>
  <si>
    <t>三通</t>
  </si>
  <si>
    <t>斜脊堵头</t>
  </si>
  <si>
    <t>15</t>
  </si>
  <si>
    <t>滴水</t>
  </si>
  <si>
    <t>防水帽</t>
  </si>
  <si>
    <t>0.2</t>
  </si>
  <si>
    <t>屠为杰</t>
  </si>
  <si>
    <t>21</t>
  </si>
  <si>
    <t>16</t>
  </si>
  <si>
    <t>18</t>
  </si>
  <si>
    <t>翘角</t>
  </si>
  <si>
    <t>钉子</t>
  </si>
  <si>
    <t>钉帽</t>
  </si>
  <si>
    <t>0629-10</t>
  </si>
  <si>
    <t>张浩</t>
  </si>
  <si>
    <t>20</t>
  </si>
  <si>
    <t>配件</t>
  </si>
  <si>
    <t>0.25</t>
  </si>
</sst>
</file>

<file path=xl/styles.xml><?xml version="1.0" encoding="utf-8"?>
<styleSheet xmlns="http://schemas.openxmlformats.org/spreadsheetml/2006/main" xml:space="preserve">
  <numFmts count="8">
    <numFmt numFmtId="164" formatCode="[DBNum2][$-804]General"/>
    <numFmt numFmtId="165" formatCode="0.0_ "/>
    <numFmt numFmtId="166" formatCode="0_ "/>
    <numFmt numFmtId="167" formatCode="0;[Red]0"/>
    <numFmt numFmtId="168" formatCode="0.00_ "/>
    <numFmt numFmtId="169" formatCode="0_);[Red]\(0\)"/>
    <numFmt numFmtId="170" formatCode="m&quot;月&quot;d&quot;日&quot;;@"/>
    <numFmt numFmtId="171" formatCode="yyyy&quot;年&quot;m&quot;月&quot;d&quot;日&quot;;@"/>
  </numFmts>
  <fonts count="7"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6"/>
      <color rgb="FF000000"/>
      <name val="宋体"/>
    </font>
    <font>
      <b val="0"/>
      <i val="0"/>
      <strike val="0"/>
      <u val="none"/>
      <sz val="16"/>
      <color rgb="FF000000"/>
      <name val="Tahoma"/>
    </font>
    <font>
      <b val="0"/>
      <i val="0"/>
      <strike val="0"/>
      <u val="none"/>
      <sz val="11"/>
      <color rgb="FF000000"/>
      <name val="Tahoma"/>
    </font>
    <font>
      <b val="1"/>
      <i val="0"/>
      <strike val="0"/>
      <u val="none"/>
      <sz val="11"/>
      <color rgb="FF000000"/>
      <name val="宋体"/>
    </font>
    <font>
      <b val="1"/>
      <i val="0"/>
      <strike val="0"/>
      <u val="none"/>
      <sz val="11"/>
      <color rgb="FF000000"/>
      <name val="Tahoma"/>
    </font>
    <font>
      <b val="0"/>
      <i val="1"/>
      <strike val="0"/>
      <u val="none"/>
      <sz val="11"/>
      <color rgb="FF000000"/>
      <name val="宋体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00B0F0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general" vertical="bottom" textRotation="0" wrapText="false" shrinkToFit="false"/>
    </xf>
    <xf xfId="0" fontId="0" numFmtId="49" fillId="0" borderId="1" applyFont="0" applyNumberFormat="1" applyFill="0" applyBorder="1" applyAlignment="1">
      <alignment horizontal="center" vertical="bottom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false" shrinkToFit="false"/>
    </xf>
    <xf xfId="0" fontId="4" numFmtId="164" fillId="0" borderId="2" applyFont="1" applyNumberFormat="1" applyFill="0" applyBorder="1" applyAlignment="1">
      <alignment horizontal="center" vertical="bottom" textRotation="0" wrapText="false" shrinkToFit="false"/>
    </xf>
    <xf xfId="0" fontId="4" numFmtId="164" fillId="0" borderId="3" applyFont="1" applyNumberFormat="1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1" applyBorder="1" applyAlignment="1">
      <alignment horizontal="center" vertical="bottom" textRotation="0" wrapText="false" shrinkToFit="false"/>
    </xf>
    <xf xfId="0" fontId="4" numFmtId="164" fillId="2" borderId="3" applyFont="1" applyNumberFormat="1" applyFill="1" applyBorder="1" applyAlignment="1">
      <alignment horizontal="center" vertical="bottom" textRotation="0" wrapText="false" shrinkToFit="false"/>
    </xf>
    <xf xfId="0" fontId="4" numFmtId="164" fillId="0" borderId="1" applyFont="1" applyNumberFormat="1" applyFill="0" applyBorder="1" applyAlignment="1">
      <alignment horizontal="general" vertical="bottom" textRotation="0" wrapText="false" shrinkToFit="false"/>
    </xf>
    <xf xfId="0" fontId="4" numFmtId="165" fillId="2" borderId="1" applyFont="1" applyNumberFormat="1" applyFill="1" applyBorder="1" applyAlignment="1">
      <alignment horizontal="general" vertical="bottom" textRotation="0" wrapText="false" shrinkToFit="false"/>
    </xf>
    <xf xfId="0" fontId="0" numFmtId="164" fillId="0" borderId="4" applyFont="0" applyNumberFormat="1" applyFill="0" applyBorder="1" applyAlignment="1">
      <alignment horizontal="center" vertical="bottom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6" fillId="0" borderId="4" applyFont="0" applyNumberFormat="1" applyFill="0" applyBorder="1" applyAlignment="1">
      <alignment horizontal="center" vertical="center" textRotation="0" wrapText="false" shrinkToFit="false"/>
    </xf>
    <xf xfId="0" fontId="0" numFmtId="49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6" applyFont="0" applyNumberFormat="1" applyFill="0" applyBorder="1" applyAlignment="1">
      <alignment horizontal="center" vertical="bottom" textRotation="0" wrapText="false" shrinkToFit="false"/>
    </xf>
    <xf xfId="0" fontId="0" numFmtId="164" fillId="0" borderId="7" applyFont="0" applyNumberFormat="1" applyFill="0" applyBorder="1" applyAlignment="1">
      <alignment horizontal="center" vertical="bottom" textRotation="0" wrapText="false" shrinkToFit="false"/>
    </xf>
    <xf xfId="0" fontId="0" numFmtId="164" fillId="0" borderId="7" applyFont="0" applyNumberFormat="1" applyFill="0" applyBorder="1" applyAlignment="1">
      <alignment horizontal="center" vertical="center" textRotation="0" wrapText="false" shrinkToFit="false"/>
    </xf>
    <xf xfId="0" fontId="0" numFmtId="166" fillId="0" borderId="7" applyFont="0" applyNumberFormat="1" applyFill="0" applyBorder="1" applyAlignment="1">
      <alignment horizontal="center" vertical="center" textRotation="0" wrapText="false" shrinkToFit="false"/>
    </xf>
    <xf xfId="0" fontId="0" numFmtId="49" fillId="0" borderId="8" applyFont="0" applyNumberFormat="1" applyFill="0" applyBorder="1" applyAlignment="1">
      <alignment horizontal="center" vertical="center" textRotation="0" wrapText="false" shrinkToFit="false"/>
    </xf>
    <xf xfId="0" fontId="3" numFmtId="167" fillId="0" borderId="1" applyFont="1" applyNumberFormat="1" applyFill="0" applyBorder="1" applyAlignment="1">
      <alignment horizontal="general" vertical="center" textRotation="0" wrapText="tru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3" numFmtId="168" fillId="0" borderId="1" applyFont="1" applyNumberFormat="1" applyFill="0" applyBorder="1" applyAlignment="1">
      <alignment horizontal="center" vertical="bottom" textRotation="0" wrapText="false" shrinkToFit="false"/>
    </xf>
    <xf xfId="0" fontId="3" numFmtId="49" fillId="0" borderId="2" applyFont="1" applyNumberFormat="1" applyFill="0" applyBorder="1" applyAlignment="1">
      <alignment horizontal="center" vertical="bottom" textRotation="0" wrapText="false" shrinkToFit="false"/>
    </xf>
    <xf xfId="0" fontId="3" numFmtId="166" fillId="0" borderId="1" applyFont="1" applyNumberFormat="1" applyFill="0" applyBorder="1" applyAlignment="1">
      <alignment horizontal="center" vertical="bottom" textRotation="0" wrapText="false" shrinkToFit="false"/>
    </xf>
    <xf xfId="0" fontId="3" numFmtId="167" fillId="0" borderId="6" applyFont="1" applyNumberFormat="1" applyFill="0" applyBorder="1" applyAlignment="1">
      <alignment horizontal="center" vertical="bottom" textRotation="0" wrapText="false" shrinkToFit="false"/>
    </xf>
    <xf xfId="0" fontId="3" numFmtId="169" fillId="0" borderId="1" applyFont="1" applyNumberFormat="1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3" numFmtId="169" fillId="0" borderId="1" applyFont="1" applyNumberFormat="1" applyFill="0" applyBorder="1" applyAlignment="1">
      <alignment horizontal="center" vertical="center"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4" numFmtId="167" fillId="0" borderId="1" applyFont="1" applyNumberFormat="1" applyFill="0" applyBorder="1" applyAlignment="1">
      <alignment horizontal="general" vertical="center" textRotation="0" wrapText="true" shrinkToFit="false"/>
    </xf>
    <xf xfId="0" fontId="4" numFmtId="164" fillId="0" borderId="1" applyFont="1" applyNumberFormat="1" applyFill="0" applyBorder="1" applyAlignment="1">
      <alignment horizontal="general" vertical="center" textRotation="0" wrapText="true" shrinkToFit="false"/>
    </xf>
    <xf xfId="0" fontId="4" numFmtId="169" fillId="0" borderId="1" applyFont="1" applyNumberFormat="1" applyFill="0" applyBorder="1" applyAlignment="1">
      <alignment horizontal="center" vertical="center" textRotation="0" wrapText="true" shrinkToFit="false"/>
    </xf>
    <xf xfId="0" fontId="3" numFmtId="167" fillId="0" borderId="1" applyFont="1" applyNumberFormat="1" applyFill="0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center" textRotation="0" wrapText="false" shrinkToFit="false"/>
    </xf>
    <xf xfId="0" fontId="5" numFmtId="169" fillId="0" borderId="1" applyFont="1" applyNumberFormat="1" applyFill="0" applyBorder="1" applyAlignment="1">
      <alignment horizontal="center" vertical="center" textRotation="0" wrapText="false" shrinkToFit="false"/>
    </xf>
    <xf xfId="0" fontId="5" numFmtId="167" fillId="0" borderId="1" applyFont="1" applyNumberFormat="1" applyFill="0" applyBorder="1" applyAlignment="0">
      <alignment horizontal="general" vertical="center" textRotation="0" wrapText="false" shrinkToFit="false"/>
    </xf>
    <xf xfId="0" fontId="5" numFmtId="164" fillId="0" borderId="1" applyFont="1" applyNumberFormat="1" applyFill="0" applyBorder="1" applyAlignment="1">
      <alignment horizontal="center" vertical="center" textRotation="0" wrapText="false" shrinkToFit="false"/>
    </xf>
    <xf xfId="0" fontId="5" numFmtId="49" fillId="0" borderId="2" applyFont="1" applyNumberFormat="1" applyFill="0" applyBorder="1" applyAlignment="0">
      <alignment horizontal="general" vertical="center" textRotation="0" wrapText="false" shrinkToFit="false"/>
    </xf>
    <xf xfId="0" fontId="0" numFmtId="167" fillId="0" borderId="1" applyFont="0" applyNumberFormat="1" applyFill="0" applyBorder="1" applyAlignment="1">
      <alignment horizontal="general" vertical="bottom" textRotation="0" wrapText="true" shrinkToFit="false"/>
    </xf>
    <xf xfId="0" fontId="3" numFmtId="164" fillId="0" borderId="1" applyFont="1" applyNumberFormat="1" applyFill="0" applyBorder="1" applyAlignment="1">
      <alignment horizontal="center" vertical="bottom" textRotation="0" wrapText="true" shrinkToFit="false"/>
    </xf>
    <xf xfId="0" fontId="3" numFmtId="164" fillId="0" borderId="1" applyFont="1" applyNumberFormat="1" applyFill="0" applyBorder="1" applyAlignment="1">
      <alignment horizontal="general" vertical="bottom" textRotation="0" wrapText="true" shrinkToFit="false"/>
    </xf>
    <xf xfId="0" fontId="3" numFmtId="169" fillId="0" borderId="1" applyFont="1" applyNumberFormat="1" applyFill="0" applyBorder="1" applyAlignment="1">
      <alignment horizontal="center" vertical="bottom" textRotation="0" wrapText="true" shrinkToFit="false"/>
    </xf>
    <xf xfId="0" fontId="3" numFmtId="49" fillId="0" borderId="2" applyFont="1" applyNumberFormat="1" applyFill="0" applyBorder="1" applyAlignment="1">
      <alignment horizontal="general" vertical="bottom" textRotation="0" wrapText="true" shrinkToFit="false"/>
    </xf>
    <xf xfId="0" fontId="3" numFmtId="167" fillId="0" borderId="1" applyFont="1" applyNumberFormat="1" applyFill="0" applyBorder="1" applyAlignment="1">
      <alignment horizontal="general" vertical="bottom" textRotation="0" wrapText="true" shrinkToFit="false"/>
    </xf>
    <xf xfId="0" fontId="3" numFmtId="169" fillId="0" borderId="1" applyFont="1" applyNumberFormat="1" applyFill="0" applyBorder="1" applyAlignment="1">
      <alignment horizontal="general" vertical="bottom" textRotation="0" wrapText="true" shrinkToFit="false"/>
    </xf>
    <xf xfId="0" fontId="3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3" numFmtId="166" fillId="0" borderId="7" applyFont="1" applyNumberFormat="1" applyFill="0" applyBorder="1" applyAlignment="1">
      <alignment horizontal="center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bottom" textRotation="0" wrapText="false" shrinkToFit="false"/>
    </xf>
    <xf xfId="0" fontId="0" numFmtId="164" fillId="0" borderId="2" applyFont="0" applyNumberFormat="1" applyFill="0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164" fillId="0" borderId="6" applyFont="1" applyNumberFormat="1" applyFill="0" applyBorder="1" applyAlignment="1">
      <alignment horizontal="center" vertical="bottom" textRotation="0" wrapText="false" shrinkToFit="false"/>
    </xf>
    <xf xfId="0" fontId="3" numFmtId="49" fillId="0" borderId="3" applyFont="1" applyNumberFormat="1" applyFill="0" applyBorder="1" applyAlignment="1">
      <alignment horizontal="center" vertical="bottom" textRotation="0" wrapText="false" shrinkToFit="false"/>
    </xf>
    <xf xfId="0" fontId="0" numFmtId="166" fillId="0" borderId="2" applyFont="0" applyNumberFormat="1" applyFill="0" applyBorder="1" applyAlignment="1">
      <alignment horizontal="center" vertical="bottom" textRotation="0" wrapText="false" shrinkToFit="false"/>
    </xf>
    <xf xfId="0" fontId="3" numFmtId="166" fillId="0" borderId="6" applyFont="1" applyNumberFormat="1" applyFill="0" applyBorder="1" applyAlignment="1">
      <alignment horizontal="center" vertical="bottom" textRotation="0" wrapText="false" shrinkToFit="false"/>
    </xf>
    <xf xfId="0" fontId="3" numFmtId="166" fillId="0" borderId="0" applyFont="1" applyNumberFormat="1" applyFill="0" applyBorder="0" applyAlignment="1">
      <alignment horizontal="center" vertical="bottom" textRotation="0" wrapText="false" shrinkToFit="false"/>
    </xf>
    <xf xfId="0" fontId="3" numFmtId="49" fillId="0" borderId="0" applyFont="1" applyNumberFormat="1" applyFill="0" applyBorder="0" applyAlignment="1">
      <alignment horizontal="center" vertical="bottom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false" shrinkToFit="false"/>
    </xf>
    <xf xfId="0" fontId="3" numFmtId="166" fillId="0" borderId="0" applyFont="1" applyNumberFormat="1" applyFill="0" applyBorder="0" applyAlignment="1">
      <alignment horizontal="center" vertical="bottom" textRotation="0" wrapText="false" shrinkToFit="false"/>
    </xf>
    <xf xfId="0" fontId="3" numFmtId="49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4" numFmtId="165" fillId="0" borderId="1" applyFont="1" applyNumberFormat="1" applyFill="0" applyBorder="1" applyAlignment="1">
      <alignment horizontal="general" vertical="bottom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167" fillId="0" borderId="2" applyFont="1" applyNumberFormat="1" applyFill="0" applyBorder="1" applyAlignment="1">
      <alignment horizontal="center" vertical="bottom" textRotation="0" wrapText="false" shrinkToFit="false"/>
    </xf>
    <xf xfId="0" fontId="4" numFmtId="167" fillId="0" borderId="1" applyFont="1" applyNumberFormat="1" applyFill="0" applyBorder="1" applyAlignment="0">
      <alignment horizontal="general" vertical="center" textRotation="0" wrapText="false" shrinkToFit="false"/>
    </xf>
    <xf xfId="0" fontId="5" numFmtId="167" fillId="0" borderId="2" applyFont="1" applyNumberFormat="1" applyFill="0" applyBorder="1" applyAlignment="0">
      <alignment horizontal="general" vertical="center" textRotation="0" wrapText="false" shrinkToFit="false"/>
    </xf>
    <xf xfId="0" fontId="0" numFmtId="167" fillId="0" borderId="4" applyFont="0" applyNumberFormat="1" applyFill="0" applyBorder="1" applyAlignment="1">
      <alignment horizontal="center" vertical="bottom" textRotation="0" wrapText="true" shrinkToFit="false"/>
    </xf>
    <xf xfId="0" fontId="3" numFmtId="164" fillId="0" borderId="5" applyFont="1" applyNumberFormat="1" applyFill="0" applyBorder="1" applyAlignment="1">
      <alignment horizontal="center" vertical="bottom" textRotation="0" wrapText="true" shrinkToFit="false"/>
    </xf>
    <xf xfId="0" fontId="3" numFmtId="164" fillId="0" borderId="9" applyFont="1" applyNumberFormat="1" applyFill="0" applyBorder="1" applyAlignment="1">
      <alignment horizontal="center" vertical="bottom" textRotation="0" wrapText="true" shrinkToFit="false"/>
    </xf>
    <xf xfId="0" fontId="3" numFmtId="167" fillId="0" borderId="2" applyFont="1" applyNumberFormat="1" applyFill="0" applyBorder="1" applyAlignment="1">
      <alignment horizontal="general" vertical="bottom" textRotation="0" wrapText="true" shrinkToFit="false"/>
    </xf>
    <xf xfId="0" fontId="0" numFmtId="167" fillId="0" borderId="7" applyFont="0" applyNumberFormat="1" applyFill="0" applyBorder="1" applyAlignment="1">
      <alignment horizontal="center" vertical="bottom" textRotation="0" wrapText="true" shrinkToFit="false"/>
    </xf>
    <xf xfId="0" fontId="3" numFmtId="164" fillId="0" borderId="8" applyFont="1" applyNumberFormat="1" applyFill="0" applyBorder="1" applyAlignment="1">
      <alignment horizontal="center" vertical="bottom" textRotation="0" wrapText="true" shrinkToFit="false"/>
    </xf>
    <xf xfId="0" fontId="3" numFmtId="164" fillId="0" borderId="10" applyFont="1" applyNumberFormat="1" applyFill="0" applyBorder="1" applyAlignment="1">
      <alignment horizontal="center" vertical="bottom" textRotation="0" wrapText="tru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  <xf xfId="0" fontId="0" numFmtId="49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center" textRotation="0" wrapText="false" shrinkToFit="false"/>
    </xf>
    <xf xfId="0" fontId="0" numFmtId="166" fillId="0" borderId="1" applyFont="0" applyNumberFormat="1" applyFill="0" applyBorder="1" applyAlignment="0">
      <alignment horizontal="general" vertical="center" textRotation="0" wrapText="false" shrinkToFit="false"/>
    </xf>
    <xf xfId="0" fontId="0" numFmtId="170" fillId="0" borderId="3" applyFont="0" applyNumberFormat="1" applyFill="0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1">
      <alignment horizontal="center" vertical="center" textRotation="0" wrapText="false" shrinkToFit="false"/>
    </xf>
    <xf xfId="0" fontId="0" numFmtId="168" fillId="0" borderId="1" applyFont="0" applyNumberFormat="1" applyFill="0" applyBorder="1" applyAlignment="1">
      <alignment horizontal="center" vertical="center" textRotation="0" wrapText="false" shrinkToFit="false"/>
    </xf>
    <xf xfId="0" fontId="0" numFmtId="170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6" numFmtId="0" fillId="0" borderId="1" applyFont="1" applyNumberFormat="0" applyFill="0" applyBorder="1" applyAlignment="0">
      <alignment horizontal="general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5" fillId="0" borderId="1" applyFont="1" applyNumberFormat="1" applyFill="0" applyBorder="1" applyAlignment="0">
      <alignment horizontal="general" vertical="center" textRotation="0" wrapText="false" shrinkToFit="false"/>
    </xf>
    <xf xfId="0" fontId="0" numFmtId="165" fillId="2" borderId="1" applyFont="0" applyNumberFormat="1" applyFill="1" applyBorder="1" applyAlignment="0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66" fillId="0" borderId="0" applyFont="1" applyNumberFormat="1" applyFill="0" applyBorder="0" applyAlignment="1">
      <alignment horizontal="center" vertical="bottom" textRotation="0" wrapText="false" shrinkToFit="false"/>
    </xf>
    <xf xfId="0" fontId="2" numFmtId="168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71" fillId="0" borderId="0" applyFont="1" applyNumberFormat="1" applyFill="0" applyBorder="0" applyAlignment="1">
      <alignment horizontal="center" vertical="bottom" textRotation="0" wrapText="false" shrinkToFit="false"/>
    </xf>
    <xf xfId="0" fontId="3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general" vertical="bottom" textRotation="0" wrapText="false" shrinkToFit="false"/>
    </xf>
    <xf xfId="0" fontId="4" numFmtId="166" fillId="2" borderId="2" applyFont="1" applyNumberFormat="1" applyFill="1" applyBorder="1" applyAlignment="1">
      <alignment horizontal="center" vertical="bottom" textRotation="0" wrapText="false" shrinkToFit="false"/>
    </xf>
    <xf xfId="0" fontId="4" numFmtId="168" fillId="2" borderId="3" applyFont="1" applyNumberFormat="1" applyFill="1" applyBorder="1" applyAlignment="1">
      <alignment horizontal="center" vertical="bottom" textRotation="0" wrapText="false" shrinkToFit="false"/>
    </xf>
    <xf xfId="0" fontId="4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166" fillId="0" borderId="6" applyFont="0" applyNumberFormat="1" applyFill="0" applyBorder="1" applyAlignment="1">
      <alignment horizontal="center" vertical="bottom" textRotation="0" wrapText="false" shrinkToFit="false"/>
    </xf>
    <xf xfId="0" fontId="0" numFmtId="168" fillId="0" borderId="3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168" fillId="0" borderId="1" applyFont="0" applyNumberFormat="1" applyFill="0" applyBorder="1" applyAlignment="1">
      <alignment horizontal="center" vertical="bottom" textRotation="0" wrapText="false" shrinkToFit="false"/>
    </xf>
    <xf xfId="0" fontId="3" numFmtId="167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6" fillId="0" borderId="1" applyFont="1" applyNumberFormat="1" applyFill="0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3" numFmtId="168" fillId="0" borderId="3" applyFont="1" applyNumberFormat="1" applyFill="0" applyBorder="1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168" fillId="0" borderId="0" applyFont="0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168" fillId="0" borderId="0" applyFont="0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3" numFmtId="164" fillId="0" borderId="0" applyFont="1" applyNumberFormat="1" applyFill="0" applyBorder="0" applyAlignment="1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168" fillId="0" borderId="3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166" fillId="0" borderId="0" applyFont="0" applyNumberFormat="1" applyFill="0" applyBorder="0" applyAlignment="0">
      <alignment horizontal="general" vertical="center" textRotation="0" wrapText="false" shrinkToFit="false"/>
    </xf>
    <xf xfId="0" fontId="0" numFmtId="168" fillId="0" borderId="0" applyFont="0" applyNumberFormat="1" applyFill="0" applyBorder="0" applyAlignment="0">
      <alignment horizontal="general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168" fillId="3" borderId="1" applyFont="0" applyNumberFormat="1" applyFill="1" applyBorder="1" applyAlignment="1">
      <alignment horizontal="center" vertical="center" textRotation="0" wrapText="false" shrinkToFit="false"/>
    </xf>
    <xf xfId="0" fontId="0" numFmtId="166" fillId="5" borderId="1" applyFont="0" applyNumberFormat="1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166" fillId="2" borderId="1" applyFont="0" applyNumberFormat="1" applyFill="1" applyBorder="1" applyAlignment="0">
      <alignment horizontal="general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6" numFmtId="0" fillId="6" borderId="1" applyFont="1" applyNumberFormat="0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8" fillId="2" borderId="1" applyFont="0" applyNumberFormat="1" applyFill="1" applyBorder="1" applyAlignment="0">
      <alignment horizontal="general" vertical="center" textRotation="0" wrapText="false" shrinkToFit="false"/>
    </xf>
    <xf xfId="0" fontId="3" numFmtId="171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8" fillId="0" borderId="1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right" vertical="bottom" textRotation="0" wrapText="false" shrinkToFit="false"/>
    </xf>
    <xf xfId="0" fontId="0" numFmtId="168" fillId="0" borderId="4" applyFont="0" applyNumberFormat="1" applyFill="0" applyBorder="1" applyAlignment="1">
      <alignment horizontal="center" vertical="bottom" textRotation="0" wrapText="false" shrinkToFit="false"/>
    </xf>
    <xf xfId="0" fontId="0" numFmtId="164" fillId="0" borderId="7" applyFont="0" applyNumberFormat="1" applyFill="0" applyBorder="1" applyAlignment="1">
      <alignment horizontal="right" vertical="bottom" textRotation="0" wrapText="false" shrinkToFit="false"/>
    </xf>
    <xf xfId="0" fontId="0" numFmtId="168" fillId="0" borderId="7" applyFont="0" applyNumberFormat="1" applyFill="0" applyBorder="1" applyAlignment="1">
      <alignment horizontal="center" vertical="bottom" textRotation="0" wrapText="false" shrinkToFit="false"/>
    </xf>
    <xf xfId="0" fontId="3" numFmtId="167" fillId="0" borderId="1" applyFont="1" applyNumberFormat="1" applyFill="0" applyBorder="1" applyAlignment="1">
      <alignment horizontal="right" vertical="center" textRotation="0" wrapText="false" shrinkToFit="false"/>
    </xf>
    <xf xfId="0" fontId="0" numFmtId="167" fillId="0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right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8" fillId="0" borderId="0" applyFont="1" applyNumberFormat="1" applyFill="0" applyBorder="0" applyAlignment="1">
      <alignment horizontal="center" vertical="bottom" textRotation="0" wrapText="false" shrinkToFit="false"/>
    </xf>
    <xf xfId="0" fontId="3" numFmtId="31" fillId="0" borderId="0" applyFont="1" applyNumberFormat="1" applyFill="0" applyBorder="0" applyAlignment="1">
      <alignment horizontal="center" vertical="bottom" textRotation="0" wrapText="false" shrinkToFit="false"/>
    </xf>
    <xf xfId="0" fontId="4" numFmtId="49" fillId="0" borderId="1" applyFont="1" applyNumberFormat="1" applyFill="0" applyBorder="1" applyAlignment="1">
      <alignment horizontal="general" vertical="bottom" textRotation="0" wrapText="false" shrinkToFit="false"/>
    </xf>
    <xf xfId="0" fontId="4" numFmtId="168" fillId="0" borderId="3" applyFont="1" applyNumberFormat="1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49" fillId="0" borderId="1" applyFont="0" applyNumberFormat="1" applyFill="0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6" numFmtId="49" fillId="0" borderId="1" applyFont="1" applyNumberFormat="1" applyFill="0" applyBorder="1" applyAlignment="0">
      <alignment horizontal="general" vertical="center" textRotation="0" wrapText="false" shrinkToFit="false"/>
    </xf>
    <xf xfId="0" fontId="6" numFmtId="0" fillId="0" borderId="1" applyFont="1" applyNumberFormat="0" applyFill="0" applyBorder="1" applyAlignment="0">
      <alignment horizontal="general" vertical="center" textRotation="0" wrapText="false" shrinkToFit="false"/>
    </xf>
    <xf xfId="0" fontId="6" numFmtId="168" fillId="0" borderId="0" applyFont="1" applyNumberFormat="1" applyFill="0" applyBorder="0" applyAlignment="0">
      <alignment horizontal="general" vertical="center" textRotation="0" wrapText="false" shrinkToFit="false"/>
    </xf>
    <xf xfId="0" fontId="0" numFmtId="49" fillId="2" borderId="1" applyFont="0" applyNumberFormat="1" applyFill="1" applyBorder="1" applyAlignment="0">
      <alignment horizontal="general" vertical="center" textRotation="0" wrapText="false" shrinkToFit="false"/>
    </xf>
    <xf xfId="0" fontId="0" numFmtId="168" fillId="2" borderId="0" applyFont="0" applyNumberFormat="1" applyFill="1" applyBorder="0" applyAlignment="0">
      <alignment horizontal="general" vertical="center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0">
      <alignment horizontal="general" vertical="center" textRotation="0" wrapText="false" shrinkToFit="false"/>
    </xf>
    <xf xfId="0" fontId="4" numFmtId="166" fillId="0" borderId="2" applyFont="1" applyNumberFormat="1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49" fillId="0" borderId="2" applyFont="0" applyNumberFormat="1" applyFill="0" applyBorder="1" applyAlignment="1">
      <alignment horizontal="center" vertical="bottom" textRotation="0" wrapText="false" shrinkToFit="false"/>
    </xf>
    <xf xfId="0" fontId="3" numFmtId="168" fillId="0" borderId="2" applyFont="1" applyNumberFormat="1" applyFill="0" applyBorder="1" applyAlignment="1">
      <alignment horizontal="center" vertical="bottom" textRotation="0" wrapText="false" shrinkToFit="false"/>
    </xf>
    <xf xfId="0" fontId="0" numFmtId="167" fillId="0" borderId="6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166"/>
  <sheetViews>
    <sheetView tabSelected="1" workbookViewId="0" showGridLines="true" showRowColHeaders="1">
      <selection activeCell="X28" sqref="X28"/>
    </sheetView>
  </sheetViews>
  <sheetFormatPr defaultRowHeight="14.4" defaultColWidth="9" outlineLevelRow="0" outlineLevelCol="0"/>
  <cols>
    <col min="1" max="1" width="2.625" customWidth="true" style="0"/>
    <col min="2" max="2" width="12.25" customWidth="true" style="0"/>
    <col min="3" max="3" width="6.125" customWidth="true" style="0"/>
    <col min="4" max="4" width="7" customWidth="true" style="0"/>
    <col min="5" max="5" width="9.125" customWidth="true" style="0"/>
    <col min="6" max="6" width="7" customWidth="true" style="0"/>
    <col min="7" max="7" width="10.375" customWidth="true" style="0"/>
    <col min="8" max="8" width="5.625" customWidth="true" style="0"/>
    <col min="9" max="9" width="7" customWidth="true" style="0"/>
    <col min="10" max="10" width="7.875" customWidth="true" style="0"/>
    <col min="11" max="11" width="12" customWidth="true" style="0"/>
    <col min="12" max="12" width="3.375" customWidth="true" style="0"/>
    <col min="13" max="13" width="11.5" customWidth="true" style="0"/>
    <col min="14" max="14" width="6.5" customWidth="true" style="0"/>
    <col min="15" max="15" width="4.875" customWidth="true" style="0"/>
    <col min="16" max="16" width="8.5" customWidth="true" style="0"/>
    <col min="17" max="17" width="7" customWidth="true" style="0"/>
    <col min="19" max="19" width="6.875" customWidth="true" style="0"/>
    <col min="20" max="20" width="8.125" customWidth="true" style="0"/>
    <col min="21" max="21" width="8.125" customWidth="true" style="0"/>
    <col min="22" max="22" width="11.375" customWidth="true" style="0"/>
  </cols>
  <sheetData>
    <row r="1" spans="1:23" customHeight="1" ht="20.25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spans="1:23" customHeight="1" ht="14.25">
      <c r="A2" s="4" t="s">
        <v>2</v>
      </c>
      <c r="B2" s="4"/>
      <c r="C2" s="5" t="s">
        <v>3</v>
      </c>
      <c r="D2" s="5"/>
      <c r="E2" s="5"/>
      <c r="F2" s="6"/>
      <c r="G2" s="7"/>
      <c r="H2" s="7"/>
      <c r="I2" s="101"/>
      <c r="J2" s="102" t="s">
        <v>4</v>
      </c>
      <c r="K2" s="103"/>
      <c r="L2" s="4" t="str">
        <f>A2</f>
        <v>单号：ZSJC-2022</v>
      </c>
      <c r="M2" s="4"/>
      <c r="N2" s="5" t="str">
        <f>C2</f>
        <v>0709-002</v>
      </c>
      <c r="O2" s="5"/>
      <c r="P2" s="5"/>
      <c r="Q2" s="62"/>
      <c r="R2" s="7"/>
      <c r="S2" s="148" t="str">
        <f>J2</f>
        <v>2022年7月22日</v>
      </c>
      <c r="T2" s="148"/>
      <c r="U2" s="102" t="str">
        <f>C2</f>
        <v>0709-002</v>
      </c>
      <c r="V2" s="103"/>
    </row>
    <row r="3" spans="1:23">
      <c r="A3" s="8" t="s">
        <v>5</v>
      </c>
      <c r="B3" s="9"/>
      <c r="C3" s="10" t="s">
        <v>6</v>
      </c>
      <c r="D3" s="11"/>
      <c r="E3" s="12" t="s">
        <v>7</v>
      </c>
      <c r="F3" s="167">
        <v>1050</v>
      </c>
      <c r="G3" s="12" t="s">
        <v>8</v>
      </c>
      <c r="H3" s="13">
        <v>3.2</v>
      </c>
      <c r="I3" s="104" t="s">
        <v>9</v>
      </c>
      <c r="J3" s="105" t="s">
        <v>10</v>
      </c>
      <c r="K3" s="106"/>
      <c r="L3" s="8" t="s">
        <v>5</v>
      </c>
      <c r="M3" s="9"/>
      <c r="N3" s="30" t="str">
        <f>C3</f>
        <v>小高</v>
      </c>
      <c r="O3" s="107" t="s">
        <v>8</v>
      </c>
      <c r="P3" s="108">
        <f>H3</f>
        <v>3.2</v>
      </c>
      <c r="Q3" s="107" t="s">
        <v>7</v>
      </c>
      <c r="R3" s="30">
        <f>F3</f>
        <v>1050</v>
      </c>
      <c r="S3" s="149" t="s">
        <v>9</v>
      </c>
      <c r="T3" s="149" t="str">
        <f>J3</f>
        <v>绿色</v>
      </c>
      <c r="U3" s="150" t="s">
        <v>5</v>
      </c>
      <c r="V3" s="151" t="str">
        <f>C3</f>
        <v>小高</v>
      </c>
    </row>
    <row r="4" spans="1:23">
      <c r="A4" s="14" t="s">
        <v>11</v>
      </c>
      <c r="B4" s="15" t="s">
        <v>12</v>
      </c>
      <c r="C4" s="15" t="s">
        <v>7</v>
      </c>
      <c r="D4" s="15" t="s">
        <v>13</v>
      </c>
      <c r="E4" s="16" t="s">
        <v>14</v>
      </c>
      <c r="F4" s="17" t="s">
        <v>15</v>
      </c>
      <c r="G4" s="15" t="s">
        <v>16</v>
      </c>
      <c r="H4" s="18" t="s">
        <v>17</v>
      </c>
      <c r="I4" s="109"/>
      <c r="J4" s="110"/>
      <c r="K4" s="111"/>
      <c r="L4" s="14" t="s">
        <v>11</v>
      </c>
      <c r="M4" s="15" t="s">
        <v>12</v>
      </c>
      <c r="N4" s="15" t="s">
        <v>7</v>
      </c>
      <c r="O4" s="15" t="s">
        <v>13</v>
      </c>
      <c r="P4" s="16" t="s">
        <v>14</v>
      </c>
      <c r="Q4" s="18" t="s">
        <v>17</v>
      </c>
      <c r="R4" s="18"/>
      <c r="S4" s="18"/>
      <c r="T4" s="81"/>
      <c r="U4" s="152" t="s">
        <v>12</v>
      </c>
      <c r="V4" s="153" t="s">
        <v>14</v>
      </c>
    </row>
    <row r="5" spans="1:23">
      <c r="A5" s="19"/>
      <c r="B5" s="20"/>
      <c r="C5" s="20"/>
      <c r="D5" s="20"/>
      <c r="E5" s="21"/>
      <c r="F5" s="22"/>
      <c r="G5" s="20"/>
      <c r="H5" s="18" t="s">
        <v>18</v>
      </c>
      <c r="I5" s="70" t="s">
        <v>19</v>
      </c>
      <c r="J5" s="112" t="s">
        <v>20</v>
      </c>
      <c r="K5" s="113" t="s">
        <v>21</v>
      </c>
      <c r="L5" s="19"/>
      <c r="M5" s="20"/>
      <c r="N5" s="20"/>
      <c r="O5" s="20"/>
      <c r="P5" s="21"/>
      <c r="Q5" s="18" t="s">
        <v>18</v>
      </c>
      <c r="R5" s="70" t="s">
        <v>19</v>
      </c>
      <c r="S5" s="24" t="s">
        <v>20</v>
      </c>
      <c r="T5" s="70" t="s">
        <v>21</v>
      </c>
      <c r="U5" s="154"/>
      <c r="V5" s="155"/>
    </row>
    <row r="6" spans="1:23" customHeight="1" ht="14.25">
      <c r="A6" s="23">
        <v>1</v>
      </c>
      <c r="B6" s="24" t="s">
        <v>22</v>
      </c>
      <c r="C6" s="24">
        <v>0</v>
      </c>
      <c r="D6" s="24" t="s">
        <v>23</v>
      </c>
      <c r="E6" s="25">
        <v>17.787</v>
      </c>
      <c r="F6" s="26">
        <v>31.0</v>
      </c>
      <c r="G6" s="27">
        <f>F6*E6</f>
        <v>551.397</v>
      </c>
      <c r="H6" s="28">
        <v>4</v>
      </c>
      <c r="I6">
        <v>0.22</v>
      </c>
      <c r="J6" s="114">
        <v>2</v>
      </c>
      <c r="K6" s="25">
        <f>1.05*J6*I6</f>
        <v>0.462</v>
      </c>
      <c r="L6" s="23">
        <v>1</v>
      </c>
      <c r="M6" s="24" t="s">
        <v>24</v>
      </c>
      <c r="N6" s="70">
        <f>C6</f>
        <v>0</v>
      </c>
      <c r="O6" s="24" t="str">
        <f>D6</f>
        <v>平方</v>
      </c>
      <c r="P6" s="25">
        <f>E6</f>
        <v>17.787</v>
      </c>
      <c r="Q6" s="28">
        <f>H6</f>
        <v>4</v>
      </c>
      <c r="R6" s="115">
        <f>I6</f>
        <v>0.22</v>
      </c>
      <c r="S6" s="114">
        <f>J6</f>
        <v>2</v>
      </c>
      <c r="T6" s="25">
        <f>K6</f>
        <v>0.462</v>
      </c>
      <c r="U6" s="156" t="str">
        <f>B6</f>
        <v>主瓦</v>
      </c>
      <c r="V6" s="25">
        <f>E6</f>
        <v>17.787</v>
      </c>
    </row>
    <row r="7" spans="1:23" customHeight="1" ht="14.25">
      <c r="A7" s="23">
        <v>2</v>
      </c>
      <c r="B7" s="24" t="s">
        <v>25</v>
      </c>
      <c r="C7" s="24">
        <v>0</v>
      </c>
      <c r="D7" s="24" t="s">
        <v>26</v>
      </c>
      <c r="E7" s="29">
        <v>3</v>
      </c>
      <c r="F7" s="26">
        <v>3.77</v>
      </c>
      <c r="G7" s="27">
        <f>F7*E7</f>
        <v>11.31</v>
      </c>
      <c r="H7" s="28">
        <v>4</v>
      </c>
      <c r="I7" s="115">
        <v>0.66</v>
      </c>
      <c r="J7" s="114">
        <v>3</v>
      </c>
      <c r="K7" s="25">
        <f>1.05*J7*I7</f>
        <v>2.079</v>
      </c>
      <c r="L7" s="23">
        <v>2</v>
      </c>
      <c r="M7" s="24" t="str">
        <f>B7</f>
        <v>正脊</v>
      </c>
      <c r="N7" s="70">
        <f>C7</f>
        <v>0</v>
      </c>
      <c r="O7" s="24" t="str">
        <f>D7</f>
        <v>块</v>
      </c>
      <c r="P7" s="29">
        <f>E7</f>
        <v>3</v>
      </c>
      <c r="Q7" s="28">
        <f>H7</f>
        <v>4</v>
      </c>
      <c r="R7" s="115">
        <f>I7</f>
        <v>0.66</v>
      </c>
      <c r="S7" s="114">
        <f>J7</f>
        <v>3</v>
      </c>
      <c r="T7" s="25">
        <f>K7</f>
        <v>2.079</v>
      </c>
      <c r="U7" s="156" t="str">
        <f>B7</f>
        <v>正脊</v>
      </c>
      <c r="V7" s="25">
        <f>E7</f>
        <v>3</v>
      </c>
    </row>
    <row r="8" spans="1:23" customHeight="1" ht="14.25">
      <c r="A8" s="23">
        <v>3</v>
      </c>
      <c r="B8" s="30" t="s">
        <v>27</v>
      </c>
      <c r="C8" s="24">
        <v>0</v>
      </c>
      <c r="D8" s="24" t="s">
        <v>26</v>
      </c>
      <c r="E8" s="29">
        <v>2</v>
      </c>
      <c r="F8" s="26">
        <v>1.86</v>
      </c>
      <c r="G8" s="27">
        <f>F8*E8</f>
        <v>3.72</v>
      </c>
      <c r="H8" s="28">
        <v>4</v>
      </c>
      <c r="I8" s="115">
        <v>0.22</v>
      </c>
      <c r="J8" s="114">
        <v>3</v>
      </c>
      <c r="K8" s="25">
        <f>1.05*J8*I8</f>
        <v>0.693</v>
      </c>
      <c r="L8" s="23">
        <v>3</v>
      </c>
      <c r="M8" s="24" t="str">
        <f>B8</f>
        <v>清水</v>
      </c>
      <c r="N8" s="70">
        <f>C8</f>
        <v>0</v>
      </c>
      <c r="O8" s="24" t="str">
        <f>D8</f>
        <v>块</v>
      </c>
      <c r="P8" s="29">
        <f>E8</f>
        <v>2</v>
      </c>
      <c r="Q8" s="28">
        <f>H8</f>
        <v>4</v>
      </c>
      <c r="R8" s="115">
        <f>I8</f>
        <v>0.22</v>
      </c>
      <c r="S8" s="114">
        <f>J8</f>
        <v>3</v>
      </c>
      <c r="T8" s="25">
        <f>K8</f>
        <v>0.693</v>
      </c>
      <c r="U8" s="156" t="str">
        <f>B8</f>
        <v>清水</v>
      </c>
      <c r="V8" s="25">
        <f>E8</f>
        <v>2</v>
      </c>
    </row>
    <row r="9" spans="1:23" customHeight="1" ht="14.25">
      <c r="A9" s="23">
        <v>4</v>
      </c>
      <c r="B9" s="30"/>
      <c r="C9" s="24"/>
      <c r="D9" s="24" t="s">
        <v>26</v>
      </c>
      <c r="E9" s="29"/>
      <c r="F9" s="26"/>
      <c r="G9" s="27">
        <f>F9*E9</f>
        <v>0</v>
      </c>
      <c r="H9" s="28">
        <v>4</v>
      </c>
      <c r="I9" s="115">
        <v>0.22</v>
      </c>
      <c r="J9" s="114">
        <v>3</v>
      </c>
      <c r="K9" s="25">
        <f>1.05*J9*I9</f>
        <v>0.693</v>
      </c>
      <c r="L9" s="23">
        <v>4</v>
      </c>
      <c r="M9" s="24">
        <f>B9</f>
        <v/>
      </c>
      <c r="N9" s="70">
        <f>C9</f>
        <v/>
      </c>
      <c r="O9" s="24" t="str">
        <f>D9</f>
        <v>块</v>
      </c>
      <c r="P9" s="29">
        <f>E9</f>
        <v/>
      </c>
      <c r="Q9" s="28">
        <f>H9</f>
        <v>4</v>
      </c>
      <c r="R9" s="115">
        <f>I9</f>
        <v>0.22</v>
      </c>
      <c r="S9" s="114">
        <f>J9</f>
        <v>3</v>
      </c>
      <c r="T9" s="25">
        <f>K9</f>
        <v>0.693</v>
      </c>
      <c r="U9" s="156">
        <f>B9</f>
        <v/>
      </c>
      <c r="V9" s="25">
        <f>E9</f>
        <v/>
      </c>
      <c r="W9">
        <v>800</v>
      </c>
    </row>
    <row r="10" spans="1:23" customHeight="1" ht="14.25">
      <c r="A10" s="23">
        <v>5</v>
      </c>
      <c r="B10" s="30"/>
      <c r="C10" s="24"/>
      <c r="D10" s="24"/>
      <c r="E10" s="31"/>
      <c r="F10" s="26"/>
      <c r="G10" s="27">
        <f>F10*E10</f>
        <v>0</v>
      </c>
      <c r="H10" s="28">
        <v>4</v>
      </c>
      <c r="I10" s="115">
        <v>0.22</v>
      </c>
      <c r="J10" s="114">
        <v>3</v>
      </c>
      <c r="K10" s="25">
        <f>1.05*J10*I10</f>
        <v>0.693</v>
      </c>
      <c r="L10" s="23">
        <v>5</v>
      </c>
      <c r="M10" s="24">
        <f>B10</f>
        <v/>
      </c>
      <c r="N10" s="70">
        <f>C10</f>
        <v/>
      </c>
      <c r="O10" s="24">
        <f>D10</f>
        <v/>
      </c>
      <c r="P10" s="29">
        <f>E10</f>
        <v/>
      </c>
      <c r="Q10" s="28">
        <f>H10</f>
        <v>4</v>
      </c>
      <c r="R10" s="115">
        <f>I10</f>
        <v>0.22</v>
      </c>
      <c r="S10" s="114">
        <f>J10</f>
        <v>3</v>
      </c>
      <c r="T10" s="25">
        <f>K10</f>
        <v>0.693</v>
      </c>
      <c r="U10" s="156">
        <f>B10</f>
        <v/>
      </c>
      <c r="V10" s="25">
        <f>E10</f>
        <v/>
      </c>
      <c r="W10">
        <v>290</v>
      </c>
    </row>
    <row r="11" spans="1:23" customHeight="1" ht="14.25">
      <c r="A11" s="23">
        <v>6</v>
      </c>
      <c r="B11" s="30"/>
      <c r="C11" s="32"/>
      <c r="D11" s="24" t="s">
        <v>26</v>
      </c>
      <c r="E11" s="31"/>
      <c r="F11" s="26"/>
      <c r="G11" s="27">
        <f>F11*E11</f>
        <v>0</v>
      </c>
      <c r="H11" s="28">
        <v>4</v>
      </c>
      <c r="I11" s="115">
        <v>0.22</v>
      </c>
      <c r="J11" s="114">
        <v>3</v>
      </c>
      <c r="K11" s="25">
        <f>1.05*J11*I11</f>
        <v>0.693</v>
      </c>
      <c r="L11" s="23">
        <v>6</v>
      </c>
      <c r="M11" s="24">
        <f>B11</f>
        <v/>
      </c>
      <c r="N11" s="70">
        <f>C11</f>
        <v/>
      </c>
      <c r="O11" s="24" t="str">
        <f>D11</f>
        <v>块</v>
      </c>
      <c r="P11" s="29">
        <f>E11</f>
        <v/>
      </c>
      <c r="Q11" s="28">
        <f>H11</f>
        <v>4</v>
      </c>
      <c r="R11" s="115">
        <f>I11</f>
        <v>0.22</v>
      </c>
      <c r="S11" s="114">
        <f>J11</f>
        <v>3</v>
      </c>
      <c r="T11" s="25">
        <f>K11</f>
        <v>0.693</v>
      </c>
      <c r="U11" s="156">
        <f>B11</f>
        <v/>
      </c>
      <c r="V11" s="25">
        <f>E11</f>
        <v/>
      </c>
      <c r="W11">
        <v>1173</v>
      </c>
    </row>
    <row r="12" spans="1:23" customHeight="1" ht="14.25">
      <c r="A12" s="23"/>
      <c r="B12" s="33"/>
      <c r="C12" s="24"/>
      <c r="D12" s="24" t="s">
        <v>28</v>
      </c>
      <c r="E12" s="29"/>
      <c r="F12" s="26"/>
      <c r="G12" s="27">
        <f>F12*E12</f>
        <v>0</v>
      </c>
      <c r="H12" s="28">
        <v>4</v>
      </c>
      <c r="I12" s="115">
        <v>0.22</v>
      </c>
      <c r="J12" s="114">
        <v>3</v>
      </c>
      <c r="K12" s="25">
        <f>1.05*J12*I12</f>
        <v>0.693</v>
      </c>
      <c r="L12" s="23"/>
      <c r="M12" s="24">
        <f>B12</f>
        <v/>
      </c>
      <c r="N12" s="70">
        <f>C12</f>
        <v/>
      </c>
      <c r="O12" s="24" t="str">
        <f>D12</f>
        <v>个</v>
      </c>
      <c r="P12" s="29">
        <f>E12</f>
        <v/>
      </c>
      <c r="Q12" s="28">
        <f>H12</f>
        <v>4</v>
      </c>
      <c r="R12" s="115">
        <f>I12</f>
        <v>0.22</v>
      </c>
      <c r="S12" s="114">
        <f>J12</f>
        <v>3</v>
      </c>
      <c r="T12" s="25">
        <f>K12</f>
        <v>0.693</v>
      </c>
      <c r="U12" s="156">
        <f>B12</f>
        <v/>
      </c>
      <c r="V12" s="25">
        <f>E12</f>
        <v/>
      </c>
      <c r="W12">
        <v>4921</v>
      </c>
    </row>
    <row r="13" spans="1:23" customHeight="1" ht="14.25">
      <c r="A13" s="23"/>
      <c r="B13" s="33"/>
      <c r="C13" s="24"/>
      <c r="D13" s="24"/>
      <c r="E13" s="29"/>
      <c r="F13" s="26"/>
      <c r="G13" s="27">
        <f>F13*E13</f>
        <v>0</v>
      </c>
      <c r="H13" s="28">
        <v>4</v>
      </c>
      <c r="I13" s="115">
        <v>0.22</v>
      </c>
      <c r="J13" s="114">
        <v>3</v>
      </c>
      <c r="K13" s="25">
        <f>1.05*J13*I13</f>
        <v>0.693</v>
      </c>
      <c r="L13" s="23"/>
      <c r="M13" s="24">
        <f>B13</f>
        <v/>
      </c>
      <c r="N13" s="70">
        <f>C13</f>
        <v/>
      </c>
      <c r="O13" s="24">
        <f>D13</f>
        <v/>
      </c>
      <c r="P13" s="29">
        <f>E13</f>
        <v/>
      </c>
      <c r="Q13" s="28">
        <f>H13</f>
        <v>4</v>
      </c>
      <c r="R13" s="115">
        <f>I13</f>
        <v>0.22</v>
      </c>
      <c r="S13" s="114">
        <f>J13</f>
        <v>3</v>
      </c>
      <c r="T13" s="25">
        <f>K13</f>
        <v>0.693</v>
      </c>
      <c r="U13" s="156">
        <f>B13</f>
        <v/>
      </c>
      <c r="V13" s="25">
        <f>E13</f>
        <v/>
      </c>
      <c r="W13">
        <v>6300</v>
      </c>
    </row>
    <row r="14" spans="1:23" customHeight="1" ht="14.25">
      <c r="A14" s="34"/>
      <c r="B14" s="30"/>
      <c r="C14" s="35"/>
      <c r="D14" s="35"/>
      <c r="E14" s="36"/>
      <c r="F14" s="26"/>
      <c r="G14" s="27">
        <f>F14*E14</f>
        <v>0</v>
      </c>
      <c r="H14" s="28">
        <v>4</v>
      </c>
      <c r="I14" s="115">
        <v>0.22</v>
      </c>
      <c r="J14" s="116">
        <v>3</v>
      </c>
      <c r="K14" s="25">
        <f>1.05*J14*I14</f>
        <v>0.693</v>
      </c>
      <c r="L14" s="34"/>
      <c r="M14" s="24">
        <f>B14</f>
        <v/>
      </c>
      <c r="N14" s="70">
        <f>C14</f>
        <v/>
      </c>
      <c r="O14" s="24">
        <f>D14</f>
        <v/>
      </c>
      <c r="P14" s="29">
        <f>E14</f>
        <v/>
      </c>
      <c r="Q14" s="28">
        <f>H14</f>
        <v>4</v>
      </c>
      <c r="R14" s="115">
        <f>I14</f>
        <v>0.22</v>
      </c>
      <c r="S14" s="114">
        <f>J14</f>
        <v>3</v>
      </c>
      <c r="T14" s="25">
        <f>K14</f>
        <v>0.693</v>
      </c>
      <c r="U14" s="156">
        <f>B14</f>
        <v/>
      </c>
      <c r="V14" s="25">
        <f>E14</f>
        <v/>
      </c>
      <c r="W14">
        <v>6200</v>
      </c>
    </row>
    <row r="15" spans="1:23" customHeight="1" ht="14.25">
      <c r="A15" s="34"/>
      <c r="B15" s="30"/>
      <c r="C15" s="35"/>
      <c r="D15" s="35"/>
      <c r="E15" s="36"/>
      <c r="F15" s="26"/>
      <c r="G15" s="27">
        <f>F15*E15</f>
        <v>0</v>
      </c>
      <c r="H15" s="28">
        <v>4</v>
      </c>
      <c r="I15" s="115">
        <v>0.22</v>
      </c>
      <c r="J15" s="116">
        <v>3</v>
      </c>
      <c r="K15" s="25">
        <f>1.05*J15*I15</f>
        <v>0.693</v>
      </c>
      <c r="L15" s="34"/>
      <c r="M15" s="24">
        <f>B15</f>
        <v/>
      </c>
      <c r="N15" s="70">
        <f>C15</f>
        <v/>
      </c>
      <c r="O15" s="24">
        <f>D15</f>
        <v/>
      </c>
      <c r="P15" s="29">
        <f>E15</f>
        <v/>
      </c>
      <c r="Q15" s="28">
        <f>H15</f>
        <v>4</v>
      </c>
      <c r="R15" s="115">
        <f>I15</f>
        <v>0.22</v>
      </c>
      <c r="S15" s="114">
        <f>J15</f>
        <v>3</v>
      </c>
      <c r="T15" s="25">
        <f>K15</f>
        <v>0.693</v>
      </c>
      <c r="U15" s="156">
        <f>B15</f>
        <v/>
      </c>
      <c r="V15" s="25">
        <f>E15</f>
        <v/>
      </c>
      <c r="W15">
        <v>6200</v>
      </c>
    </row>
    <row r="16" spans="1:23" customHeight="1" ht="14.25">
      <c r="A16" s="37"/>
      <c r="B16" s="30"/>
      <c r="C16" s="38"/>
      <c r="D16" s="38"/>
      <c r="E16" s="39"/>
      <c r="F16" s="26"/>
      <c r="G16" s="27">
        <f>F16*E16</f>
        <v>0</v>
      </c>
      <c r="H16" s="28">
        <v>4</v>
      </c>
      <c r="I16" s="115">
        <v>0.22</v>
      </c>
      <c r="J16" s="116">
        <v>3</v>
      </c>
      <c r="K16" s="25">
        <f>1.05*J16*I16</f>
        <v>0.693</v>
      </c>
      <c r="L16" s="37"/>
      <c r="M16" s="24">
        <f>B16</f>
        <v/>
      </c>
      <c r="N16" s="70">
        <f>C16</f>
        <v/>
      </c>
      <c r="O16" s="24">
        <f>D16</f>
        <v/>
      </c>
      <c r="P16" s="29">
        <f>E16</f>
        <v/>
      </c>
      <c r="Q16" s="28">
        <f>H16</f>
        <v>4</v>
      </c>
      <c r="R16" s="115">
        <f>I16</f>
        <v>0.22</v>
      </c>
      <c r="S16" s="114">
        <f>J16</f>
        <v>3</v>
      </c>
      <c r="T16" s="25">
        <f>K16</f>
        <v>0.693</v>
      </c>
      <c r="U16" s="156">
        <f>B16</f>
        <v/>
      </c>
      <c r="V16" s="25">
        <f>E16</f>
        <v/>
      </c>
      <c r="W16">
        <v>6200</v>
      </c>
    </row>
    <row r="17" spans="1:23" customHeight="1" ht="14.25">
      <c r="A17" s="37"/>
      <c r="B17" s="24"/>
      <c r="C17" s="24"/>
      <c r="D17" s="24"/>
      <c r="E17" s="29"/>
      <c r="F17" s="26"/>
      <c r="G17" s="27">
        <f>F17*E17</f>
        <v>0</v>
      </c>
      <c r="H17" s="28">
        <v>4</v>
      </c>
      <c r="I17" s="115">
        <v>0.22</v>
      </c>
      <c r="J17" s="116">
        <v>3</v>
      </c>
      <c r="K17" s="25">
        <f>1.05*J17*I17</f>
        <v>0.693</v>
      </c>
      <c r="L17" s="37"/>
      <c r="M17" s="24">
        <f>B17</f>
        <v/>
      </c>
      <c r="N17" s="70">
        <f>C17</f>
        <v/>
      </c>
      <c r="O17" s="24">
        <f>D17</f>
        <v/>
      </c>
      <c r="P17" s="29">
        <f>E17</f>
        <v/>
      </c>
      <c r="Q17" s="28">
        <f>H17</f>
        <v>4</v>
      </c>
      <c r="R17" s="115">
        <f>I17</f>
        <v>0.22</v>
      </c>
      <c r="S17" s="114">
        <f>J17</f>
        <v>3</v>
      </c>
      <c r="T17" s="25">
        <f>K17</f>
        <v>0.693</v>
      </c>
      <c r="U17" s="156">
        <f>B17</f>
        <v/>
      </c>
      <c r="V17" s="25">
        <f>E17</f>
        <v/>
      </c>
      <c r="W17">
        <v>6200</v>
      </c>
    </row>
    <row r="18" spans="1:23" customHeight="1" ht="14.25">
      <c r="A18" s="40"/>
      <c r="B18" s="41"/>
      <c r="C18" s="38"/>
      <c r="D18" s="38"/>
      <c r="E18" s="39"/>
      <c r="F18" s="42"/>
      <c r="G18" s="27">
        <f>F18*E18</f>
        <v>0</v>
      </c>
      <c r="H18" s="28">
        <v>4</v>
      </c>
      <c r="I18" s="115">
        <v>0.22</v>
      </c>
      <c r="J18" s="116">
        <v>3</v>
      </c>
      <c r="K18" s="25">
        <f>1.05*J18*I18</f>
        <v>0.693</v>
      </c>
      <c r="L18" s="72"/>
      <c r="M18" s="24">
        <f>B18</f>
        <v/>
      </c>
      <c r="N18" s="70">
        <f>C18</f>
        <v/>
      </c>
      <c r="O18" s="24">
        <f>D18</f>
        <v/>
      </c>
      <c r="P18" s="29">
        <f>E18</f>
        <v/>
      </c>
      <c r="Q18" s="28">
        <f>H18</f>
        <v>4</v>
      </c>
      <c r="R18" s="115">
        <f>I18</f>
        <v>0.22</v>
      </c>
      <c r="S18" s="114">
        <f>J18</f>
        <v>3</v>
      </c>
      <c r="T18" s="25">
        <f>K18</f>
        <v>0.693</v>
      </c>
      <c r="U18" s="156">
        <f>B18</f>
        <v/>
      </c>
      <c r="V18" s="25">
        <f>E18</f>
        <v/>
      </c>
      <c r="W18">
        <v>6400</v>
      </c>
    </row>
    <row r="19" spans="1:23" customHeight="1" ht="14.25">
      <c r="A19" s="43"/>
      <c r="B19" s="44"/>
      <c r="C19" s="45"/>
      <c r="D19" s="45"/>
      <c r="E19" s="46"/>
      <c r="F19" s="47"/>
      <c r="G19" s="27">
        <f>F19*E19</f>
        <v>0</v>
      </c>
      <c r="H19" s="28">
        <v>4</v>
      </c>
      <c r="I19" s="115">
        <v>0.22</v>
      </c>
      <c r="J19" s="116">
        <v>3</v>
      </c>
      <c r="K19" s="25">
        <f>1.05*J19*I19</f>
        <v>0.693</v>
      </c>
      <c r="L19" s="43"/>
      <c r="M19" s="24">
        <f>B19</f>
        <v/>
      </c>
      <c r="N19" s="70">
        <f>C19</f>
        <v/>
      </c>
      <c r="O19" s="24">
        <f>D19</f>
        <v/>
      </c>
      <c r="P19" s="29">
        <f>E19</f>
        <v/>
      </c>
      <c r="Q19" s="28">
        <f>H19</f>
        <v>4</v>
      </c>
      <c r="R19" s="115">
        <f>I19</f>
        <v>0.22</v>
      </c>
      <c r="S19" s="114">
        <f>J19</f>
        <v>3</v>
      </c>
      <c r="T19" s="25">
        <f>K19</f>
        <v>0.693</v>
      </c>
      <c r="U19" s="156">
        <f>B19</f>
        <v/>
      </c>
      <c r="V19" s="25">
        <f>E19</f>
        <v/>
      </c>
      <c r="W19">
        <v>6200</v>
      </c>
    </row>
    <row r="20" spans="1:23" customHeight="1" ht="14.25">
      <c r="A20" s="48"/>
      <c r="B20" s="44"/>
      <c r="C20" s="45"/>
      <c r="D20" s="45"/>
      <c r="E20" s="49"/>
      <c r="F20" s="47"/>
      <c r="G20" s="27">
        <f>F20*E20</f>
        <v>0</v>
      </c>
      <c r="H20" s="28">
        <v>4</v>
      </c>
      <c r="I20" s="115">
        <v>0.22</v>
      </c>
      <c r="J20" s="116">
        <v>3</v>
      </c>
      <c r="K20" s="25">
        <f>1.05*J20*I20</f>
        <v>0.693</v>
      </c>
      <c r="L20" s="43"/>
      <c r="M20" s="24">
        <f>B20</f>
        <v/>
      </c>
      <c r="N20" s="70">
        <f>C20</f>
        <v/>
      </c>
      <c r="O20" s="24">
        <f>D20</f>
        <v/>
      </c>
      <c r="P20" s="29">
        <f>E20</f>
        <v/>
      </c>
      <c r="Q20" s="28">
        <f>H20</f>
        <v>4</v>
      </c>
      <c r="R20" s="115">
        <f>I20</f>
        <v>0.22</v>
      </c>
      <c r="S20" s="114">
        <f>J20</f>
        <v>3</v>
      </c>
      <c r="T20" s="25">
        <f>K20</f>
        <v>0.693</v>
      </c>
      <c r="U20" s="156">
        <f>B20</f>
        <v/>
      </c>
      <c r="V20" s="25">
        <f>E20</f>
        <v/>
      </c>
      <c r="W20">
        <v>6100</v>
      </c>
    </row>
    <row r="21" spans="1:23" customHeight="1" ht="14.25">
      <c r="A21" s="48"/>
      <c r="B21" s="44"/>
      <c r="C21" s="45"/>
      <c r="D21" s="45"/>
      <c r="E21" s="49"/>
      <c r="F21" s="47"/>
      <c r="G21" s="27">
        <f>F21*E21</f>
        <v>0</v>
      </c>
      <c r="H21" s="28">
        <v>4</v>
      </c>
      <c r="I21" s="115">
        <v>0.22</v>
      </c>
      <c r="J21" s="116">
        <v>3</v>
      </c>
      <c r="K21" s="25">
        <f>1.05*J21*I21</f>
        <v>0.693</v>
      </c>
      <c r="L21" s="43"/>
      <c r="M21" s="24">
        <f>B21</f>
        <v/>
      </c>
      <c r="N21" s="70">
        <f>C21</f>
        <v/>
      </c>
      <c r="O21" s="24">
        <f>D21</f>
        <v/>
      </c>
      <c r="P21" s="29">
        <f>E21</f>
        <v/>
      </c>
      <c r="Q21" s="28">
        <f>H21</f>
        <v>4</v>
      </c>
      <c r="R21" s="115">
        <f>I21</f>
        <v>0.22</v>
      </c>
      <c r="S21" s="114">
        <f>J21</f>
        <v>3</v>
      </c>
      <c r="T21" s="25">
        <f>K21</f>
        <v>0.693</v>
      </c>
      <c r="U21" s="156">
        <f>B21</f>
        <v/>
      </c>
      <c r="V21" s="25">
        <f>E21</f>
        <v/>
      </c>
    </row>
    <row r="22" spans="1:23" customHeight="1" ht="14.25">
      <c r="A22" s="48"/>
      <c r="B22" s="44"/>
      <c r="C22" s="45"/>
      <c r="D22" s="45"/>
      <c r="E22" s="49"/>
      <c r="F22" s="47"/>
      <c r="G22" s="27">
        <f>F22*E22</f>
        <v>0</v>
      </c>
      <c r="H22" s="28">
        <v>4</v>
      </c>
      <c r="I22" s="115">
        <v>0.22</v>
      </c>
      <c r="J22" s="116">
        <v>3</v>
      </c>
      <c r="K22" s="25">
        <f>1.05*J22*I22</f>
        <v>0.693</v>
      </c>
      <c r="L22" s="43"/>
      <c r="M22" s="24">
        <f>B22</f>
        <v/>
      </c>
      <c r="N22" s="70">
        <f>C22</f>
        <v/>
      </c>
      <c r="O22" s="24">
        <f>D22</f>
        <v/>
      </c>
      <c r="P22" s="29">
        <f>E22</f>
        <v/>
      </c>
      <c r="Q22" s="28">
        <f>H22</f>
        <v>4</v>
      </c>
      <c r="R22" s="115">
        <f>I22</f>
        <v>0.22</v>
      </c>
      <c r="S22" s="114">
        <f>J22</f>
        <v>3</v>
      </c>
      <c r="T22" s="25">
        <f>K22</f>
        <v>0.693</v>
      </c>
      <c r="U22" s="156">
        <f>B22</f>
        <v/>
      </c>
      <c r="V22" s="25">
        <f>E22</f>
        <v/>
      </c>
    </row>
    <row r="23" spans="1:23" customHeight="1" ht="14.25">
      <c r="A23" s="48"/>
      <c r="B23" s="44"/>
      <c r="C23" s="45"/>
      <c r="D23" s="45"/>
      <c r="E23" s="49"/>
      <c r="F23" s="47"/>
      <c r="G23" s="27">
        <f>F23*E23</f>
        <v>0</v>
      </c>
      <c r="H23" s="28">
        <v>4</v>
      </c>
      <c r="I23" s="115">
        <v>0.22</v>
      </c>
      <c r="J23" s="116">
        <v>3</v>
      </c>
      <c r="K23" s="25">
        <f>1.05*J23*I23</f>
        <v>0.693</v>
      </c>
      <c r="L23" s="43"/>
      <c r="M23" s="24">
        <f>B23</f>
        <v/>
      </c>
      <c r="N23" s="70">
        <f>C23</f>
        <v/>
      </c>
      <c r="O23" s="24">
        <f>D23</f>
        <v/>
      </c>
      <c r="P23" s="29">
        <f>E23</f>
        <v/>
      </c>
      <c r="Q23" s="28">
        <f>H23</f>
        <v>4</v>
      </c>
      <c r="R23" s="115">
        <f>I23</f>
        <v>0.22</v>
      </c>
      <c r="S23" s="114">
        <f>J23</f>
        <v>3</v>
      </c>
      <c r="T23" s="25">
        <f>K23</f>
        <v>0.693</v>
      </c>
      <c r="U23" s="156">
        <f>B23</f>
        <v/>
      </c>
      <c r="V23" s="25">
        <f>E23</f>
        <v/>
      </c>
    </row>
    <row r="24" spans="1:23" customHeight="1" ht="14.25">
      <c r="A24" s="48"/>
      <c r="B24" s="44"/>
      <c r="C24" s="45"/>
      <c r="D24" s="45"/>
      <c r="E24" s="49"/>
      <c r="F24" s="47"/>
      <c r="G24" s="27">
        <f>F24*E24</f>
        <v>0</v>
      </c>
      <c r="H24" s="28">
        <v>4</v>
      </c>
      <c r="I24" s="115">
        <v>0.22</v>
      </c>
      <c r="J24" s="116">
        <v>3</v>
      </c>
      <c r="K24" s="25">
        <f>1.05*J24*I24</f>
        <v>0.693</v>
      </c>
      <c r="L24" s="43"/>
      <c r="M24" s="24">
        <f>B24</f>
        <v/>
      </c>
      <c r="N24" s="70">
        <f>C24</f>
        <v/>
      </c>
      <c r="O24" s="24">
        <f>D24</f>
        <v/>
      </c>
      <c r="P24" s="29">
        <f>E24</f>
        <v/>
      </c>
      <c r="Q24" s="28">
        <f>H24</f>
        <v>4</v>
      </c>
      <c r="R24" s="115">
        <f>I24</f>
        <v>0.22</v>
      </c>
      <c r="S24" s="114">
        <f>J24</f>
        <v>3</v>
      </c>
      <c r="T24" s="25">
        <f>K24</f>
        <v>0.693</v>
      </c>
      <c r="U24" s="156">
        <f>B24</f>
        <v/>
      </c>
      <c r="V24" s="25">
        <f>E24</f>
        <v/>
      </c>
    </row>
    <row r="25" spans="1:23" customHeight="1" ht="14.25">
      <c r="A25" s="48"/>
      <c r="B25" s="44"/>
      <c r="C25" s="45"/>
      <c r="D25" s="45"/>
      <c r="E25" s="49"/>
      <c r="F25" s="47"/>
      <c r="G25" s="27">
        <f>F25*E25</f>
        <v>0</v>
      </c>
      <c r="H25" s="28">
        <v>4</v>
      </c>
      <c r="I25" s="115">
        <v>0.22</v>
      </c>
      <c r="J25" s="116">
        <v>3</v>
      </c>
      <c r="K25" s="25">
        <f>1.05*J25*I25</f>
        <v>0.693</v>
      </c>
      <c r="L25" s="43"/>
      <c r="M25" s="24">
        <f>B25</f>
        <v/>
      </c>
      <c r="N25" s="70">
        <f>C25</f>
        <v/>
      </c>
      <c r="O25" s="24">
        <f>D25</f>
        <v/>
      </c>
      <c r="P25" s="29">
        <f>E25</f>
        <v/>
      </c>
      <c r="Q25" s="28">
        <f>H25</f>
        <v>4</v>
      </c>
      <c r="R25" s="115">
        <f>I25</f>
        <v>0.22</v>
      </c>
      <c r="S25" s="114">
        <f>J25</f>
        <v>3</v>
      </c>
      <c r="T25" s="25">
        <f>K25</f>
        <v>0.693</v>
      </c>
      <c r="U25" s="156">
        <f>B25</f>
        <v/>
      </c>
      <c r="V25" s="25">
        <f>E25</f>
        <v/>
      </c>
    </row>
    <row r="26" spans="1:23" customHeight="1" ht="14.25">
      <c r="A26" s="48"/>
      <c r="B26" s="44"/>
      <c r="C26" s="45"/>
      <c r="D26" s="45"/>
      <c r="E26" s="49"/>
      <c r="F26" s="47"/>
      <c r="G26" s="27">
        <f>F26*E26</f>
        <v>0</v>
      </c>
      <c r="H26" s="28">
        <v>4</v>
      </c>
      <c r="I26" s="115">
        <v>0.22</v>
      </c>
      <c r="J26" s="116">
        <v>3</v>
      </c>
      <c r="K26" s="25">
        <f>1.05*J26*I26</f>
        <v>0.693</v>
      </c>
      <c r="L26" s="43"/>
      <c r="M26" s="24">
        <f>B26</f>
        <v/>
      </c>
      <c r="N26" s="70">
        <f>C26</f>
        <v/>
      </c>
      <c r="O26" s="24">
        <f>D26</f>
        <v/>
      </c>
      <c r="P26" s="29">
        <f>E26</f>
        <v/>
      </c>
      <c r="Q26" s="28">
        <f>H26</f>
        <v>4</v>
      </c>
      <c r="R26" s="115">
        <f>I26</f>
        <v>0.22</v>
      </c>
      <c r="S26" s="114">
        <f>J26</f>
        <v>3</v>
      </c>
      <c r="T26" s="25">
        <f>K26</f>
        <v>0.693</v>
      </c>
      <c r="U26" s="156">
        <f>B26</f>
        <v/>
      </c>
      <c r="V26" s="25">
        <f>E26</f>
        <v/>
      </c>
    </row>
    <row r="27" spans="1:23" customHeight="1" ht="14.25">
      <c r="A27" s="48"/>
      <c r="B27" s="44"/>
      <c r="C27" s="45"/>
      <c r="D27" s="45"/>
      <c r="E27" s="49"/>
      <c r="F27" s="47"/>
      <c r="G27" s="27">
        <f>F27*E27</f>
        <v>0</v>
      </c>
      <c r="H27" s="28">
        <v>4</v>
      </c>
      <c r="I27" s="115">
        <v>0.22</v>
      </c>
      <c r="J27" s="116">
        <v>3</v>
      </c>
      <c r="K27" s="25">
        <f>1.05*J27*I27</f>
        <v>0.693</v>
      </c>
      <c r="L27" s="43"/>
      <c r="M27" s="24">
        <f>B27</f>
        <v/>
      </c>
      <c r="N27" s="70">
        <f>C27</f>
        <v/>
      </c>
      <c r="O27" s="24">
        <f>D27</f>
        <v/>
      </c>
      <c r="P27" s="29">
        <f>E27</f>
        <v/>
      </c>
      <c r="Q27" s="28">
        <f>H27</f>
        <v>4</v>
      </c>
      <c r="R27" s="115">
        <f>I27</f>
        <v>0.22</v>
      </c>
      <c r="S27" s="114">
        <f>J27</f>
        <v>3</v>
      </c>
      <c r="T27" s="25">
        <f>K27</f>
        <v>0.693</v>
      </c>
      <c r="U27" s="156">
        <f>B27</f>
        <v/>
      </c>
      <c r="V27" s="25">
        <f>E27</f>
        <v/>
      </c>
    </row>
    <row r="28" spans="1:23" customHeight="1" ht="14.25">
      <c r="A28" s="48"/>
      <c r="B28" s="44"/>
      <c r="C28" s="45"/>
      <c r="D28" s="45"/>
      <c r="E28" s="49"/>
      <c r="F28" s="47"/>
      <c r="G28" s="27">
        <f>F28*E28</f>
        <v>0</v>
      </c>
      <c r="H28" s="28">
        <v>4</v>
      </c>
      <c r="I28" s="115">
        <v>0.22</v>
      </c>
      <c r="J28" s="116">
        <v>3</v>
      </c>
      <c r="K28" s="25">
        <f>1.05*J28*I28</f>
        <v>0.693</v>
      </c>
      <c r="L28" s="43"/>
      <c r="M28" s="24">
        <f>B28</f>
        <v/>
      </c>
      <c r="N28" s="70">
        <f>C28</f>
        <v/>
      </c>
      <c r="O28" s="24">
        <f>D28</f>
        <v/>
      </c>
      <c r="P28" s="29">
        <f>E28</f>
        <v/>
      </c>
      <c r="Q28" s="28">
        <f>H28</f>
        <v>4</v>
      </c>
      <c r="R28" s="115">
        <f>I28</f>
        <v>0.22</v>
      </c>
      <c r="S28" s="114">
        <f>J28</f>
        <v>3</v>
      </c>
      <c r="T28" s="25">
        <f>K28</f>
        <v>0.693</v>
      </c>
      <c r="U28" s="156">
        <f>B28</f>
        <v/>
      </c>
      <c r="V28" s="25">
        <f>E28</f>
        <v/>
      </c>
    </row>
    <row r="29" spans="1:23" customHeight="1" ht="14.25">
      <c r="A29" s="48"/>
      <c r="B29" s="44"/>
      <c r="C29" s="45"/>
      <c r="D29" s="45"/>
      <c r="E29" s="49"/>
      <c r="F29" s="47"/>
      <c r="G29" s="27">
        <f>F29*E29</f>
        <v>0</v>
      </c>
      <c r="H29" s="28">
        <v>4</v>
      </c>
      <c r="I29" s="115">
        <v>0.22</v>
      </c>
      <c r="J29" s="116">
        <v>3</v>
      </c>
      <c r="K29" s="25">
        <f>1.05*J29*I29</f>
        <v>0.693</v>
      </c>
      <c r="L29" s="43"/>
      <c r="M29" s="24">
        <f>B29</f>
        <v/>
      </c>
      <c r="N29" s="70">
        <f>C29</f>
        <v/>
      </c>
      <c r="O29" s="24">
        <f>D29</f>
        <v/>
      </c>
      <c r="P29" s="29">
        <f>E29</f>
        <v/>
      </c>
      <c r="Q29" s="28">
        <f>H29</f>
        <v>4</v>
      </c>
      <c r="R29" s="115">
        <f>I29</f>
        <v>0.22</v>
      </c>
      <c r="S29" s="114">
        <f>J29</f>
        <v>3</v>
      </c>
      <c r="T29" s="25">
        <f>K29</f>
        <v>0.693</v>
      </c>
      <c r="U29" s="156">
        <f>B29</f>
        <v/>
      </c>
      <c r="V29" s="25">
        <f>E29</f>
        <v/>
      </c>
    </row>
    <row r="30" spans="1:23" customHeight="1" ht="14.25">
      <c r="A30" s="48"/>
      <c r="B30" s="44"/>
      <c r="C30" s="45"/>
      <c r="D30" s="45"/>
      <c r="E30" s="49"/>
      <c r="F30" s="47"/>
      <c r="G30" s="27">
        <f>F30*E30</f>
        <v>0</v>
      </c>
      <c r="H30" s="28">
        <f>I30/0.22</f>
        <v>0</v>
      </c>
      <c r="I30" s="115"/>
      <c r="J30" s="116"/>
      <c r="K30" s="25">
        <f>1.05*J30*I30</f>
        <v>0</v>
      </c>
      <c r="L30" s="43"/>
      <c r="M30" s="24">
        <f>B30</f>
        <v/>
      </c>
      <c r="N30" s="70">
        <f>C30</f>
        <v/>
      </c>
      <c r="O30" s="24">
        <f>D30</f>
        <v/>
      </c>
      <c r="P30" s="29">
        <f>E30</f>
        <v/>
      </c>
      <c r="Q30" s="28">
        <f>H30</f>
        <v>0</v>
      </c>
      <c r="R30" s="115">
        <f>I30</f>
        <v/>
      </c>
      <c r="S30" s="114">
        <f>J30</f>
        <v/>
      </c>
      <c r="T30" s="25">
        <f>K30</f>
        <v>0</v>
      </c>
      <c r="U30" s="156">
        <f>B30</f>
        <v/>
      </c>
      <c r="V30" s="25">
        <f>E30</f>
        <v/>
      </c>
    </row>
    <row r="31" spans="1:23" customHeight="1" ht="14.25">
      <c r="A31" s="48"/>
      <c r="B31" s="44"/>
      <c r="C31" s="45"/>
      <c r="D31" s="45"/>
      <c r="E31" s="49"/>
      <c r="F31" s="47"/>
      <c r="G31" s="27">
        <f>F31*E31</f>
        <v>0</v>
      </c>
      <c r="H31" s="28">
        <f>I31/0.22</f>
        <v>0</v>
      </c>
      <c r="I31" s="115"/>
      <c r="J31" s="116"/>
      <c r="K31" s="25">
        <f>1.05*J31*I31</f>
        <v>0</v>
      </c>
      <c r="L31" s="43"/>
      <c r="M31" s="24">
        <f>B31</f>
        <v/>
      </c>
      <c r="N31" s="70">
        <f>C31</f>
        <v/>
      </c>
      <c r="O31" s="24">
        <f>D31</f>
        <v/>
      </c>
      <c r="P31" s="29">
        <f>E31</f>
        <v/>
      </c>
      <c r="Q31" s="28">
        <f>H31</f>
        <v>0</v>
      </c>
      <c r="R31" s="115">
        <f>I31</f>
        <v/>
      </c>
      <c r="S31" s="114">
        <f>J31</f>
        <v/>
      </c>
      <c r="T31" s="25">
        <f>K31</f>
        <v>0</v>
      </c>
      <c r="U31" s="156">
        <f>B31</f>
        <v/>
      </c>
      <c r="V31" s="25">
        <f>E31</f>
        <v/>
      </c>
    </row>
    <row r="32" spans="1:23" customHeight="1" ht="14.25">
      <c r="A32" s="48"/>
      <c r="B32" s="44"/>
      <c r="C32" s="45"/>
      <c r="D32" s="45"/>
      <c r="E32" s="49"/>
      <c r="F32" s="47"/>
      <c r="G32" s="27">
        <f>F32*E32</f>
        <v>0</v>
      </c>
      <c r="H32" s="28">
        <f>I32/0.22</f>
        <v>0</v>
      </c>
      <c r="I32" s="115"/>
      <c r="J32" s="116"/>
      <c r="K32" s="25">
        <f>1.05*J32*I32</f>
        <v>0</v>
      </c>
      <c r="L32" s="43"/>
      <c r="M32" s="24">
        <f>B32</f>
        <v/>
      </c>
      <c r="N32" s="70">
        <f>C32</f>
        <v/>
      </c>
      <c r="O32" s="24">
        <f>D32</f>
        <v/>
      </c>
      <c r="P32" s="29">
        <f>E32</f>
        <v/>
      </c>
      <c r="Q32" s="28">
        <f>H32</f>
        <v>0</v>
      </c>
      <c r="R32" s="115">
        <f>I32</f>
        <v/>
      </c>
      <c r="S32" s="114">
        <f>J32</f>
        <v/>
      </c>
      <c r="T32" s="25">
        <f>K32</f>
        <v>0</v>
      </c>
      <c r="U32" s="156">
        <f>B32</f>
        <v/>
      </c>
      <c r="V32" s="25">
        <f>E32</f>
        <v/>
      </c>
    </row>
    <row r="33" spans="1:23" customHeight="1" ht="14.25">
      <c r="A33" s="48"/>
      <c r="B33" s="44"/>
      <c r="C33" s="45"/>
      <c r="D33" s="45"/>
      <c r="E33" s="49"/>
      <c r="F33" s="47"/>
      <c r="G33" s="27">
        <f>F33*E33</f>
        <v>0</v>
      </c>
      <c r="H33" s="28">
        <f>I33/0.22</f>
        <v>0</v>
      </c>
      <c r="I33" s="115"/>
      <c r="J33" s="116"/>
      <c r="K33" s="25">
        <f>1.05*J33*I33</f>
        <v>0</v>
      </c>
      <c r="L33" s="43"/>
      <c r="M33" s="24">
        <f>B33</f>
        <v/>
      </c>
      <c r="N33" s="70">
        <f>C33</f>
        <v/>
      </c>
      <c r="O33" s="24">
        <f>D33</f>
        <v/>
      </c>
      <c r="P33" s="29">
        <f>E33</f>
        <v/>
      </c>
      <c r="Q33" s="28">
        <f>H33</f>
        <v>0</v>
      </c>
      <c r="R33" s="115">
        <f>I33</f>
        <v/>
      </c>
      <c r="S33" s="114">
        <f>J33</f>
        <v/>
      </c>
      <c r="T33" s="25">
        <f>K33</f>
        <v>0</v>
      </c>
      <c r="U33" s="156">
        <f>B33</f>
        <v/>
      </c>
      <c r="V33" s="25">
        <f>E33</f>
        <v/>
      </c>
    </row>
    <row r="34" spans="1:23" customHeight="1" ht="14.25">
      <c r="A34" s="48"/>
      <c r="B34" s="44"/>
      <c r="C34" s="45"/>
      <c r="D34" s="45"/>
      <c r="E34" s="49"/>
      <c r="F34" s="47"/>
      <c r="G34" s="27">
        <f>F34*E34</f>
        <v>0</v>
      </c>
      <c r="H34" s="28">
        <f>I34/0.22</f>
        <v>0</v>
      </c>
      <c r="I34" s="115"/>
      <c r="J34" s="116"/>
      <c r="K34" s="25">
        <f>1.05*J34*I34</f>
        <v>0</v>
      </c>
      <c r="L34" s="43"/>
      <c r="M34" s="24">
        <f>B34</f>
        <v/>
      </c>
      <c r="N34" s="70">
        <f>C34</f>
        <v/>
      </c>
      <c r="O34" s="24">
        <f>D34</f>
        <v/>
      </c>
      <c r="P34" s="29">
        <f>E34</f>
        <v/>
      </c>
      <c r="Q34" s="28">
        <f>H34</f>
        <v>0</v>
      </c>
      <c r="R34" s="115">
        <f>I34</f>
        <v/>
      </c>
      <c r="S34" s="114">
        <f>J34</f>
        <v/>
      </c>
      <c r="T34" s="25">
        <f>K34</f>
        <v>0</v>
      </c>
      <c r="U34" s="156">
        <f>B34</f>
        <v/>
      </c>
      <c r="V34" s="25">
        <f>E34</f>
        <v/>
      </c>
    </row>
    <row r="35" spans="1:23" customHeight="1" ht="14.25">
      <c r="A35" s="48"/>
      <c r="B35" s="44"/>
      <c r="C35" s="45"/>
      <c r="D35" s="45"/>
      <c r="E35" s="49"/>
      <c r="F35" s="47"/>
      <c r="G35" s="27">
        <f>F35*E35</f>
        <v>0</v>
      </c>
      <c r="H35" s="28">
        <f>I35/0.22</f>
        <v>0</v>
      </c>
      <c r="I35" s="115"/>
      <c r="J35" s="116"/>
      <c r="K35" s="25">
        <f>1.05*J35*I35</f>
        <v>0</v>
      </c>
      <c r="L35" s="43"/>
      <c r="M35" s="24">
        <f>B35</f>
        <v/>
      </c>
      <c r="N35" s="70">
        <f>C35</f>
        <v/>
      </c>
      <c r="O35" s="24">
        <f>D35</f>
        <v/>
      </c>
      <c r="P35" s="29">
        <f>E35</f>
        <v/>
      </c>
      <c r="Q35" s="28">
        <f>H35</f>
        <v>0</v>
      </c>
      <c r="R35" s="115">
        <f>I35</f>
        <v/>
      </c>
      <c r="S35" s="114">
        <f>J35</f>
        <v/>
      </c>
      <c r="T35" s="25">
        <f>K35</f>
        <v>0</v>
      </c>
      <c r="U35" s="156">
        <f>B35</f>
        <v/>
      </c>
      <c r="V35" s="25">
        <f>E35</f>
        <v/>
      </c>
    </row>
    <row r="36" spans="1:23" customHeight="1" ht="14.25">
      <c r="A36" s="48"/>
      <c r="B36" s="44"/>
      <c r="C36" s="45"/>
      <c r="D36" s="45"/>
      <c r="E36" s="49"/>
      <c r="F36" s="47"/>
      <c r="G36" s="27">
        <f>F36*E36</f>
        <v>0</v>
      </c>
      <c r="H36" s="28">
        <f>I36/0.22</f>
        <v>0</v>
      </c>
      <c r="I36" s="115"/>
      <c r="J36" s="116"/>
      <c r="K36" s="25">
        <f>1.05*J36*I36</f>
        <v>0</v>
      </c>
      <c r="L36" s="43"/>
      <c r="M36" s="24">
        <f>B36</f>
        <v/>
      </c>
      <c r="N36" s="70">
        <f>C36</f>
        <v/>
      </c>
      <c r="O36" s="24">
        <f>D36</f>
        <v/>
      </c>
      <c r="P36" s="29">
        <f>E36</f>
        <v/>
      </c>
      <c r="Q36" s="28">
        <f>H36</f>
        <v>0</v>
      </c>
      <c r="R36" s="115">
        <f>I36</f>
        <v/>
      </c>
      <c r="S36" s="114">
        <f>J36</f>
        <v/>
      </c>
      <c r="T36" s="25">
        <f>K36</f>
        <v>0</v>
      </c>
      <c r="U36" s="156">
        <f>B36</f>
        <v/>
      </c>
      <c r="V36" s="25">
        <f>E36</f>
        <v/>
      </c>
    </row>
    <row r="37" spans="1:23" customHeight="1" ht="14.25">
      <c r="A37" s="48"/>
      <c r="B37" s="44"/>
      <c r="C37" s="45"/>
      <c r="D37" s="45"/>
      <c r="E37" s="49"/>
      <c r="F37" s="47"/>
      <c r="G37" s="27">
        <f>F37*E37</f>
        <v>0</v>
      </c>
      <c r="H37" s="28">
        <f>I37/0.22</f>
        <v>0</v>
      </c>
      <c r="I37" s="115"/>
      <c r="J37" s="116"/>
      <c r="K37" s="25">
        <f>1.05*J37*I37</f>
        <v>0</v>
      </c>
      <c r="L37" s="43"/>
      <c r="M37" s="24">
        <f>B37</f>
        <v/>
      </c>
      <c r="N37" s="70">
        <f>C37</f>
        <v/>
      </c>
      <c r="O37" s="24">
        <f>D37</f>
        <v/>
      </c>
      <c r="P37" s="29">
        <f>E37</f>
        <v/>
      </c>
      <c r="Q37" s="28">
        <f>H37</f>
        <v>0</v>
      </c>
      <c r="R37" s="115">
        <f>I37</f>
        <v/>
      </c>
      <c r="S37" s="114">
        <f>J37</f>
        <v/>
      </c>
      <c r="T37" s="25">
        <f>K37</f>
        <v>0</v>
      </c>
      <c r="U37" s="156">
        <f>B37</f>
        <v/>
      </c>
      <c r="V37" s="25">
        <f>E37</f>
        <v/>
      </c>
    </row>
    <row r="38" spans="1:23" customHeight="1" ht="14.25">
      <c r="A38" s="48"/>
      <c r="B38" s="44"/>
      <c r="C38" s="45"/>
      <c r="D38" s="45"/>
      <c r="E38" s="49"/>
      <c r="F38" s="47"/>
      <c r="G38" s="27">
        <f>F38*E38</f>
        <v>0</v>
      </c>
      <c r="H38" s="28">
        <f>I38/0.22</f>
        <v>0</v>
      </c>
      <c r="I38" s="115"/>
      <c r="J38" s="116"/>
      <c r="K38" s="25">
        <f>1.05*J38*I38</f>
        <v>0</v>
      </c>
      <c r="L38" s="43"/>
      <c r="M38" s="24">
        <f>B38</f>
        <v/>
      </c>
      <c r="N38" s="70">
        <f>C38</f>
        <v/>
      </c>
      <c r="O38" s="24">
        <f>D38</f>
        <v/>
      </c>
      <c r="P38" s="29">
        <f>E38</f>
        <v/>
      </c>
      <c r="Q38" s="28">
        <f>H38</f>
        <v>0</v>
      </c>
      <c r="R38" s="115">
        <f>I38</f>
        <v/>
      </c>
      <c r="S38" s="114">
        <f>J38</f>
        <v/>
      </c>
      <c r="T38" s="25">
        <f>K38</f>
        <v>0</v>
      </c>
      <c r="U38" s="156">
        <f>B38</f>
        <v/>
      </c>
      <c r="V38" s="25">
        <f>E38</f>
        <v/>
      </c>
    </row>
    <row r="39" spans="1:23" customHeight="1" ht="14.25">
      <c r="A39" s="48"/>
      <c r="B39" s="44"/>
      <c r="C39" s="45"/>
      <c r="D39" s="45"/>
      <c r="E39" s="49"/>
      <c r="F39" s="47"/>
      <c r="G39" s="27">
        <f>F39*E39</f>
        <v>0</v>
      </c>
      <c r="H39" s="28">
        <f>I39/0.22</f>
        <v>0</v>
      </c>
      <c r="I39" s="115"/>
      <c r="J39" s="116"/>
      <c r="K39" s="25">
        <f>1.05*J39*I39</f>
        <v>0</v>
      </c>
      <c r="L39" s="43"/>
      <c r="M39" s="24">
        <f>B39</f>
        <v/>
      </c>
      <c r="N39" s="70">
        <f>C39</f>
        <v/>
      </c>
      <c r="O39" s="24">
        <f>D39</f>
        <v/>
      </c>
      <c r="P39" s="29">
        <f>E39</f>
        <v/>
      </c>
      <c r="Q39" s="28">
        <f>H39</f>
        <v>0</v>
      </c>
      <c r="R39" s="115">
        <f>I39</f>
        <v/>
      </c>
      <c r="S39" s="114">
        <f>J39</f>
        <v/>
      </c>
      <c r="T39" s="25">
        <f>K39</f>
        <v>0</v>
      </c>
      <c r="U39" s="156">
        <f>B39</f>
        <v/>
      </c>
      <c r="V39" s="25">
        <f>E39</f>
        <v/>
      </c>
    </row>
    <row r="40" spans="1:23" customHeight="1" ht="14.25">
      <c r="A40" s="48"/>
      <c r="B40" s="44"/>
      <c r="C40" s="45"/>
      <c r="D40" s="45"/>
      <c r="E40" s="49"/>
      <c r="F40" s="47"/>
      <c r="G40" s="27">
        <f>F40*E40</f>
        <v>0</v>
      </c>
      <c r="H40" s="28">
        <f>I40/0.22</f>
        <v>0</v>
      </c>
      <c r="I40" s="115"/>
      <c r="J40" s="116"/>
      <c r="K40" s="25">
        <f>1.05*J40*I40</f>
        <v>0</v>
      </c>
      <c r="L40" s="43"/>
      <c r="M40" s="24">
        <f>B40</f>
        <v/>
      </c>
      <c r="N40" s="70">
        <f>C40</f>
        <v/>
      </c>
      <c r="O40" s="24">
        <f>D40</f>
        <v/>
      </c>
      <c r="P40" s="29">
        <f>E40</f>
        <v/>
      </c>
      <c r="Q40" s="28">
        <f>H40</f>
        <v>0</v>
      </c>
      <c r="R40" s="115">
        <f>I40</f>
        <v/>
      </c>
      <c r="S40" s="114">
        <f>J40</f>
        <v/>
      </c>
      <c r="T40" s="25">
        <f>K40</f>
        <v>0</v>
      </c>
      <c r="U40" s="156">
        <f>B40</f>
        <v/>
      </c>
      <c r="V40" s="25">
        <f>E40</f>
        <v/>
      </c>
    </row>
    <row r="41" spans="1:23" customHeight="1" ht="14.25">
      <c r="A41" s="48"/>
      <c r="B41" s="44"/>
      <c r="C41" s="45"/>
      <c r="D41" s="45"/>
      <c r="E41" s="49"/>
      <c r="F41" s="47"/>
      <c r="G41" s="27">
        <f>F41*E41</f>
        <v>0</v>
      </c>
      <c r="H41" s="28">
        <f>I41/0.22</f>
        <v>0</v>
      </c>
      <c r="I41" s="115"/>
      <c r="J41" s="116"/>
      <c r="K41" s="25">
        <f>1.05*J41*I41</f>
        <v>0</v>
      </c>
      <c r="L41" s="43"/>
      <c r="M41" s="24">
        <f>B41</f>
        <v/>
      </c>
      <c r="N41" s="70">
        <f>C41</f>
        <v/>
      </c>
      <c r="O41" s="24">
        <f>D41</f>
        <v/>
      </c>
      <c r="P41" s="29">
        <f>E41</f>
        <v/>
      </c>
      <c r="Q41" s="28">
        <f>H41</f>
        <v>0</v>
      </c>
      <c r="R41" s="115">
        <f>I41</f>
        <v/>
      </c>
      <c r="S41" s="114">
        <f>J41</f>
        <v/>
      </c>
      <c r="T41" s="25">
        <f>K41</f>
        <v>0</v>
      </c>
      <c r="U41" s="156">
        <f>B41</f>
        <v/>
      </c>
      <c r="V41" s="25">
        <f>E41</f>
        <v/>
      </c>
    </row>
    <row r="42" spans="1:23" customHeight="1" ht="14.25">
      <c r="A42" s="48"/>
      <c r="B42" s="44"/>
      <c r="C42" s="45"/>
      <c r="D42" s="45"/>
      <c r="E42" s="49"/>
      <c r="F42" s="47"/>
      <c r="G42" s="27">
        <f>F42*E42</f>
        <v>0</v>
      </c>
      <c r="H42" s="28">
        <f>I42/0.22</f>
        <v>0</v>
      </c>
      <c r="I42" s="115"/>
      <c r="J42" s="116"/>
      <c r="K42" s="25">
        <f>1.05*J42*I42</f>
        <v>0</v>
      </c>
      <c r="L42" s="43"/>
      <c r="M42" s="24">
        <f>B42</f>
        <v/>
      </c>
      <c r="N42" s="70">
        <f>C42</f>
        <v/>
      </c>
      <c r="O42" s="24">
        <f>D42</f>
        <v/>
      </c>
      <c r="P42" s="29">
        <f>E42</f>
        <v/>
      </c>
      <c r="Q42" s="28">
        <f>H42</f>
        <v>0</v>
      </c>
      <c r="R42" s="115">
        <f>I42</f>
        <v/>
      </c>
      <c r="S42" s="114">
        <f>J42</f>
        <v/>
      </c>
      <c r="T42" s="25">
        <f>K42</f>
        <v>0</v>
      </c>
      <c r="U42" s="156">
        <f>B42</f>
        <v/>
      </c>
      <c r="V42" s="25">
        <f>E42</f>
        <v/>
      </c>
    </row>
    <row r="43" spans="1:23" customHeight="1" ht="14.25">
      <c r="A43" s="48"/>
      <c r="B43" s="44"/>
      <c r="C43" s="45"/>
      <c r="D43" s="45"/>
      <c r="E43" s="49"/>
      <c r="F43" s="47"/>
      <c r="G43" s="27">
        <f>F43*E43</f>
        <v>0</v>
      </c>
      <c r="H43" s="28">
        <f>I43/0.22</f>
        <v>0</v>
      </c>
      <c r="I43" s="115"/>
      <c r="J43" s="116"/>
      <c r="K43" s="25">
        <f>1.05*J43*I43</f>
        <v>0</v>
      </c>
      <c r="L43" s="43"/>
      <c r="M43" s="24">
        <f>B43</f>
        <v/>
      </c>
      <c r="N43" s="70">
        <f>C43</f>
        <v/>
      </c>
      <c r="O43" s="24">
        <f>D43</f>
        <v/>
      </c>
      <c r="P43" s="29">
        <f>E43</f>
        <v/>
      </c>
      <c r="Q43" s="28">
        <f>H43</f>
        <v>0</v>
      </c>
      <c r="R43" s="115">
        <f>I43</f>
        <v/>
      </c>
      <c r="S43" s="114">
        <f>J43</f>
        <v/>
      </c>
      <c r="T43" s="25">
        <f>K43</f>
        <v>0</v>
      </c>
      <c r="U43" s="156">
        <f>B43</f>
        <v/>
      </c>
      <c r="V43" s="25">
        <f>E43</f>
        <v/>
      </c>
    </row>
    <row r="44" spans="1:23" customHeight="1" ht="14.25">
      <c r="A44" s="48"/>
      <c r="B44" s="44"/>
      <c r="C44" s="45"/>
      <c r="D44" s="45"/>
      <c r="E44" s="49"/>
      <c r="F44" s="47"/>
      <c r="G44" s="27">
        <f>F44*E44</f>
        <v>0</v>
      </c>
      <c r="H44" s="28">
        <f>I44/0.22</f>
        <v>0</v>
      </c>
      <c r="I44" s="115"/>
      <c r="J44" s="116"/>
      <c r="K44" s="25">
        <f>1.05*J44*I44</f>
        <v>0</v>
      </c>
      <c r="L44" s="43"/>
      <c r="M44" s="24">
        <f>B44</f>
        <v/>
      </c>
      <c r="N44" s="70">
        <f>C44</f>
        <v/>
      </c>
      <c r="O44" s="24">
        <f>D44</f>
        <v/>
      </c>
      <c r="P44" s="29">
        <f>E44</f>
        <v/>
      </c>
      <c r="Q44" s="28">
        <f>H44</f>
        <v>0</v>
      </c>
      <c r="R44" s="115">
        <f>I44</f>
        <v/>
      </c>
      <c r="S44" s="114">
        <f>J44</f>
        <v/>
      </c>
      <c r="T44" s="25">
        <f>K44</f>
        <v>0</v>
      </c>
      <c r="U44" s="156">
        <f>B44</f>
        <v/>
      </c>
      <c r="V44" s="25">
        <f>E44</f>
        <v/>
      </c>
    </row>
    <row r="45" spans="1:23" customHeight="1" ht="14.25">
      <c r="A45" s="48"/>
      <c r="B45" s="44"/>
      <c r="C45" s="45"/>
      <c r="D45" s="45"/>
      <c r="E45" s="49"/>
      <c r="F45" s="47"/>
      <c r="G45" s="27">
        <f>F45*E45</f>
        <v>0</v>
      </c>
      <c r="H45" s="28">
        <f>I45/0.22</f>
        <v>0</v>
      </c>
      <c r="I45" s="115"/>
      <c r="J45" s="116"/>
      <c r="K45" s="25">
        <f>1.05*J45*I45</f>
        <v>0</v>
      </c>
      <c r="L45" s="43"/>
      <c r="M45" s="24">
        <f>B45</f>
        <v/>
      </c>
      <c r="N45" s="70">
        <f>C45</f>
        <v/>
      </c>
      <c r="O45" s="24">
        <f>D45</f>
        <v/>
      </c>
      <c r="P45" s="29">
        <f>E45</f>
        <v/>
      </c>
      <c r="Q45" s="28">
        <f>H45</f>
        <v>0</v>
      </c>
      <c r="R45" s="115">
        <f>I45</f>
        <v/>
      </c>
      <c r="S45" s="114">
        <f>J45</f>
        <v/>
      </c>
      <c r="T45" s="25">
        <f>K45</f>
        <v>0</v>
      </c>
      <c r="U45" s="156">
        <f>B45</f>
        <v/>
      </c>
      <c r="V45" s="25">
        <f>E45</f>
        <v/>
      </c>
    </row>
    <row r="46" spans="1:23" customHeight="1" ht="14.25">
      <c r="A46" s="37"/>
      <c r="B46" s="24"/>
      <c r="C46" s="50"/>
      <c r="D46" s="51" t="s">
        <v>29</v>
      </c>
      <c r="E46" s="27">
        <f>SUM(E7:E20)</f>
        <v>5</v>
      </c>
      <c r="F46" s="52" t="s">
        <v>30</v>
      </c>
      <c r="G46" s="53">
        <f>SUM(G6:G20)</f>
        <v>566.427</v>
      </c>
      <c r="H46" s="54"/>
      <c r="I46" s="117" t="s">
        <v>29</v>
      </c>
      <c r="J46" s="116">
        <f>SUM(J6:J45)</f>
        <v>71</v>
      </c>
      <c r="K46" s="25">
        <f>SUM(K6:K45)</f>
        <v>17.787</v>
      </c>
      <c r="L46" s="37"/>
      <c r="M46" s="55"/>
      <c r="N46" s="81"/>
      <c r="O46" s="118" t="s">
        <v>29</v>
      </c>
      <c r="P46" s="27">
        <f>SUM(P7:P20)</f>
        <v>5</v>
      </c>
      <c r="Q46" s="66"/>
      <c r="R46" s="158" t="s">
        <v>29</v>
      </c>
      <c r="S46" s="30">
        <f>SUM(S6:S45)</f>
        <v>71</v>
      </c>
      <c r="T46" s="66"/>
      <c r="U46" s="159" t="s">
        <v>31</v>
      </c>
      <c r="V46" s="25"/>
      <c r="W46">
        <v>6200</v>
      </c>
    </row>
    <row r="47" spans="1:23" customHeight="1" ht="14.25">
      <c r="A47" s="55" t="s">
        <v>32</v>
      </c>
      <c r="B47" s="56"/>
      <c r="C47" s="54">
        <f>G46</f>
        <v>566.427</v>
      </c>
      <c r="D47" s="57"/>
      <c r="E47" s="57"/>
      <c r="F47" s="58"/>
      <c r="G47" s="59"/>
      <c r="H47" s="60"/>
      <c r="I47" s="119"/>
      <c r="J47" s="60"/>
      <c r="K47" s="120"/>
      <c r="L47" s="7"/>
      <c r="M47" s="7" t="s">
        <v>33</v>
      </c>
      <c r="N47" s="7"/>
      <c r="O47" s="7"/>
      <c r="P47" s="7"/>
      <c r="Q47" s="160" t="s">
        <v>34</v>
      </c>
      <c r="R47" s="160"/>
      <c r="S47" s="7"/>
      <c r="T47" s="130" t="s">
        <v>34</v>
      </c>
      <c r="U47" s="121" t="s">
        <v>35</v>
      </c>
      <c r="V47" s="122"/>
      <c r="W47">
        <v>1200</v>
      </c>
    </row>
    <row r="48" spans="1:23" customHeight="1" ht="14.25">
      <c r="A48" s="7"/>
      <c r="B48" s="7"/>
      <c r="C48" s="7"/>
      <c r="D48" s="7"/>
      <c r="E48" s="61"/>
      <c r="F48" s="62"/>
      <c r="G48" s="7"/>
      <c r="H48" s="7"/>
      <c r="I48" s="101"/>
      <c r="J48" s="121" t="s">
        <v>36</v>
      </c>
      <c r="K48" s="122"/>
      <c r="L48" s="7"/>
      <c r="M48" s="7"/>
      <c r="N48" s="7"/>
      <c r="O48" s="7"/>
      <c r="P48" s="7"/>
      <c r="Q48" s="82"/>
      <c r="R48" s="7"/>
      <c r="S48" s="7"/>
      <c r="T48" s="130"/>
      <c r="U48" s="161"/>
      <c r="V48" s="122"/>
    </row>
    <row r="49" spans="1:23" customHeight="1" ht="14.25">
      <c r="A49" s="63"/>
      <c r="B49" s="63"/>
      <c r="C49" s="63"/>
      <c r="D49" s="63"/>
      <c r="E49" s="64"/>
      <c r="F49" s="65"/>
      <c r="G49" s="63"/>
      <c r="H49" s="63"/>
      <c r="I49" s="123"/>
      <c r="J49" s="124"/>
      <c r="K49" s="125"/>
      <c r="L49" s="63"/>
      <c r="M49" s="63"/>
      <c r="N49" s="63"/>
      <c r="O49" s="63"/>
      <c r="P49" s="63"/>
      <c r="Q49" s="160"/>
      <c r="R49" s="63"/>
      <c r="S49" s="63"/>
      <c r="T49" s="162"/>
      <c r="U49" s="4"/>
      <c r="V49" s="125"/>
    </row>
    <row r="50" spans="1:23" customHeight="1" ht="14.25">
      <c r="A50" s="7"/>
      <c r="B50" s="7"/>
      <c r="C50" s="7"/>
      <c r="D50" s="7"/>
      <c r="E50" s="61"/>
      <c r="F50" s="62"/>
      <c r="G50" s="7"/>
      <c r="H50" s="7"/>
      <c r="I50" s="101"/>
      <c r="J50" s="121"/>
      <c r="K50" s="122"/>
      <c r="L50" s="7"/>
      <c r="M50" s="7"/>
      <c r="N50" s="7"/>
      <c r="O50" s="7"/>
      <c r="P50" s="7"/>
      <c r="Q50" s="82"/>
      <c r="R50" s="7"/>
      <c r="S50" s="7"/>
      <c r="T50" s="130"/>
      <c r="U50" s="161"/>
      <c r="V50" s="122"/>
    </row>
    <row r="51" spans="1:23" customHeight="1" ht="20.25">
      <c r="A51" s="1" t="s">
        <v>37</v>
      </c>
      <c r="B51" s="2"/>
      <c r="C51" s="2"/>
      <c r="D51" s="2"/>
      <c r="E51" s="2"/>
      <c r="F51" s="3"/>
      <c r="G51" s="2"/>
      <c r="H51" s="2"/>
      <c r="I51" s="98"/>
      <c r="J51" s="99"/>
      <c r="K51" s="100"/>
      <c r="L51" s="126" t="s">
        <v>38</v>
      </c>
      <c r="M51" s="126"/>
      <c r="N51" s="126"/>
      <c r="O51" s="126"/>
      <c r="P51" s="126"/>
      <c r="Q51" s="163"/>
      <c r="R51" s="126"/>
      <c r="S51" s="126"/>
      <c r="T51" s="164"/>
      <c r="U51" s="126"/>
      <c r="V51" s="165"/>
    </row>
    <row r="52" spans="1:23" customHeight="1" ht="14.25">
      <c r="A52" s="4" t="str">
        <f>A2</f>
        <v>单号：ZSJC-2022</v>
      </c>
      <c r="B52" s="4"/>
      <c r="C52" s="5" t="str">
        <f>C2</f>
        <v>0709-002</v>
      </c>
      <c r="D52" s="5"/>
      <c r="E52" s="5"/>
      <c r="F52" s="62"/>
      <c r="G52" s="7"/>
      <c r="H52" s="7"/>
      <c r="I52" s="101"/>
      <c r="J52" s="102" t="str">
        <f>J2</f>
        <v>2022年7月22日</v>
      </c>
      <c r="K52" s="103"/>
      <c r="L52" s="63" t="str">
        <f>A2</f>
        <v>单号：ZSJC-2022</v>
      </c>
      <c r="M52" s="63"/>
      <c r="N52" s="127" t="str">
        <f>C2</f>
        <v>0709-002</v>
      </c>
      <c r="O52" s="127"/>
      <c r="P52" s="127"/>
      <c r="Q52" s="62"/>
      <c r="R52" s="7"/>
      <c r="S52" s="7"/>
      <c r="T52" s="101"/>
      <c r="U52" s="166" t="str">
        <f>J52</f>
        <v>2022年7月22日</v>
      </c>
      <c r="V52" s="103"/>
    </row>
    <row r="53" spans="1:23">
      <c r="A53" s="8" t="s">
        <v>5</v>
      </c>
      <c r="B53" s="9"/>
      <c r="C53" s="30" t="str">
        <f>C3</f>
        <v>小高</v>
      </c>
      <c r="D53" s="30"/>
      <c r="E53" s="12" t="s">
        <v>7</v>
      </c>
      <c r="F53" s="66">
        <f>F3</f>
        <v>1050</v>
      </c>
      <c r="G53" s="12" t="s">
        <v>8</v>
      </c>
      <c r="H53" s="67">
        <f>H3</f>
        <v>3.2</v>
      </c>
      <c r="I53" s="104" t="s">
        <v>9</v>
      </c>
      <c r="J53" s="128" t="str">
        <f>J3</f>
        <v>绿色</v>
      </c>
      <c r="K53" s="129"/>
      <c r="L53" s="8" t="str">
        <f>A3</f>
        <v>销售</v>
      </c>
      <c r="M53" s="9"/>
      <c r="N53" s="8" t="str">
        <f>C3</f>
        <v>小高</v>
      </c>
      <c r="O53" s="9"/>
      <c r="P53" s="12" t="str">
        <f>E3</f>
        <v>规格</v>
      </c>
      <c r="Q53" s="167">
        <f>F3</f>
        <v>1050</v>
      </c>
      <c r="R53" s="12" t="str">
        <f>G3</f>
        <v>厚度</v>
      </c>
      <c r="S53" s="67">
        <f>H3</f>
        <v>3.2</v>
      </c>
      <c r="T53" s="104" t="str">
        <f>I3</f>
        <v>颜色</v>
      </c>
      <c r="U53" s="8" t="str">
        <f>J3</f>
        <v>绿色</v>
      </c>
      <c r="V53" s="168"/>
    </row>
    <row r="54" spans="1:23">
      <c r="A54" s="14" t="s">
        <v>11</v>
      </c>
      <c r="B54" s="15" t="s">
        <v>12</v>
      </c>
      <c r="C54" s="15" t="s">
        <v>7</v>
      </c>
      <c r="D54" s="15" t="s">
        <v>13</v>
      </c>
      <c r="E54" s="16" t="s">
        <v>14</v>
      </c>
      <c r="F54" s="68" t="s">
        <v>15</v>
      </c>
      <c r="G54" s="15" t="s">
        <v>16</v>
      </c>
      <c r="H54" s="18" t="s">
        <v>17</v>
      </c>
      <c r="I54" s="109"/>
      <c r="J54" s="18"/>
      <c r="K54" s="111"/>
      <c r="L54" s="14" t="s">
        <v>11</v>
      </c>
      <c r="M54" s="15" t="s">
        <v>12</v>
      </c>
      <c r="N54" s="15" t="s">
        <v>7</v>
      </c>
      <c r="O54" s="15" t="s">
        <v>13</v>
      </c>
      <c r="P54" s="16" t="s">
        <v>14</v>
      </c>
      <c r="Q54" s="17" t="s">
        <v>15</v>
      </c>
      <c r="R54" s="15" t="s">
        <v>16</v>
      </c>
      <c r="S54" s="18" t="s">
        <v>17</v>
      </c>
      <c r="T54" s="109"/>
      <c r="U54" s="18"/>
      <c r="V54" s="111"/>
    </row>
    <row r="55" spans="1:23">
      <c r="A55" s="19"/>
      <c r="B55" s="20"/>
      <c r="C55" s="20"/>
      <c r="D55" s="20"/>
      <c r="E55" s="21"/>
      <c r="F55" s="69"/>
      <c r="G55" s="20"/>
      <c r="H55" s="18" t="s">
        <v>18</v>
      </c>
      <c r="I55" s="70" t="s">
        <v>19</v>
      </c>
      <c r="J55" s="24" t="s">
        <v>20</v>
      </c>
      <c r="K55" s="113" t="s">
        <v>21</v>
      </c>
      <c r="L55" s="19"/>
      <c r="M55" s="20"/>
      <c r="N55" s="20"/>
      <c r="O55" s="20"/>
      <c r="P55" s="21"/>
      <c r="Q55" s="22"/>
      <c r="R55" s="20"/>
      <c r="S55" s="18" t="s">
        <v>18</v>
      </c>
      <c r="T55" s="70" t="s">
        <v>19</v>
      </c>
      <c r="U55" s="24" t="s">
        <v>20</v>
      </c>
      <c r="V55" s="113" t="s">
        <v>21</v>
      </c>
    </row>
    <row r="56" spans="1:23" customHeight="1" ht="14.25">
      <c r="A56" s="23">
        <v>1</v>
      </c>
      <c r="B56" s="24" t="s">
        <v>24</v>
      </c>
      <c r="C56" s="70">
        <f>C6</f>
        <v>0</v>
      </c>
      <c r="D56" s="24" t="str">
        <f>D6</f>
        <v>平方</v>
      </c>
      <c r="E56" s="25">
        <f>E6</f>
        <v>17.787</v>
      </c>
      <c r="F56" s="71"/>
      <c r="G56" s="27">
        <f>F56*E56</f>
        <v>0</v>
      </c>
      <c r="H56" s="28">
        <f>H6</f>
        <v>4</v>
      </c>
      <c r="I56" s="115">
        <f>I6</f>
        <v>0.22</v>
      </c>
      <c r="J56" s="114">
        <f>J6</f>
        <v>2</v>
      </c>
      <c r="K56" s="25">
        <f>1.05*J56*I56</f>
        <v>0.462</v>
      </c>
      <c r="L56" s="23">
        <v>1</v>
      </c>
      <c r="M56" s="24" t="str">
        <f>B6</f>
        <v>主瓦</v>
      </c>
      <c r="N56" s="70">
        <f>C6</f>
        <v>0</v>
      </c>
      <c r="O56" s="24" t="str">
        <f>D6</f>
        <v>平方</v>
      </c>
      <c r="P56" s="25">
        <f>V96</f>
        <v>17.787</v>
      </c>
      <c r="Q56" s="26"/>
      <c r="R56" s="27">
        <f>Q56*P56</f>
        <v>0</v>
      </c>
      <c r="S56" s="37">
        <f>H6</f>
        <v>4</v>
      </c>
      <c r="T56" s="115">
        <f>I6</f>
        <v>0.22</v>
      </c>
      <c r="U56" s="37">
        <f>J6</f>
        <v>2</v>
      </c>
      <c r="V56" s="25">
        <f>K6</f>
        <v>0.462</v>
      </c>
    </row>
    <row r="57" spans="1:23" customHeight="1" ht="14.25">
      <c r="A57" s="23">
        <v>2</v>
      </c>
      <c r="B57" s="24" t="str">
        <f>B7</f>
        <v>正脊</v>
      </c>
      <c r="C57" s="70">
        <f>C7</f>
        <v>0</v>
      </c>
      <c r="D57" s="24" t="str">
        <f>D7</f>
        <v>块</v>
      </c>
      <c r="E57" s="29">
        <f>E7</f>
        <v>3</v>
      </c>
      <c r="F57" s="71"/>
      <c r="G57" s="27">
        <f>F57*E57</f>
        <v>0</v>
      </c>
      <c r="H57" s="28">
        <f>H7</f>
        <v>4</v>
      </c>
      <c r="I57" s="115">
        <f>I7</f>
        <v>0.66</v>
      </c>
      <c r="J57" s="114">
        <f>J7</f>
        <v>3</v>
      </c>
      <c r="K57" s="25">
        <f>1.05*J57*I57</f>
        <v>2.079</v>
      </c>
      <c r="L57" s="23">
        <v>2</v>
      </c>
      <c r="M57" s="24" t="str">
        <f>B7</f>
        <v>正脊</v>
      </c>
      <c r="N57" s="70">
        <f>C7</f>
        <v>0</v>
      </c>
      <c r="O57" s="24" t="str">
        <f>D7</f>
        <v>块</v>
      </c>
      <c r="P57" s="29">
        <f>E7</f>
        <v>3</v>
      </c>
      <c r="Q57" s="26"/>
      <c r="R57" s="27">
        <f>Q57*P57</f>
        <v>0</v>
      </c>
      <c r="S57" s="37">
        <f>H7</f>
        <v>4</v>
      </c>
      <c r="T57" s="115">
        <f>I7</f>
        <v>0.66</v>
      </c>
      <c r="U57" s="37">
        <f>J7</f>
        <v>3</v>
      </c>
      <c r="V57" s="25">
        <f>1.05*U57*T57</f>
        <v>2.079</v>
      </c>
    </row>
    <row r="58" spans="1:23" customHeight="1" ht="14.25">
      <c r="A58" s="23">
        <v>3</v>
      </c>
      <c r="B58" s="24" t="str">
        <f>B8</f>
        <v>清水</v>
      </c>
      <c r="C58" s="70">
        <f>C8</f>
        <v>0</v>
      </c>
      <c r="D58" s="24" t="str">
        <f>D8</f>
        <v>块</v>
      </c>
      <c r="E58" s="29">
        <f>E8</f>
        <v>2</v>
      </c>
      <c r="F58" s="71"/>
      <c r="G58" s="27">
        <f>F58*E58</f>
        <v>0</v>
      </c>
      <c r="H58" s="28">
        <f>H8</f>
        <v>4</v>
      </c>
      <c r="I58" s="115">
        <f>I8</f>
        <v>0.22</v>
      </c>
      <c r="J58" s="114">
        <f>J8</f>
        <v>3</v>
      </c>
      <c r="K58" s="25">
        <f>1.05*J58*I58</f>
        <v>0.693</v>
      </c>
      <c r="L58" s="23">
        <v>3</v>
      </c>
      <c r="M58" s="24" t="str">
        <f>B8</f>
        <v>清水</v>
      </c>
      <c r="N58" s="70">
        <f>C8</f>
        <v>0</v>
      </c>
      <c r="O58" s="24" t="str">
        <f>D8</f>
        <v>块</v>
      </c>
      <c r="P58" s="29">
        <f>E8</f>
        <v>2</v>
      </c>
      <c r="Q58" s="26"/>
      <c r="R58" s="27">
        <f>Q58*P58</f>
        <v>0</v>
      </c>
      <c r="S58" s="37">
        <f>H8</f>
        <v>4</v>
      </c>
      <c r="T58" s="115">
        <f>I8</f>
        <v>0.22</v>
      </c>
      <c r="U58" s="37">
        <f>J8</f>
        <v>3</v>
      </c>
      <c r="V58" s="25">
        <f>1.05*U58*T58</f>
        <v>0.693</v>
      </c>
    </row>
    <row r="59" spans="1:23" customHeight="1" ht="14.25">
      <c r="A59" s="23">
        <v>4</v>
      </c>
      <c r="B59" s="24">
        <f>B9</f>
        <v/>
      </c>
      <c r="C59" s="70">
        <f>C9</f>
        <v/>
      </c>
      <c r="D59" s="24" t="str">
        <f>D9</f>
        <v>块</v>
      </c>
      <c r="E59" s="29">
        <f>E9</f>
        <v/>
      </c>
      <c r="F59" s="71"/>
      <c r="G59" s="27">
        <f>F59*E59</f>
        <v>0</v>
      </c>
      <c r="H59" s="28">
        <f>H9</f>
        <v>4</v>
      </c>
      <c r="I59" s="115">
        <f>I9</f>
        <v>0.22</v>
      </c>
      <c r="J59" s="114">
        <f>J9</f>
        <v>3</v>
      </c>
      <c r="K59" s="25">
        <f>1.05*J59*I59</f>
        <v>0.693</v>
      </c>
      <c r="L59" s="23">
        <v>4</v>
      </c>
      <c r="M59" s="24">
        <f>B9</f>
        <v/>
      </c>
      <c r="N59" s="70">
        <f>C9</f>
        <v/>
      </c>
      <c r="O59" s="24" t="str">
        <f>D9</f>
        <v>块</v>
      </c>
      <c r="P59" s="29">
        <f>E9</f>
        <v/>
      </c>
      <c r="Q59" s="26"/>
      <c r="R59" s="27">
        <f>Q59*P59</f>
        <v>0</v>
      </c>
      <c r="S59" s="37">
        <f>H9</f>
        <v>4</v>
      </c>
      <c r="T59" s="115">
        <f>I9</f>
        <v>0.22</v>
      </c>
      <c r="U59" s="37">
        <f>J9</f>
        <v>3</v>
      </c>
      <c r="V59" s="25">
        <f>1.05*U59*T59</f>
        <v>0.693</v>
      </c>
    </row>
    <row r="60" spans="1:23" customHeight="1" ht="14.25">
      <c r="A60" s="23">
        <v>5</v>
      </c>
      <c r="B60" s="24">
        <f>B10</f>
        <v/>
      </c>
      <c r="C60" s="70">
        <f>C10</f>
        <v/>
      </c>
      <c r="D60" s="24">
        <f>D10</f>
        <v/>
      </c>
      <c r="E60" s="29">
        <f>E10</f>
        <v/>
      </c>
      <c r="F60" s="71"/>
      <c r="G60" s="27">
        <f>F60*E60</f>
        <v>0</v>
      </c>
      <c r="H60" s="28">
        <f>H10</f>
        <v>4</v>
      </c>
      <c r="I60" s="115">
        <f>I10</f>
        <v>0.22</v>
      </c>
      <c r="J60" s="114">
        <f>J10</f>
        <v>3</v>
      </c>
      <c r="K60" s="25">
        <f>1.05*J60*I60</f>
        <v>0.693</v>
      </c>
      <c r="L60" s="23">
        <v>5</v>
      </c>
      <c r="M60" s="24">
        <f>B10</f>
        <v/>
      </c>
      <c r="N60" s="70">
        <f>C10</f>
        <v/>
      </c>
      <c r="O60" s="24">
        <f>D10</f>
        <v/>
      </c>
      <c r="P60" s="29">
        <f>E10</f>
        <v/>
      </c>
      <c r="Q60" s="26"/>
      <c r="R60" s="27">
        <f>Q60*P60</f>
        <v>0</v>
      </c>
      <c r="S60" s="37">
        <f>H10</f>
        <v>4</v>
      </c>
      <c r="T60" s="115">
        <f>I10</f>
        <v>0.22</v>
      </c>
      <c r="U60" s="37">
        <f>J10</f>
        <v>3</v>
      </c>
      <c r="V60" s="25">
        <f>1.05*U60*T60</f>
        <v>0.693</v>
      </c>
    </row>
    <row r="61" spans="1:23" customHeight="1" ht="14.25">
      <c r="A61" s="23">
        <v>6</v>
      </c>
      <c r="B61" s="24">
        <f>B11</f>
        <v/>
      </c>
      <c r="C61" s="70">
        <f>C11</f>
        <v/>
      </c>
      <c r="D61" s="24" t="str">
        <f>D11</f>
        <v>块</v>
      </c>
      <c r="E61" s="29">
        <f>E11</f>
        <v/>
      </c>
      <c r="F61" s="71"/>
      <c r="G61" s="27">
        <f>F61*E61</f>
        <v>0</v>
      </c>
      <c r="H61" s="28">
        <f>H11</f>
        <v>4</v>
      </c>
      <c r="I61" s="115">
        <f>I11</f>
        <v>0.22</v>
      </c>
      <c r="J61" s="114">
        <f>J11</f>
        <v>3</v>
      </c>
      <c r="K61" s="25">
        <f>1.05*J61*I61</f>
        <v>0.693</v>
      </c>
      <c r="L61" s="23">
        <v>6</v>
      </c>
      <c r="M61" s="24">
        <f>B11</f>
        <v/>
      </c>
      <c r="N61" s="70">
        <f>C11</f>
        <v/>
      </c>
      <c r="O61" s="24" t="str">
        <f>D11</f>
        <v>块</v>
      </c>
      <c r="P61" s="29">
        <f>E11</f>
        <v/>
      </c>
      <c r="Q61" s="26"/>
      <c r="R61" s="27">
        <f>Q61*P61</f>
        <v>0</v>
      </c>
      <c r="S61" s="37">
        <f>H11</f>
        <v>4</v>
      </c>
      <c r="T61" s="115">
        <f>I11</f>
        <v>0.22</v>
      </c>
      <c r="U61" s="37">
        <f>J11</f>
        <v>3</v>
      </c>
      <c r="V61" s="25">
        <f>1.05*U61*T61</f>
        <v>0.693</v>
      </c>
    </row>
    <row r="62" spans="1:23" customHeight="1" ht="14.25">
      <c r="A62" s="23"/>
      <c r="B62" s="24">
        <f>B12</f>
        <v/>
      </c>
      <c r="C62" s="70">
        <f>C12</f>
        <v/>
      </c>
      <c r="D62" s="24" t="str">
        <f>D12</f>
        <v>个</v>
      </c>
      <c r="E62" s="29">
        <f>E12</f>
        <v/>
      </c>
      <c r="F62" s="71"/>
      <c r="G62" s="27">
        <f>F62*E62</f>
        <v>0</v>
      </c>
      <c r="H62" s="28">
        <f>H12</f>
        <v>4</v>
      </c>
      <c r="I62" s="115">
        <f>I12</f>
        <v>0.22</v>
      </c>
      <c r="J62" s="114">
        <f>J12</f>
        <v>3</v>
      </c>
      <c r="K62" s="25">
        <f>1.05*J62*I62</f>
        <v>0.693</v>
      </c>
      <c r="L62" s="23"/>
      <c r="M62" s="24">
        <f>B12</f>
        <v/>
      </c>
      <c r="N62" s="70">
        <f>C12</f>
        <v/>
      </c>
      <c r="O62" s="24" t="str">
        <f>D12</f>
        <v>个</v>
      </c>
      <c r="P62" s="29">
        <f>E12</f>
        <v/>
      </c>
      <c r="Q62" s="26"/>
      <c r="R62" s="27">
        <f>Q62*P62</f>
        <v>0</v>
      </c>
      <c r="S62" s="37">
        <f>H12</f>
        <v>4</v>
      </c>
      <c r="T62" s="115">
        <f>I12</f>
        <v>0.22</v>
      </c>
      <c r="U62" s="37">
        <f>J12</f>
        <v>3</v>
      </c>
      <c r="V62" s="25">
        <f>1.05*U62*T62</f>
        <v>0.693</v>
      </c>
    </row>
    <row r="63" spans="1:23" customHeight="1" ht="14.25">
      <c r="A63" s="23"/>
      <c r="B63" s="24">
        <f>B13</f>
        <v/>
      </c>
      <c r="C63" s="70">
        <f>C13</f>
        <v/>
      </c>
      <c r="D63" s="24">
        <f>D13</f>
        <v/>
      </c>
      <c r="E63" s="29">
        <f>E13</f>
        <v/>
      </c>
      <c r="F63" s="71"/>
      <c r="G63" s="27">
        <f>F63*E63</f>
        <v>0</v>
      </c>
      <c r="H63" s="28">
        <f>H13</f>
        <v>4</v>
      </c>
      <c r="I63" s="115">
        <f>I13</f>
        <v>0.22</v>
      </c>
      <c r="J63" s="114">
        <f>J13</f>
        <v>3</v>
      </c>
      <c r="K63" s="25">
        <f>1.05*J63*I63</f>
        <v>0.693</v>
      </c>
      <c r="L63" s="23"/>
      <c r="M63" s="24">
        <f>B13</f>
        <v/>
      </c>
      <c r="N63" s="70">
        <f>C13</f>
        <v/>
      </c>
      <c r="O63" s="24">
        <f>D13</f>
        <v/>
      </c>
      <c r="P63" s="29">
        <f>E13</f>
        <v/>
      </c>
      <c r="Q63" s="26"/>
      <c r="R63" s="27">
        <f>Q63*P63</f>
        <v>0</v>
      </c>
      <c r="S63" s="37">
        <f>H13</f>
        <v>4</v>
      </c>
      <c r="T63" s="115">
        <f>I13</f>
        <v>0.22</v>
      </c>
      <c r="U63" s="37">
        <f>J13</f>
        <v>3</v>
      </c>
      <c r="V63" s="25">
        <f>1.05*U63*T63</f>
        <v>0.693</v>
      </c>
    </row>
    <row r="64" spans="1:23" customHeight="1" ht="14.25">
      <c r="A64" s="34"/>
      <c r="B64" s="24">
        <f>B14</f>
        <v/>
      </c>
      <c r="C64" s="70">
        <f>C14</f>
        <v/>
      </c>
      <c r="D64" s="24">
        <f>D14</f>
        <v/>
      </c>
      <c r="E64" s="29">
        <f>E14</f>
        <v/>
      </c>
      <c r="F64" s="71"/>
      <c r="G64" s="27">
        <f>F64*E64</f>
        <v>0</v>
      </c>
      <c r="H64" s="28">
        <f>H14</f>
        <v>4</v>
      </c>
      <c r="I64" s="115">
        <f>I14</f>
        <v>0.22</v>
      </c>
      <c r="J64" s="114">
        <f>J14</f>
        <v>3</v>
      </c>
      <c r="K64" s="25">
        <f>1.05*J64*I64</f>
        <v>0.693</v>
      </c>
      <c r="L64" s="34"/>
      <c r="M64" s="24">
        <f>B14</f>
        <v/>
      </c>
      <c r="N64" s="70">
        <f>C14</f>
        <v/>
      </c>
      <c r="O64" s="24">
        <f>D14</f>
        <v/>
      </c>
      <c r="P64" s="29">
        <f>E14</f>
        <v/>
      </c>
      <c r="Q64" s="26"/>
      <c r="R64" s="27">
        <f>Q64*P64</f>
        <v>0</v>
      </c>
      <c r="S64" s="37">
        <f>H14</f>
        <v>4</v>
      </c>
      <c r="T64" s="115">
        <f>I14</f>
        <v>0.22</v>
      </c>
      <c r="U64" s="37">
        <f>J14</f>
        <v>3</v>
      </c>
      <c r="V64" s="25">
        <f>1.05*U64*T64</f>
        <v>0.693</v>
      </c>
    </row>
    <row r="65" spans="1:23" customHeight="1" ht="14.25">
      <c r="A65" s="34"/>
      <c r="B65" s="24">
        <f>B15</f>
        <v/>
      </c>
      <c r="C65" s="70">
        <f>C15</f>
        <v/>
      </c>
      <c r="D65" s="24">
        <f>D15</f>
        <v/>
      </c>
      <c r="E65" s="29">
        <f>E15</f>
        <v/>
      </c>
      <c r="F65" s="71"/>
      <c r="G65" s="27">
        <f>F65*E65</f>
        <v>0</v>
      </c>
      <c r="H65" s="28">
        <f>H15</f>
        <v>4</v>
      </c>
      <c r="I65" s="115">
        <f>I15</f>
        <v>0.22</v>
      </c>
      <c r="J65" s="114">
        <f>J15</f>
        <v>3</v>
      </c>
      <c r="K65" s="25">
        <f>1.05*J65*I65</f>
        <v>0.693</v>
      </c>
      <c r="L65" s="34"/>
      <c r="M65" s="24">
        <f>B15</f>
        <v/>
      </c>
      <c r="N65" s="70">
        <f>C15</f>
        <v/>
      </c>
      <c r="O65" s="24">
        <f>D15</f>
        <v/>
      </c>
      <c r="P65" s="29">
        <f>E15</f>
        <v/>
      </c>
      <c r="Q65" s="26"/>
      <c r="R65" s="27">
        <f>Q65*P65</f>
        <v>0</v>
      </c>
      <c r="S65" s="37">
        <f>H15</f>
        <v>4</v>
      </c>
      <c r="T65" s="115">
        <f>I15</f>
        <v>0.22</v>
      </c>
      <c r="U65" s="37">
        <f>J15</f>
        <v>3</v>
      </c>
      <c r="V65" s="25">
        <f>1.05*U65*T65</f>
        <v>0.693</v>
      </c>
    </row>
    <row r="66" spans="1:23" customHeight="1" ht="14.25">
      <c r="A66" s="37"/>
      <c r="B66" s="24">
        <f>B16</f>
        <v/>
      </c>
      <c r="C66" s="70">
        <f>C16</f>
        <v/>
      </c>
      <c r="D66" s="24">
        <f>D16</f>
        <v/>
      </c>
      <c r="E66" s="29">
        <f>E16</f>
        <v/>
      </c>
      <c r="F66" s="71"/>
      <c r="G66" s="27">
        <f>F66*E66</f>
        <v>0</v>
      </c>
      <c r="H66" s="28">
        <f>H16</f>
        <v>4</v>
      </c>
      <c r="I66" s="115">
        <f>I16</f>
        <v>0.22</v>
      </c>
      <c r="J66" s="114">
        <f>J16</f>
        <v>3</v>
      </c>
      <c r="K66" s="25">
        <f>1.05*J66*I66</f>
        <v>0.693</v>
      </c>
      <c r="L66" s="37"/>
      <c r="M66" s="24">
        <f>B16</f>
        <v/>
      </c>
      <c r="N66" s="70">
        <f>C16</f>
        <v/>
      </c>
      <c r="O66" s="24">
        <f>D16</f>
        <v/>
      </c>
      <c r="P66" s="29">
        <f>E16</f>
        <v/>
      </c>
      <c r="Q66" s="26"/>
      <c r="R66" s="27">
        <f>Q66*P66</f>
        <v>0</v>
      </c>
      <c r="S66" s="37">
        <f>H16</f>
        <v>4</v>
      </c>
      <c r="T66" s="115">
        <f>I16</f>
        <v>0.22</v>
      </c>
      <c r="U66" s="37">
        <f>J16</f>
        <v>3</v>
      </c>
      <c r="V66" s="25">
        <f>1.05*U66*T66</f>
        <v>0.693</v>
      </c>
    </row>
    <row r="67" spans="1:23" customHeight="1" ht="14.25">
      <c r="A67" s="37"/>
      <c r="B67" s="24">
        <f>B17</f>
        <v/>
      </c>
      <c r="C67" s="70">
        <f>C17</f>
        <v/>
      </c>
      <c r="D67" s="24">
        <f>D17</f>
        <v/>
      </c>
      <c r="E67" s="29">
        <f>E17</f>
        <v/>
      </c>
      <c r="F67" s="71"/>
      <c r="G67" s="27">
        <f>F67*E67</f>
        <v>0</v>
      </c>
      <c r="H67" s="28">
        <f>H17</f>
        <v>4</v>
      </c>
      <c r="I67" s="115">
        <f>I17</f>
        <v>0.22</v>
      </c>
      <c r="J67" s="114">
        <f>J17</f>
        <v>3</v>
      </c>
      <c r="K67" s="25">
        <f>1.05*J67*I67</f>
        <v>0.693</v>
      </c>
      <c r="L67" s="37"/>
      <c r="M67" s="24">
        <f>B17</f>
        <v/>
      </c>
      <c r="N67" s="70">
        <f>C17</f>
        <v/>
      </c>
      <c r="O67" s="24">
        <f>D17</f>
        <v/>
      </c>
      <c r="P67" s="29">
        <f>E17</f>
        <v/>
      </c>
      <c r="Q67" s="26"/>
      <c r="R67" s="27">
        <f>Q67*P67</f>
        <v>0</v>
      </c>
      <c r="S67" s="37">
        <f>H17</f>
        <v>4</v>
      </c>
      <c r="T67" s="115">
        <f>I17</f>
        <v>0.22</v>
      </c>
      <c r="U67" s="37">
        <f>J17</f>
        <v>3</v>
      </c>
      <c r="V67" s="25">
        <f>1.05*U67*T67</f>
        <v>0.693</v>
      </c>
    </row>
    <row r="68" spans="1:23" customHeight="1" ht="14.25">
      <c r="A68" s="72"/>
      <c r="B68" s="24">
        <f>B18</f>
        <v/>
      </c>
      <c r="C68" s="70">
        <f>C18</f>
        <v/>
      </c>
      <c r="D68" s="24">
        <f>D18</f>
        <v/>
      </c>
      <c r="E68" s="29">
        <f>E18</f>
        <v/>
      </c>
      <c r="F68" s="73"/>
      <c r="G68" s="27">
        <f>F68*E68</f>
        <v>0</v>
      </c>
      <c r="H68" s="28">
        <f>H18</f>
        <v>4</v>
      </c>
      <c r="I68" s="115">
        <f>I18</f>
        <v>0.22</v>
      </c>
      <c r="J68" s="114">
        <f>J18</f>
        <v>3</v>
      </c>
      <c r="K68" s="25">
        <f>1.05*J68*I68</f>
        <v>0.693</v>
      </c>
      <c r="L68" s="40"/>
      <c r="M68" s="24">
        <f>B18</f>
        <v/>
      </c>
      <c r="N68" s="70">
        <f>C18</f>
        <v/>
      </c>
      <c r="O68" s="24">
        <f>D18</f>
        <v/>
      </c>
      <c r="P68" s="29">
        <f>E18</f>
        <v/>
      </c>
      <c r="Q68" s="42"/>
      <c r="R68" s="27">
        <f>Q68*P68</f>
        <v>0</v>
      </c>
      <c r="S68" s="37">
        <f>H18</f>
        <v>4</v>
      </c>
      <c r="T68" s="115">
        <f>I18</f>
        <v>0.22</v>
      </c>
      <c r="U68" s="37">
        <f>J18</f>
        <v>3</v>
      </c>
      <c r="V68" s="25">
        <f>1.05*U68*T68</f>
        <v>0.693</v>
      </c>
    </row>
    <row r="69" spans="1:23" customHeight="1" ht="14.25">
      <c r="A69" s="74" t="s">
        <v>39</v>
      </c>
      <c r="B69" s="75"/>
      <c r="C69" s="76"/>
      <c r="D69" s="45"/>
      <c r="E69" s="46"/>
      <c r="F69" s="77"/>
      <c r="G69" s="27">
        <f>F69*E69</f>
        <v>0</v>
      </c>
      <c r="H69" s="28">
        <f>H19</f>
        <v>4</v>
      </c>
      <c r="I69" s="115">
        <f>I19</f>
        <v>0.22</v>
      </c>
      <c r="J69" s="114">
        <f>J19</f>
        <v>3</v>
      </c>
      <c r="K69" s="25">
        <f>1.05*J69*I69</f>
        <v>0.693</v>
      </c>
      <c r="L69" s="43"/>
      <c r="M69" s="24">
        <f>B19</f>
        <v/>
      </c>
      <c r="N69" s="70">
        <f>C19</f>
        <v/>
      </c>
      <c r="O69" s="24">
        <f>D19</f>
        <v/>
      </c>
      <c r="P69" s="29">
        <f>E19</f>
        <v/>
      </c>
      <c r="Q69" s="47"/>
      <c r="R69" s="27">
        <f>Q69*P69</f>
        <v>0</v>
      </c>
      <c r="S69" s="37">
        <f>H19</f>
        <v>4</v>
      </c>
      <c r="T69" s="115">
        <f>I19</f>
        <v>0.22</v>
      </c>
      <c r="U69" s="37">
        <f>J19</f>
        <v>3</v>
      </c>
      <c r="V69" s="25">
        <f>1.05*U69*T69</f>
        <v>0.693</v>
      </c>
    </row>
    <row r="70" spans="1:23" customHeight="1" ht="14.25">
      <c r="A70" s="78"/>
      <c r="B70" s="79"/>
      <c r="C70" s="80"/>
      <c r="D70" s="45"/>
      <c r="E70" s="49"/>
      <c r="F70" s="77"/>
      <c r="G70" s="27">
        <f>F70*E70</f>
        <v>0</v>
      </c>
      <c r="H70" s="28">
        <f>H20</f>
        <v>4</v>
      </c>
      <c r="I70" s="115">
        <f>I20</f>
        <v>0.22</v>
      </c>
      <c r="J70" s="114">
        <f>J20</f>
        <v>3</v>
      </c>
      <c r="K70" s="25">
        <f>1.05*J70*I70</f>
        <v>0.693</v>
      </c>
      <c r="L70" s="48"/>
      <c r="M70" s="24">
        <f>B20</f>
        <v/>
      </c>
      <c r="N70" s="70">
        <f>C20</f>
        <v/>
      </c>
      <c r="O70" s="24">
        <f>D20</f>
        <v/>
      </c>
      <c r="P70" s="29">
        <f>E20</f>
        <v/>
      </c>
      <c r="Q70" s="47"/>
      <c r="R70" s="27">
        <f>Q70*P70</f>
        <v>0</v>
      </c>
      <c r="S70" s="37">
        <f>H20</f>
        <v>4</v>
      </c>
      <c r="T70" s="115">
        <f>I20</f>
        <v>0.22</v>
      </c>
      <c r="U70" s="37">
        <f>J20</f>
        <v>3</v>
      </c>
      <c r="V70" s="25">
        <f>1.05*U70*T70</f>
        <v>0.693</v>
      </c>
    </row>
    <row r="71" spans="1:23" customHeight="1" ht="14.25">
      <c r="A71" s="78"/>
      <c r="B71" s="79"/>
      <c r="C71" s="80"/>
      <c r="D71" s="45"/>
      <c r="E71" s="49"/>
      <c r="F71" s="77"/>
      <c r="G71" s="27">
        <f>F71*E71</f>
        <v>0</v>
      </c>
      <c r="H71" s="28">
        <f>H21</f>
        <v>4</v>
      </c>
      <c r="I71" s="115">
        <f>I21</f>
        <v>0.22</v>
      </c>
      <c r="J71" s="114">
        <f>J21</f>
        <v>3</v>
      </c>
      <c r="K71" s="25">
        <f>1.05*J71*I71</f>
        <v>0.693</v>
      </c>
      <c r="L71" s="48"/>
      <c r="M71" s="24">
        <f>B21</f>
        <v/>
      </c>
      <c r="N71" s="70">
        <f>C21</f>
        <v/>
      </c>
      <c r="O71" s="24">
        <f>D21</f>
        <v/>
      </c>
      <c r="P71" s="29">
        <f>E21</f>
        <v/>
      </c>
      <c r="Q71" s="47"/>
      <c r="R71" s="27">
        <f>Q71*P71</f>
        <v>0</v>
      </c>
      <c r="S71" s="37">
        <f>H21</f>
        <v>4</v>
      </c>
      <c r="T71" s="115">
        <f>I21</f>
        <v>0.22</v>
      </c>
      <c r="U71" s="37">
        <f>J21</f>
        <v>3</v>
      </c>
      <c r="V71" s="25">
        <f>1.05*U71*T71</f>
        <v>0.693</v>
      </c>
    </row>
    <row r="72" spans="1:23" customHeight="1" ht="14.25">
      <c r="A72" s="78"/>
      <c r="B72" s="79"/>
      <c r="C72" s="80"/>
      <c r="D72" s="45"/>
      <c r="E72" s="49"/>
      <c r="F72" s="77"/>
      <c r="G72" s="27">
        <f>F72*E72</f>
        <v>0</v>
      </c>
      <c r="H72" s="28">
        <f>H22</f>
        <v>4</v>
      </c>
      <c r="I72" s="115">
        <f>I22</f>
        <v>0.22</v>
      </c>
      <c r="J72" s="114">
        <f>J22</f>
        <v>3</v>
      </c>
      <c r="K72" s="25">
        <f>1.05*J72*I72</f>
        <v>0.693</v>
      </c>
      <c r="L72" s="48"/>
      <c r="M72" s="24">
        <f>B22</f>
        <v/>
      </c>
      <c r="N72" s="70">
        <f>C22</f>
        <v/>
      </c>
      <c r="O72" s="24">
        <f>D22</f>
        <v/>
      </c>
      <c r="P72" s="29">
        <f>E22</f>
        <v/>
      </c>
      <c r="Q72" s="47"/>
      <c r="R72" s="27">
        <f>Q72*P72</f>
        <v>0</v>
      </c>
      <c r="S72" s="37">
        <f>H22</f>
        <v>4</v>
      </c>
      <c r="T72" s="115">
        <f>I22</f>
        <v>0.22</v>
      </c>
      <c r="U72" s="37">
        <f>J22</f>
        <v>3</v>
      </c>
      <c r="V72" s="25">
        <f>1.05*U72*T72</f>
        <v>0.693</v>
      </c>
    </row>
    <row r="73" spans="1:23" customHeight="1" ht="14.25">
      <c r="A73" s="78"/>
      <c r="B73" s="79"/>
      <c r="C73" s="80"/>
      <c r="D73" s="45"/>
      <c r="E73" s="49"/>
      <c r="F73" s="77"/>
      <c r="G73" s="27">
        <f>F73*E73</f>
        <v>0</v>
      </c>
      <c r="H73" s="28">
        <f>H23</f>
        <v>4</v>
      </c>
      <c r="I73" s="115">
        <f>I23</f>
        <v>0.22</v>
      </c>
      <c r="J73" s="114">
        <f>J23</f>
        <v>3</v>
      </c>
      <c r="K73" s="25">
        <f>1.05*J73*I73</f>
        <v>0.693</v>
      </c>
      <c r="L73" s="48"/>
      <c r="M73" s="24">
        <f>B23</f>
        <v/>
      </c>
      <c r="N73" s="70">
        <f>C23</f>
        <v/>
      </c>
      <c r="O73" s="24">
        <f>D23</f>
        <v/>
      </c>
      <c r="P73" s="29">
        <f>E23</f>
        <v/>
      </c>
      <c r="Q73" s="47"/>
      <c r="R73" s="27">
        <f>Q73*P73</f>
        <v>0</v>
      </c>
      <c r="S73" s="37">
        <f>H23</f>
        <v>4</v>
      </c>
      <c r="T73" s="115">
        <f>I23</f>
        <v>0.22</v>
      </c>
      <c r="U73" s="37">
        <f>J23</f>
        <v>3</v>
      </c>
      <c r="V73" s="25">
        <f>1.05*U73*T73</f>
        <v>0.693</v>
      </c>
    </row>
    <row r="74" spans="1:23" customHeight="1" ht="14.25">
      <c r="A74" s="78"/>
      <c r="B74" s="79"/>
      <c r="C74" s="80"/>
      <c r="D74" s="45"/>
      <c r="E74" s="49"/>
      <c r="F74" s="77"/>
      <c r="G74" s="27">
        <f>F74*E74</f>
        <v>0</v>
      </c>
      <c r="H74" s="28">
        <f>H24</f>
        <v>4</v>
      </c>
      <c r="I74" s="115">
        <f>I24</f>
        <v>0.22</v>
      </c>
      <c r="J74" s="114">
        <f>J24</f>
        <v>3</v>
      </c>
      <c r="K74" s="25">
        <f>1.05*J74*I74</f>
        <v>0.693</v>
      </c>
      <c r="L74" s="48"/>
      <c r="M74" s="24">
        <f>B24</f>
        <v/>
      </c>
      <c r="N74" s="70">
        <f>C24</f>
        <v/>
      </c>
      <c r="O74" s="24">
        <f>D24</f>
        <v/>
      </c>
      <c r="P74" s="29">
        <f>E24</f>
        <v/>
      </c>
      <c r="Q74" s="47"/>
      <c r="R74" s="27">
        <f>Q74*P74</f>
        <v>0</v>
      </c>
      <c r="S74" s="37">
        <f>H24</f>
        <v>4</v>
      </c>
      <c r="T74" s="115">
        <f>I24</f>
        <v>0.22</v>
      </c>
      <c r="U74" s="37">
        <f>J24</f>
        <v>3</v>
      </c>
      <c r="V74" s="25">
        <f>1.05*U74*T74</f>
        <v>0.693</v>
      </c>
    </row>
    <row r="75" spans="1:23" customHeight="1" ht="14.25">
      <c r="A75" s="78"/>
      <c r="B75" s="79"/>
      <c r="C75" s="80"/>
      <c r="D75" s="45"/>
      <c r="E75" s="49"/>
      <c r="F75" s="77"/>
      <c r="G75" s="27">
        <f>F75*E75</f>
        <v>0</v>
      </c>
      <c r="H75" s="28">
        <f>H25</f>
        <v>4</v>
      </c>
      <c r="I75" s="115">
        <f>I25</f>
        <v>0.22</v>
      </c>
      <c r="J75" s="114">
        <f>J25</f>
        <v>3</v>
      </c>
      <c r="K75" s="25">
        <f>1.05*J75*I75</f>
        <v>0.693</v>
      </c>
      <c r="L75" s="48"/>
      <c r="M75" s="24">
        <f>B25</f>
        <v/>
      </c>
      <c r="N75" s="70">
        <f>C25</f>
        <v/>
      </c>
      <c r="O75" s="24">
        <f>D25</f>
        <v/>
      </c>
      <c r="P75" s="29">
        <f>E25</f>
        <v/>
      </c>
      <c r="Q75" s="47"/>
      <c r="R75" s="27">
        <f>Q75*P75</f>
        <v>0</v>
      </c>
      <c r="S75" s="37">
        <f>H25</f>
        <v>4</v>
      </c>
      <c r="T75" s="115">
        <f>I25</f>
        <v>0.22</v>
      </c>
      <c r="U75" s="37">
        <f>J25</f>
        <v>3</v>
      </c>
      <c r="V75" s="25">
        <f>1.05*U75*T75</f>
        <v>0.693</v>
      </c>
    </row>
    <row r="76" spans="1:23" customHeight="1" ht="14.25">
      <c r="A76" s="78"/>
      <c r="B76" s="79"/>
      <c r="C76" s="80"/>
      <c r="D76" s="45"/>
      <c r="E76" s="49"/>
      <c r="F76" s="77"/>
      <c r="G76" s="27">
        <f>F76*E76</f>
        <v>0</v>
      </c>
      <c r="H76" s="28">
        <f>H26</f>
        <v>4</v>
      </c>
      <c r="I76" s="115">
        <f>I26</f>
        <v>0.22</v>
      </c>
      <c r="J76" s="114">
        <f>J26</f>
        <v>3</v>
      </c>
      <c r="K76" s="25">
        <f>1.05*J76*I76</f>
        <v>0.693</v>
      </c>
      <c r="L76" s="48"/>
      <c r="M76" s="24">
        <f>B26</f>
        <v/>
      </c>
      <c r="N76" s="70">
        <f>C26</f>
        <v/>
      </c>
      <c r="O76" s="24">
        <f>D26</f>
        <v/>
      </c>
      <c r="P76" s="29">
        <f>E26</f>
        <v/>
      </c>
      <c r="Q76" s="47"/>
      <c r="R76" s="27">
        <f>Q76*P76</f>
        <v>0</v>
      </c>
      <c r="S76" s="37">
        <f>H26</f>
        <v>4</v>
      </c>
      <c r="T76" s="115">
        <f>I26</f>
        <v>0.22</v>
      </c>
      <c r="U76" s="37">
        <f>J26</f>
        <v>3</v>
      </c>
      <c r="V76" s="25">
        <f>1.05*U76*T76</f>
        <v>0.693</v>
      </c>
    </row>
    <row r="77" spans="1:23" customHeight="1" ht="14.25">
      <c r="A77" s="78"/>
      <c r="B77" s="79"/>
      <c r="C77" s="80"/>
      <c r="D77" s="45"/>
      <c r="E77" s="49"/>
      <c r="F77" s="77"/>
      <c r="G77" s="27">
        <f>F77*E77</f>
        <v>0</v>
      </c>
      <c r="H77" s="28">
        <f>H27</f>
        <v>4</v>
      </c>
      <c r="I77" s="115">
        <f>I27</f>
        <v>0.22</v>
      </c>
      <c r="J77" s="114">
        <f>J27</f>
        <v>3</v>
      </c>
      <c r="K77" s="25">
        <f>1.05*J77*I77</f>
        <v>0.693</v>
      </c>
      <c r="L77" s="48"/>
      <c r="M77" s="24">
        <f>B27</f>
        <v/>
      </c>
      <c r="N77" s="70">
        <f>C27</f>
        <v/>
      </c>
      <c r="O77" s="24">
        <f>D27</f>
        <v/>
      </c>
      <c r="P77" s="29">
        <f>E27</f>
        <v/>
      </c>
      <c r="Q77" s="47"/>
      <c r="R77" s="27">
        <f>Q77*P77</f>
        <v>0</v>
      </c>
      <c r="S77" s="37">
        <f>H27</f>
        <v>4</v>
      </c>
      <c r="T77" s="115">
        <f>I27</f>
        <v>0.22</v>
      </c>
      <c r="U77" s="37">
        <f>J27</f>
        <v>3</v>
      </c>
      <c r="V77" s="25">
        <f>1.05*U77*T77</f>
        <v>0.693</v>
      </c>
    </row>
    <row r="78" spans="1:23" customHeight="1" ht="14.25">
      <c r="A78" s="78"/>
      <c r="B78" s="79"/>
      <c r="C78" s="80"/>
      <c r="D78" s="45"/>
      <c r="E78" s="49"/>
      <c r="F78" s="77"/>
      <c r="G78" s="27">
        <f>F78*E78</f>
        <v>0</v>
      </c>
      <c r="H78" s="28">
        <f>H28</f>
        <v>4</v>
      </c>
      <c r="I78" s="115">
        <f>I28</f>
        <v>0.22</v>
      </c>
      <c r="J78" s="114">
        <f>J28</f>
        <v>3</v>
      </c>
      <c r="K78" s="25">
        <f>1.05*J78*I78</f>
        <v>0.693</v>
      </c>
      <c r="L78" s="48"/>
      <c r="M78" s="24">
        <f>B28</f>
        <v/>
      </c>
      <c r="N78" s="70">
        <f>C28</f>
        <v/>
      </c>
      <c r="O78" s="24">
        <f>D28</f>
        <v/>
      </c>
      <c r="P78" s="29">
        <f>E28</f>
        <v/>
      </c>
      <c r="Q78" s="47"/>
      <c r="R78" s="27">
        <f>Q78*P78</f>
        <v>0</v>
      </c>
      <c r="S78" s="37">
        <f>H28</f>
        <v>4</v>
      </c>
      <c r="T78" s="115">
        <f>I28</f>
        <v>0.22</v>
      </c>
      <c r="U78" s="37">
        <f>J28</f>
        <v>3</v>
      </c>
      <c r="V78" s="25">
        <f>1.05*U78*T78</f>
        <v>0.693</v>
      </c>
    </row>
    <row r="79" spans="1:23" customHeight="1" ht="14.25">
      <c r="A79" s="78"/>
      <c r="B79" s="79"/>
      <c r="C79" s="80"/>
      <c r="D79" s="45"/>
      <c r="E79" s="49"/>
      <c r="F79" s="77"/>
      <c r="G79" s="27">
        <f>F79*E79</f>
        <v>0</v>
      </c>
      <c r="H79" s="28">
        <f>H29</f>
        <v>4</v>
      </c>
      <c r="I79" s="115">
        <f>I29</f>
        <v>0.22</v>
      </c>
      <c r="J79" s="114">
        <f>J29</f>
        <v>3</v>
      </c>
      <c r="K79" s="25">
        <f>1.05*J79*I79</f>
        <v>0.693</v>
      </c>
      <c r="L79" s="48"/>
      <c r="M79" s="24">
        <f>B29</f>
        <v/>
      </c>
      <c r="N79" s="70">
        <f>C29</f>
        <v/>
      </c>
      <c r="O79" s="24">
        <f>D29</f>
        <v/>
      </c>
      <c r="P79" s="29">
        <f>E29</f>
        <v/>
      </c>
      <c r="Q79" s="47"/>
      <c r="R79" s="27">
        <f>Q79*P79</f>
        <v>0</v>
      </c>
      <c r="S79" s="37">
        <f>H29</f>
        <v>4</v>
      </c>
      <c r="T79" s="115">
        <f>I29</f>
        <v>0.22</v>
      </c>
      <c r="U79" s="37">
        <f>J29</f>
        <v>3</v>
      </c>
      <c r="V79" s="25">
        <f>1.05*U79*T79</f>
        <v>0.693</v>
      </c>
    </row>
    <row r="80" spans="1:23" customHeight="1" ht="14.25">
      <c r="A80" s="78"/>
      <c r="B80" s="79"/>
      <c r="C80" s="80"/>
      <c r="D80" s="45"/>
      <c r="E80" s="49"/>
      <c r="F80" s="77"/>
      <c r="G80" s="27">
        <f>F80*E80</f>
        <v>0</v>
      </c>
      <c r="H80" s="28">
        <f>H30</f>
        <v>0</v>
      </c>
      <c r="I80" s="115">
        <f>I30</f>
        <v/>
      </c>
      <c r="J80" s="114">
        <f>J30</f>
        <v/>
      </c>
      <c r="K80" s="25">
        <f>1.05*J80*I80</f>
        <v>0</v>
      </c>
      <c r="L80" s="48"/>
      <c r="M80" s="24">
        <f>B30</f>
        <v/>
      </c>
      <c r="N80" s="70">
        <f>C30</f>
        <v/>
      </c>
      <c r="O80" s="24">
        <f>D30</f>
        <v/>
      </c>
      <c r="P80" s="29">
        <f>E30</f>
        <v/>
      </c>
      <c r="Q80" s="47"/>
      <c r="R80" s="27">
        <f>Q80*P80</f>
        <v>0</v>
      </c>
      <c r="S80" s="37">
        <f>H30</f>
        <v>0</v>
      </c>
      <c r="T80" s="115">
        <f>I30</f>
        <v/>
      </c>
      <c r="U80" s="37">
        <f>J30</f>
        <v/>
      </c>
      <c r="V80" s="25">
        <f>1.05*U80*T80</f>
        <v>0</v>
      </c>
    </row>
    <row r="81" spans="1:23" customHeight="1" ht="14.25">
      <c r="A81" s="78"/>
      <c r="B81" s="79"/>
      <c r="C81" s="80"/>
      <c r="D81" s="45"/>
      <c r="E81" s="49"/>
      <c r="F81" s="77"/>
      <c r="G81" s="27">
        <f>F81*E81</f>
        <v>0</v>
      </c>
      <c r="H81" s="28">
        <f>H31</f>
        <v>0</v>
      </c>
      <c r="I81" s="115">
        <f>I31</f>
        <v/>
      </c>
      <c r="J81" s="114">
        <f>J31</f>
        <v/>
      </c>
      <c r="K81" s="25">
        <f>1.05*J81*I81</f>
        <v>0</v>
      </c>
      <c r="L81" s="48"/>
      <c r="M81" s="24">
        <f>B31</f>
        <v/>
      </c>
      <c r="N81" s="70">
        <f>C31</f>
        <v/>
      </c>
      <c r="O81" s="24">
        <f>D31</f>
        <v/>
      </c>
      <c r="P81" s="29">
        <f>E31</f>
        <v/>
      </c>
      <c r="Q81" s="47"/>
      <c r="R81" s="27">
        <f>Q81*P81</f>
        <v>0</v>
      </c>
      <c r="S81" s="37">
        <f>H31</f>
        <v>0</v>
      </c>
      <c r="T81" s="115">
        <f>I31</f>
        <v/>
      </c>
      <c r="U81" s="37">
        <f>J31</f>
        <v/>
      </c>
      <c r="V81" s="25">
        <f>1.05*U81*T81</f>
        <v>0</v>
      </c>
    </row>
    <row r="82" spans="1:23" customHeight="1" ht="14.25">
      <c r="A82" s="78"/>
      <c r="B82" s="79"/>
      <c r="C82" s="80"/>
      <c r="D82" s="45"/>
      <c r="E82" s="49"/>
      <c r="F82" s="77"/>
      <c r="G82" s="27">
        <f>F82*E82</f>
        <v>0</v>
      </c>
      <c r="H82" s="28">
        <f>H32</f>
        <v>0</v>
      </c>
      <c r="I82" s="115">
        <f>I32</f>
        <v/>
      </c>
      <c r="J82" s="114">
        <f>J32</f>
        <v/>
      </c>
      <c r="K82" s="25">
        <f>1.05*J82*I82</f>
        <v>0</v>
      </c>
      <c r="L82" s="48"/>
      <c r="M82" s="24">
        <f>B32</f>
        <v/>
      </c>
      <c r="N82" s="70">
        <f>C32</f>
        <v/>
      </c>
      <c r="O82" s="24">
        <f>D32</f>
        <v/>
      </c>
      <c r="P82" s="29">
        <f>E32</f>
        <v/>
      </c>
      <c r="Q82" s="47"/>
      <c r="R82" s="27">
        <f>Q82*P82</f>
        <v>0</v>
      </c>
      <c r="S82" s="37">
        <f>H32</f>
        <v>0</v>
      </c>
      <c r="T82" s="115">
        <f>I32</f>
        <v/>
      </c>
      <c r="U82" s="37">
        <f>J32</f>
        <v/>
      </c>
      <c r="V82" s="25">
        <f>1.05*U82*T82</f>
        <v>0</v>
      </c>
    </row>
    <row r="83" spans="1:23" customHeight="1" ht="14.25">
      <c r="A83" s="78"/>
      <c r="B83" s="79"/>
      <c r="C83" s="80"/>
      <c r="D83" s="45"/>
      <c r="E83" s="49"/>
      <c r="F83" s="77"/>
      <c r="G83" s="27">
        <f>F83*E83</f>
        <v>0</v>
      </c>
      <c r="H83" s="28">
        <f>H33</f>
        <v>0</v>
      </c>
      <c r="I83" s="115">
        <f>I33</f>
        <v/>
      </c>
      <c r="J83" s="114">
        <f>J33</f>
        <v/>
      </c>
      <c r="K83" s="25">
        <f>1.05*J83*I83</f>
        <v>0</v>
      </c>
      <c r="L83" s="48"/>
      <c r="M83" s="24">
        <f>B33</f>
        <v/>
      </c>
      <c r="N83" s="70">
        <f>C33</f>
        <v/>
      </c>
      <c r="O83" s="24">
        <f>D33</f>
        <v/>
      </c>
      <c r="P83" s="29">
        <f>E33</f>
        <v/>
      </c>
      <c r="Q83" s="47"/>
      <c r="R83" s="27">
        <f>Q83*P83</f>
        <v>0</v>
      </c>
      <c r="S83" s="37">
        <f>H33</f>
        <v>0</v>
      </c>
      <c r="T83" s="115">
        <f>I33</f>
        <v/>
      </c>
      <c r="U83" s="37">
        <f>J33</f>
        <v/>
      </c>
      <c r="V83" s="25">
        <f>1.05*U83*T83</f>
        <v>0</v>
      </c>
    </row>
    <row r="84" spans="1:23" customHeight="1" ht="14.25">
      <c r="A84" s="78"/>
      <c r="B84" s="79"/>
      <c r="C84" s="80"/>
      <c r="D84" s="45"/>
      <c r="E84" s="49"/>
      <c r="F84" s="77"/>
      <c r="G84" s="27">
        <f>F84*E84</f>
        <v>0</v>
      </c>
      <c r="H84" s="28">
        <f>H34</f>
        <v>0</v>
      </c>
      <c r="I84" s="115">
        <f>I34</f>
        <v/>
      </c>
      <c r="J84" s="114">
        <f>J34</f>
        <v/>
      </c>
      <c r="K84" s="25">
        <f>1.05*J84*I84</f>
        <v>0</v>
      </c>
      <c r="L84" s="48"/>
      <c r="M84" s="24">
        <f>B34</f>
        <v/>
      </c>
      <c r="N84" s="70">
        <f>C34</f>
        <v/>
      </c>
      <c r="O84" s="24">
        <f>D34</f>
        <v/>
      </c>
      <c r="P84" s="29">
        <f>E34</f>
        <v/>
      </c>
      <c r="Q84" s="47"/>
      <c r="R84" s="27">
        <f>Q84*P84</f>
        <v>0</v>
      </c>
      <c r="S84" s="37">
        <f>H34</f>
        <v>0</v>
      </c>
      <c r="T84" s="115">
        <f>I34</f>
        <v/>
      </c>
      <c r="U84" s="37">
        <f>J34</f>
        <v/>
      </c>
      <c r="V84" s="25">
        <f>1.05*U84*T84</f>
        <v>0</v>
      </c>
    </row>
    <row r="85" spans="1:23" customHeight="1" ht="14.25">
      <c r="A85" s="78"/>
      <c r="B85" s="79"/>
      <c r="C85" s="80"/>
      <c r="D85" s="45"/>
      <c r="E85" s="49"/>
      <c r="F85" s="77"/>
      <c r="G85" s="27">
        <f>F85*E85</f>
        <v>0</v>
      </c>
      <c r="H85" s="28">
        <f>H35</f>
        <v>0</v>
      </c>
      <c r="I85" s="115">
        <f>I35</f>
        <v/>
      </c>
      <c r="J85" s="114">
        <f>J35</f>
        <v/>
      </c>
      <c r="K85" s="25">
        <f>1.05*J85*I85</f>
        <v>0</v>
      </c>
      <c r="L85" s="48"/>
      <c r="M85" s="24">
        <f>B35</f>
        <v/>
      </c>
      <c r="N85" s="70">
        <f>C35</f>
        <v/>
      </c>
      <c r="O85" s="24">
        <f>D35</f>
        <v/>
      </c>
      <c r="P85" s="29">
        <f>E35</f>
        <v/>
      </c>
      <c r="Q85" s="47"/>
      <c r="R85" s="27">
        <f>Q85*P85</f>
        <v>0</v>
      </c>
      <c r="S85" s="37">
        <f>H35</f>
        <v>0</v>
      </c>
      <c r="T85" s="115">
        <f>I35</f>
        <v/>
      </c>
      <c r="U85" s="37">
        <f>J35</f>
        <v/>
      </c>
      <c r="V85" s="25">
        <f>1.05*U85*T85</f>
        <v>0</v>
      </c>
    </row>
    <row r="86" spans="1:23" customHeight="1" ht="14.25">
      <c r="A86" s="78"/>
      <c r="B86" s="79"/>
      <c r="C86" s="80"/>
      <c r="D86" s="45"/>
      <c r="E86" s="49"/>
      <c r="F86" s="77"/>
      <c r="G86" s="27">
        <f>F86*E86</f>
        <v>0</v>
      </c>
      <c r="H86" s="28">
        <f>H36</f>
        <v>0</v>
      </c>
      <c r="I86" s="115">
        <f>I36</f>
        <v/>
      </c>
      <c r="J86" s="114">
        <f>J36</f>
        <v/>
      </c>
      <c r="K86" s="25">
        <f>1.05*J86*I86</f>
        <v>0</v>
      </c>
      <c r="L86" s="48"/>
      <c r="M86" s="24">
        <f>B36</f>
        <v/>
      </c>
      <c r="N86" s="70">
        <f>C36</f>
        <v/>
      </c>
      <c r="O86" s="24">
        <f>D36</f>
        <v/>
      </c>
      <c r="P86" s="29">
        <f>E36</f>
        <v/>
      </c>
      <c r="Q86" s="47"/>
      <c r="R86" s="27">
        <f>Q86*P86</f>
        <v>0</v>
      </c>
      <c r="S86" s="37">
        <f>H36</f>
        <v>0</v>
      </c>
      <c r="T86" s="115">
        <f>I36</f>
        <v/>
      </c>
      <c r="U86" s="37">
        <f>J36</f>
        <v/>
      </c>
      <c r="V86" s="25">
        <f>1.05*U86*T86</f>
        <v>0</v>
      </c>
    </row>
    <row r="87" spans="1:23" customHeight="1" ht="14.25">
      <c r="A87" s="78"/>
      <c r="B87" s="79"/>
      <c r="C87" s="80"/>
      <c r="D87" s="45"/>
      <c r="E87" s="49"/>
      <c r="F87" s="77"/>
      <c r="G87" s="27">
        <f>F87*E87</f>
        <v>0</v>
      </c>
      <c r="H87" s="28">
        <f>H37</f>
        <v>0</v>
      </c>
      <c r="I87" s="115">
        <f>I37</f>
        <v/>
      </c>
      <c r="J87" s="114">
        <f>J37</f>
        <v/>
      </c>
      <c r="K87" s="25">
        <f>1.05*J87*I87</f>
        <v>0</v>
      </c>
      <c r="L87" s="48"/>
      <c r="M87" s="24">
        <f>B37</f>
        <v/>
      </c>
      <c r="N87" s="70">
        <f>C37</f>
        <v/>
      </c>
      <c r="O87" s="24">
        <f>D37</f>
        <v/>
      </c>
      <c r="P87" s="29">
        <f>E37</f>
        <v/>
      </c>
      <c r="Q87" s="47"/>
      <c r="R87" s="27">
        <f>Q87*P87</f>
        <v>0</v>
      </c>
      <c r="S87" s="37">
        <f>H37</f>
        <v>0</v>
      </c>
      <c r="T87" s="115">
        <f>I37</f>
        <v/>
      </c>
      <c r="U87" s="37">
        <f>J37</f>
        <v/>
      </c>
      <c r="V87" s="25">
        <f>1.05*U87*T87</f>
        <v>0</v>
      </c>
    </row>
    <row r="88" spans="1:23" customHeight="1" ht="14.25">
      <c r="A88" s="78"/>
      <c r="B88" s="79"/>
      <c r="C88" s="80"/>
      <c r="D88" s="45"/>
      <c r="E88" s="49"/>
      <c r="F88" s="77"/>
      <c r="G88" s="27">
        <f>F88*E88</f>
        <v>0</v>
      </c>
      <c r="H88" s="28">
        <f>H38</f>
        <v>0</v>
      </c>
      <c r="I88" s="115">
        <f>I38</f>
        <v/>
      </c>
      <c r="J88" s="114">
        <f>J38</f>
        <v/>
      </c>
      <c r="K88" s="25">
        <f>1.05*J88*I88</f>
        <v>0</v>
      </c>
      <c r="L88" s="48"/>
      <c r="M88" s="24">
        <f>B38</f>
        <v/>
      </c>
      <c r="N88" s="70">
        <f>C38</f>
        <v/>
      </c>
      <c r="O88" s="24">
        <f>D38</f>
        <v/>
      </c>
      <c r="P88" s="29">
        <f>E38</f>
        <v/>
      </c>
      <c r="Q88" s="47"/>
      <c r="R88" s="27">
        <f>Q88*P88</f>
        <v>0</v>
      </c>
      <c r="S88" s="37">
        <f>H38</f>
        <v>0</v>
      </c>
      <c r="T88" s="115">
        <f>I38</f>
        <v/>
      </c>
      <c r="U88" s="37">
        <f>J38</f>
        <v/>
      </c>
      <c r="V88" s="25">
        <f>1.05*U88*T88</f>
        <v>0</v>
      </c>
    </row>
    <row r="89" spans="1:23" customHeight="1" ht="14.25">
      <c r="A89" s="78"/>
      <c r="B89" s="79"/>
      <c r="C89" s="80"/>
      <c r="D89" s="45"/>
      <c r="E89" s="49"/>
      <c r="F89" s="77"/>
      <c r="G89" s="27">
        <f>F89*E89</f>
        <v>0</v>
      </c>
      <c r="H89" s="28">
        <f>H39</f>
        <v>0</v>
      </c>
      <c r="I89" s="115">
        <f>I39</f>
        <v/>
      </c>
      <c r="J89" s="114">
        <f>J39</f>
        <v/>
      </c>
      <c r="K89" s="25">
        <f>1.05*J89*I89</f>
        <v>0</v>
      </c>
      <c r="L89" s="48"/>
      <c r="M89" s="24">
        <f>B39</f>
        <v/>
      </c>
      <c r="N89" s="70">
        <f>C39</f>
        <v/>
      </c>
      <c r="O89" s="24">
        <f>D39</f>
        <v/>
      </c>
      <c r="P89" s="29">
        <f>E39</f>
        <v/>
      </c>
      <c r="Q89" s="47"/>
      <c r="R89" s="27">
        <f>Q89*P89</f>
        <v>0</v>
      </c>
      <c r="S89" s="37">
        <f>H39</f>
        <v>0</v>
      </c>
      <c r="T89" s="115">
        <f>I39</f>
        <v/>
      </c>
      <c r="U89" s="37">
        <f>J39</f>
        <v/>
      </c>
      <c r="V89" s="25">
        <f>1.05*U89*T89</f>
        <v>0</v>
      </c>
    </row>
    <row r="90" spans="1:23" customHeight="1" ht="14.25">
      <c r="A90" s="78"/>
      <c r="B90" s="79"/>
      <c r="C90" s="80"/>
      <c r="D90" s="45"/>
      <c r="E90" s="49"/>
      <c r="F90" s="77"/>
      <c r="G90" s="27">
        <f>F90*E90</f>
        <v>0</v>
      </c>
      <c r="H90" s="28">
        <f>H40</f>
        <v>0</v>
      </c>
      <c r="I90" s="115">
        <f>I40</f>
        <v/>
      </c>
      <c r="J90" s="114">
        <f>J40</f>
        <v/>
      </c>
      <c r="K90" s="25">
        <f>1.05*J90*I90</f>
        <v>0</v>
      </c>
      <c r="L90" s="48"/>
      <c r="M90" s="24">
        <f>B40</f>
        <v/>
      </c>
      <c r="N90" s="70">
        <f>C40</f>
        <v/>
      </c>
      <c r="O90" s="24">
        <f>D40</f>
        <v/>
      </c>
      <c r="P90" s="29">
        <f>E40</f>
        <v/>
      </c>
      <c r="Q90" s="47"/>
      <c r="R90" s="27">
        <f>Q90*P90</f>
        <v>0</v>
      </c>
      <c r="S90" s="37">
        <f>H40</f>
        <v>0</v>
      </c>
      <c r="T90" s="115">
        <f>I40</f>
        <v/>
      </c>
      <c r="U90" s="37">
        <f>J40</f>
        <v/>
      </c>
      <c r="V90" s="25">
        <f>1.05*U90*T90</f>
        <v>0</v>
      </c>
    </row>
    <row r="91" spans="1:23" customHeight="1" ht="14.25">
      <c r="A91" s="78"/>
      <c r="B91" s="79"/>
      <c r="C91" s="80"/>
      <c r="D91" s="45"/>
      <c r="E91" s="49"/>
      <c r="F91" s="77"/>
      <c r="G91" s="27">
        <f>F91*E91</f>
        <v>0</v>
      </c>
      <c r="H91" s="28">
        <f>H41</f>
        <v>0</v>
      </c>
      <c r="I91" s="115">
        <f>I41</f>
        <v/>
      </c>
      <c r="J91" s="114">
        <f>J41</f>
        <v/>
      </c>
      <c r="K91" s="25">
        <f>1.05*J91*I91</f>
        <v>0</v>
      </c>
      <c r="L91" s="48"/>
      <c r="M91" s="24">
        <f>B41</f>
        <v/>
      </c>
      <c r="N91" s="70">
        <f>C41</f>
        <v/>
      </c>
      <c r="O91" s="24">
        <f>D41</f>
        <v/>
      </c>
      <c r="P91" s="29">
        <f>E41</f>
        <v/>
      </c>
      <c r="Q91" s="47"/>
      <c r="R91" s="27">
        <f>Q91*P91</f>
        <v>0</v>
      </c>
      <c r="S91" s="37">
        <f>H41</f>
        <v>0</v>
      </c>
      <c r="T91" s="115">
        <f>I41</f>
        <v/>
      </c>
      <c r="U91" s="37">
        <f>J41</f>
        <v/>
      </c>
      <c r="V91" s="25">
        <f>1.05*U91*T91</f>
        <v>0</v>
      </c>
    </row>
    <row r="92" spans="1:23" customHeight="1" ht="14.25">
      <c r="A92" s="78"/>
      <c r="B92" s="79"/>
      <c r="C92" s="80"/>
      <c r="D92" s="45"/>
      <c r="E92" s="49"/>
      <c r="F92" s="77"/>
      <c r="G92" s="27">
        <f>F92*E92</f>
        <v>0</v>
      </c>
      <c r="H92" s="28">
        <f>H42</f>
        <v>0</v>
      </c>
      <c r="I92" s="115">
        <f>I42</f>
        <v/>
      </c>
      <c r="J92" s="114">
        <f>J42</f>
        <v/>
      </c>
      <c r="K92" s="25">
        <f>1.05*J92*I92</f>
        <v>0</v>
      </c>
      <c r="L92" s="48"/>
      <c r="M92" s="24">
        <f>B42</f>
        <v/>
      </c>
      <c r="N92" s="70">
        <f>C42</f>
        <v/>
      </c>
      <c r="O92" s="24">
        <f>D42</f>
        <v/>
      </c>
      <c r="P92" s="29">
        <f>E42</f>
        <v/>
      </c>
      <c r="Q92" s="47"/>
      <c r="R92" s="27">
        <f>Q92*P92</f>
        <v>0</v>
      </c>
      <c r="S92" s="37">
        <f>H42</f>
        <v>0</v>
      </c>
      <c r="T92" s="115">
        <f>I42</f>
        <v/>
      </c>
      <c r="U92" s="37">
        <f>J42</f>
        <v/>
      </c>
      <c r="V92" s="25">
        <f>1.05*U92*T92</f>
        <v>0</v>
      </c>
    </row>
    <row r="93" spans="1:23" customHeight="1" ht="14.25">
      <c r="A93" s="78"/>
      <c r="B93" s="79"/>
      <c r="C93" s="80"/>
      <c r="D93" s="45"/>
      <c r="E93" s="49"/>
      <c r="F93" s="77"/>
      <c r="G93" s="27">
        <f>F93*E93</f>
        <v>0</v>
      </c>
      <c r="H93" s="28">
        <f>H43</f>
        <v>0</v>
      </c>
      <c r="I93" s="115">
        <f>I43</f>
        <v/>
      </c>
      <c r="J93" s="114">
        <f>J43</f>
        <v/>
      </c>
      <c r="K93" s="25">
        <f>1.05*J93*I93</f>
        <v>0</v>
      </c>
      <c r="L93" s="48"/>
      <c r="M93" s="24">
        <f>B43</f>
        <v/>
      </c>
      <c r="N93" s="70">
        <f>C43</f>
        <v/>
      </c>
      <c r="O93" s="24">
        <f>D43</f>
        <v/>
      </c>
      <c r="P93" s="29">
        <f>E43</f>
        <v/>
      </c>
      <c r="Q93" s="47"/>
      <c r="R93" s="27">
        <f>Q93*P93</f>
        <v>0</v>
      </c>
      <c r="S93" s="37">
        <f>H43</f>
        <v>0</v>
      </c>
      <c r="T93" s="115">
        <f>I43</f>
        <v/>
      </c>
      <c r="U93" s="37">
        <f>J43</f>
        <v/>
      </c>
      <c r="V93" s="25">
        <f>1.05*U93*T93</f>
        <v>0</v>
      </c>
    </row>
    <row r="94" spans="1:23" customHeight="1" ht="14.25">
      <c r="A94" s="78"/>
      <c r="B94" s="79"/>
      <c r="C94" s="80"/>
      <c r="D94" s="45"/>
      <c r="E94" s="49"/>
      <c r="F94" s="77"/>
      <c r="G94" s="27">
        <f>F94*E94</f>
        <v>0</v>
      </c>
      <c r="H94" s="28">
        <f>H44</f>
        <v>0</v>
      </c>
      <c r="I94" s="115">
        <f>I44</f>
        <v/>
      </c>
      <c r="J94" s="114">
        <f>J44</f>
        <v/>
      </c>
      <c r="K94" s="25">
        <f>1.05*J94*I94</f>
        <v>0</v>
      </c>
      <c r="L94" s="48"/>
      <c r="M94" s="24">
        <f>B44</f>
        <v/>
      </c>
      <c r="N94" s="70">
        <f>C44</f>
        <v/>
      </c>
      <c r="O94" s="24">
        <f>D44</f>
        <v/>
      </c>
      <c r="P94" s="29">
        <f>E44</f>
        <v/>
      </c>
      <c r="Q94" s="47"/>
      <c r="R94" s="27">
        <f>Q94*P94</f>
        <v>0</v>
      </c>
      <c r="S94" s="37">
        <f>H44</f>
        <v>0</v>
      </c>
      <c r="T94" s="115">
        <f>I44</f>
        <v/>
      </c>
      <c r="U94" s="37">
        <f>J44</f>
        <v/>
      </c>
      <c r="V94" s="25">
        <f>1.05*U94*T94</f>
        <v>0</v>
      </c>
    </row>
    <row r="95" spans="1:23" customHeight="1" ht="14.25">
      <c r="A95" s="78"/>
      <c r="B95" s="79"/>
      <c r="C95" s="80"/>
      <c r="D95" s="45"/>
      <c r="E95" s="49"/>
      <c r="F95" s="77"/>
      <c r="G95" s="27">
        <f>F95*E95</f>
        <v>0</v>
      </c>
      <c r="H95" s="28">
        <f>H45</f>
        <v>0</v>
      </c>
      <c r="I95" s="115">
        <f>I45</f>
        <v/>
      </c>
      <c r="J95" s="114">
        <f>J45</f>
        <v/>
      </c>
      <c r="K95" s="25">
        <f>1.05*J95*I95</f>
        <v>0</v>
      </c>
      <c r="L95" s="48"/>
      <c r="M95" s="24">
        <f>B45</f>
        <v/>
      </c>
      <c r="N95" s="70">
        <f>C45</f>
        <v/>
      </c>
      <c r="O95" s="24">
        <f>D45</f>
        <v/>
      </c>
      <c r="P95" s="29">
        <f>E45</f>
        <v/>
      </c>
      <c r="Q95" s="47"/>
      <c r="R95" s="27">
        <f>Q95*P95</f>
        <v>0</v>
      </c>
      <c r="S95" s="37">
        <f>H45</f>
        <v>0</v>
      </c>
      <c r="T95" s="115">
        <f>I45</f>
        <v/>
      </c>
      <c r="U95" s="37">
        <f>J45</f>
        <v/>
      </c>
      <c r="V95" s="25">
        <f>1.05*U95*T95</f>
        <v>0</v>
      </c>
    </row>
    <row r="96" spans="1:23" customHeight="1" ht="14.25">
      <c r="A96" s="37"/>
      <c r="B96" s="55"/>
      <c r="C96" s="81"/>
      <c r="D96" s="51" t="s">
        <v>29</v>
      </c>
      <c r="E96" s="27">
        <f>SUM(E57:E70)</f>
        <v>5</v>
      </c>
      <c r="F96" s="52" t="s">
        <v>30</v>
      </c>
      <c r="G96" s="53">
        <f>SUM(G56:G70)</f>
        <v>0</v>
      </c>
      <c r="H96" s="54"/>
      <c r="I96" s="117" t="s">
        <v>29</v>
      </c>
      <c r="J96" s="116">
        <f>J46</f>
        <v>71</v>
      </c>
      <c r="K96" s="25">
        <f>K46</f>
        <v>17.787</v>
      </c>
      <c r="L96" s="37"/>
      <c r="M96" s="24"/>
      <c r="N96" s="50"/>
      <c r="O96" s="51" t="s">
        <v>29</v>
      </c>
      <c r="P96" s="27">
        <f>SUM(P57:P70)</f>
        <v>5</v>
      </c>
      <c r="Q96" s="52" t="s">
        <v>30</v>
      </c>
      <c r="R96" s="53">
        <f>SUM(R56:R70)</f>
        <v>0</v>
      </c>
      <c r="S96" s="54"/>
      <c r="T96" s="117" t="s">
        <v>29</v>
      </c>
      <c r="U96" s="114">
        <f>S46</f>
        <v>71</v>
      </c>
      <c r="V96" s="25">
        <f>K46</f>
        <v>17.787</v>
      </c>
    </row>
    <row r="97" spans="1:23" customHeight="1" ht="14.25">
      <c r="A97" s="7"/>
      <c r="B97" s="7" t="s">
        <v>33</v>
      </c>
      <c r="C97" s="7"/>
      <c r="D97" s="7"/>
      <c r="E97" s="7"/>
      <c r="F97" s="82" t="s">
        <v>34</v>
      </c>
      <c r="G97" s="7"/>
      <c r="H97" s="7"/>
      <c r="I97" s="130" t="s">
        <v>34</v>
      </c>
      <c r="J97" s="121"/>
      <c r="K97" s="122"/>
      <c r="L97" s="7"/>
      <c r="M97" s="7" t="s">
        <v>33</v>
      </c>
      <c r="N97" s="7"/>
      <c r="O97" s="7"/>
      <c r="P97" s="7"/>
      <c r="Q97" s="82" t="s">
        <v>34</v>
      </c>
      <c r="R97" s="7"/>
      <c r="S97" s="7"/>
      <c r="T97" s="130" t="s">
        <v>34</v>
      </c>
      <c r="U97" s="161"/>
      <c r="V97" s="122"/>
    </row>
    <row r="98" spans="1:23">
      <c r="B98" s="83"/>
      <c r="F98" s="84"/>
      <c r="I98" s="131"/>
      <c r="J98" s="132"/>
      <c r="K98" s="133"/>
      <c r="Q98" s="84"/>
      <c r="T98" s="131"/>
      <c r="V98" s="133"/>
    </row>
    <row r="99" spans="1:23">
      <c r="B99" s="83"/>
      <c r="F99" s="84"/>
      <c r="I99" s="131"/>
      <c r="J99" s="132"/>
      <c r="K99" s="133"/>
      <c r="Q99" s="84"/>
      <c r="T99" s="131"/>
      <c r="V99" s="133"/>
    </row>
    <row r="100" spans="1:23">
      <c r="B100" s="83"/>
      <c r="F100" s="84"/>
      <c r="I100" s="131"/>
      <c r="J100" s="132"/>
      <c r="K100" s="133"/>
      <c r="Q100" s="84"/>
      <c r="T100" s="131"/>
      <c r="V100" s="133"/>
    </row>
    <row r="101" spans="1:23">
      <c r="B101" s="83"/>
      <c r="F101" s="84"/>
      <c r="I101" s="131"/>
      <c r="J101" s="132"/>
      <c r="K101" s="133"/>
      <c r="Q101" s="84"/>
      <c r="T101" s="131"/>
      <c r="V101" s="133"/>
    </row>
    <row r="102" spans="1:23">
      <c r="B102" s="83"/>
      <c r="F102" s="84"/>
      <c r="I102" s="131"/>
      <c r="J102" s="132"/>
      <c r="K102" s="133"/>
      <c r="Q102" s="84"/>
      <c r="T102" s="131"/>
      <c r="V102" s="133"/>
    </row>
    <row r="103" spans="1:23">
      <c r="A103" s="85" t="s">
        <v>11</v>
      </c>
      <c r="B103" s="86" t="s">
        <v>40</v>
      </c>
      <c r="C103" s="87" t="s">
        <v>41</v>
      </c>
      <c r="D103" s="87" t="s">
        <v>42</v>
      </c>
      <c r="E103" s="87" t="s">
        <v>9</v>
      </c>
      <c r="F103" s="88" t="s">
        <v>8</v>
      </c>
      <c r="G103" s="89" t="s">
        <v>43</v>
      </c>
      <c r="H103" s="87" t="s">
        <v>14</v>
      </c>
      <c r="I103" s="134" t="s">
        <v>44</v>
      </c>
      <c r="J103" s="135" t="s">
        <v>44</v>
      </c>
      <c r="K103" s="89" t="s">
        <v>45</v>
      </c>
      <c r="L103" s="87" t="s">
        <v>46</v>
      </c>
      <c r="M103" s="87" t="s">
        <v>47</v>
      </c>
      <c r="N103" s="87" t="s">
        <v>48</v>
      </c>
      <c r="O103" s="136" t="s">
        <v>49</v>
      </c>
      <c r="P103" s="87" t="s">
        <v>50</v>
      </c>
      <c r="Q103" s="87" t="s">
        <v>51</v>
      </c>
      <c r="R103" s="87" t="s">
        <v>31</v>
      </c>
      <c r="S103" s="112" t="s">
        <v>52</v>
      </c>
      <c r="T103" s="169"/>
      <c r="U103" s="87" t="s">
        <v>53</v>
      </c>
      <c r="V103" s="133"/>
    </row>
    <row r="104" spans="1:23">
      <c r="A104" s="66"/>
      <c r="B104" s="90" t="str">
        <f>C2</f>
        <v>0709-002</v>
      </c>
      <c r="C104" s="66" t="str">
        <f>B6</f>
        <v>主瓦</v>
      </c>
      <c r="D104" s="66">
        <f>F3</f>
        <v>1050</v>
      </c>
      <c r="E104" s="66" t="str">
        <f>J3</f>
        <v>绿色</v>
      </c>
      <c r="F104" s="91">
        <f>H3</f>
        <v>3.2</v>
      </c>
      <c r="G104" s="66">
        <f>I6</f>
        <v>0.22</v>
      </c>
      <c r="H104" s="66">
        <f>J6</f>
        <v>2</v>
      </c>
      <c r="I104" s="137">
        <f>1.05*G104*H104</f>
        <v>0.462</v>
      </c>
      <c r="J104" s="138"/>
      <c r="K104" s="139"/>
      <c r="L104" s="66"/>
      <c r="M104" s="66"/>
      <c r="N104" s="66"/>
      <c r="O104" s="66"/>
      <c r="P104" s="66"/>
      <c r="Q104" s="170"/>
      <c r="R104" s="170"/>
      <c r="S104" s="66"/>
      <c r="T104" s="171"/>
      <c r="U104" s="66"/>
      <c r="V104" s="133"/>
    </row>
    <row r="105" spans="1:23">
      <c r="A105" s="66"/>
      <c r="B105" s="90"/>
      <c r="C105" s="66"/>
      <c r="D105" s="66"/>
      <c r="E105" s="66"/>
      <c r="F105" s="91"/>
      <c r="G105" s="66">
        <f>I7</f>
        <v>0.66</v>
      </c>
      <c r="H105" s="66">
        <f>J7</f>
        <v>3</v>
      </c>
      <c r="I105" s="137">
        <f>K7</f>
        <v>2.079</v>
      </c>
      <c r="J105" s="138"/>
      <c r="K105" s="139"/>
      <c r="L105" s="66"/>
      <c r="M105" s="66"/>
      <c r="N105" s="66"/>
      <c r="O105" s="66"/>
      <c r="P105" s="66"/>
      <c r="Q105" s="170"/>
      <c r="R105" s="170"/>
      <c r="S105" s="66"/>
      <c r="T105" s="171"/>
      <c r="U105" s="66"/>
      <c r="V105" s="133"/>
    </row>
    <row r="106" spans="1:23">
      <c r="A106" s="66"/>
      <c r="B106" s="90"/>
      <c r="C106" s="66"/>
      <c r="D106" s="66"/>
      <c r="E106" s="66"/>
      <c r="F106" s="91"/>
      <c r="G106" s="66"/>
      <c r="H106" s="92" t="s">
        <v>44</v>
      </c>
      <c r="I106" s="140">
        <f>E6</f>
        <v>17.787</v>
      </c>
      <c r="J106" s="141">
        <f>I106</f>
        <v>17.787</v>
      </c>
      <c r="K106" s="139">
        <f>F6</f>
        <v>31</v>
      </c>
      <c r="L106" s="66">
        <f>F2</f>
        <v/>
      </c>
      <c r="M106" s="66">
        <f>I106*K106</f>
        <v>551.397</v>
      </c>
      <c r="N106" s="66"/>
      <c r="O106" s="66"/>
      <c r="P106" s="66"/>
      <c r="Q106" s="170"/>
      <c r="R106" s="170"/>
      <c r="S106" s="66"/>
      <c r="T106" s="171"/>
      <c r="U106" s="66"/>
      <c r="V106" s="133"/>
    </row>
    <row r="107" spans="1:23">
      <c r="A107" s="66"/>
      <c r="B107" s="30"/>
      <c r="C107" s="66" t="str">
        <f>B7</f>
        <v>正脊</v>
      </c>
      <c r="D107" s="66"/>
      <c r="E107" s="66"/>
      <c r="F107" s="91"/>
      <c r="G107" s="66"/>
      <c r="H107" s="66"/>
      <c r="I107" s="137">
        <f>E7</f>
        <v>3</v>
      </c>
      <c r="J107" s="138"/>
      <c r="K107" s="139">
        <f>F7</f>
        <v>3.77</v>
      </c>
      <c r="L107" s="66">
        <f>F2</f>
        <v/>
      </c>
      <c r="M107" s="66">
        <f>I107*K107</f>
        <v>11.31</v>
      </c>
      <c r="N107" s="66"/>
      <c r="O107" s="66"/>
      <c r="P107" s="66"/>
      <c r="Q107" s="170"/>
      <c r="R107" s="170"/>
      <c r="S107" s="66"/>
      <c r="T107" s="171"/>
      <c r="U107" s="66"/>
      <c r="V107" s="133"/>
    </row>
    <row r="108" spans="1:23">
      <c r="A108" s="66"/>
      <c r="B108" s="30"/>
      <c r="C108" s="66" t="str">
        <f>B8</f>
        <v>清水</v>
      </c>
      <c r="D108" s="66"/>
      <c r="E108" s="66"/>
      <c r="F108" s="91"/>
      <c r="G108" s="66"/>
      <c r="H108" s="66"/>
      <c r="I108" s="137">
        <f>E8</f>
        <v>2</v>
      </c>
      <c r="J108" s="138"/>
      <c r="K108" s="139">
        <f>F8</f>
        <v>1.86</v>
      </c>
      <c r="L108" s="66"/>
      <c r="M108" s="66">
        <f>I108*K108</f>
        <v>3.72</v>
      </c>
      <c r="N108" s="66"/>
      <c r="O108" s="66"/>
      <c r="P108" s="66"/>
      <c r="Q108" s="170"/>
      <c r="R108" s="170"/>
      <c r="S108" s="66"/>
      <c r="T108" s="171"/>
      <c r="U108" s="66"/>
      <c r="V108" s="133"/>
    </row>
    <row r="109" spans="1:23">
      <c r="A109" s="66"/>
      <c r="B109" s="30"/>
      <c r="C109" s="66">
        <f>B9</f>
        <v/>
      </c>
      <c r="D109" s="66"/>
      <c r="E109" s="66"/>
      <c r="F109" s="91"/>
      <c r="G109" s="66"/>
      <c r="H109" s="66"/>
      <c r="I109" s="137">
        <f>E9</f>
        <v/>
      </c>
      <c r="J109" s="138"/>
      <c r="K109" s="139">
        <f>F9</f>
        <v/>
      </c>
      <c r="L109" s="66"/>
      <c r="M109" s="66">
        <f>I109*K109</f>
        <v>0</v>
      </c>
      <c r="N109" s="66"/>
      <c r="O109" s="66"/>
      <c r="P109" s="66"/>
      <c r="Q109" s="170"/>
      <c r="R109" s="170"/>
      <c r="S109" s="66"/>
      <c r="T109" s="171"/>
      <c r="U109" s="66"/>
      <c r="V109" s="133"/>
    </row>
    <row r="110" spans="1:23">
      <c r="A110" s="66"/>
      <c r="B110" s="30"/>
      <c r="C110" s="66">
        <f>B10</f>
        <v/>
      </c>
      <c r="D110" s="66"/>
      <c r="E110" s="66"/>
      <c r="F110" s="91"/>
      <c r="G110" s="66"/>
      <c r="H110" s="66"/>
      <c r="I110" s="137">
        <f>E10</f>
        <v/>
      </c>
      <c r="J110" s="138"/>
      <c r="K110" s="139">
        <f>F10</f>
        <v/>
      </c>
      <c r="L110" s="66"/>
      <c r="M110" s="66">
        <f>I110*K110</f>
        <v>0</v>
      </c>
      <c r="N110" s="66"/>
      <c r="O110" s="66"/>
      <c r="P110" s="66"/>
      <c r="Q110" s="170"/>
      <c r="R110" s="170"/>
      <c r="S110" s="66"/>
      <c r="T110" s="171"/>
      <c r="U110" s="66"/>
      <c r="V110" s="133"/>
    </row>
    <row r="111" spans="1:23">
      <c r="A111" s="66"/>
      <c r="B111" s="30"/>
      <c r="C111" s="66">
        <f>B11</f>
        <v/>
      </c>
      <c r="D111" s="66"/>
      <c r="E111" s="66"/>
      <c r="F111" s="91"/>
      <c r="G111" s="66"/>
      <c r="H111" s="66"/>
      <c r="I111" s="137">
        <f>E11</f>
        <v/>
      </c>
      <c r="J111" s="138"/>
      <c r="K111" s="139">
        <f>F11</f>
        <v/>
      </c>
      <c r="L111" s="66"/>
      <c r="M111" s="66">
        <f>I111*K111</f>
        <v>0</v>
      </c>
      <c r="N111" s="66"/>
      <c r="O111" s="66"/>
      <c r="P111" s="66"/>
      <c r="Q111" s="170"/>
      <c r="R111" s="170"/>
      <c r="S111" s="66"/>
      <c r="T111" s="171"/>
      <c r="U111" s="66"/>
      <c r="V111" s="133"/>
    </row>
    <row r="112" spans="1:23">
      <c r="A112" s="66"/>
      <c r="B112" s="30"/>
      <c r="C112" s="66">
        <f>B12</f>
        <v/>
      </c>
      <c r="D112" s="66"/>
      <c r="E112" s="66"/>
      <c r="F112" s="91"/>
      <c r="G112" s="66"/>
      <c r="H112" s="66"/>
      <c r="I112" s="137">
        <f>E12</f>
        <v/>
      </c>
      <c r="J112" s="138"/>
      <c r="K112" s="139">
        <f>F12</f>
        <v/>
      </c>
      <c r="L112" s="66"/>
      <c r="M112" s="66">
        <f>I112*K112</f>
        <v>0</v>
      </c>
      <c r="N112" s="66"/>
      <c r="O112" s="66"/>
      <c r="P112" s="66"/>
      <c r="Q112" s="170"/>
      <c r="R112" s="170"/>
      <c r="S112" s="66"/>
      <c r="T112" s="171"/>
      <c r="U112" s="66"/>
      <c r="V112" s="133"/>
    </row>
    <row r="113" spans="1:23">
      <c r="A113" s="93"/>
      <c r="B113" s="94"/>
      <c r="C113" s="93"/>
      <c r="D113" s="93"/>
      <c r="E113" s="93"/>
      <c r="F113" s="95"/>
      <c r="G113" s="93"/>
      <c r="H113" s="93"/>
      <c r="I113" s="142"/>
      <c r="J113" s="143"/>
      <c r="K113" s="144" t="s">
        <v>49</v>
      </c>
      <c r="L113" s="144" t="s">
        <v>49</v>
      </c>
      <c r="M113" s="144">
        <f>G46</f>
        <v>566.427</v>
      </c>
      <c r="N113" s="93"/>
      <c r="O113" s="145">
        <f>M113</f>
        <v>566.427</v>
      </c>
      <c r="P113" s="93"/>
      <c r="Q113" s="172"/>
      <c r="R113" s="172"/>
      <c r="S113" s="93"/>
      <c r="T113" s="173">
        <f>-O113-R113</f>
        <v>-566.427</v>
      </c>
      <c r="U113" s="93">
        <f>T113</f>
        <v>-566.427</v>
      </c>
      <c r="V113" s="174"/>
    </row>
    <row r="114" spans="1:23">
      <c r="A114" s="92"/>
      <c r="B114" s="33"/>
      <c r="C114" s="92"/>
      <c r="D114" s="92"/>
      <c r="E114" s="92"/>
      <c r="F114" s="96"/>
      <c r="G114" s="92"/>
      <c r="H114" s="92"/>
      <c r="I114" s="146"/>
      <c r="J114" s="141"/>
      <c r="K114" s="147"/>
      <c r="L114" s="92"/>
      <c r="M114" s="92"/>
      <c r="N114" s="92"/>
      <c r="O114" s="92"/>
      <c r="P114" s="92"/>
      <c r="Q114" s="175"/>
      <c r="R114" s="175"/>
      <c r="S114" s="92"/>
      <c r="T114" s="146"/>
      <c r="U114" s="92"/>
      <c r="V114" s="176"/>
    </row>
    <row r="115" spans="1:23">
      <c r="B115" s="83"/>
      <c r="F115" s="97"/>
      <c r="I115" s="131"/>
      <c r="J115" s="132"/>
      <c r="K115" s="133"/>
      <c r="Q115" s="84"/>
      <c r="T115" s="131"/>
      <c r="V115" s="133"/>
    </row>
    <row r="116" spans="1:23">
      <c r="B116" s="83"/>
      <c r="F116" s="97"/>
      <c r="I116" s="131"/>
      <c r="J116" s="132"/>
      <c r="K116" s="133"/>
      <c r="Q116" s="84"/>
      <c r="T116" s="131"/>
      <c r="V116" s="133"/>
    </row>
    <row r="117" spans="1:23">
      <c r="B117" s="83"/>
      <c r="F117" s="97"/>
      <c r="I117" s="131"/>
      <c r="J117" s="132"/>
      <c r="K117" s="133"/>
      <c r="Q117" s="84"/>
      <c r="T117" s="131"/>
      <c r="V117" s="133"/>
    </row>
    <row r="118" spans="1:23">
      <c r="B118" s="83"/>
      <c r="F118" s="97"/>
      <c r="I118" s="131"/>
      <c r="J118" s="132"/>
      <c r="K118" s="133"/>
      <c r="Q118" s="84"/>
      <c r="T118" s="131"/>
      <c r="V118" s="133"/>
    </row>
    <row r="119" spans="1:23">
      <c r="B119" s="83"/>
      <c r="F119" s="97"/>
      <c r="I119" s="131"/>
      <c r="J119" s="132"/>
      <c r="K119" s="133"/>
      <c r="Q119" s="84"/>
      <c r="T119" s="131"/>
      <c r="V119" s="133"/>
    </row>
    <row r="120" spans="1:23" customHeight="1" ht="20.25">
      <c r="A120" s="1" t="s">
        <v>37</v>
      </c>
      <c r="B120" s="2"/>
      <c r="C120" s="2"/>
      <c r="D120" s="2"/>
      <c r="E120" s="2"/>
      <c r="F120" s="3"/>
      <c r="G120" s="2"/>
      <c r="H120" s="2"/>
      <c r="I120" s="98"/>
      <c r="J120" s="99"/>
      <c r="K120" s="100"/>
      <c r="L120" s="1" t="s">
        <v>0</v>
      </c>
      <c r="M120" s="2"/>
      <c r="N120" s="2"/>
      <c r="O120" s="2"/>
      <c r="P120" s="2"/>
      <c r="Q120" s="3"/>
      <c r="R120" s="2"/>
      <c r="S120" s="2"/>
      <c r="T120" s="98"/>
      <c r="U120" s="99"/>
      <c r="V120" s="100"/>
    </row>
    <row r="121" spans="1:23" customHeight="1" ht="14.25">
      <c r="A121" s="5" t="str">
        <f>A2</f>
        <v>单号：ZSJC-2022</v>
      </c>
      <c r="B121" s="5"/>
      <c r="C121" s="5" t="str">
        <f>C2</f>
        <v>0709-002</v>
      </c>
      <c r="D121" s="5"/>
      <c r="E121" s="5"/>
      <c r="F121" s="62"/>
      <c r="G121" s="7"/>
      <c r="H121" s="7"/>
      <c r="I121" s="101"/>
      <c r="J121" s="102" t="str">
        <f>J2</f>
        <v>2022年7月22日</v>
      </c>
      <c r="K121" s="103"/>
      <c r="L121" s="4" t="s">
        <v>2</v>
      </c>
      <c r="M121" s="4"/>
      <c r="N121" s="5" t="s">
        <v>54</v>
      </c>
      <c r="O121" s="5"/>
      <c r="P121" s="5"/>
      <c r="Q121" s="6"/>
      <c r="R121" s="7"/>
      <c r="S121" s="7"/>
      <c r="T121" s="101"/>
      <c r="U121" s="102">
        <v>44749</v>
      </c>
      <c r="V121" s="103"/>
    </row>
    <row r="122" spans="1:23">
      <c r="A122" s="8" t="s">
        <v>5</v>
      </c>
      <c r="B122" s="9"/>
      <c r="C122" s="8" t="str">
        <f>C3</f>
        <v>小高</v>
      </c>
      <c r="D122" s="9"/>
      <c r="E122" s="12" t="s">
        <v>7</v>
      </c>
      <c r="F122" s="66">
        <f>F3</f>
        <v>1050</v>
      </c>
      <c r="G122" s="12" t="s">
        <v>8</v>
      </c>
      <c r="H122" s="67">
        <f>H3</f>
        <v>3.2</v>
      </c>
      <c r="I122" s="104" t="s">
        <v>9</v>
      </c>
      <c r="J122" s="179" t="str">
        <f>J3</f>
        <v>绿色</v>
      </c>
      <c r="K122" s="168"/>
      <c r="L122" s="8" t="s">
        <v>5</v>
      </c>
      <c r="M122" s="9"/>
      <c r="N122" s="10"/>
      <c r="O122" s="11"/>
      <c r="P122" s="12" t="s">
        <v>7</v>
      </c>
      <c r="Q122" s="167" t="s">
        <v>55</v>
      </c>
      <c r="R122" s="12" t="s">
        <v>8</v>
      </c>
      <c r="S122" s="13">
        <v>3</v>
      </c>
      <c r="T122" s="104" t="s">
        <v>9</v>
      </c>
      <c r="U122" s="105"/>
      <c r="V122" s="106"/>
    </row>
    <row r="123" spans="1:23">
      <c r="A123" s="14" t="s">
        <v>11</v>
      </c>
      <c r="B123" s="15" t="s">
        <v>12</v>
      </c>
      <c r="C123" s="15" t="s">
        <v>7</v>
      </c>
      <c r="D123" s="15" t="s">
        <v>13</v>
      </c>
      <c r="E123" s="16" t="s">
        <v>14</v>
      </c>
      <c r="F123" s="17" t="s">
        <v>15</v>
      </c>
      <c r="G123" s="15" t="s">
        <v>16</v>
      </c>
      <c r="H123" s="18" t="s">
        <v>17</v>
      </c>
      <c r="I123" s="109"/>
      <c r="J123" s="110"/>
      <c r="K123" s="111"/>
      <c r="L123" s="14" t="s">
        <v>11</v>
      </c>
      <c r="M123" s="15" t="s">
        <v>12</v>
      </c>
      <c r="N123" s="15" t="s">
        <v>7</v>
      </c>
      <c r="O123" s="15" t="s">
        <v>13</v>
      </c>
      <c r="P123" s="16" t="s">
        <v>14</v>
      </c>
      <c r="Q123" s="17" t="s">
        <v>15</v>
      </c>
      <c r="R123" s="15" t="s">
        <v>16</v>
      </c>
      <c r="S123" s="18" t="s">
        <v>17</v>
      </c>
      <c r="T123" s="109"/>
      <c r="U123" s="110"/>
      <c r="V123" s="111"/>
    </row>
    <row r="124" spans="1:23">
      <c r="A124" s="19"/>
      <c r="B124" s="20"/>
      <c r="C124" s="20"/>
      <c r="D124" s="20"/>
      <c r="E124" s="21"/>
      <c r="F124" s="22"/>
      <c r="G124" s="20"/>
      <c r="H124" s="18" t="s">
        <v>18</v>
      </c>
      <c r="I124" s="70" t="s">
        <v>19</v>
      </c>
      <c r="J124" s="112" t="s">
        <v>20</v>
      </c>
      <c r="K124" s="113" t="s">
        <v>21</v>
      </c>
      <c r="L124" s="19"/>
      <c r="M124" s="20"/>
      <c r="N124" s="20"/>
      <c r="O124" s="20"/>
      <c r="P124" s="21"/>
      <c r="Q124" s="22"/>
      <c r="R124" s="20"/>
      <c r="S124" s="18" t="s">
        <v>18</v>
      </c>
      <c r="T124" s="70" t="s">
        <v>19</v>
      </c>
      <c r="U124" s="112" t="s">
        <v>20</v>
      </c>
      <c r="V124" s="113" t="s">
        <v>21</v>
      </c>
    </row>
    <row r="125" spans="1:23" customHeight="1" ht="14.25">
      <c r="A125" s="23">
        <v>1</v>
      </c>
      <c r="B125" s="24" t="str">
        <f>B6</f>
        <v>主瓦</v>
      </c>
      <c r="C125" s="24"/>
      <c r="D125" s="24" t="str">
        <f>D6</f>
        <v>平方</v>
      </c>
      <c r="E125" s="25">
        <f>E6</f>
        <v>17.787</v>
      </c>
      <c r="F125" s="180">
        <f>F6+1</f>
        <v>32</v>
      </c>
      <c r="G125" s="27">
        <f>F125*E125</f>
        <v>569.184</v>
      </c>
      <c r="H125" s="28">
        <f>H6</f>
        <v>4</v>
      </c>
      <c r="I125" s="115">
        <f>I6</f>
        <v>0.22</v>
      </c>
      <c r="J125" s="114">
        <f>J6</f>
        <v>2</v>
      </c>
      <c r="K125" s="25">
        <f>1.05*J125*I125</f>
        <v>0.462</v>
      </c>
      <c r="L125" s="23">
        <v>1</v>
      </c>
      <c r="M125" s="24" t="s">
        <v>22</v>
      </c>
      <c r="N125" s="24"/>
      <c r="O125" s="24" t="s">
        <v>23</v>
      </c>
      <c r="P125" s="25">
        <f>V140</f>
        <v>11.55</v>
      </c>
      <c r="Q125" s="26" t="s">
        <v>56</v>
      </c>
      <c r="R125" s="27">
        <f>Q125*P125</f>
        <v>346.5</v>
      </c>
      <c r="S125" s="184" t="s">
        <v>57</v>
      </c>
      <c r="T125" s="66">
        <f>I6</f>
        <v>0.22</v>
      </c>
      <c r="U125" s="66">
        <f>J6</f>
        <v>2</v>
      </c>
      <c r="V125" s="25">
        <f>1.05*U125*T125</f>
        <v>0.462</v>
      </c>
    </row>
    <row r="126" spans="1:23" customHeight="1" ht="14.25">
      <c r="A126" s="23">
        <v>2</v>
      </c>
      <c r="B126" s="24" t="str">
        <f>B7</f>
        <v>正脊</v>
      </c>
      <c r="C126" s="24"/>
      <c r="D126" s="24" t="s">
        <v>26</v>
      </c>
      <c r="E126" s="29">
        <f>E7</f>
        <v>3</v>
      </c>
      <c r="F126" s="26"/>
      <c r="G126" s="27">
        <f>F126*E126</f>
        <v>0</v>
      </c>
      <c r="H126" s="28">
        <f>H7</f>
        <v>4</v>
      </c>
      <c r="I126" s="115">
        <f>I7</f>
        <v>0.66</v>
      </c>
      <c r="J126" s="114">
        <f>J7</f>
        <v>3</v>
      </c>
      <c r="K126" s="25">
        <f>1.05*J126*I126</f>
        <v>2.079</v>
      </c>
      <c r="L126" s="23">
        <v>2</v>
      </c>
      <c r="M126" s="24" t="str">
        <f>B7</f>
        <v>正脊</v>
      </c>
      <c r="N126" s="24"/>
      <c r="O126" s="24" t="s">
        <v>26</v>
      </c>
      <c r="P126" s="29">
        <f>E7</f>
        <v>3</v>
      </c>
      <c r="Q126" s="26"/>
      <c r="R126" s="27">
        <f>Q126*P126</f>
        <v>0</v>
      </c>
      <c r="S126" s="28">
        <f>T126/0.22</f>
        <v>3</v>
      </c>
      <c r="T126" s="66">
        <f>I7</f>
        <v>0.66</v>
      </c>
      <c r="U126" s="66">
        <f>J7</f>
        <v>3</v>
      </c>
      <c r="V126" s="25">
        <f>1.05*U126*T126</f>
        <v>2.079</v>
      </c>
    </row>
    <row r="127" spans="1:23" customHeight="1" ht="14.25">
      <c r="A127" s="23">
        <v>3</v>
      </c>
      <c r="B127" s="24" t="str">
        <f>B8</f>
        <v>清水</v>
      </c>
      <c r="C127" s="24"/>
      <c r="D127" s="24" t="s">
        <v>26</v>
      </c>
      <c r="E127" s="29">
        <f>E8</f>
        <v>2</v>
      </c>
      <c r="F127" s="26"/>
      <c r="G127" s="27">
        <f>F127*E127</f>
        <v>0</v>
      </c>
      <c r="H127" s="28">
        <f>H8</f>
        <v>4</v>
      </c>
      <c r="I127" s="115">
        <f>I8</f>
        <v>0.22</v>
      </c>
      <c r="J127" s="114">
        <f>J8</f>
        <v>3</v>
      </c>
      <c r="K127" s="25">
        <f>1.05*J127*I127</f>
        <v>0.693</v>
      </c>
      <c r="L127" s="23">
        <v>3</v>
      </c>
      <c r="M127" s="24" t="str">
        <f>B8</f>
        <v>清水</v>
      </c>
      <c r="N127" s="24"/>
      <c r="O127" s="24" t="s">
        <v>26</v>
      </c>
      <c r="P127" s="29">
        <f>E8</f>
        <v>2</v>
      </c>
      <c r="Q127" s="26"/>
      <c r="R127" s="27">
        <f>Q127*P127</f>
        <v>0</v>
      </c>
      <c r="S127" s="28">
        <f>T127/0.22</f>
        <v>1</v>
      </c>
      <c r="T127" s="66">
        <f>I8</f>
        <v>0.22</v>
      </c>
      <c r="U127" s="66">
        <f>J8</f>
        <v>3</v>
      </c>
      <c r="V127" s="25">
        <f>1.05*U127*T127</f>
        <v>0.693</v>
      </c>
    </row>
    <row r="128" spans="1:23" customHeight="1" ht="14.25">
      <c r="A128" s="23">
        <v>4</v>
      </c>
      <c r="B128" s="24">
        <f>B9</f>
        <v/>
      </c>
      <c r="C128" s="24"/>
      <c r="D128" s="24" t="s">
        <v>26</v>
      </c>
      <c r="E128" s="29">
        <f>E9</f>
        <v/>
      </c>
      <c r="F128" s="26"/>
      <c r="G128" s="27">
        <f>F128*E128</f>
        <v>0</v>
      </c>
      <c r="H128" s="28">
        <f>H9</f>
        <v>4</v>
      </c>
      <c r="I128" s="115">
        <f>I9</f>
        <v>0.22</v>
      </c>
      <c r="J128" s="114">
        <f>J9</f>
        <v>3</v>
      </c>
      <c r="K128" s="25">
        <f>1.05*J128*I128</f>
        <v>0.693</v>
      </c>
      <c r="L128" s="23">
        <v>4</v>
      </c>
      <c r="M128" s="24">
        <f>B9</f>
        <v/>
      </c>
      <c r="N128" s="24"/>
      <c r="O128" s="24" t="s">
        <v>26</v>
      </c>
      <c r="P128" s="29">
        <f>E9</f>
        <v/>
      </c>
      <c r="Q128" s="26"/>
      <c r="R128" s="27">
        <f>Q128*P128</f>
        <v>0</v>
      </c>
      <c r="S128" s="28">
        <f>T128/0.22</f>
        <v>1</v>
      </c>
      <c r="T128" s="66">
        <f>I9</f>
        <v>0.22</v>
      </c>
      <c r="U128" s="66">
        <f>J9</f>
        <v>3</v>
      </c>
      <c r="V128" s="25">
        <f>1.05*U128*T128</f>
        <v>0.693</v>
      </c>
    </row>
    <row r="129" spans="1:23" customHeight="1" ht="14.25">
      <c r="A129" s="23">
        <v>5</v>
      </c>
      <c r="B129" s="24">
        <f>B10</f>
        <v/>
      </c>
      <c r="C129" s="24"/>
      <c r="D129" s="24" t="s">
        <v>26</v>
      </c>
      <c r="E129" s="29">
        <f>E10</f>
        <v/>
      </c>
      <c r="F129" s="26"/>
      <c r="G129" s="27">
        <f>F129*E129</f>
        <v>0</v>
      </c>
      <c r="H129" s="28">
        <f>H10</f>
        <v>4</v>
      </c>
      <c r="I129" s="115">
        <f>I10</f>
        <v>0.22</v>
      </c>
      <c r="J129" s="114">
        <f>J10</f>
        <v>3</v>
      </c>
      <c r="K129" s="25">
        <f>1.05*J129*I129</f>
        <v>0.693</v>
      </c>
      <c r="L129" s="23">
        <v>5</v>
      </c>
      <c r="M129" s="24">
        <f>B10</f>
        <v/>
      </c>
      <c r="N129" s="24"/>
      <c r="O129" s="24"/>
      <c r="P129" s="29">
        <f>E10</f>
        <v/>
      </c>
      <c r="Q129" s="26" t="s">
        <v>58</v>
      </c>
      <c r="R129" s="27">
        <f>Q129*P129</f>
        <v>0</v>
      </c>
      <c r="S129" s="28">
        <f>T129/0.22</f>
        <v>1</v>
      </c>
      <c r="T129" s="66">
        <f>I10</f>
        <v>0.22</v>
      </c>
      <c r="U129" s="66">
        <f>J10</f>
        <v>3</v>
      </c>
      <c r="V129" s="25">
        <f>1.05*U129*T129</f>
        <v>0.693</v>
      </c>
    </row>
    <row r="130" spans="1:23" customHeight="1" ht="14.25">
      <c r="A130" s="23">
        <v>6</v>
      </c>
      <c r="B130" s="24">
        <f>B11</f>
        <v/>
      </c>
      <c r="C130" s="32"/>
      <c r="D130" s="24" t="s">
        <v>26</v>
      </c>
      <c r="E130" s="29">
        <f>E11</f>
        <v/>
      </c>
      <c r="F130" s="26"/>
      <c r="G130" s="27">
        <f>F130*E130</f>
        <v>0</v>
      </c>
      <c r="H130" s="28">
        <f>H11</f>
        <v>4</v>
      </c>
      <c r="I130" s="115">
        <f>I11</f>
        <v>0.22</v>
      </c>
      <c r="J130" s="114">
        <f>J11</f>
        <v>3</v>
      </c>
      <c r="K130" s="25">
        <f>1.05*J130*I130</f>
        <v>0.693</v>
      </c>
      <c r="L130" s="23">
        <v>6</v>
      </c>
      <c r="M130" s="24">
        <f>B11</f>
        <v/>
      </c>
      <c r="N130" s="32"/>
      <c r="O130" s="24" t="s">
        <v>26</v>
      </c>
      <c r="P130" s="29">
        <f>E11</f>
        <v/>
      </c>
      <c r="Q130" s="26"/>
      <c r="R130" s="27">
        <f>Q130*P130</f>
        <v>0</v>
      </c>
      <c r="S130" s="28">
        <f>T130/0.22</f>
        <v>1</v>
      </c>
      <c r="T130" s="66">
        <f>I11</f>
        <v>0.22</v>
      </c>
      <c r="U130" s="66">
        <f>J11</f>
        <v>3</v>
      </c>
      <c r="V130" s="25">
        <f>1.05*U130*T130</f>
        <v>0.693</v>
      </c>
    </row>
    <row r="131" spans="1:23" customHeight="1" ht="14.25">
      <c r="A131" s="23"/>
      <c r="B131" s="32"/>
      <c r="C131" s="24"/>
      <c r="D131" s="24"/>
      <c r="E131" s="29"/>
      <c r="F131" s="26"/>
      <c r="G131" s="27">
        <f>F131*E131</f>
        <v>0</v>
      </c>
      <c r="H131" s="28">
        <f>H12</f>
        <v>4</v>
      </c>
      <c r="I131" s="115">
        <f>I12</f>
        <v>0.22</v>
      </c>
      <c r="J131" s="114">
        <f>J12</f>
        <v>3</v>
      </c>
      <c r="K131" s="25">
        <f>1.05*J131*I131</f>
        <v>0.693</v>
      </c>
      <c r="L131" s="23"/>
      <c r="M131" s="24">
        <f>B12</f>
        <v/>
      </c>
      <c r="N131" s="24"/>
      <c r="O131" s="24" t="s">
        <v>28</v>
      </c>
      <c r="P131" s="29">
        <f>E12</f>
        <v/>
      </c>
      <c r="Q131" s="26"/>
      <c r="R131" s="27">
        <f>Q131*P131</f>
        <v>0</v>
      </c>
      <c r="S131" s="28">
        <f>T131/0.22</f>
        <v>1</v>
      </c>
      <c r="T131" s="66">
        <f>I12</f>
        <v>0.22</v>
      </c>
      <c r="U131" s="66">
        <f>J12</f>
        <v>3</v>
      </c>
      <c r="V131" s="25">
        <f>1.05*U131*T131</f>
        <v>0.693</v>
      </c>
    </row>
    <row r="132" spans="1:23" customHeight="1" ht="14.25">
      <c r="A132" s="23"/>
      <c r="B132" s="177"/>
      <c r="C132" s="24"/>
      <c r="D132" s="24"/>
      <c r="E132" s="29"/>
      <c r="F132" s="26"/>
      <c r="G132" s="27">
        <f>F132*E132</f>
        <v>0</v>
      </c>
      <c r="H132" s="28">
        <f>H13</f>
        <v>4</v>
      </c>
      <c r="I132" s="115">
        <f>I13</f>
        <v>0.22</v>
      </c>
      <c r="J132" s="114">
        <f>J13</f>
        <v>3</v>
      </c>
      <c r="K132" s="25">
        <f>1.05*J132*I132</f>
        <v>0.693</v>
      </c>
      <c r="L132" s="23"/>
      <c r="M132" s="24">
        <f>B13</f>
        <v/>
      </c>
      <c r="N132" s="24"/>
      <c r="O132" s="24"/>
      <c r="P132" s="29">
        <f>E13</f>
        <v/>
      </c>
      <c r="Q132" s="26"/>
      <c r="R132" s="27">
        <f>Q132*P132</f>
        <v>0</v>
      </c>
      <c r="S132" s="28">
        <f>T132/0.22</f>
        <v>1</v>
      </c>
      <c r="T132" s="66">
        <f>I13</f>
        <v>0.22</v>
      </c>
      <c r="U132" s="66">
        <f>J13</f>
        <v>3</v>
      </c>
      <c r="V132" s="25">
        <f>1.05*U132*T132</f>
        <v>0.693</v>
      </c>
    </row>
    <row r="133" spans="1:23" customHeight="1" ht="14.25">
      <c r="A133" s="34"/>
      <c r="B133" s="177"/>
      <c r="C133" s="35"/>
      <c r="D133" s="35"/>
      <c r="E133" s="36"/>
      <c r="F133" s="26"/>
      <c r="G133" s="27">
        <f>F133*E133</f>
        <v>0</v>
      </c>
      <c r="H133" s="28">
        <f>H14</f>
        <v>4</v>
      </c>
      <c r="I133" s="115">
        <f>I14</f>
        <v>0.22</v>
      </c>
      <c r="J133" s="114">
        <f>J14</f>
        <v>3</v>
      </c>
      <c r="K133" s="25">
        <f>1.05*J133*I133</f>
        <v>0.693</v>
      </c>
      <c r="L133" s="34"/>
      <c r="M133" s="24">
        <f>B14</f>
        <v/>
      </c>
      <c r="N133" s="35"/>
      <c r="O133" s="35"/>
      <c r="P133" s="29">
        <f>E14</f>
        <v/>
      </c>
      <c r="Q133" s="26"/>
      <c r="R133" s="27">
        <f>Q133*P133</f>
        <v>0</v>
      </c>
      <c r="S133" s="28">
        <f>T133/0.22</f>
        <v>1</v>
      </c>
      <c r="T133" s="66">
        <f>I14</f>
        <v>0.22</v>
      </c>
      <c r="U133" s="66">
        <f>J14</f>
        <v>3</v>
      </c>
      <c r="V133" s="25">
        <f>1.05*U133*T133</f>
        <v>0.693</v>
      </c>
    </row>
    <row r="134" spans="1:23" customHeight="1" ht="14.25">
      <c r="A134" s="34"/>
      <c r="B134" s="177"/>
      <c r="C134" s="35"/>
      <c r="D134" s="35"/>
      <c r="E134" s="36"/>
      <c r="F134" s="26"/>
      <c r="G134" s="27">
        <f>F134*E134</f>
        <v>0</v>
      </c>
      <c r="H134" s="28">
        <f>H15</f>
        <v>4</v>
      </c>
      <c r="I134" s="115">
        <f>I15</f>
        <v>0.22</v>
      </c>
      <c r="J134" s="114">
        <f>J15</f>
        <v>3</v>
      </c>
      <c r="K134" s="25">
        <f>1.05*J134*I134</f>
        <v>0.693</v>
      </c>
      <c r="L134" s="34"/>
      <c r="M134" s="24">
        <f>B15</f>
        <v/>
      </c>
      <c r="N134" s="35"/>
      <c r="O134" s="35"/>
      <c r="P134" s="29">
        <f>E15</f>
        <v/>
      </c>
      <c r="Q134" s="26"/>
      <c r="R134" s="27">
        <f>Q134*P134</f>
        <v>0</v>
      </c>
      <c r="S134" s="28">
        <f>T134/0.22</f>
        <v>1</v>
      </c>
      <c r="T134" s="66">
        <f>I15</f>
        <v>0.22</v>
      </c>
      <c r="U134" s="66">
        <f>J15</f>
        <v>3</v>
      </c>
      <c r="V134" s="25">
        <f>1.05*U134*T134</f>
        <v>0.693</v>
      </c>
    </row>
    <row r="135" spans="1:23" customHeight="1" ht="14.25">
      <c r="A135" s="37"/>
      <c r="B135" s="177"/>
      <c r="C135" s="38"/>
      <c r="D135" s="38"/>
      <c r="E135" s="39"/>
      <c r="F135" s="26"/>
      <c r="G135" s="27">
        <f>F135*E135</f>
        <v>0</v>
      </c>
      <c r="H135" s="28">
        <f>H16</f>
        <v>4</v>
      </c>
      <c r="I135" s="115">
        <f>I16</f>
        <v>0.22</v>
      </c>
      <c r="J135" s="114">
        <f>J16</f>
        <v>3</v>
      </c>
      <c r="K135" s="25">
        <f>1.05*J135*I135</f>
        <v>0.693</v>
      </c>
      <c r="L135" s="37"/>
      <c r="M135" s="24">
        <f>B16</f>
        <v/>
      </c>
      <c r="N135" s="38"/>
      <c r="O135" s="38"/>
      <c r="P135" s="29">
        <f>E16</f>
        <v/>
      </c>
      <c r="Q135" s="26"/>
      <c r="R135" s="27">
        <f>Q135*P135</f>
        <v>0</v>
      </c>
      <c r="S135" s="28">
        <f>T135/0.22</f>
        <v>1</v>
      </c>
      <c r="T135" s="66">
        <f>I16</f>
        <v>0.22</v>
      </c>
      <c r="U135" s="66">
        <f>J16</f>
        <v>3</v>
      </c>
      <c r="V135" s="25">
        <f>1.05*U135*T135</f>
        <v>0.693</v>
      </c>
    </row>
    <row r="136" spans="1:23" customHeight="1" ht="14.25">
      <c r="A136" s="37"/>
      <c r="B136" s="177"/>
      <c r="C136" s="24"/>
      <c r="D136" s="24"/>
      <c r="E136" s="29"/>
      <c r="F136" s="26"/>
      <c r="G136" s="27">
        <f>F136*E136</f>
        <v>0</v>
      </c>
      <c r="H136" s="28">
        <f>H17</f>
        <v>4</v>
      </c>
      <c r="I136" s="115">
        <f>I17</f>
        <v>0.22</v>
      </c>
      <c r="J136" s="114">
        <f>J17</f>
        <v>3</v>
      </c>
      <c r="K136" s="25">
        <f>1.05*J136*I136</f>
        <v>0.693</v>
      </c>
      <c r="L136" s="37"/>
      <c r="M136" s="24">
        <f>B17</f>
        <v/>
      </c>
      <c r="N136" s="24"/>
      <c r="O136" s="24"/>
      <c r="P136" s="29">
        <f>E17</f>
        <v/>
      </c>
      <c r="Q136" s="26"/>
      <c r="R136" s="27">
        <f>Q136*P136</f>
        <v>0</v>
      </c>
      <c r="S136" s="28">
        <f>T136/0.22</f>
        <v>1</v>
      </c>
      <c r="T136" s="66">
        <f>I17</f>
        <v>0.22</v>
      </c>
      <c r="U136" s="66">
        <f>J17</f>
        <v>3</v>
      </c>
      <c r="V136" s="25">
        <f>1.05*U136*T136</f>
        <v>0.693</v>
      </c>
    </row>
    <row r="137" spans="1:23" customHeight="1" ht="14.25">
      <c r="A137" s="72"/>
      <c r="B137" s="177"/>
      <c r="C137" s="178"/>
      <c r="D137" s="38"/>
      <c r="E137" s="39"/>
      <c r="F137" s="42"/>
      <c r="G137" s="27">
        <f>F137*E137</f>
        <v>0</v>
      </c>
      <c r="H137" s="28">
        <f>H18</f>
        <v>4</v>
      </c>
      <c r="I137" s="115">
        <f>I18</f>
        <v>0.22</v>
      </c>
      <c r="J137" s="114">
        <f>J18</f>
        <v>3</v>
      </c>
      <c r="K137" s="25">
        <f>1.05*J137*I137</f>
        <v>0.693</v>
      </c>
      <c r="L137" s="40"/>
      <c r="M137" s="24">
        <f>B18</f>
        <v/>
      </c>
      <c r="N137" s="38"/>
      <c r="O137" s="38"/>
      <c r="P137" s="29">
        <f>E18</f>
        <v/>
      </c>
      <c r="Q137" s="42"/>
      <c r="R137" s="27">
        <f>Q137*P137</f>
        <v>0</v>
      </c>
      <c r="S137" s="28">
        <f>T137/0.22</f>
        <v>1</v>
      </c>
      <c r="T137" s="66">
        <f>I18</f>
        <v>0.22</v>
      </c>
      <c r="U137" s="66">
        <f>J18</f>
        <v>3</v>
      </c>
      <c r="V137" s="25">
        <f>1.05*U137*T137</f>
        <v>0.693</v>
      </c>
    </row>
    <row r="138" spans="1:23" customHeight="1" ht="14.25">
      <c r="A138" s="43"/>
      <c r="B138" s="44"/>
      <c r="C138" s="45"/>
      <c r="D138" s="45"/>
      <c r="E138" s="46"/>
      <c r="F138" s="47"/>
      <c r="G138" s="27">
        <f>F138*E138</f>
        <v>0</v>
      </c>
      <c r="H138" s="28">
        <f>H19</f>
        <v>4</v>
      </c>
      <c r="I138" s="115">
        <f>I19</f>
        <v>0.22</v>
      </c>
      <c r="J138" s="114">
        <f>J19</f>
        <v>3</v>
      </c>
      <c r="K138" s="25">
        <f>1.05*J138*I138</f>
        <v>0.693</v>
      </c>
      <c r="L138" s="43"/>
      <c r="M138" s="24">
        <f>B19</f>
        <v/>
      </c>
      <c r="N138" s="45"/>
      <c r="O138" s="45"/>
      <c r="P138" s="29">
        <f>E19</f>
        <v/>
      </c>
      <c r="Q138" s="47"/>
      <c r="R138" s="27">
        <f>Q138*P138</f>
        <v>0</v>
      </c>
      <c r="S138" s="28">
        <f>T138/0.22</f>
        <v>1</v>
      </c>
      <c r="T138" s="66">
        <f>I19</f>
        <v>0.22</v>
      </c>
      <c r="U138" s="66">
        <f>J19</f>
        <v>3</v>
      </c>
      <c r="V138" s="25">
        <f>1.05*U138*T138</f>
        <v>0.693</v>
      </c>
    </row>
    <row r="139" spans="1:23" customHeight="1" ht="14.25">
      <c r="A139" s="43"/>
      <c r="B139" s="44"/>
      <c r="C139" s="45"/>
      <c r="D139" s="45"/>
      <c r="E139" s="49"/>
      <c r="F139" s="47"/>
      <c r="G139" s="27">
        <f>F139*E139</f>
        <v>0</v>
      </c>
      <c r="H139" s="28">
        <f>H20</f>
        <v>4</v>
      </c>
      <c r="I139" s="115">
        <f>I20</f>
        <v>0.22</v>
      </c>
      <c r="J139" s="114">
        <f>J20</f>
        <v>3</v>
      </c>
      <c r="K139" s="25">
        <f>1.05*J139*I139</f>
        <v>0.693</v>
      </c>
      <c r="L139" s="48"/>
      <c r="M139" s="24">
        <f>B20</f>
        <v/>
      </c>
      <c r="N139" s="45"/>
      <c r="O139" s="45"/>
      <c r="P139" s="29">
        <f>E20</f>
        <v/>
      </c>
      <c r="Q139" s="47"/>
      <c r="R139" s="27">
        <f>Q139*P139</f>
        <v>0</v>
      </c>
      <c r="S139" s="28">
        <f>T139/0.22</f>
        <v>1</v>
      </c>
      <c r="T139" s="66">
        <f>I20</f>
        <v>0.22</v>
      </c>
      <c r="U139" s="66">
        <f>J20</f>
        <v>3</v>
      </c>
      <c r="V139" s="25">
        <f>1.05*U139*T139</f>
        <v>0.693</v>
      </c>
    </row>
    <row r="140" spans="1:23" customHeight="1" ht="14.25">
      <c r="A140" s="37"/>
      <c r="B140" s="55"/>
      <c r="C140" s="81"/>
      <c r="D140" s="51" t="s">
        <v>29</v>
      </c>
      <c r="E140" s="27">
        <f>SUM(E126:E139)</f>
        <v>5</v>
      </c>
      <c r="F140" s="52" t="s">
        <v>30</v>
      </c>
      <c r="G140" s="53">
        <f>SUM(G125:G139)</f>
        <v>569.184</v>
      </c>
      <c r="H140" s="54"/>
      <c r="I140" s="117" t="s">
        <v>29</v>
      </c>
      <c r="J140" s="116">
        <f>SUM(J125:J139)</f>
        <v>44</v>
      </c>
      <c r="K140" s="25">
        <f>SUM(K125:K139)</f>
        <v>11.55</v>
      </c>
      <c r="L140" s="37"/>
      <c r="M140" s="24">
        <f>B46</f>
        <v/>
      </c>
      <c r="N140" s="50"/>
      <c r="O140" s="51" t="s">
        <v>29</v>
      </c>
      <c r="P140" s="27">
        <f>SUM(P126:P139)</f>
        <v>5</v>
      </c>
      <c r="Q140" s="52" t="s">
        <v>30</v>
      </c>
      <c r="R140" s="53">
        <f>SUM(R125:R139)</f>
        <v>346.5</v>
      </c>
      <c r="S140" s="54"/>
      <c r="T140" s="117" t="s">
        <v>29</v>
      </c>
      <c r="U140" s="116">
        <f>SUM(U125:U139)</f>
        <v>44</v>
      </c>
      <c r="V140" s="25">
        <f>SUM(V125:V139)</f>
        <v>11.55</v>
      </c>
    </row>
    <row r="141" spans="1:23" customHeight="1" ht="14.25">
      <c r="A141" s="7"/>
      <c r="B141" s="7" t="s">
        <v>33</v>
      </c>
      <c r="C141" s="7"/>
      <c r="D141" s="7"/>
      <c r="E141" s="7"/>
      <c r="F141" s="160" t="s">
        <v>59</v>
      </c>
      <c r="G141" s="4"/>
      <c r="H141" s="7"/>
      <c r="I141" s="130"/>
      <c r="J141" s="121"/>
      <c r="K141" s="122"/>
      <c r="L141" s="55" t="s">
        <v>32</v>
      </c>
      <c r="M141" s="56"/>
      <c r="N141" s="54">
        <f>R140</f>
        <v>346.5</v>
      </c>
      <c r="O141" s="57"/>
      <c r="P141" s="57"/>
      <c r="Q141" s="58"/>
      <c r="R141" s="59"/>
      <c r="S141" s="60"/>
      <c r="T141" s="119"/>
      <c r="U141" s="60"/>
      <c r="V141" s="120"/>
    </row>
    <row r="142" spans="1:23" customHeight="1" ht="14.25">
      <c r="B142" s="83"/>
      <c r="F142" s="84"/>
      <c r="I142" s="131"/>
      <c r="J142" s="132"/>
      <c r="K142" s="133"/>
      <c r="L142" s="7"/>
      <c r="M142" s="7"/>
      <c r="N142" s="7"/>
      <c r="O142" s="7"/>
      <c r="P142" s="61"/>
      <c r="Q142" s="62"/>
      <c r="R142" s="7"/>
      <c r="S142" s="7"/>
      <c r="T142" s="101"/>
      <c r="U142" s="121" t="s">
        <v>36</v>
      </c>
      <c r="V142" s="122"/>
    </row>
    <row r="143" spans="1:23">
      <c r="B143" s="83"/>
      <c r="F143" s="84"/>
      <c r="I143" s="131"/>
      <c r="J143" s="132"/>
      <c r="K143" s="133"/>
      <c r="Q143" s="84"/>
      <c r="T143" s="131"/>
      <c r="V143" s="133"/>
    </row>
    <row r="145" spans="1:23" customHeight="1" ht="20.25">
      <c r="A145" s="1" t="s">
        <v>37</v>
      </c>
      <c r="B145" s="2"/>
      <c r="C145" s="2"/>
      <c r="D145" s="2"/>
      <c r="E145" s="2"/>
      <c r="F145" s="3"/>
      <c r="G145" s="2"/>
      <c r="H145" s="2"/>
      <c r="I145" s="98"/>
      <c r="J145" s="99"/>
      <c r="K145" s="100"/>
    </row>
    <row r="146" spans="1:23" customHeight="1" ht="14.25">
      <c r="A146" s="5" t="str">
        <f>A52</f>
        <v>单号：ZSJC-2022</v>
      </c>
      <c r="B146" s="5"/>
      <c r="C146" s="5" t="str">
        <f>C52</f>
        <v>0709-002</v>
      </c>
      <c r="D146" s="5"/>
      <c r="E146" s="5"/>
      <c r="F146" s="62"/>
      <c r="G146" s="7"/>
      <c r="H146" s="7"/>
      <c r="I146" s="101"/>
      <c r="J146" s="102" t="str">
        <f>J52</f>
        <v>2022年7月22日</v>
      </c>
      <c r="K146" s="103"/>
    </row>
    <row r="147" spans="1:23">
      <c r="A147" s="8" t="s">
        <v>5</v>
      </c>
      <c r="B147" s="9"/>
      <c r="C147" s="8" t="str">
        <f>C53</f>
        <v>小高</v>
      </c>
      <c r="D147" s="9"/>
      <c r="E147" s="12" t="s">
        <v>7</v>
      </c>
      <c r="F147" s="167">
        <v>1050</v>
      </c>
      <c r="G147" s="12" t="s">
        <v>8</v>
      </c>
      <c r="H147" s="67">
        <f>H53</f>
        <v>3.2</v>
      </c>
      <c r="I147" s="104" t="s">
        <v>9</v>
      </c>
      <c r="J147" s="179" t="str">
        <f>J53</f>
        <v>绿色</v>
      </c>
      <c r="K147" s="168"/>
    </row>
    <row r="148" spans="1:23">
      <c r="A148" s="14" t="s">
        <v>11</v>
      </c>
      <c r="B148" s="15" t="s">
        <v>12</v>
      </c>
      <c r="C148" s="15" t="s">
        <v>7</v>
      </c>
      <c r="D148" s="15" t="s">
        <v>13</v>
      </c>
      <c r="E148" s="16" t="s">
        <v>14</v>
      </c>
      <c r="F148" s="17" t="s">
        <v>15</v>
      </c>
      <c r="G148" s="15" t="s">
        <v>16</v>
      </c>
      <c r="H148" s="18" t="s">
        <v>17</v>
      </c>
      <c r="I148" s="109"/>
      <c r="J148" s="110"/>
      <c r="K148" s="111"/>
    </row>
    <row r="149" spans="1:23">
      <c r="A149" s="19"/>
      <c r="B149" s="20"/>
      <c r="C149" s="20"/>
      <c r="D149" s="20"/>
      <c r="E149" s="21"/>
      <c r="F149" s="22"/>
      <c r="G149" s="20"/>
      <c r="H149" s="18" t="s">
        <v>18</v>
      </c>
      <c r="I149" s="70" t="s">
        <v>19</v>
      </c>
      <c r="J149" s="112" t="s">
        <v>20</v>
      </c>
      <c r="K149" s="113" t="s">
        <v>60</v>
      </c>
    </row>
    <row r="150" spans="1:23" customHeight="1" ht="14.25">
      <c r="A150" s="23">
        <v>1</v>
      </c>
      <c r="B150" s="24" t="str">
        <f>B56</f>
        <v>主瓦总数</v>
      </c>
      <c r="C150" s="24"/>
      <c r="D150" s="24" t="str">
        <f>D56</f>
        <v>平方</v>
      </c>
      <c r="E150" s="25">
        <f>E56</f>
        <v>17.787</v>
      </c>
      <c r="F150" s="180" t="s">
        <v>61</v>
      </c>
      <c r="G150" s="27">
        <f>F150*E150</f>
        <v>622.545</v>
      </c>
      <c r="H150" s="28">
        <f>H56</f>
        <v>4</v>
      </c>
      <c r="I150" s="115">
        <f>I56</f>
        <v>0.22</v>
      </c>
      <c r="J150" s="114">
        <v>18</v>
      </c>
      <c r="K150" s="25">
        <f>1.05*J150*I150</f>
        <v>4.158</v>
      </c>
    </row>
    <row r="151" spans="1:23" customHeight="1" ht="14.25">
      <c r="A151" s="23">
        <v>2</v>
      </c>
      <c r="B151" s="24" t="str">
        <f>B57</f>
        <v>正脊</v>
      </c>
      <c r="C151" s="24"/>
      <c r="D151" s="24" t="s">
        <v>26</v>
      </c>
      <c r="E151" s="29">
        <f>E57</f>
        <v>3</v>
      </c>
      <c r="F151" s="180">
        <f>F126+5</f>
        <v>5</v>
      </c>
      <c r="G151" s="27">
        <f>F151*E151</f>
        <v>15</v>
      </c>
      <c r="H151" s="28">
        <f>H57</f>
        <v>4</v>
      </c>
      <c r="I151" s="115">
        <f>I57</f>
        <v>0.66</v>
      </c>
      <c r="J151" s="114">
        <f>J57</f>
        <v>3</v>
      </c>
      <c r="K151" s="25">
        <f>1.05*J151*I151</f>
        <v>2.079</v>
      </c>
    </row>
    <row r="152" spans="1:23" customHeight="1" ht="14.25">
      <c r="A152" s="23">
        <v>3</v>
      </c>
      <c r="B152" s="24" t="str">
        <f>B58</f>
        <v>清水</v>
      </c>
      <c r="C152" s="24"/>
      <c r="D152" s="24" t="s">
        <v>26</v>
      </c>
      <c r="E152" s="29">
        <f>E58</f>
        <v>2</v>
      </c>
      <c r="F152" s="180">
        <f>F127+5</f>
        <v>5</v>
      </c>
      <c r="G152" s="27">
        <f>F152*E152</f>
        <v>10</v>
      </c>
      <c r="H152" s="28">
        <f>H58</f>
        <v>4</v>
      </c>
      <c r="I152" s="115">
        <f>I58</f>
        <v>0.22</v>
      </c>
      <c r="J152" s="114">
        <f>J58</f>
        <v>3</v>
      </c>
      <c r="K152" s="25">
        <f>1.05*J152*I152</f>
        <v>0.693</v>
      </c>
    </row>
    <row r="153" spans="1:23" customHeight="1" ht="14.25">
      <c r="A153" s="23">
        <v>4</v>
      </c>
      <c r="B153" s="24">
        <f>B59</f>
        <v/>
      </c>
      <c r="C153" s="24"/>
      <c r="D153" s="24" t="s">
        <v>26</v>
      </c>
      <c r="E153" s="29">
        <f>E59</f>
        <v/>
      </c>
      <c r="F153" s="180">
        <f>F128+5</f>
        <v>5</v>
      </c>
      <c r="G153" s="27">
        <f>F153*E153</f>
        <v>0</v>
      </c>
      <c r="H153" s="28">
        <f>H59</f>
        <v>4</v>
      </c>
      <c r="I153" s="115">
        <f>I59</f>
        <v>0.22</v>
      </c>
      <c r="J153" s="114">
        <f>J59</f>
        <v>3</v>
      </c>
      <c r="K153" s="25">
        <f>1.05*J153*I153</f>
        <v>0.693</v>
      </c>
    </row>
    <row r="154" spans="1:23" customHeight="1" ht="14.25">
      <c r="A154" s="23">
        <v>5</v>
      </c>
      <c r="B154" s="24">
        <f>B60</f>
        <v/>
      </c>
      <c r="C154" s="24"/>
      <c r="D154" s="24" t="s">
        <v>26</v>
      </c>
      <c r="E154" s="29">
        <f>E60</f>
        <v/>
      </c>
      <c r="F154" s="180">
        <f>F129+5</f>
        <v>5</v>
      </c>
      <c r="G154" s="27">
        <f>F154*E154</f>
        <v>0</v>
      </c>
      <c r="H154" s="28">
        <f>H60</f>
        <v>4</v>
      </c>
      <c r="I154" s="115">
        <f>I60</f>
        <v>0.22</v>
      </c>
      <c r="J154" s="114">
        <f>J60</f>
        <v>3</v>
      </c>
      <c r="K154" s="25">
        <f>1.05*J154*I154</f>
        <v>0.693</v>
      </c>
    </row>
    <row r="155" spans="1:23" customHeight="1" ht="14.25">
      <c r="A155" s="23">
        <v>6</v>
      </c>
      <c r="B155" s="24">
        <f>B61</f>
        <v/>
      </c>
      <c r="C155" s="32"/>
      <c r="D155" s="24" t="s">
        <v>26</v>
      </c>
      <c r="E155" s="29">
        <f>E61</f>
        <v/>
      </c>
      <c r="F155" s="180">
        <f>F130+5</f>
        <v>5</v>
      </c>
      <c r="G155" s="27">
        <f>F155*E155</f>
        <v>0</v>
      </c>
      <c r="H155" s="28">
        <f>H61</f>
        <v>4</v>
      </c>
      <c r="I155" s="115">
        <f>I61</f>
        <v>0.22</v>
      </c>
      <c r="J155" s="114">
        <f>J61</f>
        <v>3</v>
      </c>
      <c r="K155" s="25">
        <f>1.05*J155*I155</f>
        <v>0.693</v>
      </c>
    </row>
    <row r="156" spans="1:23" customHeight="1" ht="14.25">
      <c r="A156" s="23"/>
      <c r="B156" s="24">
        <f>B62</f>
        <v/>
      </c>
      <c r="C156" s="32"/>
      <c r="D156" s="24" t="s">
        <v>26</v>
      </c>
      <c r="E156" s="29">
        <f>E62</f>
        <v/>
      </c>
      <c r="F156" s="180">
        <f>F131+5</f>
        <v>5</v>
      </c>
      <c r="G156" s="27">
        <f>F156*E156</f>
        <v>0</v>
      </c>
      <c r="H156" s="28">
        <f>H62</f>
        <v>4</v>
      </c>
      <c r="I156" s="115">
        <f>I62</f>
        <v>0.22</v>
      </c>
      <c r="J156" s="114">
        <f>J62</f>
        <v>3</v>
      </c>
      <c r="K156" s="25">
        <f>1.05*J156*I156</f>
        <v>0.693</v>
      </c>
    </row>
    <row r="157" spans="1:23" customHeight="1" ht="14.25">
      <c r="A157" s="23"/>
      <c r="B157" s="24">
        <f>B63</f>
        <v/>
      </c>
      <c r="C157" s="32"/>
      <c r="D157" s="24" t="s">
        <v>26</v>
      </c>
      <c r="E157" s="29">
        <f>E63</f>
        <v/>
      </c>
      <c r="F157" s="180">
        <f>F132+5</f>
        <v>5</v>
      </c>
      <c r="G157" s="27">
        <f>F157*E157</f>
        <v>0</v>
      </c>
      <c r="H157" s="28">
        <f>H63</f>
        <v>4</v>
      </c>
      <c r="I157" s="115">
        <f>I63</f>
        <v>0.22</v>
      </c>
      <c r="J157" s="114">
        <f>J63</f>
        <v>3</v>
      </c>
      <c r="K157" s="25">
        <f>1.05*J157*I157</f>
        <v>0.693</v>
      </c>
    </row>
    <row r="158" spans="1:23" customHeight="1" ht="14.25">
      <c r="A158" s="34"/>
      <c r="B158" s="24">
        <f>B64</f>
        <v/>
      </c>
      <c r="C158" s="32"/>
      <c r="D158" s="24" t="s">
        <v>62</v>
      </c>
      <c r="E158" s="29">
        <v>800</v>
      </c>
      <c r="F158" s="180" t="s">
        <v>63</v>
      </c>
      <c r="G158" s="27">
        <f>F158*E158</f>
        <v>400</v>
      </c>
      <c r="H158" s="28">
        <f>H64</f>
        <v>4</v>
      </c>
      <c r="I158" s="115">
        <f>I64</f>
        <v>0.22</v>
      </c>
      <c r="J158" s="114">
        <f>J64</f>
        <v>3</v>
      </c>
      <c r="K158" s="25">
        <f>1.05*J158*I158</f>
        <v>0.693</v>
      </c>
    </row>
    <row r="159" spans="1:23" customHeight="1" ht="14.25">
      <c r="A159" s="34"/>
      <c r="B159" s="24">
        <f>B65</f>
        <v/>
      </c>
      <c r="C159" s="32"/>
      <c r="D159" s="24" t="s">
        <v>26</v>
      </c>
      <c r="E159" s="29">
        <f>E65</f>
        <v/>
      </c>
      <c r="F159" s="26"/>
      <c r="G159" s="27">
        <f>F159*E159</f>
        <v>0</v>
      </c>
      <c r="H159" s="28">
        <f>H65</f>
        <v>4</v>
      </c>
      <c r="I159" s="115">
        <f>I65</f>
        <v>0.22</v>
      </c>
      <c r="J159" s="114">
        <f>J65</f>
        <v>3</v>
      </c>
      <c r="K159" s="25">
        <f>1.05*J159*I159</f>
        <v>0.693</v>
      </c>
    </row>
    <row r="160" spans="1:23" customHeight="1" ht="14.25">
      <c r="A160" s="37"/>
      <c r="B160" s="24">
        <f>B66</f>
        <v/>
      </c>
      <c r="C160" s="32"/>
      <c r="D160" s="24" t="s">
        <v>26</v>
      </c>
      <c r="E160" s="29">
        <f>E66</f>
        <v/>
      </c>
      <c r="F160" s="26"/>
      <c r="G160" s="27">
        <f>F160*E160</f>
        <v>0</v>
      </c>
      <c r="H160" s="28">
        <f>H66</f>
        <v>4</v>
      </c>
      <c r="I160" s="115">
        <f>I66</f>
        <v>0.22</v>
      </c>
      <c r="J160" s="114">
        <f>J66</f>
        <v>3</v>
      </c>
      <c r="K160" s="25">
        <f>1.05*J160*I160</f>
        <v>0.693</v>
      </c>
    </row>
    <row r="161" spans="1:23" customHeight="1" ht="14.25">
      <c r="A161" s="37"/>
      <c r="B161" s="24">
        <f>B67</f>
        <v/>
      </c>
      <c r="C161" s="32"/>
      <c r="D161" s="24" t="s">
        <v>26</v>
      </c>
      <c r="E161" s="29">
        <f>E67</f>
        <v/>
      </c>
      <c r="F161" s="26"/>
      <c r="G161" s="27">
        <f>F161*E161</f>
        <v>0</v>
      </c>
      <c r="H161" s="28">
        <f>H67</f>
        <v>4</v>
      </c>
      <c r="I161" s="115">
        <f>I67</f>
        <v>0.22</v>
      </c>
      <c r="J161" s="114">
        <f>J67</f>
        <v>3</v>
      </c>
      <c r="K161" s="25">
        <f>1.05*J161*I161</f>
        <v>0.693</v>
      </c>
    </row>
    <row r="162" spans="1:23" customHeight="1" ht="14.25">
      <c r="A162" s="72"/>
      <c r="B162" s="24">
        <f>B68</f>
        <v/>
      </c>
      <c r="C162" s="32"/>
      <c r="D162" s="24" t="s">
        <v>26</v>
      </c>
      <c r="E162" s="29">
        <f>E68</f>
        <v/>
      </c>
      <c r="F162" s="42"/>
      <c r="G162" s="27">
        <f>F162*E162</f>
        <v>0</v>
      </c>
      <c r="H162" s="28">
        <f>H68</f>
        <v>4</v>
      </c>
      <c r="I162" s="115">
        <f>I68</f>
        <v>0.22</v>
      </c>
      <c r="J162" s="114">
        <f>J68</f>
        <v>3</v>
      </c>
      <c r="K162" s="25">
        <f>1.05*J162*I162</f>
        <v>0.693</v>
      </c>
    </row>
    <row r="163" spans="1:23" customHeight="1" ht="14.25">
      <c r="A163" s="43"/>
      <c r="B163" s="24">
        <f>B69</f>
        <v/>
      </c>
      <c r="C163" s="32"/>
      <c r="D163" s="24" t="s">
        <v>26</v>
      </c>
      <c r="E163" s="29">
        <f>E69</f>
        <v/>
      </c>
      <c r="F163" s="47"/>
      <c r="G163" s="27">
        <f>F163*E163</f>
        <v>0</v>
      </c>
      <c r="H163" s="28">
        <f>H69</f>
        <v>4</v>
      </c>
      <c r="I163" s="115">
        <f>I69</f>
        <v>0.22</v>
      </c>
      <c r="J163" s="114">
        <f>J69</f>
        <v>3</v>
      </c>
      <c r="K163" s="25">
        <f>1.05*J163*I163</f>
        <v>0.693</v>
      </c>
    </row>
    <row r="164" spans="1:23" customHeight="1" ht="14.25">
      <c r="A164" s="43"/>
      <c r="B164" s="44"/>
      <c r="C164" s="45"/>
      <c r="D164" s="45"/>
      <c r="E164" s="49"/>
      <c r="F164" s="47"/>
      <c r="G164" s="27">
        <f>F164*E164</f>
        <v>0</v>
      </c>
      <c r="H164" s="28">
        <f>H70</f>
        <v>4</v>
      </c>
      <c r="I164" s="115">
        <f>I70</f>
        <v>0.22</v>
      </c>
      <c r="J164" s="114">
        <f>J70</f>
        <v>3</v>
      </c>
      <c r="K164" s="25">
        <f>1.05*J164*I164</f>
        <v>0.693</v>
      </c>
    </row>
    <row r="165" spans="1:23" customHeight="1" ht="14.25">
      <c r="A165" s="37"/>
      <c r="B165" s="55"/>
      <c r="C165" s="81"/>
      <c r="D165" s="51" t="s">
        <v>29</v>
      </c>
      <c r="E165" s="27">
        <f>SUM(E151:E164)</f>
        <v>805</v>
      </c>
      <c r="F165" s="52" t="s">
        <v>30</v>
      </c>
      <c r="G165" s="53">
        <f>SUM(G150:G164)</f>
        <v>1047.545</v>
      </c>
      <c r="H165" s="54"/>
      <c r="I165" s="117" t="s">
        <v>29</v>
      </c>
      <c r="J165" s="116">
        <f>SUM(J150:J164)</f>
        <v>60</v>
      </c>
      <c r="K165" s="25">
        <f>SUM(K150:K164)</f>
        <v>15.246</v>
      </c>
    </row>
    <row r="166" spans="1:23" customHeight="1" ht="14.25">
      <c r="A166" s="7"/>
      <c r="B166" s="7" t="s">
        <v>33</v>
      </c>
      <c r="C166" s="7"/>
      <c r="D166" s="7"/>
      <c r="E166" s="7"/>
      <c r="F166" s="160" t="s">
        <v>59</v>
      </c>
      <c r="G166" s="4"/>
      <c r="H166" s="7"/>
      <c r="I166" s="130"/>
      <c r="J166" s="121"/>
      <c r="K166" s="1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46:N46"/>
    <mergeCell ref="A47:B47"/>
    <mergeCell ref="C47:F47"/>
    <mergeCell ref="G47:K47"/>
    <mergeCell ref="M47:P47"/>
    <mergeCell ref="Q47:R47"/>
    <mergeCell ref="M48:P48"/>
    <mergeCell ref="A51:K51"/>
    <mergeCell ref="L51:V51"/>
    <mergeCell ref="A52:B52"/>
    <mergeCell ref="J52:K52"/>
    <mergeCell ref="L52:M52"/>
    <mergeCell ref="U52:V52"/>
    <mergeCell ref="A53:B53"/>
    <mergeCell ref="C53:D53"/>
    <mergeCell ref="J53:K53"/>
    <mergeCell ref="L53:M53"/>
    <mergeCell ref="N53:O53"/>
    <mergeCell ref="U53:V53"/>
    <mergeCell ref="H54:K54"/>
    <mergeCell ref="S54:V54"/>
    <mergeCell ref="B96:C96"/>
    <mergeCell ref="B97:E97"/>
    <mergeCell ref="M97:P97"/>
    <mergeCell ref="A120:K120"/>
    <mergeCell ref="L120:V120"/>
    <mergeCell ref="J121:K121"/>
    <mergeCell ref="L121:M121"/>
    <mergeCell ref="U121:V121"/>
    <mergeCell ref="A122:B122"/>
    <mergeCell ref="C122:D122"/>
    <mergeCell ref="J122:K122"/>
    <mergeCell ref="L122:M122"/>
    <mergeCell ref="N122:O122"/>
    <mergeCell ref="U122:V122"/>
    <mergeCell ref="H123:K123"/>
    <mergeCell ref="S123:V123"/>
    <mergeCell ref="B140:C140"/>
    <mergeCell ref="B141:E141"/>
    <mergeCell ref="F141:G141"/>
    <mergeCell ref="L141:M141"/>
    <mergeCell ref="N141:Q141"/>
    <mergeCell ref="R141:V141"/>
    <mergeCell ref="A145:K145"/>
    <mergeCell ref="J146:K146"/>
    <mergeCell ref="A147:B147"/>
    <mergeCell ref="C147:D147"/>
    <mergeCell ref="J147:K147"/>
    <mergeCell ref="H148:K148"/>
    <mergeCell ref="B165:C165"/>
    <mergeCell ref="B166:E166"/>
    <mergeCell ref="F166:G166"/>
    <mergeCell ref="A4:A5"/>
    <mergeCell ref="A54:A55"/>
    <mergeCell ref="A69:A70"/>
    <mergeCell ref="A123:A124"/>
    <mergeCell ref="A148:A149"/>
    <mergeCell ref="B4:B5"/>
    <mergeCell ref="B54:B55"/>
    <mergeCell ref="B123:B124"/>
    <mergeCell ref="B148:B149"/>
    <mergeCell ref="C4:C5"/>
    <mergeCell ref="C54:C55"/>
    <mergeCell ref="C123:C124"/>
    <mergeCell ref="C148:C149"/>
    <mergeCell ref="D4:D5"/>
    <mergeCell ref="D54:D55"/>
    <mergeCell ref="D123:D124"/>
    <mergeCell ref="D148:D149"/>
    <mergeCell ref="E4:E5"/>
    <mergeCell ref="E54:E55"/>
    <mergeCell ref="E123:E124"/>
    <mergeCell ref="E148:E149"/>
    <mergeCell ref="F4:F5"/>
    <mergeCell ref="F54:F55"/>
    <mergeCell ref="F123:F124"/>
    <mergeCell ref="F148:F149"/>
    <mergeCell ref="G4:G5"/>
    <mergeCell ref="G54:G55"/>
    <mergeCell ref="G123:G124"/>
    <mergeCell ref="G148:G149"/>
    <mergeCell ref="L4:L5"/>
    <mergeCell ref="L54:L55"/>
    <mergeCell ref="L123:L124"/>
    <mergeCell ref="M4:M5"/>
    <mergeCell ref="M54:M55"/>
    <mergeCell ref="M123:M124"/>
    <mergeCell ref="N4:N5"/>
    <mergeCell ref="N54:N55"/>
    <mergeCell ref="N123:N124"/>
    <mergeCell ref="O4:O5"/>
    <mergeCell ref="O54:O55"/>
    <mergeCell ref="O123:O124"/>
    <mergeCell ref="P4:P5"/>
    <mergeCell ref="P54:P55"/>
    <mergeCell ref="P123:P124"/>
    <mergeCell ref="Q54:Q55"/>
    <mergeCell ref="Q123:Q124"/>
    <mergeCell ref="R54:R55"/>
    <mergeCell ref="R123:R124"/>
    <mergeCell ref="U4:U5"/>
    <mergeCell ref="V4:V5"/>
    <mergeCell ref="B69:C70"/>
  </mergeCells>
  <dataValidations count="100">
    <dataValidation allowBlank="1" showDropDown="0" showInputMessage="1" showErrorMessage="1" sqref="A53"/>
    <dataValidation allowBlank="1" showDropDown="0" showInputMessage="1" showErrorMessage="1" sqref="A122"/>
    <dataValidation allowBlank="1" showDropDown="0" showInputMessage="1" showErrorMessage="1" sqref="A3"/>
    <dataValidation allowBlank="1" showDropDown="0" showInputMessage="1" showErrorMessage="1" sqref="A147"/>
    <dataValidation allowBlank="1" showDropDown="0" showInputMessage="1" showErrorMessage="1" sqref="B155:B163"/>
    <dataValidation allowBlank="1" showDropDown="0" showInputMessage="1" showErrorMessage="1" sqref="B164:B166"/>
    <dataValidation allowBlank="1" showDropDown="0" showInputMessage="1" showErrorMessage="1" sqref="B71:B95"/>
    <dataValidation allowBlank="1" showDropDown="0" showInputMessage="1" showErrorMessage="1" sqref="B131:B136"/>
    <dataValidation allowBlank="1" showDropDown="0" showInputMessage="1" showErrorMessage="1" sqref="B97"/>
    <dataValidation allowBlank="1" showDropDown="0" showInputMessage="1" showErrorMessage="1" sqref="B69:B70"/>
    <dataValidation allowBlank="1" showDropDown="0" showInputMessage="1" showErrorMessage="1" sqref="B151:B154"/>
    <dataValidation allowBlank="1" showDropDown="0" showInputMessage="1" showErrorMessage="1" sqref="B1"/>
    <dataValidation allowBlank="1" showDropDown="0" showInputMessage="1" showErrorMessage="1" sqref="B150"/>
    <dataValidation allowBlank="1" showDropDown="0" showInputMessage="1" showErrorMessage="1" sqref="B2"/>
    <dataValidation type="list" allowBlank="1" showDropDown="0" showInputMessage="1" showErrorMessage="1" sqref="B21:B45">
      <formula1>"斜脊,配件,滴水,三通,翘角,阴角,侧封,宝顶"</formula1>
    </dataValidation>
    <dataValidation allowBlank="1" showDropDown="0" showInputMessage="1" showErrorMessage="1" sqref="B46:B51"/>
    <dataValidation allowBlank="1" showDropDown="0" showInputMessage="1" showErrorMessage="1" sqref="B125"/>
    <dataValidation type="list" allowBlank="1" showDropDown="0" showInputMessage="1" showErrorMessage="1" sqref="B17:B20">
      <formula1>"斜脊,配件,滴水,三通,翘角,阴角,侧封,宝顶"</formula1>
    </dataValidation>
    <dataValidation allowBlank="1" showDropDown="0" showInputMessage="1" showErrorMessage="1" sqref="B148:B149"/>
    <dataValidation type="list" allowBlank="1" showDropDown="0" showInputMessage="1" showErrorMessage="1" sqref="B137">
      <formula1>"自提,物流"</formula1>
    </dataValidation>
    <dataValidation allowBlank="1" showDropDown="0" showInputMessage="1" showErrorMessage="1" sqref="B138:B141"/>
    <dataValidation allowBlank="1" showDropDown="0" showInputMessage="1" showErrorMessage="1" sqref="B6"/>
    <dataValidation allowBlank="1" showDropDown="0" showInputMessage="1" showErrorMessage="1" sqref="B4:B5"/>
    <dataValidation allowBlank="1" showDropDown="0" showInputMessage="1" showErrorMessage="1" sqref="B121"/>
    <dataValidation allowBlank="1" showDropDown="0" showInputMessage="1" showErrorMessage="1" sqref="B120"/>
    <dataValidation allowBlank="1" showDropDown="0" showInputMessage="1" showErrorMessage="1" sqref="B126:B130"/>
    <dataValidation allowBlank="1" showDropDown="0" showInputMessage="1" showErrorMessage="1" sqref="B52"/>
    <dataValidation allowBlank="1" showDropDown="0" showInputMessage="1" showErrorMessage="1" sqref="B123:B124"/>
    <dataValidation allowBlank="1" showDropDown="0" showInputMessage="1" showErrorMessage="1" sqref="B146"/>
    <dataValidation allowBlank="1" showDropDown="0" showInputMessage="1" showErrorMessage="1" sqref="B145"/>
    <dataValidation allowBlank="1" showDropDown="0" showInputMessage="1" showErrorMessage="1" sqref="B7"/>
    <dataValidation allowBlank="1" showDropDown="0" showInputMessage="1" showErrorMessage="1" sqref="B96"/>
    <dataValidation type="list" allowBlank="1" showDropDown="0" showInputMessage="1" showErrorMessage="1" sqref="C122:D122">
      <formula1>"乔利成,乔宇,宋恩才,刘波海,张永,乔艳辉,孙忠海,王宝良,曹玉龙,唐德春"</formula1>
    </dataValidation>
    <dataValidation type="list" allowBlank="1" showDropDown="0" showInputMessage="1" showErrorMessage="1" sqref="C3:D3">
      <formula1>"乔利成,宋恩才,乔艳辉,孙忠海,王保良,屠为杰,唐德春,刘海波,张浩,曹玉龙,张永,乔宇"</formula1>
    </dataValidation>
    <dataValidation type="list" allowBlank="1" showDropDown="0" showInputMessage="1" showErrorMessage="1" sqref="C147:D147">
      <formula1>"乔利成,乔宇,宋恩才,刘波海,张永,乔艳辉,孙忠海,王宝良,曹玉龙,唐德春"</formula1>
    </dataValidation>
    <dataValidation type="list" allowBlank="1" showDropDown="0" showInputMessage="1" showErrorMessage="1" sqref="D46:D51">
      <formula1>"块,个,套,平方"</formula1>
    </dataValidation>
    <dataValidation type="list" allowBlank="1" showDropDown="0" showInputMessage="1" showErrorMessage="1" sqref="D6:D20">
      <formula1>"块,个,套,平方,对"</formula1>
    </dataValidation>
    <dataValidation type="list" allowBlank="1" showDropDown="0" showInputMessage="1" showErrorMessage="1" sqref="D96:D97">
      <formula1>"块,个,套,平方"</formula1>
    </dataValidation>
    <dataValidation type="list" allowBlank="1" showDropDown="0" showInputMessage="1" showErrorMessage="1" sqref="D164:D166">
      <formula1>"块,个,套,平方"</formula1>
    </dataValidation>
    <dataValidation type="list" allowBlank="1" showDropDown="0" showInputMessage="1" showErrorMessage="1" sqref="D120">
      <formula1>"块,个,套,平方"</formula1>
    </dataValidation>
    <dataValidation type="list" allowBlank="1" showDropDown="0" showInputMessage="1" showErrorMessage="1" sqref="D145">
      <formula1>"块,个,套,平方"</formula1>
    </dataValidation>
    <dataValidation type="list" allowBlank="1" showDropDown="0" showInputMessage="1" showErrorMessage="1" sqref="D2">
      <formula1>"块,个,套,平方"</formula1>
    </dataValidation>
    <dataValidation type="list" allowBlank="1" showDropDown="0" showInputMessage="1" showErrorMessage="1" sqref="D148:D149">
      <formula1>"块,个,套,平方"</formula1>
    </dataValidation>
    <dataValidation type="list" allowBlank="1" showDropDown="0" showInputMessage="1" showErrorMessage="1" sqref="D123:D124">
      <formula1>"块,个,套,平方"</formula1>
    </dataValidation>
    <dataValidation type="list" allowBlank="1" showDropDown="0" showInputMessage="1" showErrorMessage="1" sqref="D52">
      <formula1>"块,个,套,平方"</formula1>
    </dataValidation>
    <dataValidation type="list" allowBlank="1" showDropDown="0" showInputMessage="1" showErrorMessage="1" sqref="C122:D122">
      <formula1>"乔利成,乔宇,宋恩才,刘波海,张永,乔艳辉,孙忠海,王宝良,曹玉龙,唐德春"</formula1>
    </dataValidation>
    <dataValidation type="list" allowBlank="1" showDropDown="0" showInputMessage="1" showErrorMessage="1" sqref="D21:D45">
      <formula1>"块,个,套,平方,对"</formula1>
    </dataValidation>
    <dataValidation type="list" allowBlank="1" showDropDown="0" showInputMessage="1" showErrorMessage="1" sqref="D146">
      <formula1>"块,个,套,平方"</formula1>
    </dataValidation>
    <dataValidation type="list" allowBlank="1" showDropDown="0" showInputMessage="1" showErrorMessage="1" sqref="C3:D3">
      <formula1>"乔利成,宋恩才,乔艳辉,孙忠海,王保良,屠为杰,唐德春,刘海波,张浩,曹玉龙,张永,乔宇"</formula1>
    </dataValidation>
    <dataValidation type="list" allowBlank="1" showDropDown="0" showInputMessage="1" showErrorMessage="1" sqref="D121">
      <formula1>"块,个,套,平方"</formula1>
    </dataValidation>
    <dataValidation type="list" allowBlank="1" showDropDown="0" showInputMessage="1" showErrorMessage="1" sqref="D150:D154">
      <formula1>"块,个,套,平方"</formula1>
    </dataValidation>
    <dataValidation type="list" allowBlank="1" showDropDown="0" showInputMessage="1" showErrorMessage="1" sqref="D155:D163">
      <formula1>"块,个,套,平方"</formula1>
    </dataValidation>
    <dataValidation type="list" allowBlank="1" showDropDown="0" showInputMessage="1" showErrorMessage="1" sqref="D1">
      <formula1>"块,个,套,平方"</formula1>
    </dataValidation>
    <dataValidation type="list" allowBlank="1" showDropDown="0" showInputMessage="1" showErrorMessage="1" sqref="D130">
      <formula1>"块,个,套,平方"</formula1>
    </dataValidation>
    <dataValidation type="list" allowBlank="1" showDropDown="0" showInputMessage="1" showErrorMessage="1" sqref="D131:D141">
      <formula1>"块,个,套,平方"</formula1>
    </dataValidation>
    <dataValidation type="list" allowBlank="1" showDropDown="0" showInputMessage="1" showErrorMessage="1" sqref="C147:D147">
      <formula1>"乔利成,乔宇,宋恩才,刘波海,张永,乔艳辉,孙忠海,王宝良,曹玉龙,唐德春"</formula1>
    </dataValidation>
    <dataValidation type="list" allowBlank="1" showDropDown="0" showInputMessage="1" showErrorMessage="1" sqref="D125:D129">
      <formula1>"块,个,套,平方"</formula1>
    </dataValidation>
    <dataValidation type="list" allowBlank="1" showDropDown="0" showInputMessage="1" showErrorMessage="1" sqref="D4:D5">
      <formula1>"块,个,套,平方"</formula1>
    </dataValidation>
    <dataValidation type="list" allowBlank="1" showDropDown="0" showInputMessage="1" showErrorMessage="1" sqref="F3">
      <formula1>"1050,920,小梯,大梯"</formula1>
    </dataValidation>
    <dataValidation type="list" allowBlank="1" showDropDown="0" showInputMessage="1" showErrorMessage="1" sqref="F147">
      <formula1>"1050"</formula1>
    </dataValidation>
    <dataValidation type="list" allowBlank="1" showDropDown="0" showInputMessage="1" showErrorMessage="1" sqref="H3">
      <formula1>"2.5,3.0,2.7,2.3"</formula1>
    </dataValidation>
    <dataValidation type="list" allowBlank="1" showDropDown="0" showInputMessage="1" showErrorMessage="1" sqref="H122">
      <formula1>"2.5,3.0"</formula1>
    </dataValidation>
    <dataValidation type="list" allowBlank="1" showDropDown="0" showInputMessage="1" showErrorMessage="1" sqref="H147">
      <formula1>"2.5,3.0"</formula1>
    </dataValidation>
    <dataValidation type="list" allowBlank="1" showDropDown="0" showInputMessage="1" showErrorMessage="1" sqref="H53">
      <formula1>"2.5,3.0"</formula1>
    </dataValidation>
    <dataValidation type="list" allowBlank="1" showDropDown="0" showInputMessage="1" showErrorMessage="1" sqref="I10:I11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20:I45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2:I19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7:I9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J147:K147">
      <formula1>"灰色,枣红色,中国红"</formula1>
    </dataValidation>
    <dataValidation type="list" allowBlank="1" showDropDown="0" showInputMessage="1" showErrorMessage="1" sqref="J122:K122">
      <formula1>"灰色,枣红色,中国红"</formula1>
    </dataValidation>
    <dataValidation type="list" allowBlank="1" showDropDown="0" showInputMessage="1" showErrorMessage="1" sqref="J3:K3">
      <formula1>"灰色,枣红色,中国红,蓝色"</formula1>
    </dataValidation>
    <dataValidation type="list" allowBlank="1" showDropDown="0" showInputMessage="1" showErrorMessage="1" sqref="J147:K147">
      <formula1>"灰色,枣红色,中国红"</formula1>
    </dataValidation>
    <dataValidation type="list" allowBlank="1" showDropDown="0" showInputMessage="1" showErrorMessage="1" sqref="J122:K122">
      <formula1>"灰色,枣红色,中国红"</formula1>
    </dataValidation>
    <dataValidation type="list" allowBlank="1" showDropDown="0" showInputMessage="1" showErrorMessage="1" sqref="J3:K3">
      <formula1>"灰色,枣红色,中国红,蓝色"</formula1>
    </dataValidation>
    <dataValidation allowBlank="1" showDropDown="0" showInputMessage="1" showErrorMessage="1" sqref="L3"/>
    <dataValidation allowBlank="1" showDropDown="0" showInputMessage="1" showErrorMessage="1" sqref="L122"/>
    <dataValidation allowBlank="1" showDropDown="0" showInputMessage="1" showErrorMessage="1" sqref="M141:M142"/>
    <dataValidation allowBlank="1" showDropDown="0" showInputMessage="1" showErrorMessage="1" sqref="M121"/>
    <dataValidation allowBlank="1" showDropDown="0" showInputMessage="1" showErrorMessage="1" sqref="M123:M124"/>
    <dataValidation allowBlank="1" showDropDown="0" showInputMessage="1" showErrorMessage="1" sqref="M47"/>
    <dataValidation allowBlank="1" showDropDown="0" showInputMessage="1" showErrorMessage="1" sqref="M125"/>
    <dataValidation allowBlank="1" showDropDown="0" showInputMessage="1" showErrorMessage="1" sqref="M120"/>
    <dataValidation allowBlank="1" showDropDown="0" showInputMessage="1" showErrorMessage="1" sqref="M46"/>
    <dataValidation allowBlank="1" showDropDown="0" showInputMessage="1" showErrorMessage="1" sqref="M126:M140"/>
    <dataValidation allowBlank="1" showDropDown="0" showInputMessage="1" showErrorMessage="1" sqref="M1"/>
    <dataValidation allowBlank="1" showDropDown="0" showInputMessage="1" showErrorMessage="1" sqref="M2"/>
    <dataValidation type="list" allowBlank="1" showDropDown="0" showInputMessage="1" showErrorMessage="1" sqref="N122:O122">
      <formula1>"乔利成,宋恩才,乔艳辉,孙忠海,王保良,屠为杰,唐德春,刘海波,张浩,曹玉龙,张永,乔宇"</formula1>
    </dataValidation>
    <dataValidation type="list" allowBlank="1" showDropDown="0" showInputMessage="1" showErrorMessage="1" sqref="O123:O124">
      <formula1>"块,个,套,平方"</formula1>
    </dataValidation>
    <dataValidation type="list" allowBlank="1" showDropDown="0" showInputMessage="1" showErrorMessage="1" sqref="N122:O122">
      <formula1>"乔利成,宋恩才,乔艳辉,孙忠海,王保良,屠为杰,唐德春,刘海波,张浩,曹玉龙,张永,乔宇"</formula1>
    </dataValidation>
    <dataValidation type="list" allowBlank="1" showDropDown="0" showInputMessage="1" showErrorMessage="1" sqref="O125:O139">
      <formula1>"块,个,套,平方,对"</formula1>
    </dataValidation>
    <dataValidation type="list" allowBlank="1" showDropDown="0" showInputMessage="1" showErrorMessage="1" sqref="O120">
      <formula1>"块,个,套,平方"</formula1>
    </dataValidation>
    <dataValidation type="list" allowBlank="1" showDropDown="0" showInputMessage="1" showErrorMessage="1" sqref="O1">
      <formula1>"块,个,套,平方"</formula1>
    </dataValidation>
    <dataValidation type="list" allowBlank="1" showDropDown="0" showInputMessage="1" showErrorMessage="1" sqref="O140:O142">
      <formula1>"块,个,套,平方"</formula1>
    </dataValidation>
    <dataValidation type="list" allowBlank="1" showDropDown="0" showInputMessage="1" showErrorMessage="1" sqref="O2">
      <formula1>"块,个,套,平方"</formula1>
    </dataValidation>
    <dataValidation type="list" allowBlank="1" showDropDown="0" showInputMessage="1" showErrorMessage="1" sqref="O121">
      <formula1>"块,个,套,平方"</formula1>
    </dataValidation>
    <dataValidation type="list" allowBlank="1" showDropDown="0" showInputMessage="1" showErrorMessage="1" sqref="O47">
      <formula1>"块,个,套,平方"</formula1>
    </dataValidation>
    <dataValidation type="list" allowBlank="1" showDropDown="0" showInputMessage="1" showErrorMessage="1" sqref="Q122">
      <formula1>"1050,920,小梯,大梯"</formula1>
    </dataValidation>
    <dataValidation type="list" allowBlank="1" showDropDown="0" showInputMessage="1" showErrorMessage="1" sqref="S122">
      <formula1>"2.5,3.0,2.7,2.3"</formula1>
    </dataValidation>
    <dataValidation type="list" allowBlank="1" showDropDown="0" showInputMessage="1" showErrorMessage="1" sqref="U122:V122">
      <formula1>"灰色,枣红色,中国红,蓝色"</formula1>
    </dataValidation>
    <dataValidation type="list" allowBlank="1" showDropDown="0" showInputMessage="1" showErrorMessage="1" sqref="U122:V122">
      <formula1>"灰色,枣红色,中国红,蓝色"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93"/>
  <sheetViews>
    <sheetView tabSelected="0" workbookViewId="0" showGridLines="true" showRowColHeaders="1">
      <selection activeCell="J3" sqref="J3:K3"/>
    </sheetView>
  </sheetViews>
  <sheetFormatPr defaultRowHeight="14.4" defaultColWidth="9" outlineLevelRow="0" outlineLevelCol="0"/>
  <cols>
    <col min="1" max="1" width="2.625" customWidth="true" style="0"/>
    <col min="2" max="2" width="12.25" customWidth="true" style="0"/>
    <col min="3" max="3" width="6.125" customWidth="true" style="0"/>
    <col min="4" max="4" width="7" customWidth="true" style="0"/>
    <col min="5" max="5" width="9.125" customWidth="true" style="0"/>
    <col min="6" max="6" width="7" customWidth="true" style="0"/>
    <col min="7" max="7" width="10.375" customWidth="true" style="0"/>
    <col min="8" max="8" width="5.625" customWidth="true" style="0"/>
    <col min="9" max="9" width="7" customWidth="true" style="0"/>
    <col min="10" max="10" width="7.875" customWidth="true" style="0"/>
    <col min="11" max="11" width="12" customWidth="true" style="0"/>
    <col min="12" max="12" width="3.375" customWidth="true" style="0"/>
    <col min="13" max="13" width="11.5" customWidth="true" style="0"/>
    <col min="14" max="14" width="6.5" customWidth="true" style="0"/>
    <col min="15" max="15" width="4.875" customWidth="true" style="0"/>
    <col min="16" max="16" width="8.5" customWidth="true" style="0"/>
    <col min="17" max="17" width="7" customWidth="true" style="0"/>
    <col min="19" max="19" width="6.875" customWidth="true" style="0"/>
    <col min="20" max="20" width="8.125" customWidth="true" style="0"/>
    <col min="21" max="21" width="8.125" customWidth="true" style="0"/>
    <col min="22" max="22" width="11.375" customWidth="true" style="0"/>
  </cols>
  <sheetData>
    <row r="1" spans="1:22" customHeight="1" ht="20.25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spans="1:22" customHeight="1" ht="14.25">
      <c r="A2" s="4" t="s">
        <v>2</v>
      </c>
      <c r="B2" s="4"/>
      <c r="C2" s="5" t="s">
        <v>64</v>
      </c>
      <c r="D2" s="5"/>
      <c r="E2" s="5"/>
      <c r="F2" s="6"/>
      <c r="G2" s="7"/>
      <c r="H2" s="7"/>
      <c r="I2" s="101"/>
      <c r="J2" s="102">
        <v>44751</v>
      </c>
      <c r="K2" s="103"/>
      <c r="L2" s="4" t="str">
        <f>A2</f>
        <v>单号：ZSJC-2022</v>
      </c>
      <c r="M2" s="4"/>
      <c r="N2" s="5" t="str">
        <f>C2</f>
        <v>0709-</v>
      </c>
      <c r="O2" s="5"/>
      <c r="P2" s="5"/>
      <c r="Q2" s="62"/>
      <c r="R2" s="7"/>
      <c r="S2" s="148">
        <f>J2</f>
        <v>44751</v>
      </c>
      <c r="T2" s="148"/>
      <c r="U2" s="102" t="str">
        <f>C2</f>
        <v>0709-</v>
      </c>
      <c r="V2" s="103"/>
    </row>
    <row r="3" spans="1:22">
      <c r="A3" s="8" t="s">
        <v>5</v>
      </c>
      <c r="B3" s="9"/>
      <c r="C3" s="10"/>
      <c r="D3" s="11"/>
      <c r="E3" s="12" t="s">
        <v>7</v>
      </c>
      <c r="F3" s="167" t="s">
        <v>65</v>
      </c>
      <c r="G3" s="12" t="s">
        <v>8</v>
      </c>
      <c r="H3" s="13">
        <v>3</v>
      </c>
      <c r="I3" s="104" t="s">
        <v>9</v>
      </c>
      <c r="J3" s="105"/>
      <c r="K3" s="106"/>
      <c r="L3" s="8" t="s">
        <v>5</v>
      </c>
      <c r="M3" s="9"/>
      <c r="N3" s="30">
        <f>C3</f>
        <v/>
      </c>
      <c r="O3" s="107" t="s">
        <v>8</v>
      </c>
      <c r="P3" s="108">
        <f>H3</f>
        <v>3</v>
      </c>
      <c r="Q3" s="107" t="s">
        <v>7</v>
      </c>
      <c r="R3" s="30" t="str">
        <f>F3</f>
        <v>大梯</v>
      </c>
      <c r="S3" s="149" t="s">
        <v>9</v>
      </c>
      <c r="T3" s="149">
        <f>J3</f>
        <v/>
      </c>
      <c r="U3" s="150" t="s">
        <v>5</v>
      </c>
      <c r="V3" s="151">
        <f>C3</f>
        <v/>
      </c>
    </row>
    <row r="4" spans="1:22">
      <c r="A4" s="14" t="s">
        <v>11</v>
      </c>
      <c r="B4" s="15" t="s">
        <v>12</v>
      </c>
      <c r="C4" s="15" t="s">
        <v>7</v>
      </c>
      <c r="D4" s="15" t="s">
        <v>13</v>
      </c>
      <c r="E4" s="16" t="s">
        <v>14</v>
      </c>
      <c r="F4" s="17" t="s">
        <v>15</v>
      </c>
      <c r="G4" s="15" t="s">
        <v>16</v>
      </c>
      <c r="H4" s="18" t="s">
        <v>17</v>
      </c>
      <c r="I4" s="109"/>
      <c r="J4" s="110"/>
      <c r="K4" s="111"/>
      <c r="L4" s="14" t="s">
        <v>11</v>
      </c>
      <c r="M4" s="15" t="s">
        <v>12</v>
      </c>
      <c r="N4" s="15" t="s">
        <v>7</v>
      </c>
      <c r="O4" s="15" t="s">
        <v>13</v>
      </c>
      <c r="P4" s="16" t="s">
        <v>14</v>
      </c>
      <c r="Q4" s="18" t="s">
        <v>17</v>
      </c>
      <c r="R4" s="18"/>
      <c r="S4" s="18"/>
      <c r="T4" s="81"/>
      <c r="U4" s="152" t="s">
        <v>12</v>
      </c>
      <c r="V4" s="153" t="s">
        <v>14</v>
      </c>
    </row>
    <row r="5" spans="1:22">
      <c r="A5" s="19"/>
      <c r="B5" s="20"/>
      <c r="C5" s="20"/>
      <c r="D5" s="20"/>
      <c r="E5" s="21"/>
      <c r="F5" s="22"/>
      <c r="G5" s="20"/>
      <c r="H5" s="18" t="s">
        <v>18</v>
      </c>
      <c r="I5" s="70" t="s">
        <v>19</v>
      </c>
      <c r="J5" s="112" t="s">
        <v>20</v>
      </c>
      <c r="K5" s="113" t="s">
        <v>21</v>
      </c>
      <c r="L5" s="19"/>
      <c r="M5" s="20"/>
      <c r="N5" s="20"/>
      <c r="O5" s="20"/>
      <c r="P5" s="21"/>
      <c r="Q5" s="18" t="s">
        <v>18</v>
      </c>
      <c r="R5" s="70" t="s">
        <v>19</v>
      </c>
      <c r="S5" s="24" t="s">
        <v>20</v>
      </c>
      <c r="T5" s="70" t="s">
        <v>21</v>
      </c>
      <c r="U5" s="154"/>
      <c r="V5" s="155"/>
    </row>
    <row r="6" spans="1:22" customHeight="1" ht="14.25">
      <c r="A6" s="23">
        <v>1</v>
      </c>
      <c r="B6" s="24" t="s">
        <v>22</v>
      </c>
      <c r="C6" s="24"/>
      <c r="D6" s="24" t="s">
        <v>23</v>
      </c>
      <c r="E6" s="25">
        <f>K21</f>
        <v>0</v>
      </c>
      <c r="F6" s="26" t="s">
        <v>56</v>
      </c>
      <c r="G6" s="27">
        <f>F6*E6</f>
        <v>0</v>
      </c>
      <c r="H6" s="28"/>
      <c r="I6" s="66"/>
      <c r="J6" s="114"/>
      <c r="K6" s="25">
        <f>1.05*J6*I6</f>
        <v>0</v>
      </c>
      <c r="L6" s="23">
        <v>1</v>
      </c>
      <c r="M6" s="24" t="s">
        <v>24</v>
      </c>
      <c r="N6" s="70">
        <f>C6</f>
        <v/>
      </c>
      <c r="O6" s="24" t="str">
        <f>D6</f>
        <v>平方</v>
      </c>
      <c r="P6" s="25">
        <f>E6</f>
        <v>0</v>
      </c>
      <c r="Q6" s="28"/>
      <c r="R6" s="115">
        <f>I6</f>
        <v/>
      </c>
      <c r="S6" s="114">
        <f>J6</f>
        <v/>
      </c>
      <c r="T6" s="25">
        <f>K6</f>
        <v>0</v>
      </c>
      <c r="U6" s="156" t="str">
        <f>B6</f>
        <v>主瓦</v>
      </c>
      <c r="V6" s="25">
        <f>E6</f>
        <v>0</v>
      </c>
    </row>
    <row r="7" spans="1:22" customHeight="1" ht="14.25">
      <c r="A7" s="23">
        <v>2</v>
      </c>
      <c r="B7" s="24" t="s">
        <v>25</v>
      </c>
      <c r="C7" s="24"/>
      <c r="D7" s="24" t="s">
        <v>26</v>
      </c>
      <c r="E7" s="29"/>
      <c r="F7" s="26"/>
      <c r="G7" s="27">
        <f>F7*E7</f>
        <v>0</v>
      </c>
      <c r="H7" s="28"/>
      <c r="I7" s="66"/>
      <c r="J7" s="114"/>
      <c r="K7" s="25">
        <f>1.05*J7*I7</f>
        <v>0</v>
      </c>
      <c r="L7" s="23">
        <v>2</v>
      </c>
      <c r="M7" s="24" t="str">
        <f>B7</f>
        <v>正脊</v>
      </c>
      <c r="N7" s="70">
        <f>C7</f>
        <v/>
      </c>
      <c r="O7" s="24" t="str">
        <f>D7</f>
        <v>块</v>
      </c>
      <c r="P7" s="29">
        <f>E7</f>
        <v/>
      </c>
      <c r="Q7" s="28"/>
      <c r="R7" s="115">
        <f>I7</f>
        <v/>
      </c>
      <c r="S7" s="114">
        <f>J7</f>
        <v/>
      </c>
      <c r="T7" s="25">
        <f>K7</f>
        <v>0</v>
      </c>
      <c r="U7" s="156" t="str">
        <f>B7</f>
        <v>正脊</v>
      </c>
      <c r="V7" s="25">
        <f>E7</f>
        <v/>
      </c>
    </row>
    <row r="8" spans="1:22" customHeight="1" ht="14.25">
      <c r="A8" s="23">
        <v>3</v>
      </c>
      <c r="B8" s="30"/>
      <c r="C8" s="24"/>
      <c r="D8" s="24" t="s">
        <v>26</v>
      </c>
      <c r="E8" s="29"/>
      <c r="F8" s="26"/>
      <c r="G8" s="27">
        <f>F8*E8</f>
        <v>0</v>
      </c>
      <c r="H8" s="28"/>
      <c r="I8" s="66"/>
      <c r="J8" s="114"/>
      <c r="K8" s="25">
        <f>1.05*J8*I8</f>
        <v>0</v>
      </c>
      <c r="L8" s="23">
        <v>3</v>
      </c>
      <c r="M8" s="24">
        <f>B8</f>
        <v/>
      </c>
      <c r="N8" s="70">
        <f>C8</f>
        <v/>
      </c>
      <c r="O8" s="24" t="str">
        <f>D8</f>
        <v>块</v>
      </c>
      <c r="P8" s="29">
        <f>E8</f>
        <v/>
      </c>
      <c r="Q8" s="28"/>
      <c r="R8" s="115">
        <f>I8</f>
        <v/>
      </c>
      <c r="S8" s="114">
        <f>J8</f>
        <v/>
      </c>
      <c r="T8" s="25">
        <f>K8</f>
        <v>0</v>
      </c>
      <c r="U8" s="156">
        <f>B8</f>
        <v/>
      </c>
      <c r="V8" s="25">
        <f>E8</f>
        <v/>
      </c>
    </row>
    <row r="9" spans="1:22" customHeight="1" ht="14.25">
      <c r="A9" s="23">
        <v>4</v>
      </c>
      <c r="B9" s="30"/>
      <c r="C9" s="24"/>
      <c r="D9" s="24" t="s">
        <v>26</v>
      </c>
      <c r="E9" s="29"/>
      <c r="F9" s="26"/>
      <c r="G9" s="27">
        <f>F9*E9</f>
        <v>0</v>
      </c>
      <c r="H9" s="28"/>
      <c r="I9" s="66"/>
      <c r="J9" s="114"/>
      <c r="K9" s="25">
        <f>1.05*J9*I9</f>
        <v>0</v>
      </c>
      <c r="L9" s="23">
        <v>4</v>
      </c>
      <c r="M9" s="24">
        <f>B9</f>
        <v/>
      </c>
      <c r="N9" s="70">
        <f>C9</f>
        <v/>
      </c>
      <c r="O9" s="24" t="str">
        <f>D9</f>
        <v>块</v>
      </c>
      <c r="P9" s="29">
        <f>E9</f>
        <v/>
      </c>
      <c r="Q9" s="28"/>
      <c r="R9" s="115">
        <f>I9</f>
        <v/>
      </c>
      <c r="S9" s="114">
        <f>J9</f>
        <v/>
      </c>
      <c r="T9" s="25">
        <f>K9</f>
        <v>0</v>
      </c>
      <c r="U9" s="156">
        <f>B9</f>
        <v/>
      </c>
      <c r="V9" s="25">
        <f>E9</f>
        <v/>
      </c>
    </row>
    <row r="10" spans="1:22" customHeight="1" ht="14.25">
      <c r="A10" s="23">
        <v>5</v>
      </c>
      <c r="B10" s="30"/>
      <c r="C10" s="24"/>
      <c r="D10" s="24"/>
      <c r="E10" s="31"/>
      <c r="F10" s="26"/>
      <c r="G10" s="27">
        <f>F10*E10</f>
        <v>0</v>
      </c>
      <c r="H10" s="28"/>
      <c r="I10" s="66"/>
      <c r="J10" s="114"/>
      <c r="K10" s="25">
        <f>1.05*J10*I10</f>
        <v>0</v>
      </c>
      <c r="L10" s="23">
        <v>5</v>
      </c>
      <c r="M10" s="24">
        <f>B10</f>
        <v/>
      </c>
      <c r="N10" s="70">
        <f>C10</f>
        <v/>
      </c>
      <c r="O10" s="24">
        <f>D10</f>
        <v/>
      </c>
      <c r="P10" s="29">
        <f>E10</f>
        <v/>
      </c>
      <c r="Q10" s="28"/>
      <c r="R10" s="115">
        <f>I10</f>
        <v/>
      </c>
      <c r="S10" s="114">
        <f>J10</f>
        <v/>
      </c>
      <c r="T10" s="25">
        <f>K10</f>
        <v>0</v>
      </c>
      <c r="U10" s="156">
        <f>B10</f>
        <v/>
      </c>
      <c r="V10" s="25">
        <f>E10</f>
        <v/>
      </c>
    </row>
    <row r="11" spans="1:22" customHeight="1" ht="14.25">
      <c r="A11" s="23">
        <v>6</v>
      </c>
      <c r="B11" s="30"/>
      <c r="C11" s="32"/>
      <c r="D11" s="24" t="s">
        <v>26</v>
      </c>
      <c r="E11" s="31"/>
      <c r="F11" s="26"/>
      <c r="G11" s="27">
        <f>F11*E11</f>
        <v>0</v>
      </c>
      <c r="H11" s="28"/>
      <c r="I11" s="66"/>
      <c r="J11" s="114"/>
      <c r="K11" s="25">
        <f>1.05*J11*I11</f>
        <v>0</v>
      </c>
      <c r="L11" s="23">
        <v>6</v>
      </c>
      <c r="M11" s="24">
        <f>B11</f>
        <v/>
      </c>
      <c r="N11" s="70">
        <f>C11</f>
        <v/>
      </c>
      <c r="O11" s="24" t="str">
        <f>D11</f>
        <v>块</v>
      </c>
      <c r="P11" s="29">
        <f>E11</f>
        <v/>
      </c>
      <c r="Q11" s="28"/>
      <c r="R11" s="115">
        <f>I11</f>
        <v/>
      </c>
      <c r="S11" s="114">
        <f>J11</f>
        <v/>
      </c>
      <c r="T11" s="25">
        <f>K11</f>
        <v>0</v>
      </c>
      <c r="U11" s="156">
        <f>B11</f>
        <v/>
      </c>
      <c r="V11" s="25">
        <f>E11</f>
        <v/>
      </c>
    </row>
    <row r="12" spans="1:22" customHeight="1" ht="14.25">
      <c r="A12" s="23"/>
      <c r="B12" s="33"/>
      <c r="C12" s="24"/>
      <c r="D12" s="24" t="s">
        <v>28</v>
      </c>
      <c r="E12" s="29"/>
      <c r="F12" s="26"/>
      <c r="G12" s="27">
        <f>F12*E12</f>
        <v>0</v>
      </c>
      <c r="H12" s="28"/>
      <c r="I12" s="66"/>
      <c r="J12" s="114"/>
      <c r="K12" s="25">
        <f>1.05*J12*I12</f>
        <v>0</v>
      </c>
      <c r="L12" s="23"/>
      <c r="M12" s="24">
        <f>B12</f>
        <v/>
      </c>
      <c r="N12" s="70">
        <f>C12</f>
        <v/>
      </c>
      <c r="O12" s="24" t="str">
        <f>D12</f>
        <v>个</v>
      </c>
      <c r="P12" s="29">
        <f>E12</f>
        <v/>
      </c>
      <c r="Q12" s="28"/>
      <c r="R12" s="115">
        <f>I12</f>
        <v/>
      </c>
      <c r="S12" s="114">
        <f>J12</f>
        <v/>
      </c>
      <c r="T12" s="25">
        <f>K12</f>
        <v>0</v>
      </c>
      <c r="U12" s="156">
        <f>B12</f>
        <v/>
      </c>
      <c r="V12" s="25">
        <f>E12</f>
        <v/>
      </c>
    </row>
    <row r="13" spans="1:22" customHeight="1" ht="14.25">
      <c r="A13" s="23"/>
      <c r="B13" s="33"/>
      <c r="C13" s="24"/>
      <c r="D13" s="24"/>
      <c r="E13" s="29"/>
      <c r="F13" s="26"/>
      <c r="G13" s="27">
        <f>F13*E13</f>
        <v>0</v>
      </c>
      <c r="H13" s="28"/>
      <c r="I13" s="66"/>
      <c r="J13" s="114"/>
      <c r="K13" s="25">
        <f>1.05*J13*I13</f>
        <v>0</v>
      </c>
      <c r="L13" s="23"/>
      <c r="M13" s="24">
        <f>B13</f>
        <v/>
      </c>
      <c r="N13" s="70">
        <f>C13</f>
        <v/>
      </c>
      <c r="O13" s="24">
        <f>D13</f>
        <v/>
      </c>
      <c r="P13" s="29">
        <f>E13</f>
        <v/>
      </c>
      <c r="Q13" s="28"/>
      <c r="R13" s="115">
        <f>I13</f>
        <v/>
      </c>
      <c r="S13" s="114">
        <f>J13</f>
        <v/>
      </c>
      <c r="T13" s="25">
        <f>K13</f>
        <v>0</v>
      </c>
      <c r="U13" s="156">
        <f>B13</f>
        <v/>
      </c>
      <c r="V13" s="25">
        <f>E13</f>
        <v/>
      </c>
    </row>
    <row r="14" spans="1:22" customHeight="1" ht="14.25">
      <c r="A14" s="34"/>
      <c r="B14" s="30"/>
      <c r="C14" s="35"/>
      <c r="D14" s="35"/>
      <c r="E14" s="36"/>
      <c r="F14" s="26"/>
      <c r="G14" s="27">
        <f>F14*E14</f>
        <v>0</v>
      </c>
      <c r="H14" s="28"/>
      <c r="I14" s="66"/>
      <c r="J14" s="116"/>
      <c r="K14" s="25">
        <f>1.05*J14*I14</f>
        <v>0</v>
      </c>
      <c r="L14" s="34"/>
      <c r="M14" s="24">
        <f>B14</f>
        <v/>
      </c>
      <c r="N14" s="70">
        <f>C14</f>
        <v/>
      </c>
      <c r="O14" s="24">
        <f>D14</f>
        <v/>
      </c>
      <c r="P14" s="29">
        <f>E14</f>
        <v/>
      </c>
      <c r="Q14" s="28"/>
      <c r="R14" s="115">
        <f>I14</f>
        <v/>
      </c>
      <c r="S14" s="114">
        <f>J14</f>
        <v/>
      </c>
      <c r="T14" s="25">
        <f>K14</f>
        <v>0</v>
      </c>
      <c r="U14" s="156">
        <f>B14</f>
        <v/>
      </c>
      <c r="V14" s="25">
        <f>E14</f>
        <v/>
      </c>
    </row>
    <row r="15" spans="1:22" customHeight="1" ht="14.25">
      <c r="A15" s="34"/>
      <c r="B15" s="30"/>
      <c r="C15" s="35"/>
      <c r="D15" s="35"/>
      <c r="E15" s="36"/>
      <c r="F15" s="26"/>
      <c r="G15" s="27">
        <f>F15*E15</f>
        <v>0</v>
      </c>
      <c r="H15" s="28"/>
      <c r="I15" s="66"/>
      <c r="J15" s="116"/>
      <c r="K15" s="25">
        <f>1.05*J15*I15</f>
        <v>0</v>
      </c>
      <c r="L15" s="34"/>
      <c r="M15" s="24">
        <f>B15</f>
        <v/>
      </c>
      <c r="N15" s="70">
        <f>C15</f>
        <v/>
      </c>
      <c r="O15" s="24">
        <f>D15</f>
        <v/>
      </c>
      <c r="P15" s="29">
        <f>E15</f>
        <v/>
      </c>
      <c r="Q15" s="28"/>
      <c r="R15" s="115">
        <f>I15</f>
        <v/>
      </c>
      <c r="S15" s="114">
        <f>J15</f>
        <v/>
      </c>
      <c r="T15" s="25">
        <f>K15</f>
        <v>0</v>
      </c>
      <c r="U15" s="156">
        <f>B15</f>
        <v/>
      </c>
      <c r="V15" s="25">
        <f>E15</f>
        <v/>
      </c>
    </row>
    <row r="16" spans="1:22" customHeight="1" ht="14.25">
      <c r="A16" s="37"/>
      <c r="B16" s="30"/>
      <c r="C16" s="38"/>
      <c r="D16" s="38"/>
      <c r="E16" s="39"/>
      <c r="F16" s="26"/>
      <c r="G16" s="27">
        <f>F16*E16</f>
        <v>0</v>
      </c>
      <c r="H16" s="28"/>
      <c r="I16" s="66"/>
      <c r="J16" s="116"/>
      <c r="K16" s="25">
        <f>1.05*J16*I16</f>
        <v>0</v>
      </c>
      <c r="L16" s="37"/>
      <c r="M16" s="24">
        <f>B16</f>
        <v/>
      </c>
      <c r="N16" s="70">
        <f>C16</f>
        <v/>
      </c>
      <c r="O16" s="24">
        <f>D16</f>
        <v/>
      </c>
      <c r="P16" s="29">
        <f>E16</f>
        <v/>
      </c>
      <c r="Q16" s="28"/>
      <c r="R16" s="115">
        <f>I16</f>
        <v/>
      </c>
      <c r="S16" s="114">
        <f>J16</f>
        <v/>
      </c>
      <c r="T16" s="25">
        <f>K16</f>
        <v>0</v>
      </c>
      <c r="U16" s="156">
        <f>B16</f>
        <v/>
      </c>
      <c r="V16" s="25">
        <f>E16</f>
        <v/>
      </c>
    </row>
    <row r="17" spans="1:22" customHeight="1" ht="14.25">
      <c r="A17" s="37"/>
      <c r="B17" s="24"/>
      <c r="C17" s="24"/>
      <c r="D17" s="24"/>
      <c r="E17" s="29"/>
      <c r="F17" s="26"/>
      <c r="G17" s="27">
        <f>F17*E17</f>
        <v>0</v>
      </c>
      <c r="H17" s="28"/>
      <c r="I17" s="66"/>
      <c r="J17" s="116"/>
      <c r="K17" s="25">
        <f>1.05*J17*I17</f>
        <v>0</v>
      </c>
      <c r="L17" s="37"/>
      <c r="M17" s="24">
        <f>B17</f>
        <v/>
      </c>
      <c r="N17" s="70">
        <f>C17</f>
        <v/>
      </c>
      <c r="O17" s="24">
        <f>D17</f>
        <v/>
      </c>
      <c r="P17" s="29">
        <f>E17</f>
        <v/>
      </c>
      <c r="Q17" s="28"/>
      <c r="R17" s="115">
        <f>I17</f>
        <v/>
      </c>
      <c r="S17" s="114">
        <f>J17</f>
        <v/>
      </c>
      <c r="T17" s="25">
        <f>K17</f>
        <v>0</v>
      </c>
      <c r="U17" s="156">
        <f>B17</f>
        <v/>
      </c>
      <c r="V17" s="25">
        <f>E17</f>
        <v/>
      </c>
    </row>
    <row r="18" spans="1:22" customHeight="1" ht="14.25">
      <c r="A18" s="40"/>
      <c r="B18" s="41"/>
      <c r="C18" s="38"/>
      <c r="D18" s="38"/>
      <c r="E18" s="39"/>
      <c r="F18" s="42"/>
      <c r="G18" s="27">
        <f>F18*E18</f>
        <v>0</v>
      </c>
      <c r="H18" s="28"/>
      <c r="I18" s="66"/>
      <c r="J18" s="116"/>
      <c r="K18" s="25">
        <f>1.05*J18*I18</f>
        <v>0</v>
      </c>
      <c r="L18" s="72"/>
      <c r="M18" s="24">
        <f>B18</f>
        <v/>
      </c>
      <c r="N18" s="70">
        <f>C18</f>
        <v/>
      </c>
      <c r="O18" s="24">
        <f>D18</f>
        <v/>
      </c>
      <c r="P18" s="29">
        <f>E18</f>
        <v/>
      </c>
      <c r="Q18" s="28"/>
      <c r="R18" s="115">
        <f>I18</f>
        <v/>
      </c>
      <c r="S18" s="114">
        <f>J18</f>
        <v/>
      </c>
      <c r="T18" s="25">
        <f>K18</f>
        <v>0</v>
      </c>
      <c r="U18" s="156">
        <f>B18</f>
        <v/>
      </c>
      <c r="V18" s="25">
        <f>E18</f>
        <v/>
      </c>
    </row>
    <row r="19" spans="1:22" customHeight="1" ht="14.25">
      <c r="A19" s="43"/>
      <c r="B19" s="44"/>
      <c r="C19" s="45"/>
      <c r="D19" s="45"/>
      <c r="E19" s="46"/>
      <c r="F19" s="47"/>
      <c r="G19" s="27">
        <f>F19*E19</f>
        <v>0</v>
      </c>
      <c r="H19" s="28"/>
      <c r="I19" s="115"/>
      <c r="J19" s="116"/>
      <c r="K19" s="25">
        <f>1.05*J19*I19</f>
        <v>0</v>
      </c>
      <c r="L19" s="43"/>
      <c r="M19" s="24">
        <f>B19</f>
        <v/>
      </c>
      <c r="N19" s="70">
        <f>C19</f>
        <v/>
      </c>
      <c r="O19" s="24">
        <f>D19</f>
        <v/>
      </c>
      <c r="P19" s="29">
        <f>E19</f>
        <v/>
      </c>
      <c r="Q19" s="28"/>
      <c r="R19" s="115">
        <f>I19</f>
        <v/>
      </c>
      <c r="S19" s="114">
        <f>J19</f>
        <v/>
      </c>
      <c r="T19" s="25">
        <f>K19</f>
        <v>0</v>
      </c>
      <c r="U19" s="156">
        <f>B19</f>
        <v/>
      </c>
      <c r="V19" s="25">
        <f>E19</f>
        <v/>
      </c>
    </row>
    <row r="20" spans="1:22" customHeight="1" ht="14.25">
      <c r="A20" s="48"/>
      <c r="B20" s="44"/>
      <c r="C20" s="45"/>
      <c r="D20" s="45"/>
      <c r="E20" s="49"/>
      <c r="F20" s="47"/>
      <c r="G20" s="27">
        <f>F20*E20</f>
        <v>0</v>
      </c>
      <c r="H20" s="28"/>
      <c r="I20" s="115"/>
      <c r="J20" s="116"/>
      <c r="K20" s="25">
        <f>1.05*J20*I20</f>
        <v>0</v>
      </c>
      <c r="L20" s="43"/>
      <c r="M20" s="24">
        <f>B20</f>
        <v/>
      </c>
      <c r="N20" s="70">
        <f>C20</f>
        <v/>
      </c>
      <c r="O20" s="24">
        <f>D20</f>
        <v/>
      </c>
      <c r="P20" s="29">
        <f>E20</f>
        <v/>
      </c>
      <c r="Q20" s="28"/>
      <c r="R20" s="115">
        <f>I20</f>
        <v/>
      </c>
      <c r="S20" s="114">
        <f>J20</f>
        <v/>
      </c>
      <c r="T20" s="25">
        <f>K20</f>
        <v>0</v>
      </c>
      <c r="U20" s="157" t="s">
        <v>66</v>
      </c>
      <c r="V20" s="25"/>
    </row>
    <row r="21" spans="1:22" customHeight="1" ht="14.25">
      <c r="A21" s="37"/>
      <c r="B21" s="24"/>
      <c r="C21" s="50"/>
      <c r="D21" s="51" t="s">
        <v>29</v>
      </c>
      <c r="E21" s="27">
        <f>SUM(E7:E20)</f>
        <v>0</v>
      </c>
      <c r="F21" s="52" t="s">
        <v>30</v>
      </c>
      <c r="G21" s="53">
        <f>SUM(G6:G20)</f>
        <v>0</v>
      </c>
      <c r="H21" s="54"/>
      <c r="I21" s="117" t="s">
        <v>29</v>
      </c>
      <c r="J21" s="116">
        <f>SUM(J6:J20)</f>
        <v>0</v>
      </c>
      <c r="K21" s="25">
        <f>SUM(K6:K20)</f>
        <v>0</v>
      </c>
      <c r="L21" s="37"/>
      <c r="M21" s="55"/>
      <c r="N21" s="81"/>
      <c r="O21" s="118" t="s">
        <v>29</v>
      </c>
      <c r="P21" s="27">
        <f>SUM(P7:P20)</f>
        <v>0</v>
      </c>
      <c r="Q21" s="66"/>
      <c r="R21" s="158" t="s">
        <v>29</v>
      </c>
      <c r="S21" s="30">
        <f>SUM(S6:S20)</f>
        <v>0</v>
      </c>
      <c r="T21" s="66"/>
      <c r="U21" s="159" t="s">
        <v>31</v>
      </c>
      <c r="V21" s="25"/>
    </row>
    <row r="22" spans="1:22" customHeight="1" ht="14.25">
      <c r="A22" s="55" t="s">
        <v>32</v>
      </c>
      <c r="B22" s="56"/>
      <c r="C22" s="54">
        <f>G21</f>
        <v>0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33</v>
      </c>
      <c r="N22" s="7"/>
      <c r="O22" s="7"/>
      <c r="P22" s="7"/>
      <c r="Q22" s="160" t="s">
        <v>34</v>
      </c>
      <c r="R22" s="160"/>
      <c r="S22" s="7"/>
      <c r="T22" s="130" t="s">
        <v>34</v>
      </c>
      <c r="U22" s="121"/>
      <c r="V22" s="122"/>
    </row>
    <row r="23" spans="1:22" customHeight="1" ht="14.25">
      <c r="A23" s="7"/>
      <c r="B23" s="7"/>
      <c r="C23" s="7"/>
      <c r="D23" s="7"/>
      <c r="E23" s="61"/>
      <c r="F23" s="62"/>
      <c r="G23" s="7"/>
      <c r="H23" s="7"/>
      <c r="I23" s="101"/>
      <c r="J23" s="121" t="s">
        <v>36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spans="1:22" customHeight="1" ht="14.25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spans="1:22" customHeight="1" ht="14.25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spans="1:22" customHeight="1" ht="20.25">
      <c r="A26" s="1" t="s">
        <v>37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38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spans="1:22" customHeight="1" ht="14.25">
      <c r="A27" s="4" t="str">
        <f>A2</f>
        <v>单号：ZSJC-2022</v>
      </c>
      <c r="B27" s="4"/>
      <c r="C27" s="5" t="str">
        <f>C2</f>
        <v>0709-</v>
      </c>
      <c r="D27" s="5"/>
      <c r="E27" s="5"/>
      <c r="F27" s="62"/>
      <c r="G27" s="7"/>
      <c r="H27" s="7"/>
      <c r="I27" s="101"/>
      <c r="J27" s="102">
        <f>J2</f>
        <v>44751</v>
      </c>
      <c r="K27" s="103"/>
      <c r="L27" s="63" t="str">
        <f>A2</f>
        <v>单号：ZSJC-2022</v>
      </c>
      <c r="M27" s="63"/>
      <c r="N27" s="127" t="str">
        <f>C2</f>
        <v>0709-</v>
      </c>
      <c r="O27" s="127"/>
      <c r="P27" s="127"/>
      <c r="Q27" s="62"/>
      <c r="R27" s="7"/>
      <c r="S27" s="7"/>
      <c r="T27" s="101"/>
      <c r="U27" s="166">
        <f>J27</f>
        <v>44751</v>
      </c>
      <c r="V27" s="103"/>
    </row>
    <row r="28" spans="1:22">
      <c r="A28" s="8" t="s">
        <v>5</v>
      </c>
      <c r="B28" s="9"/>
      <c r="C28" s="30">
        <f>C3</f>
        <v/>
      </c>
      <c r="D28" s="30"/>
      <c r="E28" s="12" t="s">
        <v>7</v>
      </c>
      <c r="F28" s="66" t="str">
        <f>F3</f>
        <v>大梯</v>
      </c>
      <c r="G28" s="12" t="s">
        <v>8</v>
      </c>
      <c r="H28" s="67">
        <f>H3</f>
        <v>3</v>
      </c>
      <c r="I28" s="104" t="s">
        <v>9</v>
      </c>
      <c r="J28" s="128">
        <f>J3</f>
        <v/>
      </c>
      <c r="K28" s="129"/>
      <c r="L28" s="8" t="str">
        <f>A3</f>
        <v>销售</v>
      </c>
      <c r="M28" s="9"/>
      <c r="N28" s="8">
        <f>C3</f>
        <v/>
      </c>
      <c r="O28" s="9"/>
      <c r="P28" s="12" t="str">
        <f>E3</f>
        <v>规格</v>
      </c>
      <c r="Q28" s="167" t="str">
        <f>F3</f>
        <v>大梯</v>
      </c>
      <c r="R28" s="12" t="str">
        <f>G3</f>
        <v>厚度</v>
      </c>
      <c r="S28" s="67">
        <f>H3</f>
        <v>3</v>
      </c>
      <c r="T28" s="104" t="str">
        <f>I3</f>
        <v>颜色</v>
      </c>
      <c r="U28" s="8">
        <f>J3</f>
        <v/>
      </c>
      <c r="V28" s="168"/>
    </row>
    <row r="29" spans="1:22">
      <c r="A29" s="14" t="s">
        <v>11</v>
      </c>
      <c r="B29" s="15" t="s">
        <v>12</v>
      </c>
      <c r="C29" s="15" t="s">
        <v>7</v>
      </c>
      <c r="D29" s="15" t="s">
        <v>13</v>
      </c>
      <c r="E29" s="16" t="s">
        <v>14</v>
      </c>
      <c r="F29" s="68" t="s">
        <v>15</v>
      </c>
      <c r="G29" s="15" t="s">
        <v>16</v>
      </c>
      <c r="H29" s="18" t="s">
        <v>17</v>
      </c>
      <c r="I29" s="109"/>
      <c r="J29" s="18"/>
      <c r="K29" s="111"/>
      <c r="L29" s="14" t="s">
        <v>11</v>
      </c>
      <c r="M29" s="15" t="s">
        <v>12</v>
      </c>
      <c r="N29" s="15" t="s">
        <v>7</v>
      </c>
      <c r="O29" s="15" t="s">
        <v>13</v>
      </c>
      <c r="P29" s="16" t="s">
        <v>14</v>
      </c>
      <c r="Q29" s="17" t="s">
        <v>15</v>
      </c>
      <c r="R29" s="15" t="s">
        <v>16</v>
      </c>
      <c r="S29" s="18" t="s">
        <v>17</v>
      </c>
      <c r="T29" s="109"/>
      <c r="U29" s="18"/>
      <c r="V29" s="111"/>
    </row>
    <row r="30" spans="1:22">
      <c r="A30" s="19"/>
      <c r="B30" s="20"/>
      <c r="C30" s="20"/>
      <c r="D30" s="20"/>
      <c r="E30" s="21"/>
      <c r="F30" s="69"/>
      <c r="G30" s="20"/>
      <c r="H30" s="18" t="s">
        <v>18</v>
      </c>
      <c r="I30" s="70" t="s">
        <v>19</v>
      </c>
      <c r="J30" s="24" t="s">
        <v>20</v>
      </c>
      <c r="K30" s="113" t="s">
        <v>21</v>
      </c>
      <c r="L30" s="19"/>
      <c r="M30" s="20"/>
      <c r="N30" s="20"/>
      <c r="O30" s="20"/>
      <c r="P30" s="21"/>
      <c r="Q30" s="22"/>
      <c r="R30" s="20"/>
      <c r="S30" s="18" t="s">
        <v>18</v>
      </c>
      <c r="T30" s="70" t="s">
        <v>19</v>
      </c>
      <c r="U30" s="24" t="s">
        <v>20</v>
      </c>
      <c r="V30" s="113" t="s">
        <v>21</v>
      </c>
    </row>
    <row r="31" spans="1:22" customHeight="1" ht="14.25">
      <c r="A31" s="23">
        <v>1</v>
      </c>
      <c r="B31" s="24" t="s">
        <v>24</v>
      </c>
      <c r="C31" s="70">
        <f>C6</f>
        <v/>
      </c>
      <c r="D31" s="24" t="str">
        <f>D6</f>
        <v>平方</v>
      </c>
      <c r="E31" s="25">
        <f>E6</f>
        <v>0</v>
      </c>
      <c r="F31" s="71"/>
      <c r="G31" s="27">
        <f>F31*E31</f>
        <v>0</v>
      </c>
      <c r="H31" s="28"/>
      <c r="I31" s="115">
        <f>I6</f>
        <v/>
      </c>
      <c r="J31" s="114">
        <f>J6</f>
        <v/>
      </c>
      <c r="K31" s="25">
        <f>1.05*J31*I31</f>
        <v>0</v>
      </c>
      <c r="L31" s="23">
        <v>1</v>
      </c>
      <c r="M31" s="24" t="str">
        <f>B6</f>
        <v>主瓦</v>
      </c>
      <c r="N31" s="70">
        <f>C6</f>
        <v/>
      </c>
      <c r="O31" s="24" t="str">
        <f>D6</f>
        <v>平方</v>
      </c>
      <c r="P31" s="25">
        <f>V46</f>
        <v>0</v>
      </c>
      <c r="Q31" s="26"/>
      <c r="R31" s="27">
        <f>Q31*P31</f>
        <v>0</v>
      </c>
      <c r="S31" s="37"/>
      <c r="T31" s="115">
        <f>I6</f>
        <v/>
      </c>
      <c r="U31" s="37">
        <f>J6</f>
        <v/>
      </c>
      <c r="V31" s="25">
        <f>K6</f>
        <v>0</v>
      </c>
    </row>
    <row r="32" spans="1:22" customHeight="1" ht="14.25">
      <c r="A32" s="23">
        <v>2</v>
      </c>
      <c r="B32" s="24" t="str">
        <f>B7</f>
        <v>正脊</v>
      </c>
      <c r="C32" s="70">
        <f>C7</f>
        <v/>
      </c>
      <c r="D32" s="24" t="str">
        <f>D7</f>
        <v>块</v>
      </c>
      <c r="E32" s="29">
        <f>E7</f>
        <v/>
      </c>
      <c r="F32" s="71"/>
      <c r="G32" s="27">
        <f>F32*E32</f>
        <v>0</v>
      </c>
      <c r="H32" s="28"/>
      <c r="I32" s="115">
        <f>I7</f>
        <v/>
      </c>
      <c r="J32" s="114">
        <f>J7</f>
        <v/>
      </c>
      <c r="K32" s="25">
        <f>1.05*J32*I32</f>
        <v>0</v>
      </c>
      <c r="L32" s="23">
        <v>2</v>
      </c>
      <c r="M32" s="24" t="str">
        <f>B7</f>
        <v>正脊</v>
      </c>
      <c r="N32" s="70">
        <f>C7</f>
        <v/>
      </c>
      <c r="O32" s="24" t="str">
        <f>D7</f>
        <v>块</v>
      </c>
      <c r="P32" s="29">
        <f>E7</f>
        <v/>
      </c>
      <c r="Q32" s="26"/>
      <c r="R32" s="27">
        <f>Q32*P32</f>
        <v>0</v>
      </c>
      <c r="S32" s="37"/>
      <c r="T32" s="115">
        <f>I7</f>
        <v/>
      </c>
      <c r="U32" s="37">
        <f>J7</f>
        <v/>
      </c>
      <c r="V32" s="25">
        <f>1.05*U32*T32</f>
        <v>0</v>
      </c>
    </row>
    <row r="33" spans="1:22" customHeight="1" ht="14.25">
      <c r="A33" s="23">
        <v>3</v>
      </c>
      <c r="B33" s="24">
        <f>B8</f>
        <v/>
      </c>
      <c r="C33" s="70">
        <f>C8</f>
        <v/>
      </c>
      <c r="D33" s="24" t="str">
        <f>D8</f>
        <v>块</v>
      </c>
      <c r="E33" s="29">
        <f>E8</f>
        <v/>
      </c>
      <c r="F33" s="71"/>
      <c r="G33" s="27">
        <f>F33*E33</f>
        <v>0</v>
      </c>
      <c r="H33" s="28"/>
      <c r="I33" s="115">
        <f>I8</f>
        <v/>
      </c>
      <c r="J33" s="114">
        <f>J8</f>
        <v/>
      </c>
      <c r="K33" s="25">
        <f>1.05*J33*I33</f>
        <v>0</v>
      </c>
      <c r="L33" s="23">
        <v>3</v>
      </c>
      <c r="M33" s="24">
        <f>B8</f>
        <v/>
      </c>
      <c r="N33" s="70">
        <f>C8</f>
        <v/>
      </c>
      <c r="O33" s="24" t="str">
        <f>D8</f>
        <v>块</v>
      </c>
      <c r="P33" s="29">
        <f>E8</f>
        <v/>
      </c>
      <c r="Q33" s="26"/>
      <c r="R33" s="27">
        <f>Q33*P33</f>
        <v>0</v>
      </c>
      <c r="S33" s="37"/>
      <c r="T33" s="115">
        <f>I8</f>
        <v/>
      </c>
      <c r="U33" s="37">
        <f>J8</f>
        <v/>
      </c>
      <c r="V33" s="25">
        <f>1.05*U33*T33</f>
        <v>0</v>
      </c>
    </row>
    <row r="34" spans="1:22" customHeight="1" ht="14.25">
      <c r="A34" s="23">
        <v>4</v>
      </c>
      <c r="B34" s="24">
        <f>B9</f>
        <v/>
      </c>
      <c r="C34" s="70">
        <f>C9</f>
        <v/>
      </c>
      <c r="D34" s="24" t="str">
        <f>D9</f>
        <v>块</v>
      </c>
      <c r="E34" s="29">
        <f>E9</f>
        <v/>
      </c>
      <c r="F34" s="71"/>
      <c r="G34" s="27">
        <f>F34*E34</f>
        <v>0</v>
      </c>
      <c r="H34" s="28"/>
      <c r="I34" s="115">
        <f>I9</f>
        <v/>
      </c>
      <c r="J34" s="114">
        <f>J9</f>
        <v/>
      </c>
      <c r="K34" s="25">
        <f>1.05*J34*I34</f>
        <v>0</v>
      </c>
      <c r="L34" s="23">
        <v>4</v>
      </c>
      <c r="M34" s="24">
        <f>B9</f>
        <v/>
      </c>
      <c r="N34" s="70">
        <f>C9</f>
        <v/>
      </c>
      <c r="O34" s="24" t="str">
        <f>D9</f>
        <v>块</v>
      </c>
      <c r="P34" s="29">
        <f>E9</f>
        <v/>
      </c>
      <c r="Q34" s="26"/>
      <c r="R34" s="27">
        <f>Q34*P34</f>
        <v>0</v>
      </c>
      <c r="S34" s="37"/>
      <c r="T34" s="115">
        <f>I9</f>
        <v/>
      </c>
      <c r="U34" s="37">
        <f>J9</f>
        <v/>
      </c>
      <c r="V34" s="25">
        <f>1.05*U34*T34</f>
        <v>0</v>
      </c>
    </row>
    <row r="35" spans="1:22" customHeight="1" ht="14.25">
      <c r="A35" s="23">
        <v>5</v>
      </c>
      <c r="B35" s="24">
        <f>B10</f>
        <v/>
      </c>
      <c r="C35" s="70">
        <f>C10</f>
        <v/>
      </c>
      <c r="D35" s="24">
        <f>D10</f>
        <v/>
      </c>
      <c r="E35" s="29">
        <f>E10</f>
        <v/>
      </c>
      <c r="F35" s="71"/>
      <c r="G35" s="27">
        <f>F35*E35</f>
        <v>0</v>
      </c>
      <c r="H35" s="28"/>
      <c r="I35" s="115">
        <f>I10</f>
        <v/>
      </c>
      <c r="J35" s="114">
        <f>J10</f>
        <v/>
      </c>
      <c r="K35" s="25">
        <f>1.05*J35*I35</f>
        <v>0</v>
      </c>
      <c r="L35" s="23">
        <v>5</v>
      </c>
      <c r="M35" s="24">
        <f>B10</f>
        <v/>
      </c>
      <c r="N35" s="70">
        <f>C10</f>
        <v/>
      </c>
      <c r="O35" s="24">
        <f>D10</f>
        <v/>
      </c>
      <c r="P35" s="29">
        <f>E10</f>
        <v/>
      </c>
      <c r="Q35" s="26"/>
      <c r="R35" s="27">
        <f>Q35*P35</f>
        <v>0</v>
      </c>
      <c r="S35" s="37"/>
      <c r="T35" s="115">
        <f>I10</f>
        <v/>
      </c>
      <c r="U35" s="37">
        <f>J10</f>
        <v/>
      </c>
      <c r="V35" s="25">
        <f>1.05*U35*T35</f>
        <v>0</v>
      </c>
    </row>
    <row r="36" spans="1:22" customHeight="1" ht="14.25">
      <c r="A36" s="23">
        <v>6</v>
      </c>
      <c r="B36" s="24">
        <f>B11</f>
        <v/>
      </c>
      <c r="C36" s="70">
        <f>C11</f>
        <v/>
      </c>
      <c r="D36" s="24" t="str">
        <f>D11</f>
        <v>块</v>
      </c>
      <c r="E36" s="29">
        <f>E11</f>
        <v/>
      </c>
      <c r="F36" s="71"/>
      <c r="G36" s="27">
        <f>F36*E36</f>
        <v>0</v>
      </c>
      <c r="H36" s="28"/>
      <c r="I36" s="115">
        <f>I11</f>
        <v/>
      </c>
      <c r="J36" s="114">
        <f>J11</f>
        <v/>
      </c>
      <c r="K36" s="25">
        <f>1.05*J36*I36</f>
        <v>0</v>
      </c>
      <c r="L36" s="23">
        <v>6</v>
      </c>
      <c r="M36" s="24">
        <f>B11</f>
        <v/>
      </c>
      <c r="N36" s="70">
        <f>C11</f>
        <v/>
      </c>
      <c r="O36" s="24" t="str">
        <f>D11</f>
        <v>块</v>
      </c>
      <c r="P36" s="29">
        <f>E11</f>
        <v/>
      </c>
      <c r="Q36" s="26"/>
      <c r="R36" s="27">
        <f>Q36*P36</f>
        <v>0</v>
      </c>
      <c r="S36" s="37"/>
      <c r="T36" s="115">
        <f>I11</f>
        <v/>
      </c>
      <c r="U36" s="37">
        <f>J11</f>
        <v/>
      </c>
      <c r="V36" s="25">
        <f>1.05*U36*T36</f>
        <v>0</v>
      </c>
    </row>
    <row r="37" spans="1:22" customHeight="1" ht="14.25">
      <c r="A37" s="23"/>
      <c r="B37" s="24">
        <f>B12</f>
        <v/>
      </c>
      <c r="C37" s="70">
        <f>C12</f>
        <v/>
      </c>
      <c r="D37" s="24" t="str">
        <f>D12</f>
        <v>个</v>
      </c>
      <c r="E37" s="29">
        <f>E12</f>
        <v/>
      </c>
      <c r="F37" s="71"/>
      <c r="G37" s="27">
        <f>F37*E37</f>
        <v>0</v>
      </c>
      <c r="H37" s="28"/>
      <c r="I37" s="115">
        <f>I12</f>
        <v/>
      </c>
      <c r="J37" s="114">
        <f>J12</f>
        <v/>
      </c>
      <c r="K37" s="25">
        <f>1.05*J37*I37</f>
        <v>0</v>
      </c>
      <c r="L37" s="23"/>
      <c r="M37" s="24">
        <f>B12</f>
        <v/>
      </c>
      <c r="N37" s="70">
        <f>C12</f>
        <v/>
      </c>
      <c r="O37" s="24" t="str">
        <f>D12</f>
        <v>个</v>
      </c>
      <c r="P37" s="29">
        <f>E12</f>
        <v/>
      </c>
      <c r="Q37" s="26"/>
      <c r="R37" s="27">
        <f>Q37*P37</f>
        <v>0</v>
      </c>
      <c r="S37" s="37"/>
      <c r="T37" s="115">
        <f>I12</f>
        <v/>
      </c>
      <c r="U37" s="37">
        <f>J12</f>
        <v/>
      </c>
      <c r="V37" s="25">
        <f>1.05*U37*T37</f>
        <v>0</v>
      </c>
    </row>
    <row r="38" spans="1:22" customHeight="1" ht="14.25">
      <c r="A38" s="23"/>
      <c r="B38" s="24">
        <f>B13</f>
        <v/>
      </c>
      <c r="C38" s="70">
        <f>C13</f>
        <v/>
      </c>
      <c r="D38" s="24">
        <f>D13</f>
        <v/>
      </c>
      <c r="E38" s="29">
        <f>E13</f>
        <v/>
      </c>
      <c r="F38" s="71"/>
      <c r="G38" s="27">
        <f>F38*E38</f>
        <v>0</v>
      </c>
      <c r="H38" s="28"/>
      <c r="I38" s="115">
        <f>I13</f>
        <v/>
      </c>
      <c r="J38" s="114">
        <f>J13</f>
        <v/>
      </c>
      <c r="K38" s="25">
        <f>1.05*J38*I38</f>
        <v>0</v>
      </c>
      <c r="L38" s="23"/>
      <c r="M38" s="24">
        <f>B13</f>
        <v/>
      </c>
      <c r="N38" s="70">
        <f>C13</f>
        <v/>
      </c>
      <c r="O38" s="24">
        <f>D13</f>
        <v/>
      </c>
      <c r="P38" s="29">
        <f>E13</f>
        <v/>
      </c>
      <c r="Q38" s="26"/>
      <c r="R38" s="27">
        <f>Q38*P38</f>
        <v>0</v>
      </c>
      <c r="S38" s="37"/>
      <c r="T38" s="115">
        <f>I13</f>
        <v/>
      </c>
      <c r="U38" s="37">
        <f>J13</f>
        <v/>
      </c>
      <c r="V38" s="25">
        <f>1.05*U38*T38</f>
        <v>0</v>
      </c>
    </row>
    <row r="39" spans="1:22" customHeight="1" ht="14.25">
      <c r="A39" s="34"/>
      <c r="B39" s="24">
        <f>B14</f>
        <v/>
      </c>
      <c r="C39" s="70">
        <f>C14</f>
        <v/>
      </c>
      <c r="D39" s="24">
        <f>D14</f>
        <v/>
      </c>
      <c r="E39" s="29">
        <f>E14</f>
        <v/>
      </c>
      <c r="F39" s="71"/>
      <c r="G39" s="27">
        <f>F39*E39</f>
        <v>0</v>
      </c>
      <c r="H39" s="28"/>
      <c r="I39" s="115">
        <f>I14</f>
        <v/>
      </c>
      <c r="J39" s="114">
        <f>J14</f>
        <v/>
      </c>
      <c r="K39" s="25">
        <f>1.05*J39*I39</f>
        <v>0</v>
      </c>
      <c r="L39" s="34"/>
      <c r="M39" s="24">
        <f>B14</f>
        <v/>
      </c>
      <c r="N39" s="70">
        <f>C14</f>
        <v/>
      </c>
      <c r="O39" s="24">
        <f>D14</f>
        <v/>
      </c>
      <c r="P39" s="29">
        <f>E14</f>
        <v/>
      </c>
      <c r="Q39" s="26"/>
      <c r="R39" s="27">
        <f>Q39*P39</f>
        <v>0</v>
      </c>
      <c r="S39" s="37"/>
      <c r="T39" s="115">
        <f>I14</f>
        <v/>
      </c>
      <c r="U39" s="37">
        <f>J14</f>
        <v/>
      </c>
      <c r="V39" s="25">
        <f>1.05*U39*T39</f>
        <v>0</v>
      </c>
    </row>
    <row r="40" spans="1:22" customHeight="1" ht="14.25">
      <c r="A40" s="34"/>
      <c r="B40" s="24">
        <f>B15</f>
        <v/>
      </c>
      <c r="C40" s="70">
        <f>C15</f>
        <v/>
      </c>
      <c r="D40" s="24">
        <f>D15</f>
        <v/>
      </c>
      <c r="E40" s="29">
        <f>E15</f>
        <v/>
      </c>
      <c r="F40" s="71"/>
      <c r="G40" s="27">
        <f>F40*E40</f>
        <v>0</v>
      </c>
      <c r="H40" s="28"/>
      <c r="I40" s="115">
        <f>I15</f>
        <v/>
      </c>
      <c r="J40" s="114">
        <f>J15</f>
        <v/>
      </c>
      <c r="K40" s="25">
        <f>1.05*J40*I40</f>
        <v>0</v>
      </c>
      <c r="L40" s="34"/>
      <c r="M40" s="24">
        <f>B15</f>
        <v/>
      </c>
      <c r="N40" s="70">
        <f>C15</f>
        <v/>
      </c>
      <c r="O40" s="24">
        <f>D15</f>
        <v/>
      </c>
      <c r="P40" s="29">
        <f>E15</f>
        <v/>
      </c>
      <c r="Q40" s="26"/>
      <c r="R40" s="27">
        <f>Q40*P40</f>
        <v>0</v>
      </c>
      <c r="S40" s="37"/>
      <c r="T40" s="115">
        <f>I15</f>
        <v/>
      </c>
      <c r="U40" s="37">
        <f>J15</f>
        <v/>
      </c>
      <c r="V40" s="25">
        <f>1.05*U40*T40</f>
        <v>0</v>
      </c>
    </row>
    <row r="41" spans="1:22" customHeight="1" ht="14.25">
      <c r="A41" s="37"/>
      <c r="B41" s="24">
        <f>B16</f>
        <v/>
      </c>
      <c r="C41" s="70">
        <f>C16</f>
        <v/>
      </c>
      <c r="D41" s="24">
        <f>D16</f>
        <v/>
      </c>
      <c r="E41" s="29">
        <f>E16</f>
        <v/>
      </c>
      <c r="F41" s="71"/>
      <c r="G41" s="27">
        <f>F41*E41</f>
        <v>0</v>
      </c>
      <c r="H41" s="28"/>
      <c r="I41" s="115">
        <f>I16</f>
        <v/>
      </c>
      <c r="J41" s="114">
        <f>J16</f>
        <v/>
      </c>
      <c r="K41" s="25">
        <f>1.05*J41*I41</f>
        <v>0</v>
      </c>
      <c r="L41" s="37"/>
      <c r="M41" s="24">
        <f>B16</f>
        <v/>
      </c>
      <c r="N41" s="70">
        <f>C16</f>
        <v/>
      </c>
      <c r="O41" s="24">
        <f>D16</f>
        <v/>
      </c>
      <c r="P41" s="29">
        <f>E16</f>
        <v/>
      </c>
      <c r="Q41" s="26"/>
      <c r="R41" s="27">
        <f>Q41*P41</f>
        <v>0</v>
      </c>
      <c r="S41" s="37"/>
      <c r="T41" s="115">
        <f>I16</f>
        <v/>
      </c>
      <c r="U41" s="37">
        <f>J16</f>
        <v/>
      </c>
      <c r="V41" s="25">
        <f>1.05*U41*T41</f>
        <v>0</v>
      </c>
    </row>
    <row r="42" spans="1:22" customHeight="1" ht="14.25">
      <c r="A42" s="37"/>
      <c r="B42" s="24">
        <f>B17</f>
        <v/>
      </c>
      <c r="C42" s="70">
        <f>C17</f>
        <v/>
      </c>
      <c r="D42" s="24">
        <f>D17</f>
        <v/>
      </c>
      <c r="E42" s="29">
        <f>E17</f>
        <v/>
      </c>
      <c r="F42" s="71"/>
      <c r="G42" s="27">
        <f>F42*E42</f>
        <v>0</v>
      </c>
      <c r="H42" s="28"/>
      <c r="I42" s="115">
        <f>I17</f>
        <v/>
      </c>
      <c r="J42" s="114">
        <f>J17</f>
        <v/>
      </c>
      <c r="K42" s="25">
        <f>1.05*J42*I42</f>
        <v>0</v>
      </c>
      <c r="L42" s="37"/>
      <c r="M42" s="24">
        <f>B17</f>
        <v/>
      </c>
      <c r="N42" s="70">
        <f>C17</f>
        <v/>
      </c>
      <c r="O42" s="24">
        <f>D17</f>
        <v/>
      </c>
      <c r="P42" s="29">
        <f>E17</f>
        <v/>
      </c>
      <c r="Q42" s="26"/>
      <c r="R42" s="27">
        <f>Q42*P42</f>
        <v>0</v>
      </c>
      <c r="S42" s="37"/>
      <c r="T42" s="115">
        <f>I17</f>
        <v/>
      </c>
      <c r="U42" s="37">
        <f>J17</f>
        <v/>
      </c>
      <c r="V42" s="25">
        <f>1.05*U42*T42</f>
        <v>0</v>
      </c>
    </row>
    <row r="43" spans="1:22" customHeight="1" ht="14.25">
      <c r="A43" s="72"/>
      <c r="B43" s="24">
        <f>B18</f>
        <v/>
      </c>
      <c r="C43" s="70">
        <f>C18</f>
        <v/>
      </c>
      <c r="D43" s="24">
        <f>D18</f>
        <v/>
      </c>
      <c r="E43" s="29">
        <f>E18</f>
        <v/>
      </c>
      <c r="F43" s="73"/>
      <c r="G43" s="27">
        <f>F43*E43</f>
        <v>0</v>
      </c>
      <c r="H43" s="28"/>
      <c r="I43" s="115">
        <f>I18</f>
        <v/>
      </c>
      <c r="J43" s="114">
        <f>J18</f>
        <v/>
      </c>
      <c r="K43" s="25">
        <f>1.05*J43*I43</f>
        <v>0</v>
      </c>
      <c r="L43" s="40"/>
      <c r="M43" s="24">
        <f>B18</f>
        <v/>
      </c>
      <c r="N43" s="70">
        <f>C18</f>
        <v/>
      </c>
      <c r="O43" s="24">
        <f>D18</f>
        <v/>
      </c>
      <c r="P43" s="29">
        <f>E18</f>
        <v/>
      </c>
      <c r="Q43" s="42"/>
      <c r="R43" s="27">
        <f>Q43*P43</f>
        <v>0</v>
      </c>
      <c r="S43" s="37"/>
      <c r="T43" s="115">
        <f>I18</f>
        <v/>
      </c>
      <c r="U43" s="37">
        <f>J18</f>
        <v/>
      </c>
      <c r="V43" s="25">
        <f>1.05*U43*T43</f>
        <v>0</v>
      </c>
    </row>
    <row r="44" spans="1:22" customHeight="1" ht="14.25">
      <c r="A44" s="74" t="s">
        <v>39</v>
      </c>
      <c r="B44" s="75"/>
      <c r="C44" s="76"/>
      <c r="D44" s="45"/>
      <c r="E44" s="46"/>
      <c r="F44" s="77"/>
      <c r="G44" s="27">
        <f>F44*E44</f>
        <v>0</v>
      </c>
      <c r="H44" s="28"/>
      <c r="I44" s="115">
        <f>I19</f>
        <v/>
      </c>
      <c r="J44" s="114">
        <f>J19</f>
        <v/>
      </c>
      <c r="K44" s="25">
        <f>1.05*J44*I44</f>
        <v>0</v>
      </c>
      <c r="L44" s="43"/>
      <c r="M44" s="24">
        <f>B19</f>
        <v/>
      </c>
      <c r="N44" s="70">
        <f>C19</f>
        <v/>
      </c>
      <c r="O44" s="24">
        <f>D19</f>
        <v/>
      </c>
      <c r="P44" s="29">
        <f>E19</f>
        <v/>
      </c>
      <c r="Q44" s="47"/>
      <c r="R44" s="27">
        <f>Q44*P44</f>
        <v>0</v>
      </c>
      <c r="S44" s="37"/>
      <c r="T44" s="115">
        <f>I19</f>
        <v/>
      </c>
      <c r="U44" s="37">
        <f>J19</f>
        <v/>
      </c>
      <c r="V44" s="25">
        <f>1.05*U44*T44</f>
        <v>0</v>
      </c>
    </row>
    <row r="45" spans="1:22" customHeight="1" ht="14.25">
      <c r="A45" s="78"/>
      <c r="B45" s="79"/>
      <c r="C45" s="80"/>
      <c r="D45" s="45"/>
      <c r="E45" s="49"/>
      <c r="F45" s="77"/>
      <c r="G45" s="27">
        <f>F45*E45</f>
        <v>0</v>
      </c>
      <c r="H45" s="28"/>
      <c r="I45" s="115">
        <f>I20</f>
        <v/>
      </c>
      <c r="J45" s="114">
        <f>J20</f>
        <v/>
      </c>
      <c r="K45" s="25">
        <f>1.05*J45*I45</f>
        <v>0</v>
      </c>
      <c r="L45" s="48"/>
      <c r="M45" s="24">
        <f>B20</f>
        <v/>
      </c>
      <c r="N45" s="70">
        <f>C20</f>
        <v/>
      </c>
      <c r="O45" s="24">
        <f>D20</f>
        <v/>
      </c>
      <c r="P45" s="29">
        <f>E20</f>
        <v/>
      </c>
      <c r="Q45" s="47"/>
      <c r="R45" s="27">
        <f>Q45*P45</f>
        <v>0</v>
      </c>
      <c r="S45" s="37"/>
      <c r="T45" s="115">
        <f>I20</f>
        <v/>
      </c>
      <c r="U45" s="37">
        <f>J20</f>
        <v/>
      </c>
      <c r="V45" s="25">
        <f>1.05*U45*T45</f>
        <v>0</v>
      </c>
    </row>
    <row r="46" spans="1:22" customHeight="1" ht="14.25">
      <c r="A46" s="37"/>
      <c r="B46" s="55"/>
      <c r="C46" s="81"/>
      <c r="D46" s="51" t="s">
        <v>29</v>
      </c>
      <c r="E46" s="27">
        <f>SUM(E32:E45)</f>
        <v>0</v>
      </c>
      <c r="F46" s="52" t="s">
        <v>30</v>
      </c>
      <c r="G46" s="53">
        <f>SUM(G31:G45)</f>
        <v>0</v>
      </c>
      <c r="H46" s="54"/>
      <c r="I46" s="117" t="s">
        <v>29</v>
      </c>
      <c r="J46" s="116">
        <f>J21</f>
        <v>0</v>
      </c>
      <c r="K46" s="25">
        <f>K21</f>
        <v>0</v>
      </c>
      <c r="L46" s="37"/>
      <c r="M46" s="24"/>
      <c r="N46" s="50"/>
      <c r="O46" s="51" t="s">
        <v>29</v>
      </c>
      <c r="P46" s="27">
        <f>SUM(P32:P45)</f>
        <v>0</v>
      </c>
      <c r="Q46" s="52" t="s">
        <v>30</v>
      </c>
      <c r="R46" s="53">
        <f>SUM(R31:R45)</f>
        <v>0</v>
      </c>
      <c r="S46" s="54"/>
      <c r="T46" s="117" t="s">
        <v>29</v>
      </c>
      <c r="U46" s="114">
        <f>S21</f>
        <v>0</v>
      </c>
      <c r="V46" s="25">
        <f>K21</f>
        <v>0</v>
      </c>
    </row>
    <row r="47" spans="1:22" customHeight="1" ht="14.25">
      <c r="A47" s="7"/>
      <c r="B47" s="7" t="s">
        <v>33</v>
      </c>
      <c r="C47" s="7"/>
      <c r="D47" s="7"/>
      <c r="E47" s="7"/>
      <c r="F47" s="82" t="s">
        <v>34</v>
      </c>
      <c r="G47" s="7"/>
      <c r="H47" s="7"/>
      <c r="I47" s="130" t="s">
        <v>34</v>
      </c>
      <c r="J47" s="121"/>
      <c r="K47" s="122"/>
      <c r="L47" s="7"/>
      <c r="M47" s="7" t="s">
        <v>33</v>
      </c>
      <c r="N47" s="7"/>
      <c r="O47" s="7"/>
      <c r="P47" s="7"/>
      <c r="Q47" s="82" t="s">
        <v>34</v>
      </c>
      <c r="R47" s="7"/>
      <c r="S47" s="7"/>
      <c r="T47" s="130" t="s">
        <v>34</v>
      </c>
      <c r="U47" s="161"/>
      <c r="V47" s="122"/>
    </row>
    <row r="48" spans="1:22">
      <c r="B48" s="83"/>
      <c r="F48" s="84"/>
      <c r="I48" s="131"/>
      <c r="J48" s="132"/>
      <c r="K48" s="133"/>
      <c r="Q48" s="84"/>
      <c r="T48" s="131"/>
      <c r="V48" s="133"/>
    </row>
    <row r="49" spans="1:22">
      <c r="B49" s="83"/>
      <c r="F49" s="84"/>
      <c r="I49" s="131"/>
      <c r="J49" s="132"/>
      <c r="K49" s="133"/>
      <c r="Q49" s="84"/>
      <c r="T49" s="131"/>
      <c r="V49" s="133"/>
    </row>
    <row r="50" spans="1:22">
      <c r="B50" s="83"/>
      <c r="F50" s="84"/>
      <c r="I50" s="131"/>
      <c r="J50" s="132"/>
      <c r="K50" s="133"/>
      <c r="Q50" s="84"/>
      <c r="T50" s="131"/>
      <c r="V50" s="133"/>
    </row>
    <row r="51" spans="1:22">
      <c r="B51" s="83"/>
      <c r="F51" s="84"/>
      <c r="I51" s="131"/>
      <c r="J51" s="132"/>
      <c r="K51" s="133"/>
      <c r="Q51" s="84"/>
      <c r="T51" s="131"/>
      <c r="V51" s="133"/>
    </row>
    <row r="52" spans="1:22">
      <c r="B52" s="83"/>
      <c r="F52" s="84"/>
      <c r="I52" s="131"/>
      <c r="J52" s="132"/>
      <c r="K52" s="133"/>
      <c r="Q52" s="84"/>
      <c r="T52" s="131"/>
      <c r="V52" s="133"/>
    </row>
    <row r="53" spans="1:22">
      <c r="A53" s="85" t="s">
        <v>11</v>
      </c>
      <c r="B53" s="86" t="s">
        <v>40</v>
      </c>
      <c r="C53" s="87" t="s">
        <v>41</v>
      </c>
      <c r="D53" s="87" t="s">
        <v>42</v>
      </c>
      <c r="E53" s="87" t="s">
        <v>9</v>
      </c>
      <c r="F53" s="88" t="s">
        <v>8</v>
      </c>
      <c r="G53" s="89" t="s">
        <v>43</v>
      </c>
      <c r="H53" s="87" t="s">
        <v>14</v>
      </c>
      <c r="I53" s="134" t="s">
        <v>44</v>
      </c>
      <c r="J53" s="135" t="s">
        <v>44</v>
      </c>
      <c r="K53" s="89" t="s">
        <v>45</v>
      </c>
      <c r="L53" s="87" t="s">
        <v>46</v>
      </c>
      <c r="M53" s="87" t="s">
        <v>47</v>
      </c>
      <c r="N53" s="87" t="s">
        <v>48</v>
      </c>
      <c r="O53" s="136" t="s">
        <v>49</v>
      </c>
      <c r="P53" s="87" t="s">
        <v>50</v>
      </c>
      <c r="Q53" s="87" t="s">
        <v>51</v>
      </c>
      <c r="R53" s="87" t="s">
        <v>31</v>
      </c>
      <c r="S53" s="112" t="s">
        <v>52</v>
      </c>
      <c r="T53" s="169"/>
      <c r="U53" s="87" t="s">
        <v>53</v>
      </c>
      <c r="V53" s="133"/>
    </row>
    <row r="54" spans="1:22">
      <c r="A54" s="66"/>
      <c r="B54" s="90" t="str">
        <f>C2</f>
        <v>0709-</v>
      </c>
      <c r="C54" s="66" t="str">
        <f>B6</f>
        <v>主瓦</v>
      </c>
      <c r="D54" s="66" t="str">
        <f>F3</f>
        <v>大梯</v>
      </c>
      <c r="E54" s="66">
        <f>J3</f>
        <v/>
      </c>
      <c r="F54" s="91">
        <f>H3</f>
        <v>3</v>
      </c>
      <c r="G54" s="66">
        <f>I6</f>
        <v/>
      </c>
      <c r="H54" s="66">
        <f>J6</f>
        <v/>
      </c>
      <c r="I54" s="137">
        <f>1.05*G54*H54</f>
        <v>0</v>
      </c>
      <c r="J54" s="138"/>
      <c r="K54" s="139"/>
      <c r="L54" s="66"/>
      <c r="M54" s="66"/>
      <c r="N54" s="66"/>
      <c r="O54" s="66"/>
      <c r="P54" s="66"/>
      <c r="Q54" s="170"/>
      <c r="R54" s="170"/>
      <c r="S54" s="66"/>
      <c r="T54" s="171"/>
      <c r="U54" s="66"/>
      <c r="V54" s="133"/>
    </row>
    <row r="55" spans="1:22">
      <c r="A55" s="66"/>
      <c r="B55" s="90"/>
      <c r="C55" s="66"/>
      <c r="D55" s="66"/>
      <c r="E55" s="66"/>
      <c r="F55" s="91"/>
      <c r="G55" s="66">
        <f>I7</f>
        <v/>
      </c>
      <c r="H55" s="66">
        <f>J7</f>
        <v/>
      </c>
      <c r="I55" s="137">
        <f>K7</f>
        <v>0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66"/>
      <c r="E56" s="66"/>
      <c r="F56" s="91"/>
      <c r="G56" s="66"/>
      <c r="H56" s="92" t="s">
        <v>44</v>
      </c>
      <c r="I56" s="140">
        <f>E6</f>
        <v>0</v>
      </c>
      <c r="J56" s="141">
        <f>I56</f>
        <v>0</v>
      </c>
      <c r="K56" s="139" t="str">
        <f>F6</f>
        <v>30</v>
      </c>
      <c r="L56" s="66">
        <f>F2</f>
        <v/>
      </c>
      <c r="M56" s="66">
        <f>I56*K56</f>
        <v>0</v>
      </c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30"/>
      <c r="C57" s="66" t="str">
        <f>B7</f>
        <v>正脊</v>
      </c>
      <c r="D57" s="66"/>
      <c r="E57" s="66"/>
      <c r="F57" s="91"/>
      <c r="G57" s="66"/>
      <c r="H57" s="66"/>
      <c r="I57" s="137">
        <f>E7</f>
        <v/>
      </c>
      <c r="J57" s="138"/>
      <c r="K57" s="139">
        <f>F7</f>
        <v/>
      </c>
      <c r="L57" s="66">
        <f>F2</f>
        <v/>
      </c>
      <c r="M57" s="66">
        <f>I57*K57</f>
        <v>0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>
        <f>B8</f>
        <v/>
      </c>
      <c r="D58" s="66"/>
      <c r="E58" s="66"/>
      <c r="F58" s="91"/>
      <c r="G58" s="66"/>
      <c r="H58" s="66"/>
      <c r="I58" s="137">
        <f>E8</f>
        <v/>
      </c>
      <c r="J58" s="138"/>
      <c r="K58" s="139">
        <f>F8</f>
        <v/>
      </c>
      <c r="L58" s="66"/>
      <c r="M58" s="66">
        <f>I58*K58</f>
        <v>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>
        <f>B9</f>
        <v/>
      </c>
      <c r="D59" s="66"/>
      <c r="E59" s="66"/>
      <c r="F59" s="91"/>
      <c r="G59" s="66"/>
      <c r="H59" s="66"/>
      <c r="I59" s="137">
        <f>E9</f>
        <v/>
      </c>
      <c r="J59" s="138"/>
      <c r="K59" s="139">
        <f>F9</f>
        <v/>
      </c>
      <c r="L59" s="66"/>
      <c r="M59" s="66">
        <f>I59*K59</f>
        <v>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66"/>
      <c r="B60" s="30"/>
      <c r="C60" s="66">
        <f>B10</f>
        <v/>
      </c>
      <c r="D60" s="66"/>
      <c r="E60" s="66"/>
      <c r="F60" s="91"/>
      <c r="G60" s="66"/>
      <c r="H60" s="66"/>
      <c r="I60" s="137">
        <f>E10</f>
        <v/>
      </c>
      <c r="J60" s="138"/>
      <c r="K60" s="139">
        <f>F10</f>
        <v/>
      </c>
      <c r="L60" s="66"/>
      <c r="M60" s="66">
        <f>I60*K60</f>
        <v>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spans="1:22">
      <c r="A61" s="66"/>
      <c r="B61" s="30"/>
      <c r="C61" s="66">
        <f>B11</f>
        <v/>
      </c>
      <c r="D61" s="66"/>
      <c r="E61" s="66"/>
      <c r="F61" s="91"/>
      <c r="G61" s="66"/>
      <c r="H61" s="66"/>
      <c r="I61" s="137">
        <f>E11</f>
        <v/>
      </c>
      <c r="J61" s="138"/>
      <c r="K61" s="139">
        <f>F11</f>
        <v/>
      </c>
      <c r="L61" s="66"/>
      <c r="M61" s="66">
        <f>I61*K61</f>
        <v>0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spans="1:22">
      <c r="A62" s="66"/>
      <c r="B62" s="30"/>
      <c r="C62" s="66">
        <f>B12</f>
        <v/>
      </c>
      <c r="D62" s="66"/>
      <c r="E62" s="66"/>
      <c r="F62" s="91"/>
      <c r="G62" s="66"/>
      <c r="H62" s="66"/>
      <c r="I62" s="137">
        <f>E12</f>
        <v/>
      </c>
      <c r="J62" s="138"/>
      <c r="K62" s="139">
        <f>F12</f>
        <v/>
      </c>
      <c r="L62" s="66"/>
      <c r="M62" s="66">
        <f>I62*K62</f>
        <v>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pans="1:22">
      <c r="A63" s="93"/>
      <c r="B63" s="94"/>
      <c r="C63" s="93"/>
      <c r="D63" s="93"/>
      <c r="E63" s="93"/>
      <c r="F63" s="95"/>
      <c r="G63" s="93"/>
      <c r="H63" s="93"/>
      <c r="I63" s="142"/>
      <c r="J63" s="143"/>
      <c r="K63" s="144" t="s">
        <v>49</v>
      </c>
      <c r="L63" s="144" t="s">
        <v>49</v>
      </c>
      <c r="M63" s="144">
        <f>G21</f>
        <v>0</v>
      </c>
      <c r="N63" s="93"/>
      <c r="O63" s="145">
        <f>M63</f>
        <v>0</v>
      </c>
      <c r="P63" s="93"/>
      <c r="Q63" s="172"/>
      <c r="R63" s="172"/>
      <c r="S63" s="93"/>
      <c r="T63" s="173">
        <f>-O63-R63</f>
        <v>-0</v>
      </c>
      <c r="U63" s="93">
        <f>T63</f>
        <v>-0</v>
      </c>
      <c r="V63" s="174"/>
    </row>
    <row r="64" spans="1:22">
      <c r="A64" s="92"/>
      <c r="B64" s="33"/>
      <c r="C64" s="92"/>
      <c r="D64" s="92"/>
      <c r="E64" s="92"/>
      <c r="F64" s="96"/>
      <c r="G64" s="92"/>
      <c r="H64" s="92"/>
      <c r="I64" s="146"/>
      <c r="J64" s="141"/>
      <c r="K64" s="147"/>
      <c r="L64" s="92"/>
      <c r="M64" s="92"/>
      <c r="N64" s="92"/>
      <c r="O64" s="92"/>
      <c r="P64" s="92"/>
      <c r="Q64" s="175"/>
      <c r="R64" s="175"/>
      <c r="S64" s="92"/>
      <c r="T64" s="146"/>
      <c r="U64" s="92"/>
      <c r="V64" s="176"/>
    </row>
    <row r="65" spans="1:22">
      <c r="B65" s="83"/>
      <c r="F65" s="97"/>
      <c r="I65" s="131"/>
      <c r="J65" s="132"/>
      <c r="K65" s="133"/>
      <c r="Q65" s="84"/>
      <c r="T65" s="131"/>
      <c r="V65" s="133"/>
    </row>
    <row r="66" spans="1:22">
      <c r="B66" s="83"/>
      <c r="F66" s="97"/>
      <c r="I66" s="131"/>
      <c r="J66" s="132"/>
      <c r="K66" s="133"/>
      <c r="Q66" s="84"/>
      <c r="T66" s="131"/>
      <c r="V66" s="133"/>
    </row>
    <row r="67" spans="1:22">
      <c r="B67" s="83"/>
      <c r="F67" s="97"/>
      <c r="I67" s="131"/>
      <c r="J67" s="132"/>
      <c r="K67" s="133"/>
      <c r="Q67" s="84"/>
      <c r="T67" s="131"/>
      <c r="V67" s="133"/>
    </row>
    <row r="68" spans="1:22">
      <c r="B68" s="83"/>
      <c r="F68" s="97"/>
      <c r="I68" s="131"/>
      <c r="J68" s="132"/>
      <c r="K68" s="133"/>
      <c r="Q68" s="84"/>
      <c r="T68" s="131"/>
      <c r="V68" s="133"/>
    </row>
    <row r="69" spans="1:22">
      <c r="B69" s="83"/>
      <c r="F69" s="97"/>
      <c r="I69" s="131"/>
      <c r="J69" s="132"/>
      <c r="K69" s="133"/>
      <c r="Q69" s="84"/>
      <c r="T69" s="131"/>
      <c r="V69" s="133"/>
    </row>
    <row r="70" spans="1:22" customHeight="1" ht="20.25">
      <c r="A70" s="1" t="s">
        <v>37</v>
      </c>
      <c r="B70" s="2"/>
      <c r="C70" s="2"/>
      <c r="D70" s="2"/>
      <c r="E70" s="2"/>
      <c r="F70" s="3"/>
      <c r="G70" s="2"/>
      <c r="H70" s="2"/>
      <c r="I70" s="98"/>
      <c r="J70" s="99"/>
      <c r="K70" s="100"/>
      <c r="Q70" s="84"/>
      <c r="T70" s="131"/>
      <c r="V70" s="133"/>
    </row>
    <row r="71" spans="1:22" customHeight="1" ht="14.25">
      <c r="A71" s="5" t="str">
        <f>A2</f>
        <v>单号：ZSJC-2022</v>
      </c>
      <c r="B71" s="5"/>
      <c r="C71" s="5" t="str">
        <f>C2</f>
        <v>0709-</v>
      </c>
      <c r="D71" s="5"/>
      <c r="E71" s="5"/>
      <c r="F71" s="62"/>
      <c r="G71" s="7"/>
      <c r="H71" s="7"/>
      <c r="I71" s="101"/>
      <c r="J71" s="102">
        <f>J2</f>
        <v>44751</v>
      </c>
      <c r="K71" s="103"/>
      <c r="Q71" s="84"/>
      <c r="T71" s="131"/>
      <c r="V71" s="133"/>
    </row>
    <row r="72" spans="1:22">
      <c r="A72" s="8" t="s">
        <v>5</v>
      </c>
      <c r="B72" s="9"/>
      <c r="C72" s="8">
        <f>C3</f>
        <v/>
      </c>
      <c r="D72" s="9"/>
      <c r="E72" s="12" t="s">
        <v>7</v>
      </c>
      <c r="F72" s="66" t="str">
        <f>F3</f>
        <v>大梯</v>
      </c>
      <c r="G72" s="12" t="s">
        <v>8</v>
      </c>
      <c r="H72" s="66">
        <f>H3</f>
        <v>3</v>
      </c>
      <c r="I72" s="104" t="s">
        <v>9</v>
      </c>
      <c r="J72" s="179">
        <f>J3</f>
        <v/>
      </c>
      <c r="K72" s="168"/>
      <c r="Q72" s="84"/>
      <c r="T72" s="131"/>
      <c r="V72" s="133"/>
    </row>
    <row r="73" spans="1:22">
      <c r="A73" s="14" t="s">
        <v>11</v>
      </c>
      <c r="B73" s="15" t="s">
        <v>12</v>
      </c>
      <c r="C73" s="15" t="s">
        <v>7</v>
      </c>
      <c r="D73" s="15" t="s">
        <v>13</v>
      </c>
      <c r="E73" s="16" t="s">
        <v>14</v>
      </c>
      <c r="F73" s="17" t="s">
        <v>15</v>
      </c>
      <c r="G73" s="15" t="s">
        <v>16</v>
      </c>
      <c r="H73" s="18" t="s">
        <v>17</v>
      </c>
      <c r="I73" s="109"/>
      <c r="J73" s="110"/>
      <c r="K73" s="111"/>
      <c r="Q73" s="84"/>
      <c r="T73" s="131"/>
      <c r="V73" s="133"/>
    </row>
    <row r="74" spans="1:22">
      <c r="A74" s="19"/>
      <c r="B74" s="20"/>
      <c r="C74" s="20"/>
      <c r="D74" s="20"/>
      <c r="E74" s="21"/>
      <c r="F74" s="22"/>
      <c r="G74" s="20"/>
      <c r="H74" s="18" t="s">
        <v>18</v>
      </c>
      <c r="I74" s="70" t="s">
        <v>19</v>
      </c>
      <c r="J74" s="112" t="s">
        <v>20</v>
      </c>
      <c r="K74" s="113" t="s">
        <v>21</v>
      </c>
      <c r="Q74" s="84"/>
      <c r="T74" s="131"/>
      <c r="V74" s="133"/>
    </row>
    <row r="75" spans="1:22" customHeight="1" ht="14.25">
      <c r="A75" s="23">
        <v>1</v>
      </c>
      <c r="B75" s="24" t="str">
        <f>B6</f>
        <v>主瓦</v>
      </c>
      <c r="C75" s="24"/>
      <c r="D75" s="24" t="str">
        <f>D6</f>
        <v>平方</v>
      </c>
      <c r="E75" s="25">
        <f>E6</f>
        <v>0</v>
      </c>
      <c r="F75" s="26" t="s">
        <v>67</v>
      </c>
      <c r="G75" s="27">
        <f>F75*E75</f>
        <v>0</v>
      </c>
      <c r="H75" s="28">
        <f>H6</f>
        <v/>
      </c>
      <c r="I75" s="115">
        <f>I6</f>
        <v/>
      </c>
      <c r="J75" s="114">
        <f>J6</f>
        <v/>
      </c>
      <c r="K75" s="25">
        <f>1.05*J75*I75</f>
        <v>0</v>
      </c>
      <c r="Q75" s="84"/>
      <c r="T75" s="131"/>
      <c r="V75" s="133"/>
    </row>
    <row r="76" spans="1:22" customHeight="1" ht="14.25">
      <c r="A76" s="23">
        <v>2</v>
      </c>
      <c r="B76" s="24" t="str">
        <f>B7</f>
        <v>正脊</v>
      </c>
      <c r="C76" s="24"/>
      <c r="D76" s="24" t="s">
        <v>26</v>
      </c>
      <c r="E76" s="29">
        <f>E7</f>
        <v/>
      </c>
      <c r="F76" s="26"/>
      <c r="G76" s="27">
        <f>F76*E76</f>
        <v>0</v>
      </c>
      <c r="H76" s="28">
        <f>H7</f>
        <v/>
      </c>
      <c r="I76" s="115">
        <f>I7</f>
        <v/>
      </c>
      <c r="J76" s="114">
        <f>J7</f>
        <v/>
      </c>
      <c r="K76" s="25">
        <f>1.05*J76*I76</f>
        <v>0</v>
      </c>
      <c r="Q76" s="84"/>
      <c r="T76" s="131"/>
      <c r="V76" s="133"/>
    </row>
    <row r="77" spans="1:22" customHeight="1" ht="14.25">
      <c r="A77" s="23">
        <v>3</v>
      </c>
      <c r="B77" s="24">
        <f>B8</f>
        <v/>
      </c>
      <c r="C77" s="24"/>
      <c r="D77" s="24" t="s">
        <v>26</v>
      </c>
      <c r="E77" s="29">
        <f>E8</f>
        <v/>
      </c>
      <c r="F77" s="26"/>
      <c r="G77" s="27">
        <f>F77*E77</f>
        <v>0</v>
      </c>
      <c r="H77" s="28">
        <f>H8</f>
        <v/>
      </c>
      <c r="I77" s="115">
        <f>I8</f>
        <v/>
      </c>
      <c r="J77" s="114">
        <f>J8</f>
        <v/>
      </c>
      <c r="K77" s="25">
        <f>1.05*J77*I77</f>
        <v>0</v>
      </c>
      <c r="Q77" s="84"/>
      <c r="T77" s="131"/>
      <c r="V77" s="133"/>
    </row>
    <row r="78" spans="1:22" customHeight="1" ht="14.25">
      <c r="A78" s="23">
        <v>4</v>
      </c>
      <c r="B78" s="24">
        <f>B9</f>
        <v/>
      </c>
      <c r="C78" s="24"/>
      <c r="D78" s="24" t="s">
        <v>26</v>
      </c>
      <c r="E78" s="29">
        <f>E9</f>
        <v/>
      </c>
      <c r="F78" s="26"/>
      <c r="G78" s="27">
        <f>F78*E78</f>
        <v>0</v>
      </c>
      <c r="H78" s="28">
        <f>H9</f>
        <v/>
      </c>
      <c r="I78" s="115">
        <f>I9</f>
        <v/>
      </c>
      <c r="J78" s="114">
        <f>J9</f>
        <v/>
      </c>
      <c r="K78" s="25">
        <f>1.05*J78*I78</f>
        <v>0</v>
      </c>
      <c r="Q78" s="84"/>
      <c r="T78" s="131"/>
      <c r="V78" s="133"/>
    </row>
    <row r="79" spans="1:22" customHeight="1" ht="14.25">
      <c r="A79" s="23">
        <v>5</v>
      </c>
      <c r="B79" s="24">
        <f>B10</f>
        <v/>
      </c>
      <c r="C79" s="24"/>
      <c r="D79" s="24" t="s">
        <v>26</v>
      </c>
      <c r="E79" s="29">
        <f>E10</f>
        <v/>
      </c>
      <c r="F79" s="26"/>
      <c r="G79" s="27">
        <f>F79*E79</f>
        <v>0</v>
      </c>
      <c r="H79" s="28">
        <f>H10</f>
        <v/>
      </c>
      <c r="I79" s="115">
        <f>I10</f>
        <v/>
      </c>
      <c r="J79" s="114">
        <f>J10</f>
        <v/>
      </c>
      <c r="K79" s="25">
        <f>1.05*J79*I79</f>
        <v>0</v>
      </c>
      <c r="Q79" s="84"/>
      <c r="T79" s="131"/>
      <c r="V79" s="133"/>
    </row>
    <row r="80" spans="1:22" customHeight="1" ht="14.25">
      <c r="A80" s="23">
        <v>6</v>
      </c>
      <c r="B80" s="24">
        <f>B11</f>
        <v/>
      </c>
      <c r="C80" s="32"/>
      <c r="D80" s="24" t="s">
        <v>26</v>
      </c>
      <c r="E80" s="29">
        <f>E11</f>
        <v/>
      </c>
      <c r="F80" s="26"/>
      <c r="G80" s="27">
        <f>F80*E80</f>
        <v>0</v>
      </c>
      <c r="H80" s="28">
        <f>H11</f>
        <v/>
      </c>
      <c r="I80" s="115">
        <f>I11</f>
        <v/>
      </c>
      <c r="J80" s="114">
        <f>J11</f>
        <v/>
      </c>
      <c r="K80" s="25">
        <f>1.05*J80*I80</f>
        <v>0</v>
      </c>
      <c r="Q80" s="84"/>
      <c r="T80" s="131"/>
      <c r="V80" s="133"/>
    </row>
    <row r="81" spans="1:22" customHeight="1" ht="14.25">
      <c r="A81" s="23"/>
      <c r="B81" s="32"/>
      <c r="C81" s="24"/>
      <c r="D81" s="24"/>
      <c r="E81" s="29"/>
      <c r="F81" s="26"/>
      <c r="G81" s="27">
        <f>F81*E81</f>
        <v>0</v>
      </c>
      <c r="H81" s="28">
        <f>H12</f>
        <v/>
      </c>
      <c r="I81" s="115">
        <f>I12</f>
        <v/>
      </c>
      <c r="J81" s="114">
        <f>J12</f>
        <v/>
      </c>
      <c r="K81" s="25">
        <f>1.05*J81*I81</f>
        <v>0</v>
      </c>
      <c r="Q81" s="84"/>
      <c r="T81" s="131"/>
      <c r="V81" s="133"/>
    </row>
    <row r="82" spans="1:22" customHeight="1" ht="14.25">
      <c r="A82" s="23"/>
      <c r="B82" s="177"/>
      <c r="C82" s="24"/>
      <c r="D82" s="24"/>
      <c r="E82" s="29"/>
      <c r="F82" s="26"/>
      <c r="G82" s="27">
        <f>F82*E82</f>
        <v>0</v>
      </c>
      <c r="H82" s="28">
        <f>H13</f>
        <v/>
      </c>
      <c r="I82" s="115">
        <f>I13</f>
        <v/>
      </c>
      <c r="J82" s="114">
        <f>J13</f>
        <v/>
      </c>
      <c r="K82" s="25">
        <f>1.05*J82*I82</f>
        <v>0</v>
      </c>
      <c r="Q82" s="84"/>
      <c r="T82" s="131"/>
      <c r="V82" s="133"/>
    </row>
    <row r="83" spans="1:22" customHeight="1" ht="14.25">
      <c r="A83" s="34"/>
      <c r="B83" s="177"/>
      <c r="C83" s="35"/>
      <c r="D83" s="35"/>
      <c r="E83" s="36"/>
      <c r="F83" s="26"/>
      <c r="G83" s="27">
        <f>F83*E83</f>
        <v>0</v>
      </c>
      <c r="H83" s="28">
        <f>H14</f>
        <v/>
      </c>
      <c r="I83" s="115">
        <f>I14</f>
        <v/>
      </c>
      <c r="J83" s="114">
        <f>J14</f>
        <v/>
      </c>
      <c r="K83" s="25">
        <f>1.05*J83*I83</f>
        <v>0</v>
      </c>
      <c r="Q83" s="84"/>
      <c r="T83" s="131"/>
      <c r="V83" s="133"/>
    </row>
    <row r="84" spans="1:22" customHeight="1" ht="14.25">
      <c r="A84" s="34"/>
      <c r="B84" s="177"/>
      <c r="C84" s="35"/>
      <c r="D84" s="35"/>
      <c r="E84" s="36"/>
      <c r="F84" s="26"/>
      <c r="G84" s="27">
        <f>F84*E84</f>
        <v>0</v>
      </c>
      <c r="H84" s="28">
        <f>H15</f>
        <v/>
      </c>
      <c r="I84" s="115">
        <f>I15</f>
        <v/>
      </c>
      <c r="J84" s="114">
        <f>J15</f>
        <v/>
      </c>
      <c r="K84" s="25">
        <f>1.05*J84*I84</f>
        <v>0</v>
      </c>
      <c r="Q84" s="84"/>
      <c r="T84" s="131"/>
      <c r="V84" s="133"/>
    </row>
    <row r="85" spans="1:22" customHeight="1" ht="14.25">
      <c r="A85" s="37"/>
      <c r="B85" s="177"/>
      <c r="C85" s="38"/>
      <c r="D85" s="38"/>
      <c r="E85" s="39"/>
      <c r="F85" s="26"/>
      <c r="G85" s="27">
        <f>F85*E85</f>
        <v>0</v>
      </c>
      <c r="H85" s="28">
        <f>H16</f>
        <v/>
      </c>
      <c r="I85" s="115">
        <f>I16</f>
        <v/>
      </c>
      <c r="J85" s="114">
        <f>J16</f>
        <v/>
      </c>
      <c r="K85" s="25">
        <f>1.05*J85*I85</f>
        <v>0</v>
      </c>
      <c r="Q85" s="84"/>
      <c r="T85" s="131"/>
      <c r="V85" s="133"/>
    </row>
    <row r="86" spans="1:22" customHeight="1" ht="14.25">
      <c r="A86" s="37"/>
      <c r="B86" s="177"/>
      <c r="C86" s="24"/>
      <c r="D86" s="24"/>
      <c r="E86" s="29"/>
      <c r="F86" s="26"/>
      <c r="G86" s="27">
        <f>F86*E86</f>
        <v>0</v>
      </c>
      <c r="H86" s="28">
        <f>H17</f>
        <v/>
      </c>
      <c r="I86" s="115">
        <f>I17</f>
        <v/>
      </c>
      <c r="J86" s="114">
        <f>J17</f>
        <v/>
      </c>
      <c r="K86" s="25">
        <f>1.05*J86*I86</f>
        <v>0</v>
      </c>
      <c r="Q86" s="84"/>
      <c r="T86" s="131"/>
      <c r="V86" s="133"/>
    </row>
    <row r="87" spans="1:22" customHeight="1" ht="14.25">
      <c r="A87" s="72"/>
      <c r="B87" s="177"/>
      <c r="C87" s="178"/>
      <c r="D87" s="38"/>
      <c r="E87" s="39"/>
      <c r="F87" s="42"/>
      <c r="G87" s="27">
        <f>F87*E87</f>
        <v>0</v>
      </c>
      <c r="H87" s="28">
        <f>H18</f>
        <v/>
      </c>
      <c r="I87" s="115">
        <f>I18</f>
        <v/>
      </c>
      <c r="J87" s="114">
        <f>J18</f>
        <v/>
      </c>
      <c r="K87" s="25">
        <f>1.05*J87*I87</f>
        <v>0</v>
      </c>
      <c r="Q87" s="84"/>
      <c r="T87" s="131"/>
      <c r="V87" s="133"/>
    </row>
    <row r="88" spans="1:22" customHeight="1" ht="14.25">
      <c r="A88" s="43"/>
      <c r="B88" s="44"/>
      <c r="C88" s="45"/>
      <c r="D88" s="45"/>
      <c r="E88" s="46"/>
      <c r="F88" s="47"/>
      <c r="G88" s="27">
        <f>F88*E88</f>
        <v>0</v>
      </c>
      <c r="H88" s="28">
        <f>H19</f>
        <v/>
      </c>
      <c r="I88" s="115">
        <f>I19</f>
        <v/>
      </c>
      <c r="J88" s="114">
        <f>J19</f>
        <v/>
      </c>
      <c r="K88" s="25">
        <f>1.05*J88*I88</f>
        <v>0</v>
      </c>
      <c r="Q88" s="84"/>
      <c r="T88" s="131"/>
      <c r="V88" s="133"/>
    </row>
    <row r="89" spans="1:22" customHeight="1" ht="14.25">
      <c r="A89" s="43"/>
      <c r="B89" s="44"/>
      <c r="C89" s="45"/>
      <c r="D89" s="45"/>
      <c r="E89" s="49"/>
      <c r="F89" s="47"/>
      <c r="G89" s="27">
        <f>F89*E89</f>
        <v>0</v>
      </c>
      <c r="H89" s="28">
        <f>H20</f>
        <v/>
      </c>
      <c r="I89" s="115">
        <f>I20</f>
        <v/>
      </c>
      <c r="J89" s="114">
        <f>J20</f>
        <v/>
      </c>
      <c r="K89" s="25">
        <f>1.05*J89*I89</f>
        <v>0</v>
      </c>
      <c r="Q89" s="84"/>
      <c r="T89" s="131"/>
      <c r="V89" s="133"/>
    </row>
    <row r="90" spans="1:22" customHeight="1" ht="14.25">
      <c r="A90" s="37"/>
      <c r="B90" s="55"/>
      <c r="C90" s="81"/>
      <c r="D90" s="51" t="s">
        <v>29</v>
      </c>
      <c r="E90" s="27">
        <f>SUM(E76:E89)</f>
        <v>0</v>
      </c>
      <c r="F90" s="52" t="s">
        <v>30</v>
      </c>
      <c r="G90" s="53">
        <f>SUM(G75:G89)</f>
        <v>0</v>
      </c>
      <c r="H90" s="54"/>
      <c r="I90" s="117" t="s">
        <v>29</v>
      </c>
      <c r="J90" s="116">
        <f>SUM(J75:J89)</f>
        <v>0</v>
      </c>
      <c r="K90" s="25">
        <f>SUM(K75:K89)</f>
        <v>0</v>
      </c>
      <c r="Q90" s="84"/>
      <c r="T90" s="131"/>
      <c r="V90" s="133"/>
    </row>
    <row r="91" spans="1:22" customHeight="1" ht="14.25">
      <c r="A91" s="7"/>
      <c r="B91" s="7" t="s">
        <v>33</v>
      </c>
      <c r="C91" s="7"/>
      <c r="D91" s="7"/>
      <c r="E91" s="7"/>
      <c r="F91" s="160" t="s">
        <v>59</v>
      </c>
      <c r="G91" s="4"/>
      <c r="H91" s="7"/>
      <c r="I91" s="130"/>
      <c r="J91" s="121"/>
      <c r="K91" s="122"/>
      <c r="Q91" s="84"/>
      <c r="T91" s="131"/>
      <c r="V91" s="133"/>
    </row>
    <row r="92" spans="1:22">
      <c r="B92" s="83"/>
      <c r="F92" s="84"/>
      <c r="I92" s="131"/>
      <c r="J92" s="132"/>
      <c r="K92" s="133"/>
      <c r="Q92" s="84"/>
      <c r="T92" s="131"/>
      <c r="V92" s="133"/>
    </row>
    <row r="93" spans="1:22">
      <c r="B93" s="83"/>
      <c r="F93" s="84"/>
      <c r="I93" s="131"/>
      <c r="J93" s="132"/>
      <c r="K93" s="133"/>
      <c r="Q93" s="84"/>
      <c r="T93" s="131"/>
      <c r="V93" s="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B46:C46"/>
    <mergeCell ref="B47:E47"/>
    <mergeCell ref="M47:P47"/>
    <mergeCell ref="A70:K70"/>
    <mergeCell ref="J71:K71"/>
    <mergeCell ref="A72:B72"/>
    <mergeCell ref="C72:D72"/>
    <mergeCell ref="J72:K72"/>
    <mergeCell ref="H73:K73"/>
    <mergeCell ref="B90:C90"/>
    <mergeCell ref="B91:E91"/>
    <mergeCell ref="F91:G91"/>
    <mergeCell ref="A4:A5"/>
    <mergeCell ref="A29:A30"/>
    <mergeCell ref="A44:A45"/>
    <mergeCell ref="A73:A74"/>
    <mergeCell ref="B4:B5"/>
    <mergeCell ref="B29:B30"/>
    <mergeCell ref="B73:B74"/>
    <mergeCell ref="C4:C5"/>
    <mergeCell ref="C29:C30"/>
    <mergeCell ref="C73:C74"/>
    <mergeCell ref="D4:D5"/>
    <mergeCell ref="D29:D30"/>
    <mergeCell ref="D73:D74"/>
    <mergeCell ref="E4:E5"/>
    <mergeCell ref="E29:E30"/>
    <mergeCell ref="E73:E74"/>
    <mergeCell ref="F4:F5"/>
    <mergeCell ref="F29:F30"/>
    <mergeCell ref="F73:F74"/>
    <mergeCell ref="G4:G5"/>
    <mergeCell ref="G29:G30"/>
    <mergeCell ref="G73:G74"/>
    <mergeCell ref="L4:L5"/>
    <mergeCell ref="L29:L30"/>
    <mergeCell ref="M4:M5"/>
    <mergeCell ref="M29:M30"/>
    <mergeCell ref="N4:N5"/>
    <mergeCell ref="N29:N30"/>
    <mergeCell ref="O4:O5"/>
    <mergeCell ref="O29:O30"/>
    <mergeCell ref="P4:P5"/>
    <mergeCell ref="P29:P30"/>
    <mergeCell ref="Q29:Q30"/>
    <mergeCell ref="R29:R30"/>
    <mergeCell ref="U4:U5"/>
    <mergeCell ref="V4:V5"/>
    <mergeCell ref="B44:C45"/>
  </mergeCells>
  <dataValidations count="54">
    <dataValidation allowBlank="1" showDropDown="0" showInputMessage="1" showErrorMessage="1" sqref="A28"/>
    <dataValidation allowBlank="1" showDropDown="0" showInputMessage="1" showErrorMessage="1" sqref="A3"/>
    <dataValidation allowBlank="1" showDropDown="0" showInputMessage="1" showErrorMessage="1" sqref="A72"/>
    <dataValidation allowBlank="1" showDropDown="0" showInputMessage="1" showErrorMessage="1" sqref="B88:B91"/>
    <dataValidation allowBlank="1" showDropDown="0" showInputMessage="1" showErrorMessage="1" sqref="B70"/>
    <dataValidation allowBlank="1" showDropDown="0" showInputMessage="1" showErrorMessage="1" sqref="B71"/>
    <dataValidation allowBlank="1" showDropDown="0" showInputMessage="1" showErrorMessage="1" sqref="B1"/>
    <dataValidation allowBlank="1" showDropDown="0" showInputMessage="1" showErrorMessage="1" sqref="B2"/>
    <dataValidation allowBlank="1" showDropDown="0" showInputMessage="1" showErrorMessage="1" sqref="B81:B86"/>
    <dataValidation type="list" allowBlank="1" showDropDown="0" showInputMessage="1" showErrorMessage="1" sqref="B87">
      <formula1>"自提,物流"</formula1>
    </dataValidation>
    <dataValidation type="list" allowBlank="1" showDropDown="0" showInputMessage="1" showErrorMessage="1" sqref="B17:B20">
      <formula1>"斜脊,配件,滴水,三通,翘角,阴角,侧封,宝顶"</formula1>
    </dataValidation>
    <dataValidation allowBlank="1" showDropDown="0" showInputMessage="1" showErrorMessage="1" sqref="B47"/>
    <dataValidation allowBlank="1" showDropDown="0" showInputMessage="1" showErrorMessage="1" sqref="B44:B46"/>
    <dataValidation allowBlank="1" showDropDown="0" showInputMessage="1" showErrorMessage="1" sqref="B75"/>
    <dataValidation allowBlank="1" showDropDown="0" showInputMessage="1" showErrorMessage="1" sqref="B21:B26"/>
    <dataValidation allowBlank="1" showDropDown="0" showInputMessage="1" showErrorMessage="1" sqref="B6"/>
    <dataValidation allowBlank="1" showDropDown="0" showInputMessage="1" showErrorMessage="1" sqref="B4:B5"/>
    <dataValidation allowBlank="1" showDropDown="0" showInputMessage="1" showErrorMessage="1" sqref="B76:B80"/>
    <dataValidation allowBlank="1" showDropDown="0" showInputMessage="1" showErrorMessage="1" sqref="B27"/>
    <dataValidation allowBlank="1" showDropDown="0" showInputMessage="1" showErrorMessage="1" sqref="B73:B74"/>
    <dataValidation allowBlank="1" showDropDown="0" showInputMessage="1" showErrorMessage="1" sqref="B7"/>
    <dataValidation type="list" allowBlank="1" showDropDown="0" showInputMessage="1" showErrorMessage="1" sqref="C72:D72">
      <formula1>"乔利成,乔宇,宋恩才,刘波海,张永,乔艳辉,孙忠海,王宝良,曹玉龙,唐德春"</formula1>
    </dataValidation>
    <dataValidation type="list" allowBlank="1" showDropDown="0" showInputMessage="1" showErrorMessage="1" sqref="C3:D3">
      <formula1>"乔利成,乔宇,宋恩才,刘海波,张永,乔艳辉,孙忠海,王保良,曹玉龙,唐德春"</formula1>
    </dataValidation>
    <dataValidation type="list" allowBlank="1" showDropDown="0" showInputMessage="1" showErrorMessage="1" sqref="D27">
      <formula1>"块,个,套,平方"</formula1>
    </dataValidation>
    <dataValidation type="list" allowBlank="1" showDropDown="0" showInputMessage="1" showErrorMessage="1" sqref="C72:D72">
      <formula1>"乔利成,乔宇,宋恩才,刘波海,张永,乔艳辉,孙忠海,王宝良,曹玉龙,唐德春"</formula1>
    </dataValidation>
    <dataValidation type="list" allowBlank="1" showDropDown="0" showInputMessage="1" showErrorMessage="1" sqref="D6:D20">
      <formula1>"块,个,套,平方,对"</formula1>
    </dataValidation>
    <dataValidation type="list" allowBlank="1" showDropDown="0" showInputMessage="1" showErrorMessage="1" sqref="D71">
      <formula1>"块,个,套,平方"</formula1>
    </dataValidation>
    <dataValidation type="list" allowBlank="1" showDropDown="0" showInputMessage="1" showErrorMessage="1" sqref="D80">
      <formula1>"块,个,套,平方"</formula1>
    </dataValidation>
    <dataValidation type="list" allowBlank="1" showDropDown="0" showInputMessage="1" showErrorMessage="1" sqref="D2">
      <formula1>"块,个,套,平方"</formula1>
    </dataValidation>
    <dataValidation type="list" allowBlank="1" showDropDown="0" showInputMessage="1" showErrorMessage="1" sqref="D21:D26">
      <formula1>"块,个,套,平方"</formula1>
    </dataValidation>
    <dataValidation type="list" allowBlank="1" showDropDown="0" showInputMessage="1" showErrorMessage="1" sqref="D75:D79">
      <formula1>"块,个,套,平方"</formula1>
    </dataValidation>
    <dataValidation type="list" allowBlank="1" showDropDown="0" showInputMessage="1" showErrorMessage="1" sqref="D81:D91">
      <formula1>"块,个,套,平方"</formula1>
    </dataValidation>
    <dataValidation type="list" allowBlank="1" showDropDown="0" showInputMessage="1" showErrorMessage="1" sqref="D46:D47">
      <formula1>"块,个,套,平方"</formula1>
    </dataValidation>
    <dataValidation type="list" allowBlank="1" showDropDown="0" showInputMessage="1" showErrorMessage="1" sqref="C3:D3">
      <formula1>"乔利成,乔宇,宋恩才,刘海波,张永,乔艳辉,孙忠海,王保良,曹玉龙,唐德春"</formula1>
    </dataValidation>
    <dataValidation type="list" allowBlank="1" showDropDown="0" showInputMessage="1" showErrorMessage="1" sqref="D1">
      <formula1>"块,个,套,平方"</formula1>
    </dataValidation>
    <dataValidation type="list" allowBlank="1" showDropDown="0" showInputMessage="1" showErrorMessage="1" sqref="D70">
      <formula1>"块,个,套,平方"</formula1>
    </dataValidation>
    <dataValidation type="list" allowBlank="1" showDropDown="0" showInputMessage="1" showErrorMessage="1" sqref="D73:D74">
      <formula1>"块,个,套,平方"</formula1>
    </dataValidation>
    <dataValidation type="list" allowBlank="1" showDropDown="0" showInputMessage="1" showErrorMessage="1" sqref="D4:D5">
      <formula1>"块,个,套,平方"</formula1>
    </dataValidation>
    <dataValidation type="list" allowBlank="1" showDropDown="0" showInputMessage="1" showErrorMessage="1" sqref="F3">
      <formula1>"1050,920,小梯,大梯"</formula1>
    </dataValidation>
    <dataValidation type="list" allowBlank="1" showDropDown="0" showInputMessage="1" showErrorMessage="1" sqref="H3">
      <formula1>"2.5,3.0,2.7,2.3"</formula1>
    </dataValidation>
    <dataValidation type="list" allowBlank="1" showDropDown="0" showInputMessage="1" showErrorMessage="1" sqref="H28">
      <formula1>"2.5,3.0"</formula1>
    </dataValidation>
    <dataValidation type="list" allowBlank="1" showDropDown="0" showInputMessage="1" showErrorMessage="1" sqref="I19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J3:K3">
      <formula1>"灰色,枣红色,中国红,蓝色"</formula1>
    </dataValidation>
    <dataValidation type="list" allowBlank="1" showDropDown="0" showInputMessage="1" showErrorMessage="1" sqref="J72:K72">
      <formula1>"灰色,枣红色,中国红"</formula1>
    </dataValidation>
    <dataValidation type="list" allowBlank="1" showDropDown="0" showInputMessage="1" showErrorMessage="1" sqref="J3:K3">
      <formula1>"灰色,枣红色,中国红,蓝色"</formula1>
    </dataValidation>
    <dataValidation type="list" allowBlank="1" showDropDown="0" showInputMessage="1" showErrorMessage="1" sqref="J72:K72">
      <formula1>"灰色,枣红色,中国红"</formula1>
    </dataValidation>
    <dataValidation allowBlank="1" showDropDown="0" showInputMessage="1" showErrorMessage="1" sqref="L3"/>
    <dataValidation allowBlank="1" showDropDown="0" showInputMessage="1" showErrorMessage="1" sqref="M22"/>
    <dataValidation allowBlank="1" showDropDown="0" showInputMessage="1" showErrorMessage="1" sqref="M1"/>
    <dataValidation allowBlank="1" showDropDown="0" showInputMessage="1" showErrorMessage="1" sqref="M2"/>
    <dataValidation allowBlank="1" showDropDown="0" showInputMessage="1" showErrorMessage="1" sqref="M21"/>
    <dataValidation type="list" allowBlank="1" showDropDown="0" showInputMessage="1" showErrorMessage="1" sqref="O22">
      <formula1>"块,个,套,平方"</formula1>
    </dataValidation>
    <dataValidation type="list" allowBlank="1" showDropDown="0" showInputMessage="1" showErrorMessage="1" sqref="O1">
      <formula1>"块,个,套,平方"</formula1>
    </dataValidation>
    <dataValidation type="list" allowBlank="1" showDropDown="0" showInputMessage="1" showErrorMessage="1" sqref="O2">
      <formula1>"块,个,套,平方"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16"/>
  <sheetViews>
    <sheetView tabSelected="0" workbookViewId="0" showGridLines="true" showRowColHeaders="1">
      <selection activeCell="X21" sqref="X21"/>
    </sheetView>
  </sheetViews>
  <sheetFormatPr defaultRowHeight="14.4" defaultColWidth="9" outlineLevelRow="0" outlineLevelCol="0"/>
  <cols>
    <col min="1" max="1" width="2.625" customWidth="true" style="0"/>
    <col min="2" max="2" width="12.25" customWidth="true" style="83"/>
    <col min="3" max="3" width="8.75" customWidth="true" style="0"/>
    <col min="4" max="4" width="7" customWidth="true" style="83"/>
    <col min="5" max="5" width="9.125" customWidth="true" style="83"/>
    <col min="6" max="6" width="7" customWidth="true" style="0"/>
    <col min="7" max="7" width="10.375" customWidth="true" style="0"/>
    <col min="8" max="8" width="5.625" customWidth="true" style="0"/>
    <col min="9" max="9" width="7" customWidth="true" style="0"/>
    <col min="10" max="10" width="7.875" customWidth="true" style="0"/>
    <col min="11" max="11" width="12" customWidth="true" style="0"/>
    <col min="12" max="12" width="3.375" customWidth="true" style="0"/>
    <col min="13" max="13" width="11.5" customWidth="true" style="0"/>
    <col min="14" max="14" width="6.5" customWidth="true" style="0"/>
    <col min="15" max="15" width="4.875" customWidth="true" style="0"/>
    <col min="16" max="16" width="8.5" customWidth="true" style="0"/>
    <col min="17" max="17" width="7" customWidth="true" style="0"/>
    <col min="19" max="19" width="6.875" customWidth="true" style="0"/>
    <col min="20" max="20" width="8.125" customWidth="true" style="0"/>
    <col min="21" max="21" width="8.125" customWidth="true" style="0"/>
    <col min="22" max="22" width="11.375" customWidth="true" style="0"/>
  </cols>
  <sheetData>
    <row r="1" spans="1:22" customHeight="1" ht="20.25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spans="1:22" customHeight="1" ht="14.25">
      <c r="A2" s="4" t="s">
        <v>68</v>
      </c>
      <c r="B2" s="4"/>
      <c r="C2" s="5" t="s">
        <v>69</v>
      </c>
      <c r="D2" s="161"/>
      <c r="E2" s="161"/>
      <c r="F2" s="6"/>
      <c r="G2" s="7"/>
      <c r="H2" s="7"/>
      <c r="I2" s="101"/>
      <c r="J2" s="102">
        <v>44685</v>
      </c>
      <c r="K2" s="103"/>
      <c r="L2" s="4" t="str">
        <f>A2</f>
        <v>单号：ZSJC-2020</v>
      </c>
      <c r="M2" s="4"/>
      <c r="N2" s="5" t="str">
        <f>C2</f>
        <v>0504-</v>
      </c>
      <c r="O2" s="5"/>
      <c r="P2" s="5"/>
      <c r="Q2" s="62"/>
      <c r="R2" s="7"/>
      <c r="S2" s="148">
        <f>J2</f>
        <v>44685</v>
      </c>
      <c r="T2" s="148"/>
      <c r="U2" s="102" t="str">
        <f>C2</f>
        <v>0504-</v>
      </c>
      <c r="V2" s="103"/>
    </row>
    <row r="3" spans="1:22">
      <c r="A3" s="8" t="s">
        <v>5</v>
      </c>
      <c r="B3" s="9"/>
      <c r="C3" s="10"/>
      <c r="D3" s="11"/>
      <c r="E3" s="107" t="s">
        <v>7</v>
      </c>
      <c r="F3" s="167">
        <v>1050</v>
      </c>
      <c r="G3" s="12" t="s">
        <v>8</v>
      </c>
      <c r="H3" s="13">
        <v>2.5</v>
      </c>
      <c r="I3" s="104" t="s">
        <v>9</v>
      </c>
      <c r="J3" s="105" t="s">
        <v>70</v>
      </c>
      <c r="K3" s="106"/>
      <c r="L3" s="8" t="s">
        <v>5</v>
      </c>
      <c r="M3" s="9"/>
      <c r="N3" s="30">
        <f>C3</f>
        <v/>
      </c>
      <c r="O3" s="107" t="s">
        <v>8</v>
      </c>
      <c r="P3" s="108">
        <f>H3</f>
        <v>2.5</v>
      </c>
      <c r="Q3" s="107" t="s">
        <v>7</v>
      </c>
      <c r="R3" s="30">
        <f>F3</f>
        <v>1050</v>
      </c>
      <c r="S3" s="149" t="s">
        <v>9</v>
      </c>
      <c r="T3" s="149" t="str">
        <f>J3</f>
        <v>灰色</v>
      </c>
      <c r="U3" s="150" t="s">
        <v>5</v>
      </c>
      <c r="V3" s="151">
        <f>C3</f>
        <v/>
      </c>
    </row>
    <row r="4" spans="1:22">
      <c r="A4" s="14" t="s">
        <v>11</v>
      </c>
      <c r="B4" s="15" t="s">
        <v>71</v>
      </c>
      <c r="C4" s="15" t="s">
        <v>7</v>
      </c>
      <c r="D4" s="15" t="s">
        <v>13</v>
      </c>
      <c r="E4" s="16" t="s">
        <v>14</v>
      </c>
      <c r="F4" s="17" t="s">
        <v>15</v>
      </c>
      <c r="G4" s="15" t="s">
        <v>16</v>
      </c>
      <c r="H4" s="18" t="s">
        <v>17</v>
      </c>
      <c r="I4" s="109"/>
      <c r="J4" s="110"/>
      <c r="K4" s="111"/>
      <c r="L4" s="14" t="s">
        <v>11</v>
      </c>
      <c r="M4" s="15" t="s">
        <v>12</v>
      </c>
      <c r="N4" s="15" t="s">
        <v>7</v>
      </c>
      <c r="O4" s="15" t="s">
        <v>13</v>
      </c>
      <c r="P4" s="16" t="s">
        <v>14</v>
      </c>
      <c r="Q4" s="18" t="s">
        <v>17</v>
      </c>
      <c r="R4" s="18"/>
      <c r="S4" s="18"/>
      <c r="T4" s="81"/>
      <c r="U4" s="152" t="s">
        <v>12</v>
      </c>
      <c r="V4" s="153" t="s">
        <v>14</v>
      </c>
    </row>
    <row r="5" spans="1:22">
      <c r="A5" s="19"/>
      <c r="B5" s="20"/>
      <c r="C5" s="20"/>
      <c r="D5" s="20"/>
      <c r="E5" s="21"/>
      <c r="F5" s="22"/>
      <c r="G5" s="20"/>
      <c r="H5" s="18" t="s">
        <v>18</v>
      </c>
      <c r="I5" s="70" t="s">
        <v>19</v>
      </c>
      <c r="J5" s="112" t="s">
        <v>20</v>
      </c>
      <c r="K5" s="113" t="s">
        <v>21</v>
      </c>
      <c r="L5" s="19"/>
      <c r="M5" s="20"/>
      <c r="N5" s="20"/>
      <c r="O5" s="20"/>
      <c r="P5" s="21"/>
      <c r="Q5" s="18" t="s">
        <v>18</v>
      </c>
      <c r="R5" s="70" t="s">
        <v>19</v>
      </c>
      <c r="S5" s="24" t="s">
        <v>20</v>
      </c>
      <c r="T5" s="70" t="s">
        <v>21</v>
      </c>
      <c r="U5" s="154"/>
      <c r="V5" s="155"/>
    </row>
    <row r="6" spans="1:22" customHeight="1" ht="14.25">
      <c r="A6" s="23">
        <v>1</v>
      </c>
      <c r="B6" s="24" t="s">
        <v>22</v>
      </c>
      <c r="C6" s="24"/>
      <c r="D6" s="24" t="s">
        <v>23</v>
      </c>
      <c r="E6" s="25">
        <f>K22</f>
        <v>369.6525</v>
      </c>
      <c r="F6" s="26" t="s">
        <v>56</v>
      </c>
      <c r="G6" s="27">
        <f>F6*E6</f>
        <v>11089.575</v>
      </c>
      <c r="H6" s="28">
        <f>I6/0.22</f>
        <v>12.954545454545</v>
      </c>
      <c r="I6" s="115">
        <v>2.85</v>
      </c>
      <c r="J6" s="116">
        <v>5</v>
      </c>
      <c r="K6" s="25">
        <f>1.05*J6*I6</f>
        <v>14.9625</v>
      </c>
      <c r="L6" s="23">
        <v>1</v>
      </c>
      <c r="M6" s="24" t="s">
        <v>24</v>
      </c>
      <c r="N6" s="70">
        <f>C6</f>
        <v/>
      </c>
      <c r="O6" s="24" t="str">
        <f>D6</f>
        <v>平方</v>
      </c>
      <c r="P6" s="25">
        <f>E6</f>
        <v>369.6525</v>
      </c>
      <c r="Q6" s="28">
        <f>H6</f>
        <v>12.954545454545</v>
      </c>
      <c r="R6" s="115">
        <f>I6</f>
        <v>2.85</v>
      </c>
      <c r="S6" s="114">
        <f>J6</f>
        <v>5</v>
      </c>
      <c r="T6" s="25">
        <f>K6</f>
        <v>14.9625</v>
      </c>
      <c r="U6" s="156" t="str">
        <f>B6</f>
        <v>主瓦</v>
      </c>
      <c r="V6" s="25">
        <f>E6</f>
        <v>369.6525</v>
      </c>
    </row>
    <row r="7" spans="1:22" customHeight="1" ht="14.25">
      <c r="A7" s="23">
        <v>2</v>
      </c>
      <c r="B7" s="24" t="s">
        <v>25</v>
      </c>
      <c r="C7" s="24"/>
      <c r="D7" s="24" t="s">
        <v>26</v>
      </c>
      <c r="E7" s="29">
        <v>57</v>
      </c>
      <c r="F7" s="26" t="s">
        <v>72</v>
      </c>
      <c r="G7" s="27">
        <f>F7*E7</f>
        <v>1596</v>
      </c>
      <c r="H7" s="28">
        <f>I7/0.22</f>
        <v>18.909090909091</v>
      </c>
      <c r="I7" s="115">
        <v>4.16</v>
      </c>
      <c r="J7" s="116">
        <v>6</v>
      </c>
      <c r="K7" s="25">
        <f>1.05*J7*I7</f>
        <v>26.208</v>
      </c>
      <c r="L7" s="23">
        <v>2</v>
      </c>
      <c r="M7" s="24" t="str">
        <f>B7</f>
        <v>正脊</v>
      </c>
      <c r="N7" s="70">
        <f>C7</f>
        <v/>
      </c>
      <c r="O7" s="24" t="str">
        <f>D7</f>
        <v>块</v>
      </c>
      <c r="P7" s="29">
        <f>E7</f>
        <v>57</v>
      </c>
      <c r="Q7" s="28">
        <f>H7</f>
        <v>18.909090909091</v>
      </c>
      <c r="R7" s="115">
        <f>I7</f>
        <v>4.16</v>
      </c>
      <c r="S7" s="114">
        <f>J7</f>
        <v>6</v>
      </c>
      <c r="T7" s="25">
        <f>K7</f>
        <v>26.208</v>
      </c>
      <c r="U7" s="156" t="str">
        <f>B7</f>
        <v>正脊</v>
      </c>
      <c r="V7" s="25">
        <f>E7</f>
        <v>57</v>
      </c>
    </row>
    <row r="8" spans="1:22" customHeight="1" ht="14.25">
      <c r="A8" s="23">
        <v>3</v>
      </c>
      <c r="B8" s="30" t="s">
        <v>73</v>
      </c>
      <c r="C8" s="24"/>
      <c r="D8" s="24" t="s">
        <v>26</v>
      </c>
      <c r="E8" s="29">
        <v>37</v>
      </c>
      <c r="F8" s="26" t="s">
        <v>74</v>
      </c>
      <c r="G8" s="27">
        <f>F8*E8</f>
        <v>925</v>
      </c>
      <c r="H8" s="28">
        <f>I8/0.22</f>
        <v>16.909090909091</v>
      </c>
      <c r="I8">
        <v>3.72</v>
      </c>
      <c r="J8" s="116">
        <v>2</v>
      </c>
      <c r="K8" s="25">
        <f>1.05*J8*I8</f>
        <v>7.812</v>
      </c>
      <c r="L8" s="23">
        <v>3</v>
      </c>
      <c r="M8" s="24" t="str">
        <f>B8</f>
        <v>斜脊</v>
      </c>
      <c r="N8" s="70">
        <f>C8</f>
        <v/>
      </c>
      <c r="O8" s="24" t="str">
        <f>D8</f>
        <v>块</v>
      </c>
      <c r="P8" s="29">
        <f>E8</f>
        <v>37</v>
      </c>
      <c r="Q8" s="28">
        <f>H8</f>
        <v>16.909090909091</v>
      </c>
      <c r="R8" s="115">
        <f>I8</f>
        <v>3.72</v>
      </c>
      <c r="S8" s="114">
        <f>J8</f>
        <v>2</v>
      </c>
      <c r="T8" s="25">
        <f>K8</f>
        <v>7.812</v>
      </c>
      <c r="U8" s="156" t="str">
        <f>B8</f>
        <v>斜脊</v>
      </c>
      <c r="V8" s="25">
        <f>E8</f>
        <v>37</v>
      </c>
    </row>
    <row r="9" spans="1:22" customHeight="1" ht="14.25">
      <c r="A9" s="23">
        <v>4</v>
      </c>
      <c r="B9" s="30" t="s">
        <v>75</v>
      </c>
      <c r="C9" s="24"/>
      <c r="D9" s="24" t="s">
        <v>26</v>
      </c>
      <c r="E9" s="29">
        <v>4</v>
      </c>
      <c r="F9" s="26" t="s">
        <v>74</v>
      </c>
      <c r="G9" s="27">
        <f>F9*E9</f>
        <v>100</v>
      </c>
      <c r="H9" s="28">
        <f>I9/0.22</f>
        <v>8.9545454545455</v>
      </c>
      <c r="I9" s="115">
        <v>1.97</v>
      </c>
      <c r="J9" s="116">
        <v>10</v>
      </c>
      <c r="K9" s="25">
        <f>1.05*J9*I9</f>
        <v>20.685</v>
      </c>
      <c r="L9" s="23">
        <v>4</v>
      </c>
      <c r="M9" s="24" t="str">
        <f>B9</f>
        <v>三通</v>
      </c>
      <c r="N9" s="70">
        <f>C9</f>
        <v/>
      </c>
      <c r="O9" s="24" t="str">
        <f>D9</f>
        <v>块</v>
      </c>
      <c r="P9" s="29">
        <f>E9</f>
        <v>4</v>
      </c>
      <c r="Q9" s="28">
        <f>H9</f>
        <v>8.9545454545455</v>
      </c>
      <c r="R9" s="115">
        <f>I9</f>
        <v>1.97</v>
      </c>
      <c r="S9" s="114">
        <f>J9</f>
        <v>10</v>
      </c>
      <c r="T9" s="25">
        <f>K9</f>
        <v>20.685</v>
      </c>
      <c r="U9" s="156" t="str">
        <f>B9</f>
        <v>三通</v>
      </c>
      <c r="V9" s="25">
        <f>E9</f>
        <v>4</v>
      </c>
    </row>
    <row r="10" spans="1:22" customHeight="1" ht="14.25">
      <c r="A10" s="23">
        <v>5</v>
      </c>
      <c r="B10" s="30" t="s">
        <v>76</v>
      </c>
      <c r="C10" s="24"/>
      <c r="D10" s="24" t="s">
        <v>26</v>
      </c>
      <c r="E10" s="31">
        <v>7</v>
      </c>
      <c r="F10" s="26" t="s">
        <v>77</v>
      </c>
      <c r="G10" s="27">
        <f>F10*E10</f>
        <v>105</v>
      </c>
      <c r="H10" s="28">
        <f>I10/0.22</f>
        <v>5</v>
      </c>
      <c r="I10" s="115">
        <v>1.1</v>
      </c>
      <c r="J10" s="114">
        <v>4</v>
      </c>
      <c r="K10" s="25">
        <f>1.05*J10*I10</f>
        <v>4.62</v>
      </c>
      <c r="L10" s="23">
        <v>5</v>
      </c>
      <c r="M10" s="24" t="str">
        <f>B10</f>
        <v>斜脊堵头</v>
      </c>
      <c r="N10" s="70">
        <f>C10</f>
        <v/>
      </c>
      <c r="O10" s="24" t="str">
        <f>D10</f>
        <v>块</v>
      </c>
      <c r="P10" s="29">
        <f>E10</f>
        <v>7</v>
      </c>
      <c r="Q10" s="28">
        <f>H10</f>
        <v>5</v>
      </c>
      <c r="R10" s="115">
        <f>I10</f>
        <v>1.1</v>
      </c>
      <c r="S10" s="114">
        <f>J10</f>
        <v>4</v>
      </c>
      <c r="T10" s="25">
        <f>K10</f>
        <v>4.62</v>
      </c>
      <c r="U10" s="156" t="str">
        <f>B10</f>
        <v>斜脊堵头</v>
      </c>
      <c r="V10" s="25">
        <f>E10</f>
        <v>7</v>
      </c>
    </row>
    <row r="11" spans="1:22" customHeight="1" ht="14.25">
      <c r="A11" s="23">
        <v>6</v>
      </c>
      <c r="B11" s="30" t="s">
        <v>78</v>
      </c>
      <c r="C11" s="32"/>
      <c r="D11" s="24" t="s">
        <v>26</v>
      </c>
      <c r="E11" s="31">
        <v>110</v>
      </c>
      <c r="F11" s="26" t="s">
        <v>74</v>
      </c>
      <c r="G11" s="27">
        <f>F11*E11</f>
        <v>2750</v>
      </c>
      <c r="H11" s="28">
        <f>I11/0.22</f>
        <v>9.9545454545455</v>
      </c>
      <c r="I11" s="115">
        <v>2.19</v>
      </c>
      <c r="J11" s="116">
        <v>9</v>
      </c>
      <c r="K11" s="25">
        <f>1.05*J11*I11</f>
        <v>20.6955</v>
      </c>
      <c r="L11" s="23">
        <v>6</v>
      </c>
      <c r="M11" s="24" t="str">
        <f>B11</f>
        <v>滴水</v>
      </c>
      <c r="N11" s="70">
        <f>C11</f>
        <v/>
      </c>
      <c r="O11" s="24" t="str">
        <f>D11</f>
        <v>块</v>
      </c>
      <c r="P11" s="29">
        <f>E11</f>
        <v>110</v>
      </c>
      <c r="Q11" s="28">
        <f>H11</f>
        <v>9.9545454545455</v>
      </c>
      <c r="R11" s="115">
        <f>I11</f>
        <v>2.19</v>
      </c>
      <c r="S11" s="114">
        <f>J11</f>
        <v>9</v>
      </c>
      <c r="T11" s="25">
        <f>K11</f>
        <v>20.6955</v>
      </c>
      <c r="U11" s="156" t="str">
        <f>B11</f>
        <v>滴水</v>
      </c>
      <c r="V11" s="25">
        <f>E11</f>
        <v>110</v>
      </c>
    </row>
    <row r="12" spans="1:22" customHeight="1" ht="14.25">
      <c r="A12" s="23"/>
      <c r="B12" s="33" t="s">
        <v>79</v>
      </c>
      <c r="C12" s="24"/>
      <c r="D12" s="24" t="s">
        <v>28</v>
      </c>
      <c r="E12" s="29">
        <v>1800</v>
      </c>
      <c r="F12" s="26" t="s">
        <v>80</v>
      </c>
      <c r="G12" s="27">
        <f>F12*E12</f>
        <v>360</v>
      </c>
      <c r="H12" s="28">
        <f>I12/0.22</f>
        <v>11.954545454545</v>
      </c>
      <c r="I12" s="115">
        <v>2.63</v>
      </c>
      <c r="J12" s="114">
        <v>5</v>
      </c>
      <c r="K12" s="25">
        <f>1.05*J12*I12</f>
        <v>13.8075</v>
      </c>
      <c r="L12" s="23"/>
      <c r="M12" s="24" t="str">
        <f>B12</f>
        <v>防水帽</v>
      </c>
      <c r="N12" s="70">
        <f>C12</f>
        <v/>
      </c>
      <c r="O12" s="24" t="str">
        <f>D12</f>
        <v>个</v>
      </c>
      <c r="P12" s="29">
        <f>E12</f>
        <v>1800</v>
      </c>
      <c r="Q12" s="28">
        <f>H12</f>
        <v>11.954545454545</v>
      </c>
      <c r="R12" s="115">
        <f>I12</f>
        <v>2.63</v>
      </c>
      <c r="S12" s="114">
        <f>J12</f>
        <v>5</v>
      </c>
      <c r="T12" s="25">
        <f>K12</f>
        <v>13.8075</v>
      </c>
      <c r="U12" s="156" t="str">
        <f>B12</f>
        <v>防水帽</v>
      </c>
      <c r="V12" s="25">
        <f>E12</f>
        <v>1800</v>
      </c>
    </row>
    <row r="13" spans="1:22" customHeight="1" ht="14.25">
      <c r="A13" s="23"/>
      <c r="B13" s="24"/>
      <c r="C13" s="24"/>
      <c r="D13" s="24"/>
      <c r="E13" s="25"/>
      <c r="F13" s="26"/>
      <c r="G13" s="27">
        <f>F13*E13</f>
        <v>0</v>
      </c>
      <c r="H13" s="28">
        <f>I13/0.22</f>
        <v>27.863636363636</v>
      </c>
      <c r="I13" s="115">
        <v>6.13</v>
      </c>
      <c r="J13" s="116">
        <v>23</v>
      </c>
      <c r="K13" s="25">
        <f>1.05*J13*I13</f>
        <v>148.0395</v>
      </c>
      <c r="L13" s="23"/>
      <c r="M13" s="24">
        <f>B13</f>
        <v/>
      </c>
      <c r="N13" s="70">
        <f>C13</f>
        <v/>
      </c>
      <c r="O13" s="24">
        <f>D13</f>
        <v/>
      </c>
      <c r="P13" s="29">
        <f>E13</f>
        <v/>
      </c>
      <c r="Q13" s="28">
        <f>H13</f>
        <v>27.863636363636</v>
      </c>
      <c r="R13" s="115">
        <f>I13</f>
        <v>6.13</v>
      </c>
      <c r="S13" s="114">
        <f>J13</f>
        <v>23</v>
      </c>
      <c r="T13" s="25">
        <f>K13</f>
        <v>148.0395</v>
      </c>
      <c r="U13" s="156">
        <f>B13</f>
        <v/>
      </c>
      <c r="V13" s="25">
        <f>E13</f>
        <v/>
      </c>
    </row>
    <row r="14" spans="1:22" customHeight="1" ht="14.25">
      <c r="A14" s="34"/>
      <c r="B14" s="24"/>
      <c r="C14" s="24"/>
      <c r="D14" s="24"/>
      <c r="E14" s="29"/>
      <c r="F14" s="26"/>
      <c r="G14" s="27">
        <f>F14*E14</f>
        <v>0</v>
      </c>
      <c r="H14" s="28">
        <f>I14/0.22</f>
        <v>13.954545454545</v>
      </c>
      <c r="I14" s="115">
        <v>3.07</v>
      </c>
      <c r="J14" s="114">
        <v>6</v>
      </c>
      <c r="K14" s="25">
        <f>1.05*J14*I14</f>
        <v>19.341</v>
      </c>
      <c r="L14" s="34"/>
      <c r="M14" s="24">
        <f>B14</f>
        <v/>
      </c>
      <c r="N14" s="70">
        <f>C14</f>
        <v/>
      </c>
      <c r="O14" s="24">
        <f>D14</f>
        <v/>
      </c>
      <c r="P14" s="29">
        <f>E14</f>
        <v/>
      </c>
      <c r="Q14" s="28">
        <f>H14</f>
        <v>13.954545454545</v>
      </c>
      <c r="R14" s="115">
        <f>I14</f>
        <v>3.07</v>
      </c>
      <c r="S14" s="114">
        <f>J14</f>
        <v>6</v>
      </c>
      <c r="T14" s="25">
        <f>K14</f>
        <v>19.341</v>
      </c>
      <c r="U14" s="156">
        <f>B14</f>
        <v/>
      </c>
      <c r="V14" s="25">
        <f>E14</f>
        <v/>
      </c>
    </row>
    <row r="15" spans="1:22" customHeight="1" ht="14.25">
      <c r="A15" s="34"/>
      <c r="B15" s="30"/>
      <c r="C15" s="24"/>
      <c r="D15" s="24"/>
      <c r="E15" s="29"/>
      <c r="F15" s="26"/>
      <c r="G15" s="27">
        <f>F15*E15</f>
        <v>0</v>
      </c>
      <c r="H15" s="28">
        <f>I15/0.22</f>
        <v>22.909090909091</v>
      </c>
      <c r="I15" s="115">
        <v>5.04</v>
      </c>
      <c r="J15" s="114">
        <v>2</v>
      </c>
      <c r="K15" s="25">
        <f>1.05*J15*I15</f>
        <v>10.584</v>
      </c>
      <c r="L15" s="34"/>
      <c r="M15" s="24">
        <f>B15</f>
        <v/>
      </c>
      <c r="N15" s="70">
        <f>C15</f>
        <v/>
      </c>
      <c r="O15" s="24">
        <f>D15</f>
        <v/>
      </c>
      <c r="P15" s="29">
        <f>E15</f>
        <v/>
      </c>
      <c r="Q15" s="28">
        <f>H15</f>
        <v>22.909090909091</v>
      </c>
      <c r="R15" s="115">
        <f>I15</f>
        <v>5.04</v>
      </c>
      <c r="S15" s="114">
        <f>J15</f>
        <v>2</v>
      </c>
      <c r="T15" s="25">
        <f>K15</f>
        <v>10.584</v>
      </c>
      <c r="U15" s="156">
        <f>B15</f>
        <v/>
      </c>
      <c r="V15" s="25">
        <f>E15</f>
        <v/>
      </c>
    </row>
    <row r="16" spans="1:22" customHeight="1" ht="14.25">
      <c r="A16" s="37"/>
      <c r="B16" s="30"/>
      <c r="C16" s="24"/>
      <c r="D16" s="24"/>
      <c r="E16" s="29"/>
      <c r="F16" s="26"/>
      <c r="G16" s="27">
        <f>F16*E16</f>
        <v>0</v>
      </c>
      <c r="H16" s="28">
        <f>I16/0.22</f>
        <v>14.954545454545</v>
      </c>
      <c r="I16" s="115">
        <v>3.29</v>
      </c>
      <c r="J16" s="114">
        <v>8</v>
      </c>
      <c r="K16" s="25">
        <f>1.05*J16*I16</f>
        <v>27.636</v>
      </c>
      <c r="L16" s="37"/>
      <c r="M16" s="24">
        <f>B16</f>
        <v/>
      </c>
      <c r="N16" s="70">
        <f>C16</f>
        <v/>
      </c>
      <c r="O16" s="24">
        <f>D16</f>
        <v/>
      </c>
      <c r="P16" s="29">
        <f>E16</f>
        <v/>
      </c>
      <c r="Q16" s="28">
        <f>H16</f>
        <v>14.954545454545</v>
      </c>
      <c r="R16" s="115">
        <f>I16</f>
        <v>3.29</v>
      </c>
      <c r="S16" s="114">
        <f>J16</f>
        <v>8</v>
      </c>
      <c r="T16" s="25">
        <f>K16</f>
        <v>27.636</v>
      </c>
      <c r="U16" s="156">
        <f>B16</f>
        <v/>
      </c>
      <c r="V16" s="25">
        <f>E16</f>
        <v/>
      </c>
    </row>
    <row r="17" spans="1:22" customHeight="1" ht="14.25">
      <c r="A17" s="37"/>
      <c r="B17" s="30"/>
      <c r="C17" s="24"/>
      <c r="D17" s="24"/>
      <c r="E17" s="31"/>
      <c r="F17" s="26"/>
      <c r="G17" s="27">
        <f>F17*E17</f>
        <v>0</v>
      </c>
      <c r="H17" s="28">
        <f>I17/0.22</f>
        <v>10.954545454545</v>
      </c>
      <c r="I17" s="115">
        <v>2.41</v>
      </c>
      <c r="J17" s="114">
        <v>2</v>
      </c>
      <c r="K17" s="25">
        <f>1.05*J17*I17</f>
        <v>5.061</v>
      </c>
      <c r="L17" s="37"/>
      <c r="M17" s="24">
        <f>B17</f>
        <v/>
      </c>
      <c r="N17" s="70">
        <f>C17</f>
        <v/>
      </c>
      <c r="O17" s="24">
        <f>D17</f>
        <v/>
      </c>
      <c r="P17" s="29">
        <f>E17</f>
        <v/>
      </c>
      <c r="Q17" s="28">
        <f>H17</f>
        <v>10.954545454545</v>
      </c>
      <c r="R17" s="115">
        <f>I17</f>
        <v>2.41</v>
      </c>
      <c r="S17" s="114">
        <f>J17</f>
        <v>2</v>
      </c>
      <c r="T17" s="25">
        <f>K17</f>
        <v>5.061</v>
      </c>
      <c r="U17" s="156">
        <f>B17</f>
        <v/>
      </c>
      <c r="V17" s="25">
        <f>E17</f>
        <v/>
      </c>
    </row>
    <row r="18" spans="1:22" customHeight="1" ht="14.25">
      <c r="A18" s="40"/>
      <c r="B18" s="41"/>
      <c r="C18" s="38"/>
      <c r="D18" s="41"/>
      <c r="E18" s="39"/>
      <c r="F18" s="42"/>
      <c r="G18" s="27">
        <f>F18*E18</f>
        <v>0</v>
      </c>
      <c r="H18" s="28">
        <f>I18/0.22</f>
        <v>23.909090909091</v>
      </c>
      <c r="I18" s="115">
        <v>5.26</v>
      </c>
      <c r="J18" s="114">
        <v>5</v>
      </c>
      <c r="K18" s="25">
        <f>1.05*J18*I18</f>
        <v>27.615</v>
      </c>
      <c r="L18" s="72"/>
      <c r="M18" s="24">
        <f>B18</f>
        <v/>
      </c>
      <c r="N18" s="70">
        <f>C18</f>
        <v/>
      </c>
      <c r="O18" s="24">
        <f>D18</f>
        <v/>
      </c>
      <c r="P18" s="29">
        <f>E18</f>
        <v/>
      </c>
      <c r="Q18" s="28">
        <f>H18</f>
        <v>23.909090909091</v>
      </c>
      <c r="R18" s="115">
        <f>I18</f>
        <v>5.26</v>
      </c>
      <c r="S18" s="114">
        <f>J18</f>
        <v>5</v>
      </c>
      <c r="T18" s="25">
        <f>K18</f>
        <v>27.615</v>
      </c>
      <c r="U18" s="156">
        <f>B18</f>
        <v/>
      </c>
      <c r="V18" s="25">
        <f>E18</f>
        <v/>
      </c>
    </row>
    <row r="19" spans="1:22" customHeight="1" ht="14.25">
      <c r="A19" s="43"/>
      <c r="B19" s="44"/>
      <c r="C19" s="45"/>
      <c r="D19" s="44"/>
      <c r="E19" s="46"/>
      <c r="F19" s="47"/>
      <c r="G19" s="27">
        <f>F19*E19</f>
        <v>0</v>
      </c>
      <c r="H19" s="28">
        <f>I19/0.22</f>
        <v>17.909090909091</v>
      </c>
      <c r="I19" s="115">
        <v>3.94</v>
      </c>
      <c r="J19" s="116">
        <v>1</v>
      </c>
      <c r="K19" s="25">
        <f>1.05*J19*I19</f>
        <v>4.137</v>
      </c>
      <c r="L19" s="43"/>
      <c r="M19" s="24">
        <f>B19</f>
        <v/>
      </c>
      <c r="N19" s="70">
        <f>C19</f>
        <v/>
      </c>
      <c r="O19" s="24">
        <f>D19</f>
        <v/>
      </c>
      <c r="P19" s="29">
        <f>E19</f>
        <v/>
      </c>
      <c r="Q19" s="28">
        <f>H19</f>
        <v>17.909090909091</v>
      </c>
      <c r="R19" s="115">
        <f>I19</f>
        <v>3.94</v>
      </c>
      <c r="S19" s="114">
        <f>J19</f>
        <v>1</v>
      </c>
      <c r="T19" s="25">
        <f>K19</f>
        <v>4.137</v>
      </c>
      <c r="U19" s="156">
        <f>B19</f>
        <v/>
      </c>
      <c r="V19" s="25">
        <f>E19</f>
        <v/>
      </c>
    </row>
    <row r="20" spans="1:22" customHeight="1" ht="14.25">
      <c r="A20" s="48"/>
      <c r="B20" s="44"/>
      <c r="C20" s="45"/>
      <c r="D20" s="44"/>
      <c r="E20" s="46"/>
      <c r="F20" s="47"/>
      <c r="G20" s="27">
        <f>F20*E20</f>
        <v>0</v>
      </c>
      <c r="H20" s="28">
        <f>I20/0.22</f>
        <v>7.9545454545455</v>
      </c>
      <c r="I20" s="115">
        <v>1.75</v>
      </c>
      <c r="J20" s="116">
        <v>3</v>
      </c>
      <c r="K20" s="25">
        <f>1.05*J20*I20</f>
        <v>5.5125</v>
      </c>
      <c r="L20" s="43"/>
      <c r="M20" s="24">
        <f>B20</f>
        <v/>
      </c>
      <c r="N20" s="70">
        <f>C20</f>
        <v/>
      </c>
      <c r="O20" s="24">
        <f>D20</f>
        <v/>
      </c>
      <c r="P20" s="29">
        <f>E20</f>
        <v/>
      </c>
      <c r="Q20" s="28">
        <f>H20</f>
        <v>7.9545454545455</v>
      </c>
      <c r="R20" s="115">
        <f>I20</f>
        <v>1.75</v>
      </c>
      <c r="S20" s="114">
        <f>J20</f>
        <v>3</v>
      </c>
      <c r="T20" s="25">
        <f>K20</f>
        <v>5.5125</v>
      </c>
      <c r="U20" s="157" t="s">
        <v>66</v>
      </c>
      <c r="V20" s="25"/>
    </row>
    <row r="21" spans="1:22" customHeight="1" ht="14.25">
      <c r="A21" s="48"/>
      <c r="B21" s="44"/>
      <c r="C21" s="45"/>
      <c r="D21" s="44"/>
      <c r="E21" s="46"/>
      <c r="F21" s="47"/>
      <c r="G21" s="53"/>
      <c r="H21" s="28">
        <f>I21/0.22</f>
        <v>4</v>
      </c>
      <c r="I21" s="115">
        <v>0.88</v>
      </c>
      <c r="J21" s="116">
        <v>14</v>
      </c>
      <c r="K21" s="25">
        <f>1.05*J21*I21</f>
        <v>12.936</v>
      </c>
      <c r="L21" s="43"/>
      <c r="M21" s="55"/>
      <c r="N21" s="181"/>
      <c r="O21" s="4"/>
      <c r="P21" s="29"/>
      <c r="Q21" s="28"/>
      <c r="R21" s="180"/>
      <c r="S21" s="114"/>
      <c r="T21" s="25"/>
      <c r="U21" s="157"/>
      <c r="V21" s="25"/>
    </row>
    <row r="22" spans="1:22" customHeight="1" ht="14.25">
      <c r="A22" s="37"/>
      <c r="B22" s="24"/>
      <c r="C22" s="50"/>
      <c r="D22" s="51" t="s">
        <v>29</v>
      </c>
      <c r="E22" s="27">
        <f>SUM(E7:E20)</f>
        <v>2015</v>
      </c>
      <c r="F22" s="52" t="s">
        <v>30</v>
      </c>
      <c r="G22" s="53">
        <f>SUM(G6:G20)</f>
        <v>16925.575</v>
      </c>
      <c r="H22" s="54"/>
      <c r="I22" s="117" t="s">
        <v>29</v>
      </c>
      <c r="J22" s="116">
        <f>SUM(J6:J21)</f>
        <v>105</v>
      </c>
      <c r="K22" s="25">
        <f>SUM(K6:K21)</f>
        <v>369.6525</v>
      </c>
      <c r="L22" s="37"/>
      <c r="M22" s="55"/>
      <c r="N22" s="81"/>
      <c r="O22" s="118" t="s">
        <v>29</v>
      </c>
      <c r="P22" s="27">
        <f>SUM(P7:P20)</f>
        <v>2015</v>
      </c>
      <c r="Q22" s="66"/>
      <c r="R22" s="158" t="s">
        <v>29</v>
      </c>
      <c r="S22" s="30">
        <f>SUM(S6:S20)</f>
        <v>91</v>
      </c>
      <c r="T22" s="66"/>
      <c r="U22" s="159" t="s">
        <v>31</v>
      </c>
      <c r="V22" s="25"/>
    </row>
    <row r="23" spans="1:22" customHeight="1" ht="14.25">
      <c r="A23" s="55" t="s">
        <v>32</v>
      </c>
      <c r="B23" s="56"/>
      <c r="C23" s="54">
        <f>G22</f>
        <v>16925.575</v>
      </c>
      <c r="D23" s="57"/>
      <c r="E23" s="57"/>
      <c r="F23" s="58"/>
      <c r="G23" s="59"/>
      <c r="H23" s="60"/>
      <c r="I23" s="119"/>
      <c r="J23" s="60"/>
      <c r="K23" s="120"/>
      <c r="L23" s="7"/>
      <c r="M23" s="7" t="s">
        <v>33</v>
      </c>
      <c r="N23" s="7"/>
      <c r="O23" s="7"/>
      <c r="P23" s="7"/>
      <c r="Q23" s="160" t="s">
        <v>34</v>
      </c>
      <c r="R23" s="160"/>
      <c r="S23" s="7"/>
      <c r="T23" s="130" t="s">
        <v>34</v>
      </c>
      <c r="U23" s="121"/>
      <c r="V23" s="122"/>
    </row>
    <row r="24" spans="1:22" customHeight="1" ht="14.25">
      <c r="A24" s="7"/>
      <c r="B24" s="7"/>
      <c r="C24" s="7"/>
      <c r="D24" s="7"/>
      <c r="E24" s="61"/>
      <c r="F24" s="62"/>
      <c r="G24" s="7"/>
      <c r="H24" s="7"/>
      <c r="I24" s="101"/>
      <c r="J24" s="121" t="s">
        <v>36</v>
      </c>
      <c r="K24" s="122"/>
      <c r="L24" s="7"/>
      <c r="M24" s="7"/>
      <c r="N24" s="7"/>
      <c r="O24" s="7"/>
      <c r="P24" s="7"/>
      <c r="Q24" s="82"/>
      <c r="R24" s="7"/>
      <c r="S24" s="7"/>
      <c r="T24" s="130"/>
      <c r="U24" s="161"/>
      <c r="V24" s="122"/>
    </row>
    <row r="25" spans="1:22" customHeight="1" ht="14.25">
      <c r="A25" s="63"/>
      <c r="B25" s="63"/>
      <c r="C25" s="63"/>
      <c r="D25" s="63"/>
      <c r="E25" s="64"/>
      <c r="F25" s="65"/>
      <c r="G25" s="63"/>
      <c r="H25" s="63"/>
      <c r="I25" s="123"/>
      <c r="J25" s="124"/>
      <c r="K25" s="125"/>
      <c r="L25" s="63"/>
      <c r="M25" s="63"/>
      <c r="N25" s="63"/>
      <c r="O25" s="63"/>
      <c r="P25" s="63"/>
      <c r="Q25" s="160"/>
      <c r="R25" s="63"/>
      <c r="S25" s="63"/>
      <c r="T25" s="162"/>
      <c r="U25" s="4"/>
      <c r="V25" s="125"/>
    </row>
    <row r="26" spans="1:22" customHeight="1" ht="14.25">
      <c r="A26" s="7"/>
      <c r="B26" s="7"/>
      <c r="C26" s="7"/>
      <c r="D26" s="7"/>
      <c r="E26" s="61"/>
      <c r="F26" s="62"/>
      <c r="G26" s="7"/>
      <c r="H26" s="7"/>
      <c r="I26" s="101"/>
      <c r="J26" s="121"/>
      <c r="K26" s="122"/>
      <c r="L26" s="7"/>
      <c r="M26" s="7"/>
      <c r="N26" s="7"/>
      <c r="O26" s="7"/>
      <c r="P26" s="7"/>
      <c r="Q26" s="82"/>
      <c r="R26" s="7"/>
      <c r="S26" s="7"/>
      <c r="T26" s="130"/>
      <c r="U26" s="161"/>
      <c r="V26" s="122"/>
    </row>
    <row r="27" spans="1:22" customHeight="1" ht="20.25">
      <c r="A27" s="1" t="s">
        <v>37</v>
      </c>
      <c r="B27" s="2"/>
      <c r="C27" s="2"/>
      <c r="D27" s="2"/>
      <c r="E27" s="2"/>
      <c r="F27" s="3"/>
      <c r="G27" s="2"/>
      <c r="H27" s="2"/>
      <c r="I27" s="98"/>
      <c r="J27" s="99"/>
      <c r="K27" s="100"/>
      <c r="L27" s="126" t="s">
        <v>38</v>
      </c>
      <c r="M27" s="126"/>
      <c r="N27" s="126"/>
      <c r="O27" s="126"/>
      <c r="P27" s="126"/>
      <c r="Q27" s="163"/>
      <c r="R27" s="126"/>
      <c r="S27" s="126"/>
      <c r="T27" s="164"/>
      <c r="U27" s="126"/>
      <c r="V27" s="165"/>
    </row>
    <row r="28" spans="1:22" customHeight="1" ht="14.25">
      <c r="A28" s="4" t="str">
        <f>A2</f>
        <v>单号：ZSJC-2020</v>
      </c>
      <c r="B28" s="4"/>
      <c r="C28" s="5" t="str">
        <f>C2</f>
        <v>0504-</v>
      </c>
      <c r="D28" s="161"/>
      <c r="E28" s="161"/>
      <c r="F28" s="62"/>
      <c r="G28" s="7"/>
      <c r="H28" s="7"/>
      <c r="I28" s="101"/>
      <c r="J28" s="102">
        <f>J2</f>
        <v>44685</v>
      </c>
      <c r="K28" s="103"/>
      <c r="L28" s="63" t="str">
        <f>A2</f>
        <v>单号：ZSJC-2020</v>
      </c>
      <c r="M28" s="63"/>
      <c r="N28" s="127" t="str">
        <f>C2</f>
        <v>0504-</v>
      </c>
      <c r="O28" s="127"/>
      <c r="P28" s="127"/>
      <c r="Q28" s="62"/>
      <c r="R28" s="7"/>
      <c r="S28" s="7"/>
      <c r="T28" s="101"/>
      <c r="U28" s="166">
        <f>J28</f>
        <v>44685</v>
      </c>
      <c r="V28" s="103"/>
    </row>
    <row r="29" spans="1:22">
      <c r="A29" s="8" t="s">
        <v>5</v>
      </c>
      <c r="B29" s="9"/>
      <c r="C29" s="30">
        <f>C3</f>
        <v/>
      </c>
      <c r="D29" s="30"/>
      <c r="E29" s="107" t="s">
        <v>7</v>
      </c>
      <c r="F29" s="66">
        <f>F3</f>
        <v>1050</v>
      </c>
      <c r="G29" s="12" t="s">
        <v>8</v>
      </c>
      <c r="H29" s="67">
        <f>H3</f>
        <v>2.5</v>
      </c>
      <c r="I29" s="104" t="s">
        <v>9</v>
      </c>
      <c r="J29" s="128" t="str">
        <f>J3</f>
        <v>灰色</v>
      </c>
      <c r="K29" s="129"/>
      <c r="L29" s="8" t="str">
        <f>A3</f>
        <v>销售</v>
      </c>
      <c r="M29" s="9"/>
      <c r="N29" s="8">
        <f>C3</f>
        <v/>
      </c>
      <c r="O29" s="9"/>
      <c r="P29" s="12" t="str">
        <f>E3</f>
        <v>规格</v>
      </c>
      <c r="Q29" s="167">
        <f>F3</f>
        <v>1050</v>
      </c>
      <c r="R29" s="12" t="str">
        <f>G3</f>
        <v>厚度</v>
      </c>
      <c r="S29" s="67">
        <f>H3</f>
        <v>2.5</v>
      </c>
      <c r="T29" s="104" t="str">
        <f>I3</f>
        <v>颜色</v>
      </c>
      <c r="U29" s="8" t="str">
        <f>J3</f>
        <v>灰色</v>
      </c>
      <c r="V29" s="168"/>
    </row>
    <row r="30" spans="1:22">
      <c r="A30" s="14" t="s">
        <v>11</v>
      </c>
      <c r="B30" s="15" t="s">
        <v>12</v>
      </c>
      <c r="C30" s="15" t="s">
        <v>7</v>
      </c>
      <c r="D30" s="15" t="s">
        <v>13</v>
      </c>
      <c r="E30" s="16" t="s">
        <v>14</v>
      </c>
      <c r="F30" s="68" t="s">
        <v>15</v>
      </c>
      <c r="G30" s="15" t="s">
        <v>16</v>
      </c>
      <c r="H30" s="18" t="s">
        <v>17</v>
      </c>
      <c r="I30" s="109"/>
      <c r="J30" s="18"/>
      <c r="K30" s="111"/>
      <c r="L30" s="14" t="s">
        <v>11</v>
      </c>
      <c r="M30" s="15" t="s">
        <v>12</v>
      </c>
      <c r="N30" s="15" t="s">
        <v>7</v>
      </c>
      <c r="O30" s="15" t="s">
        <v>13</v>
      </c>
      <c r="P30" s="16" t="s">
        <v>14</v>
      </c>
      <c r="Q30" s="17" t="s">
        <v>15</v>
      </c>
      <c r="R30" s="15" t="s">
        <v>16</v>
      </c>
      <c r="S30" s="18" t="s">
        <v>17</v>
      </c>
      <c r="T30" s="109"/>
      <c r="U30" s="18"/>
      <c r="V30" s="111"/>
    </row>
    <row r="31" spans="1:22">
      <c r="A31" s="19"/>
      <c r="B31" s="20"/>
      <c r="C31" s="20"/>
      <c r="D31" s="20"/>
      <c r="E31" s="21"/>
      <c r="F31" s="69"/>
      <c r="G31" s="20"/>
      <c r="H31" s="18" t="s">
        <v>18</v>
      </c>
      <c r="I31" s="70" t="s">
        <v>19</v>
      </c>
      <c r="J31" s="24" t="s">
        <v>20</v>
      </c>
      <c r="K31" s="113" t="s">
        <v>21</v>
      </c>
      <c r="L31" s="19"/>
      <c r="M31" s="20"/>
      <c r="N31" s="20"/>
      <c r="O31" s="20"/>
      <c r="P31" s="21"/>
      <c r="Q31" s="22"/>
      <c r="R31" s="20"/>
      <c r="S31" s="18" t="s">
        <v>18</v>
      </c>
      <c r="T31" s="70" t="s">
        <v>19</v>
      </c>
      <c r="U31" s="24" t="s">
        <v>20</v>
      </c>
      <c r="V31" s="113" t="s">
        <v>21</v>
      </c>
    </row>
    <row r="32" spans="1:22" customHeight="1" ht="14.25">
      <c r="A32" s="23">
        <v>1</v>
      </c>
      <c r="B32" s="24" t="s">
        <v>24</v>
      </c>
      <c r="C32" s="70">
        <f>C6</f>
        <v/>
      </c>
      <c r="D32" s="24" t="str">
        <f>D6</f>
        <v>平方</v>
      </c>
      <c r="E32" s="25">
        <f>E6</f>
        <v>369.6525</v>
      </c>
      <c r="F32" s="71"/>
      <c r="G32" s="27">
        <f>F32*E32</f>
        <v>0</v>
      </c>
      <c r="H32" s="28">
        <f>H6</f>
        <v>12.954545454545</v>
      </c>
      <c r="I32" s="115">
        <f>I6</f>
        <v>2.85</v>
      </c>
      <c r="J32" s="114">
        <f>J6</f>
        <v>5</v>
      </c>
      <c r="K32" s="25">
        <f>1.05*J32*I32</f>
        <v>14.9625</v>
      </c>
      <c r="L32" s="23">
        <v>1</v>
      </c>
      <c r="M32" s="24" t="str">
        <f>B6</f>
        <v>主瓦</v>
      </c>
      <c r="N32" s="70">
        <f>C6</f>
        <v/>
      </c>
      <c r="O32" s="24" t="str">
        <f>D6</f>
        <v>平方</v>
      </c>
      <c r="P32" s="25">
        <f>V47</f>
        <v>356.7165</v>
      </c>
      <c r="Q32" s="26"/>
      <c r="R32" s="27">
        <f>Q32*P32</f>
        <v>0</v>
      </c>
      <c r="S32" s="37">
        <f>H6</f>
        <v>12.954545454545</v>
      </c>
      <c r="T32" s="115">
        <f>I6</f>
        <v>2.85</v>
      </c>
      <c r="U32" s="37">
        <f>J6</f>
        <v>5</v>
      </c>
      <c r="V32" s="25">
        <f>K6</f>
        <v>14.9625</v>
      </c>
    </row>
    <row r="33" spans="1:22" customHeight="1" ht="14.25">
      <c r="A33" s="23">
        <v>2</v>
      </c>
      <c r="B33" s="24" t="str">
        <f>B7</f>
        <v>正脊</v>
      </c>
      <c r="C33" s="70">
        <f>C7</f>
        <v/>
      </c>
      <c r="D33" s="24" t="str">
        <f>D7</f>
        <v>块</v>
      </c>
      <c r="E33" s="29">
        <f>E7</f>
        <v>57</v>
      </c>
      <c r="F33" s="71"/>
      <c r="G33" s="27">
        <f>F33*E33</f>
        <v>0</v>
      </c>
      <c r="H33" s="28">
        <f>H7</f>
        <v>18.909090909091</v>
      </c>
      <c r="I33" s="115">
        <f>I7</f>
        <v>4.16</v>
      </c>
      <c r="J33" s="114">
        <f>J7</f>
        <v>6</v>
      </c>
      <c r="K33" s="25">
        <f>1.05*J33*I33</f>
        <v>26.208</v>
      </c>
      <c r="L33" s="23">
        <v>2</v>
      </c>
      <c r="M33" s="24" t="str">
        <f>B7</f>
        <v>正脊</v>
      </c>
      <c r="N33" s="70">
        <f>C7</f>
        <v/>
      </c>
      <c r="O33" s="24" t="str">
        <f>D7</f>
        <v>块</v>
      </c>
      <c r="P33" s="29">
        <f>E7</f>
        <v>57</v>
      </c>
      <c r="Q33" s="26"/>
      <c r="R33" s="27">
        <f>Q33*P33</f>
        <v>0</v>
      </c>
      <c r="S33" s="37">
        <f>H7</f>
        <v>18.909090909091</v>
      </c>
      <c r="T33" s="115">
        <f>I7</f>
        <v>4.16</v>
      </c>
      <c r="U33" s="37">
        <f>J7</f>
        <v>6</v>
      </c>
      <c r="V33" s="25">
        <f>1.05*U33*T33</f>
        <v>26.208</v>
      </c>
    </row>
    <row r="34" spans="1:22" customHeight="1" ht="14.25">
      <c r="A34" s="23">
        <v>3</v>
      </c>
      <c r="B34" s="24" t="str">
        <f>B8</f>
        <v>斜脊</v>
      </c>
      <c r="C34" s="70">
        <f>C8</f>
        <v/>
      </c>
      <c r="D34" s="24" t="str">
        <f>D8</f>
        <v>块</v>
      </c>
      <c r="E34" s="29">
        <f>E8</f>
        <v>37</v>
      </c>
      <c r="F34" s="71"/>
      <c r="G34" s="27">
        <f>F34*E34</f>
        <v>0</v>
      </c>
      <c r="H34" s="28">
        <f>H8</f>
        <v>16.909090909091</v>
      </c>
      <c r="I34" s="115">
        <f>I8</f>
        <v>3.72</v>
      </c>
      <c r="J34" s="114">
        <f>J8</f>
        <v>2</v>
      </c>
      <c r="K34" s="25">
        <f>1.05*J34*I34</f>
        <v>7.812</v>
      </c>
      <c r="L34" s="23">
        <v>3</v>
      </c>
      <c r="M34" s="24" t="str">
        <f>B8</f>
        <v>斜脊</v>
      </c>
      <c r="N34" s="70">
        <f>C8</f>
        <v/>
      </c>
      <c r="O34" s="24" t="str">
        <f>D8</f>
        <v>块</v>
      </c>
      <c r="P34" s="29">
        <f>E8</f>
        <v>37</v>
      </c>
      <c r="Q34" s="26"/>
      <c r="R34" s="27">
        <f>Q34*P34</f>
        <v>0</v>
      </c>
      <c r="S34" s="37">
        <f>H8</f>
        <v>16.909090909091</v>
      </c>
      <c r="T34" s="115">
        <f>I8</f>
        <v>3.72</v>
      </c>
      <c r="U34" s="37">
        <f>J8</f>
        <v>2</v>
      </c>
      <c r="V34" s="25">
        <f>1.05*U34*T34</f>
        <v>7.812</v>
      </c>
    </row>
    <row r="35" spans="1:22" customHeight="1" ht="14.25">
      <c r="A35" s="23">
        <v>4</v>
      </c>
      <c r="B35" s="24" t="str">
        <f>B9</f>
        <v>三通</v>
      </c>
      <c r="C35" s="70">
        <f>C9</f>
        <v/>
      </c>
      <c r="D35" s="24" t="str">
        <f>D9</f>
        <v>块</v>
      </c>
      <c r="E35" s="29">
        <f>E9</f>
        <v>4</v>
      </c>
      <c r="F35" s="71"/>
      <c r="G35" s="27">
        <f>F35*E35</f>
        <v>0</v>
      </c>
      <c r="H35" s="28">
        <f>H9</f>
        <v>8.9545454545455</v>
      </c>
      <c r="I35" s="115">
        <f>I9</f>
        <v>1.97</v>
      </c>
      <c r="J35" s="114">
        <f>J9</f>
        <v>10</v>
      </c>
      <c r="K35" s="25">
        <f>1.05*J35*I35</f>
        <v>20.685</v>
      </c>
      <c r="L35" s="23">
        <v>4</v>
      </c>
      <c r="M35" s="24" t="str">
        <f>B9</f>
        <v>三通</v>
      </c>
      <c r="N35" s="70">
        <f>C9</f>
        <v/>
      </c>
      <c r="O35" s="24" t="str">
        <f>D9</f>
        <v>块</v>
      </c>
      <c r="P35" s="29">
        <f>E9</f>
        <v>4</v>
      </c>
      <c r="Q35" s="26"/>
      <c r="R35" s="27">
        <f>Q35*P35</f>
        <v>0</v>
      </c>
      <c r="S35" s="37">
        <f>H9</f>
        <v>8.9545454545455</v>
      </c>
      <c r="T35" s="115">
        <f>I9</f>
        <v>1.97</v>
      </c>
      <c r="U35" s="37">
        <f>J9</f>
        <v>10</v>
      </c>
      <c r="V35" s="25">
        <f>1.05*U35*T35</f>
        <v>20.685</v>
      </c>
    </row>
    <row r="36" spans="1:22" customHeight="1" ht="14.25">
      <c r="A36" s="23">
        <v>5</v>
      </c>
      <c r="B36" s="24" t="str">
        <f>B10</f>
        <v>斜脊堵头</v>
      </c>
      <c r="C36" s="70">
        <f>C10</f>
        <v/>
      </c>
      <c r="D36" s="24" t="str">
        <f>D10</f>
        <v>块</v>
      </c>
      <c r="E36" s="29">
        <f>E10</f>
        <v>7</v>
      </c>
      <c r="F36" s="71"/>
      <c r="G36" s="27">
        <f>F36*E36</f>
        <v>0</v>
      </c>
      <c r="H36" s="28">
        <f>H10</f>
        <v>5</v>
      </c>
      <c r="I36" s="115">
        <f>I10</f>
        <v>1.1</v>
      </c>
      <c r="J36" s="114">
        <f>J10</f>
        <v>4</v>
      </c>
      <c r="K36" s="25">
        <f>1.05*J36*I36</f>
        <v>4.62</v>
      </c>
      <c r="L36" s="23">
        <v>5</v>
      </c>
      <c r="M36" s="24" t="str">
        <f>B10</f>
        <v>斜脊堵头</v>
      </c>
      <c r="N36" s="70">
        <f>C10</f>
        <v/>
      </c>
      <c r="O36" s="24" t="str">
        <f>D10</f>
        <v>块</v>
      </c>
      <c r="P36" s="29">
        <f>E10</f>
        <v>7</v>
      </c>
      <c r="Q36" s="26"/>
      <c r="R36" s="27">
        <f>Q36*P36</f>
        <v>0</v>
      </c>
      <c r="S36" s="37">
        <f>H10</f>
        <v>5</v>
      </c>
      <c r="T36" s="115">
        <f>I10</f>
        <v>1.1</v>
      </c>
      <c r="U36" s="37">
        <f>J10</f>
        <v>4</v>
      </c>
      <c r="V36" s="25">
        <f>1.05*U36*T36</f>
        <v>4.62</v>
      </c>
    </row>
    <row r="37" spans="1:22" customHeight="1" ht="14.25">
      <c r="A37" s="23">
        <v>6</v>
      </c>
      <c r="B37" s="24" t="str">
        <f>B11</f>
        <v>滴水</v>
      </c>
      <c r="C37" s="70">
        <f>C11</f>
        <v/>
      </c>
      <c r="D37" s="24" t="str">
        <f>D11</f>
        <v>块</v>
      </c>
      <c r="E37" s="29">
        <f>E11</f>
        <v>110</v>
      </c>
      <c r="F37" s="71"/>
      <c r="G37" s="27">
        <f>F37*E37</f>
        <v>0</v>
      </c>
      <c r="H37" s="28">
        <f>H11</f>
        <v>9.9545454545455</v>
      </c>
      <c r="I37" s="115">
        <f>I11</f>
        <v>2.19</v>
      </c>
      <c r="J37" s="114">
        <f>J11</f>
        <v>9</v>
      </c>
      <c r="K37" s="25">
        <f>1.05*J37*I37</f>
        <v>20.6955</v>
      </c>
      <c r="L37" s="23">
        <v>6</v>
      </c>
      <c r="M37" s="24" t="str">
        <f>B11</f>
        <v>滴水</v>
      </c>
      <c r="N37" s="70">
        <f>C11</f>
        <v/>
      </c>
      <c r="O37" s="24" t="str">
        <f>D11</f>
        <v>块</v>
      </c>
      <c r="P37" s="29">
        <f>E11</f>
        <v>110</v>
      </c>
      <c r="Q37" s="26"/>
      <c r="R37" s="27">
        <f>Q37*P37</f>
        <v>0</v>
      </c>
      <c r="S37" s="37">
        <f>H11</f>
        <v>9.9545454545455</v>
      </c>
      <c r="T37" s="115">
        <f>I11</f>
        <v>2.19</v>
      </c>
      <c r="U37" s="37">
        <f>J11</f>
        <v>9</v>
      </c>
      <c r="V37" s="25">
        <f>1.05*U37*T37</f>
        <v>20.6955</v>
      </c>
    </row>
    <row r="38" spans="1:22" customHeight="1" ht="14.25">
      <c r="A38" s="23"/>
      <c r="B38" s="24" t="str">
        <f>B12</f>
        <v>防水帽</v>
      </c>
      <c r="C38" s="70">
        <f>C12</f>
        <v/>
      </c>
      <c r="D38" s="24" t="str">
        <f>D12</f>
        <v>个</v>
      </c>
      <c r="E38" s="29">
        <f>E12</f>
        <v>1800</v>
      </c>
      <c r="F38" s="71"/>
      <c r="G38" s="27">
        <f>F38*E38</f>
        <v>0</v>
      </c>
      <c r="H38" s="28">
        <f>H12</f>
        <v>11.954545454545</v>
      </c>
      <c r="I38" s="115">
        <f>I12</f>
        <v>2.63</v>
      </c>
      <c r="J38" s="114">
        <f>J12</f>
        <v>5</v>
      </c>
      <c r="K38" s="25">
        <f>1.05*J38*I38</f>
        <v>13.8075</v>
      </c>
      <c r="L38" s="23"/>
      <c r="M38" s="24" t="str">
        <f>B12</f>
        <v>防水帽</v>
      </c>
      <c r="N38" s="70">
        <f>C12</f>
        <v/>
      </c>
      <c r="O38" s="24" t="str">
        <f>D12</f>
        <v>个</v>
      </c>
      <c r="P38" s="29">
        <f>E12</f>
        <v>1800</v>
      </c>
      <c r="Q38" s="26"/>
      <c r="R38" s="27">
        <f>Q38*P38</f>
        <v>0</v>
      </c>
      <c r="S38" s="37">
        <f>H12</f>
        <v>11.954545454545</v>
      </c>
      <c r="T38" s="115">
        <f>I12</f>
        <v>2.63</v>
      </c>
      <c r="U38" s="37">
        <f>J12</f>
        <v>5</v>
      </c>
      <c r="V38" s="25">
        <f>1.05*U38*T38</f>
        <v>13.8075</v>
      </c>
    </row>
    <row r="39" spans="1:22" customHeight="1" ht="14.25">
      <c r="A39" s="23"/>
      <c r="B39" s="24">
        <f>B13</f>
        <v/>
      </c>
      <c r="C39" s="70">
        <f>C13</f>
        <v/>
      </c>
      <c r="D39" s="24">
        <f>D13</f>
        <v/>
      </c>
      <c r="E39" s="29">
        <f>E13</f>
        <v/>
      </c>
      <c r="F39" s="71"/>
      <c r="G39" s="27">
        <f>F39*E39</f>
        <v>0</v>
      </c>
      <c r="H39" s="28">
        <f>H13</f>
        <v>27.863636363636</v>
      </c>
      <c r="I39" s="115">
        <f>I13</f>
        <v>6.13</v>
      </c>
      <c r="J39" s="114">
        <f>J13</f>
        <v>23</v>
      </c>
      <c r="K39" s="25">
        <f>1.05*J39*I39</f>
        <v>148.0395</v>
      </c>
      <c r="L39" s="23"/>
      <c r="M39" s="24">
        <f>B13</f>
        <v/>
      </c>
      <c r="N39" s="70">
        <f>C13</f>
        <v/>
      </c>
      <c r="O39" s="24">
        <f>D13</f>
        <v/>
      </c>
      <c r="P39" s="29">
        <f>E13</f>
        <v/>
      </c>
      <c r="Q39" s="26"/>
      <c r="R39" s="27">
        <f>Q39*P39</f>
        <v>0</v>
      </c>
      <c r="S39" s="37">
        <f>H13</f>
        <v>27.863636363636</v>
      </c>
      <c r="T39" s="115">
        <f>I13</f>
        <v>6.13</v>
      </c>
      <c r="U39" s="37">
        <f>J13</f>
        <v>23</v>
      </c>
      <c r="V39" s="25">
        <f>1.05*U39*T39</f>
        <v>148.0395</v>
      </c>
    </row>
    <row r="40" spans="1:22" customHeight="1" ht="14.25">
      <c r="A40" s="34"/>
      <c r="B40" s="24">
        <f>B14</f>
        <v/>
      </c>
      <c r="C40" s="70">
        <f>C14</f>
        <v/>
      </c>
      <c r="D40" s="24">
        <f>D14</f>
        <v/>
      </c>
      <c r="E40" s="29">
        <f>E14</f>
        <v/>
      </c>
      <c r="F40" s="71"/>
      <c r="G40" s="27">
        <f>F40*E40</f>
        <v>0</v>
      </c>
      <c r="H40" s="28">
        <f>H14</f>
        <v>13.954545454545</v>
      </c>
      <c r="I40" s="115">
        <f>I14</f>
        <v>3.07</v>
      </c>
      <c r="J40" s="114">
        <f>J14</f>
        <v>6</v>
      </c>
      <c r="K40" s="25">
        <f>1.05*J40*I40</f>
        <v>19.341</v>
      </c>
      <c r="L40" s="34"/>
      <c r="M40" s="24">
        <f>B14</f>
        <v/>
      </c>
      <c r="N40" s="70">
        <f>C14</f>
        <v/>
      </c>
      <c r="O40" s="24">
        <f>D14</f>
        <v/>
      </c>
      <c r="P40" s="29">
        <f>E14</f>
        <v/>
      </c>
      <c r="Q40" s="26"/>
      <c r="R40" s="27">
        <f>Q40*P40</f>
        <v>0</v>
      </c>
      <c r="S40" s="37">
        <f>H14</f>
        <v>13.954545454545</v>
      </c>
      <c r="T40" s="115">
        <f>I14</f>
        <v>3.07</v>
      </c>
      <c r="U40" s="37">
        <f>J14</f>
        <v>6</v>
      </c>
      <c r="V40" s="25">
        <f>1.05*U40*T40</f>
        <v>19.341</v>
      </c>
    </row>
    <row r="41" spans="1:22" customHeight="1" ht="14.25">
      <c r="A41" s="34"/>
      <c r="B41" s="24">
        <f>B15</f>
        <v/>
      </c>
      <c r="C41" s="70">
        <f>C15</f>
        <v/>
      </c>
      <c r="D41" s="24">
        <f>D15</f>
        <v/>
      </c>
      <c r="E41" s="29">
        <f>E15</f>
        <v/>
      </c>
      <c r="F41" s="71"/>
      <c r="G41" s="27">
        <f>F41*E41</f>
        <v>0</v>
      </c>
      <c r="H41" s="28">
        <f>H15</f>
        <v>22.909090909091</v>
      </c>
      <c r="I41" s="115">
        <f>I15</f>
        <v>5.04</v>
      </c>
      <c r="J41" s="114">
        <f>J15</f>
        <v>2</v>
      </c>
      <c r="K41" s="25">
        <f>1.05*J41*I41</f>
        <v>10.584</v>
      </c>
      <c r="L41" s="34"/>
      <c r="M41" s="24">
        <f>B15</f>
        <v/>
      </c>
      <c r="N41" s="70">
        <f>C15</f>
        <v/>
      </c>
      <c r="O41" s="24">
        <f>D15</f>
        <v/>
      </c>
      <c r="P41" s="29">
        <f>E15</f>
        <v/>
      </c>
      <c r="Q41" s="26"/>
      <c r="R41" s="27">
        <f>Q41*P41</f>
        <v>0</v>
      </c>
      <c r="S41" s="37">
        <f>H15</f>
        <v>22.909090909091</v>
      </c>
      <c r="T41" s="115">
        <f>I15</f>
        <v>5.04</v>
      </c>
      <c r="U41" s="37">
        <f>J15</f>
        <v>2</v>
      </c>
      <c r="V41" s="25">
        <f>1.05*U41*T41</f>
        <v>10.584</v>
      </c>
    </row>
    <row r="42" spans="1:22" customHeight="1" ht="14.25">
      <c r="A42" s="37"/>
      <c r="B42" s="24">
        <f>B16</f>
        <v/>
      </c>
      <c r="C42" s="70">
        <f>C16</f>
        <v/>
      </c>
      <c r="D42" s="24">
        <f>D16</f>
        <v/>
      </c>
      <c r="E42" s="29">
        <f>E16</f>
        <v/>
      </c>
      <c r="F42" s="71"/>
      <c r="G42" s="27">
        <f>F42*E42</f>
        <v>0</v>
      </c>
      <c r="H42" s="28">
        <f>H16</f>
        <v>14.954545454545</v>
      </c>
      <c r="I42" s="115">
        <f>I16</f>
        <v>3.29</v>
      </c>
      <c r="J42" s="114">
        <f>J16</f>
        <v>8</v>
      </c>
      <c r="K42" s="25">
        <f>1.05*J42*I42</f>
        <v>27.636</v>
      </c>
      <c r="L42" s="37"/>
      <c r="M42" s="24">
        <f>B16</f>
        <v/>
      </c>
      <c r="N42" s="70">
        <f>C16</f>
        <v/>
      </c>
      <c r="O42" s="24">
        <f>D16</f>
        <v/>
      </c>
      <c r="P42" s="29">
        <f>E16</f>
        <v/>
      </c>
      <c r="Q42" s="26"/>
      <c r="R42" s="27">
        <f>Q42*P42</f>
        <v>0</v>
      </c>
      <c r="S42" s="37">
        <f>H16</f>
        <v>14.954545454545</v>
      </c>
      <c r="T42" s="115">
        <f>I16</f>
        <v>3.29</v>
      </c>
      <c r="U42" s="37">
        <f>J16</f>
        <v>8</v>
      </c>
      <c r="V42" s="25">
        <f>1.05*U42*T42</f>
        <v>27.636</v>
      </c>
    </row>
    <row r="43" spans="1:22" customHeight="1" ht="14.25">
      <c r="A43" s="37"/>
      <c r="B43" s="24">
        <f>B17</f>
        <v/>
      </c>
      <c r="C43" s="70">
        <f>C17</f>
        <v/>
      </c>
      <c r="D43" s="24">
        <f>D17</f>
        <v/>
      </c>
      <c r="E43" s="29">
        <f>E17</f>
        <v/>
      </c>
      <c r="F43" s="71"/>
      <c r="G43" s="27">
        <f>F43*E43</f>
        <v>0</v>
      </c>
      <c r="H43" s="28">
        <f>H17</f>
        <v>10.954545454545</v>
      </c>
      <c r="I43" s="115">
        <f>I17</f>
        <v>2.41</v>
      </c>
      <c r="J43" s="114">
        <f>J17</f>
        <v>2</v>
      </c>
      <c r="K43" s="25">
        <f>1.05*J43*I43</f>
        <v>5.061</v>
      </c>
      <c r="L43" s="37"/>
      <c r="M43" s="24">
        <f>B17</f>
        <v/>
      </c>
      <c r="N43" s="70">
        <f>C17</f>
        <v/>
      </c>
      <c r="O43" s="24">
        <f>D17</f>
        <v/>
      </c>
      <c r="P43" s="29">
        <f>E17</f>
        <v/>
      </c>
      <c r="Q43" s="26"/>
      <c r="R43" s="27">
        <f>Q43*P43</f>
        <v>0</v>
      </c>
      <c r="S43" s="37">
        <f>H17</f>
        <v>10.954545454545</v>
      </c>
      <c r="T43" s="115">
        <f>I17</f>
        <v>2.41</v>
      </c>
      <c r="U43" s="37">
        <f>J17</f>
        <v>2</v>
      </c>
      <c r="V43" s="25">
        <f>1.05*U43*T43</f>
        <v>5.061</v>
      </c>
    </row>
    <row r="44" spans="1:22" customHeight="1" ht="14.25">
      <c r="A44" s="72"/>
      <c r="B44" s="24">
        <f>B18</f>
        <v/>
      </c>
      <c r="C44" s="70">
        <f>C18</f>
        <v/>
      </c>
      <c r="D44" s="24">
        <f>D18</f>
        <v/>
      </c>
      <c r="E44" s="29">
        <f>E18</f>
        <v/>
      </c>
      <c r="F44" s="73"/>
      <c r="G44" s="27">
        <f>F44*E44</f>
        <v>0</v>
      </c>
      <c r="H44" s="28">
        <f>H18</f>
        <v>23.909090909091</v>
      </c>
      <c r="I44" s="115">
        <f>I18</f>
        <v>5.26</v>
      </c>
      <c r="J44" s="114">
        <f>J18</f>
        <v>5</v>
      </c>
      <c r="K44" s="25">
        <f>1.05*J44*I44</f>
        <v>27.615</v>
      </c>
      <c r="L44" s="40"/>
      <c r="M44" s="24">
        <f>B18</f>
        <v/>
      </c>
      <c r="N44" s="70">
        <f>C18</f>
        <v/>
      </c>
      <c r="O44" s="24">
        <f>D18</f>
        <v/>
      </c>
      <c r="P44" s="29">
        <f>E18</f>
        <v/>
      </c>
      <c r="Q44" s="42"/>
      <c r="R44" s="27">
        <f>Q44*P44</f>
        <v>0</v>
      </c>
      <c r="S44" s="37">
        <f>H18</f>
        <v>23.909090909091</v>
      </c>
      <c r="T44" s="115">
        <f>I18</f>
        <v>5.26</v>
      </c>
      <c r="U44" s="37">
        <f>J18</f>
        <v>5</v>
      </c>
      <c r="V44" s="25">
        <f>1.05*U44*T44</f>
        <v>27.615</v>
      </c>
    </row>
    <row r="45" spans="1:22" customHeight="1" ht="14.25">
      <c r="A45" s="74" t="s">
        <v>39</v>
      </c>
      <c r="B45" s="75"/>
      <c r="C45" s="76"/>
      <c r="D45" s="44"/>
      <c r="E45" s="46"/>
      <c r="F45" s="77"/>
      <c r="G45" s="27">
        <f>F45*E45</f>
        <v>0</v>
      </c>
      <c r="H45" s="28">
        <f>H19</f>
        <v>17.909090909091</v>
      </c>
      <c r="I45" s="115">
        <f>I19</f>
        <v>3.94</v>
      </c>
      <c r="J45" s="114">
        <f>J19</f>
        <v>1</v>
      </c>
      <c r="K45" s="25">
        <f>1.05*J45*I45</f>
        <v>4.137</v>
      </c>
      <c r="L45" s="43"/>
      <c r="M45" s="24">
        <f>B19</f>
        <v/>
      </c>
      <c r="N45" s="70">
        <f>C19</f>
        <v/>
      </c>
      <c r="O45" s="24">
        <f>D19</f>
        <v/>
      </c>
      <c r="P45" s="29">
        <f>E19</f>
        <v/>
      </c>
      <c r="Q45" s="47"/>
      <c r="R45" s="27">
        <f>Q45*P45</f>
        <v>0</v>
      </c>
      <c r="S45" s="37">
        <f>H19</f>
        <v>17.909090909091</v>
      </c>
      <c r="T45" s="115">
        <f>I19</f>
        <v>3.94</v>
      </c>
      <c r="U45" s="37">
        <f>J19</f>
        <v>1</v>
      </c>
      <c r="V45" s="25">
        <f>1.05*U45*T45</f>
        <v>4.137</v>
      </c>
    </row>
    <row r="46" spans="1:22" customHeight="1" ht="14.25">
      <c r="A46" s="78"/>
      <c r="B46" s="79"/>
      <c r="C46" s="80"/>
      <c r="D46" s="44"/>
      <c r="E46" s="46"/>
      <c r="F46" s="77"/>
      <c r="G46" s="27">
        <f>F46*E46</f>
        <v>0</v>
      </c>
      <c r="H46" s="28">
        <f>H20</f>
        <v>7.9545454545455</v>
      </c>
      <c r="I46" s="115">
        <f>I20</f>
        <v>1.75</v>
      </c>
      <c r="J46" s="114">
        <f>J20</f>
        <v>3</v>
      </c>
      <c r="K46" s="25">
        <f>1.05*J46*I46</f>
        <v>5.5125</v>
      </c>
      <c r="L46" s="48"/>
      <c r="M46" s="24">
        <f>B20</f>
        <v/>
      </c>
      <c r="N46" s="70">
        <f>C20</f>
        <v/>
      </c>
      <c r="O46" s="24">
        <f>D20</f>
        <v/>
      </c>
      <c r="P46" s="29">
        <f>E20</f>
        <v/>
      </c>
      <c r="Q46" s="47"/>
      <c r="R46" s="27">
        <f>Q46*P46</f>
        <v>0</v>
      </c>
      <c r="S46" s="37">
        <f>H20</f>
        <v>7.9545454545455</v>
      </c>
      <c r="T46" s="115">
        <f>I20</f>
        <v>1.75</v>
      </c>
      <c r="U46" s="37">
        <f>J20</f>
        <v>3</v>
      </c>
      <c r="V46" s="25">
        <f>1.05*U46*T46</f>
        <v>5.5125</v>
      </c>
    </row>
    <row r="47" spans="1:22" customHeight="1" ht="14.25">
      <c r="A47" s="37"/>
      <c r="B47" s="55"/>
      <c r="C47" s="81"/>
      <c r="D47" s="51" t="s">
        <v>29</v>
      </c>
      <c r="E47" s="27">
        <f>SUM(E33:E46)</f>
        <v>2015</v>
      </c>
      <c r="F47" s="52" t="s">
        <v>30</v>
      </c>
      <c r="G47" s="53">
        <f>SUM(G32:G46)</f>
        <v>0</v>
      </c>
      <c r="H47" s="54"/>
      <c r="I47" s="117" t="s">
        <v>29</v>
      </c>
      <c r="J47" s="116">
        <f>SUM(J32:J46)</f>
        <v>91</v>
      </c>
      <c r="K47" s="25">
        <f>SUM(K32:K46)</f>
        <v>356.7165</v>
      </c>
      <c r="L47" s="37"/>
      <c r="M47" s="24"/>
      <c r="N47" s="50"/>
      <c r="O47" s="51" t="s">
        <v>29</v>
      </c>
      <c r="P47" s="27">
        <f>SUM(P33:P46)</f>
        <v>2015</v>
      </c>
      <c r="Q47" s="52" t="s">
        <v>30</v>
      </c>
      <c r="R47" s="53">
        <f>SUM(R32:R46)</f>
        <v>0</v>
      </c>
      <c r="S47" s="54"/>
      <c r="T47" s="117" t="s">
        <v>29</v>
      </c>
      <c r="U47" s="114">
        <f>SUM(U32:U46)</f>
        <v>91</v>
      </c>
      <c r="V47" s="25">
        <f>SUM(V32:V46)</f>
        <v>356.7165</v>
      </c>
    </row>
    <row r="48" spans="1:22" customHeight="1" ht="14.25">
      <c r="A48" s="7"/>
      <c r="B48" s="7" t="s">
        <v>33</v>
      </c>
      <c r="C48" s="7"/>
      <c r="D48" s="7"/>
      <c r="E48" s="7"/>
      <c r="F48" s="82" t="s">
        <v>34</v>
      </c>
      <c r="G48" s="7"/>
      <c r="H48" s="7"/>
      <c r="I48" s="130" t="s">
        <v>34</v>
      </c>
      <c r="J48" s="121"/>
      <c r="K48" s="122"/>
      <c r="L48" s="7"/>
      <c r="M48" s="7" t="s">
        <v>33</v>
      </c>
      <c r="N48" s="7"/>
      <c r="O48" s="7"/>
      <c r="P48" s="7"/>
      <c r="Q48" s="82" t="s">
        <v>34</v>
      </c>
      <c r="R48" s="7"/>
      <c r="S48" s="7"/>
      <c r="T48" s="130" t="s">
        <v>34</v>
      </c>
      <c r="U48" s="161"/>
      <c r="V48" s="122"/>
    </row>
    <row r="49" spans="1:22">
      <c r="F49" s="84"/>
      <c r="I49" s="131"/>
      <c r="J49" s="132"/>
      <c r="K49" s="133"/>
      <c r="Q49" s="84"/>
      <c r="T49" s="131"/>
      <c r="V49" s="133"/>
    </row>
    <row r="50" spans="1:22">
      <c r="F50" s="84"/>
      <c r="I50" s="131"/>
      <c r="J50" s="132"/>
      <c r="K50" s="133"/>
      <c r="Q50" s="84"/>
      <c r="T50" s="131"/>
      <c r="V50" s="133"/>
    </row>
    <row r="51" spans="1:22">
      <c r="F51" s="84"/>
      <c r="I51" s="131"/>
      <c r="J51" s="132"/>
      <c r="K51" s="133"/>
      <c r="Q51" s="84"/>
      <c r="T51" s="131"/>
      <c r="V51" s="133"/>
    </row>
    <row r="52" spans="1:22">
      <c r="F52" s="84"/>
      <c r="I52" s="131"/>
      <c r="J52" s="132"/>
      <c r="K52" s="133"/>
      <c r="Q52" s="84"/>
      <c r="T52" s="131"/>
      <c r="V52" s="133"/>
    </row>
    <row r="53" spans="1:22">
      <c r="F53" s="84"/>
      <c r="I53" s="131"/>
      <c r="J53" s="132"/>
      <c r="K53" s="133"/>
      <c r="Q53" s="84"/>
      <c r="T53" s="131"/>
      <c r="V53" s="133"/>
    </row>
    <row r="54" spans="1:22">
      <c r="A54" s="85" t="s">
        <v>11</v>
      </c>
      <c r="B54" s="86" t="s">
        <v>40</v>
      </c>
      <c r="C54" s="87" t="s">
        <v>41</v>
      </c>
      <c r="D54" s="87" t="s">
        <v>42</v>
      </c>
      <c r="E54" s="87" t="s">
        <v>9</v>
      </c>
      <c r="F54" s="88" t="s">
        <v>8</v>
      </c>
      <c r="G54" s="89" t="s">
        <v>43</v>
      </c>
      <c r="H54" s="87" t="s">
        <v>14</v>
      </c>
      <c r="I54" s="134" t="s">
        <v>44</v>
      </c>
      <c r="J54" s="135" t="s">
        <v>44</v>
      </c>
      <c r="K54" s="89" t="s">
        <v>45</v>
      </c>
      <c r="L54" s="87" t="s">
        <v>46</v>
      </c>
      <c r="M54" s="87" t="s">
        <v>47</v>
      </c>
      <c r="N54" s="87" t="s">
        <v>48</v>
      </c>
      <c r="O54" s="136" t="s">
        <v>49</v>
      </c>
      <c r="P54" s="87" t="s">
        <v>50</v>
      </c>
      <c r="Q54" s="87" t="s">
        <v>51</v>
      </c>
      <c r="R54" s="87" t="s">
        <v>31</v>
      </c>
      <c r="S54" s="112" t="s">
        <v>52</v>
      </c>
      <c r="T54" s="169"/>
      <c r="U54" s="87" t="s">
        <v>53</v>
      </c>
      <c r="V54" s="133"/>
    </row>
    <row r="55" spans="1:22">
      <c r="A55" s="66"/>
      <c r="B55" s="90" t="str">
        <f>C2</f>
        <v>0504-</v>
      </c>
      <c r="C55" s="66" t="str">
        <f>B6</f>
        <v>主瓦</v>
      </c>
      <c r="D55" s="30">
        <f>F3</f>
        <v>1050</v>
      </c>
      <c r="E55" s="30" t="str">
        <f>J3</f>
        <v>灰色</v>
      </c>
      <c r="F55" s="91">
        <f>H3</f>
        <v>2.5</v>
      </c>
      <c r="G55" s="66">
        <f>I6</f>
        <v>2.85</v>
      </c>
      <c r="H55" s="66">
        <f>J6</f>
        <v>5</v>
      </c>
      <c r="I55" s="137">
        <f>1.05*G55*H55</f>
        <v>14.9625</v>
      </c>
      <c r="J55" s="138"/>
      <c r="K55" s="139"/>
      <c r="L55" s="66">
        <f>F2</f>
        <v/>
      </c>
      <c r="M55" s="66"/>
      <c r="N55" s="66"/>
      <c r="O55" s="66"/>
      <c r="P55" s="66">
        <f>F2</f>
        <v/>
      </c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30"/>
      <c r="E56" s="30"/>
      <c r="F56" s="91"/>
      <c r="G56" s="66">
        <f>I7</f>
        <v>4.16</v>
      </c>
      <c r="H56" s="66">
        <f>J7</f>
        <v>6</v>
      </c>
      <c r="I56" s="137">
        <f>K7</f>
        <v>26.208</v>
      </c>
      <c r="J56" s="138"/>
      <c r="K56" s="139"/>
      <c r="L56" s="66"/>
      <c r="M56" s="66"/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90"/>
      <c r="C57" s="66"/>
      <c r="D57" s="30"/>
      <c r="E57" s="30"/>
      <c r="F57" s="91"/>
      <c r="G57" s="66"/>
      <c r="H57" s="92" t="s">
        <v>44</v>
      </c>
      <c r="I57" s="140">
        <f>E6</f>
        <v>369.6525</v>
      </c>
      <c r="J57" s="141">
        <f>I57</f>
        <v>369.6525</v>
      </c>
      <c r="K57" s="139" t="str">
        <f>F6</f>
        <v>30</v>
      </c>
      <c r="L57" s="66">
        <f>F2</f>
        <v/>
      </c>
      <c r="M57" s="66">
        <f>I57*K57</f>
        <v>11089.575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 t="str">
        <f>B7</f>
        <v>正脊</v>
      </c>
      <c r="D58" s="30"/>
      <c r="E58" s="30"/>
      <c r="F58" s="91"/>
      <c r="G58" s="66"/>
      <c r="H58" s="66"/>
      <c r="I58" s="137">
        <f>E7</f>
        <v>57</v>
      </c>
      <c r="J58" s="138"/>
      <c r="K58" s="139" t="str">
        <f>F7</f>
        <v>28</v>
      </c>
      <c r="L58" s="66">
        <f>F2</f>
        <v/>
      </c>
      <c r="M58" s="66">
        <f>I58*K58</f>
        <v>1596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 t="str">
        <f>B8</f>
        <v>斜脊</v>
      </c>
      <c r="D59" s="30"/>
      <c r="E59" s="30"/>
      <c r="F59" s="91"/>
      <c r="G59" s="66"/>
      <c r="H59" s="66"/>
      <c r="I59" s="137">
        <f>E8</f>
        <v>37</v>
      </c>
      <c r="J59" s="138"/>
      <c r="K59" s="139" t="str">
        <f>F8</f>
        <v>25</v>
      </c>
      <c r="L59" s="66"/>
      <c r="M59" s="66">
        <f>I59*K59</f>
        <v>925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66"/>
      <c r="B60" s="30"/>
      <c r="C60" s="66" t="str">
        <f>B9</f>
        <v>三通</v>
      </c>
      <c r="D60" s="30"/>
      <c r="E60" s="30"/>
      <c r="F60" s="91"/>
      <c r="G60" s="66"/>
      <c r="H60" s="66"/>
      <c r="I60" s="137">
        <f>E9</f>
        <v>4</v>
      </c>
      <c r="J60" s="138"/>
      <c r="K60" s="139" t="str">
        <f>F9</f>
        <v>25</v>
      </c>
      <c r="L60" s="66"/>
      <c r="M60" s="66">
        <f>I60*K60</f>
        <v>100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spans="1:22">
      <c r="A61" s="66"/>
      <c r="B61" s="30"/>
      <c r="C61" s="66" t="str">
        <f>B10</f>
        <v>斜脊堵头</v>
      </c>
      <c r="D61" s="30"/>
      <c r="E61" s="30"/>
      <c r="F61" s="91"/>
      <c r="G61" s="66"/>
      <c r="H61" s="66"/>
      <c r="I61" s="137">
        <f>E10</f>
        <v>7</v>
      </c>
      <c r="J61" s="138"/>
      <c r="K61" s="139" t="str">
        <f>F10</f>
        <v>15</v>
      </c>
      <c r="L61" s="66"/>
      <c r="M61" s="66">
        <f>I61*K61</f>
        <v>105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spans="1:22">
      <c r="A62" s="66"/>
      <c r="B62" s="30"/>
      <c r="C62" s="66" t="str">
        <f>B11</f>
        <v>滴水</v>
      </c>
      <c r="D62" s="30"/>
      <c r="E62" s="30"/>
      <c r="F62" s="91"/>
      <c r="G62" s="66"/>
      <c r="H62" s="66"/>
      <c r="I62" s="137">
        <f>E11</f>
        <v>110</v>
      </c>
      <c r="J62" s="138"/>
      <c r="K62" s="139" t="str">
        <f>F11</f>
        <v>25</v>
      </c>
      <c r="L62" s="66"/>
      <c r="M62" s="66">
        <f>I62*K62</f>
        <v>2750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pans="1:22">
      <c r="A63" s="66"/>
      <c r="B63" s="30"/>
      <c r="C63" s="66" t="str">
        <f>B12</f>
        <v>防水帽</v>
      </c>
      <c r="D63" s="30"/>
      <c r="E63" s="30"/>
      <c r="F63" s="91"/>
      <c r="G63" s="66"/>
      <c r="H63" s="66"/>
      <c r="I63" s="137">
        <f>E12</f>
        <v>1800</v>
      </c>
      <c r="J63" s="138"/>
      <c r="K63" s="139" t="str">
        <f>F12</f>
        <v>0.2</v>
      </c>
      <c r="L63" s="66"/>
      <c r="M63" s="66">
        <f>I63*K63</f>
        <v>360</v>
      </c>
      <c r="N63" s="66"/>
      <c r="O63" s="66"/>
      <c r="P63" s="66"/>
      <c r="Q63" s="170"/>
      <c r="R63" s="170"/>
      <c r="S63" s="66"/>
      <c r="T63" s="171"/>
      <c r="U63" s="66"/>
      <c r="V63" s="133"/>
    </row>
    <row r="64" spans="1:22">
      <c r="A64" s="93"/>
      <c r="B64" s="94"/>
      <c r="C64" s="93"/>
      <c r="D64" s="94"/>
      <c r="E64" s="94"/>
      <c r="F64" s="95"/>
      <c r="G64" s="93"/>
      <c r="H64" s="93"/>
      <c r="I64" s="142"/>
      <c r="J64" s="143"/>
      <c r="K64" s="144" t="s">
        <v>49</v>
      </c>
      <c r="L64" s="144" t="s">
        <v>49</v>
      </c>
      <c r="M64" s="144">
        <f>G22</f>
        <v>16925.575</v>
      </c>
      <c r="N64" s="93"/>
      <c r="O64" s="145">
        <f>M64</f>
        <v>16925.575</v>
      </c>
      <c r="P64" s="93"/>
      <c r="Q64" s="172"/>
      <c r="R64" s="172"/>
      <c r="S64" s="93"/>
      <c r="T64" s="173">
        <f>-O64-R64</f>
        <v>-16925.575</v>
      </c>
      <c r="U64" s="93">
        <f>T64</f>
        <v>-16925.575</v>
      </c>
      <c r="V64" s="174"/>
    </row>
    <row r="65" spans="1:22">
      <c r="A65" s="92"/>
      <c r="B65" s="33"/>
      <c r="C65" s="92"/>
      <c r="D65" s="33"/>
      <c r="E65" s="33"/>
      <c r="F65" s="96"/>
      <c r="G65" s="92"/>
      <c r="H65" s="92"/>
      <c r="I65" s="146"/>
      <c r="J65" s="141"/>
      <c r="K65" s="147"/>
      <c r="L65" s="92"/>
      <c r="M65" s="92"/>
      <c r="N65" s="92"/>
      <c r="O65" s="92"/>
      <c r="P65" s="92"/>
      <c r="Q65" s="175"/>
      <c r="R65" s="175"/>
      <c r="S65" s="92"/>
      <c r="T65" s="146"/>
      <c r="U65" s="92"/>
      <c r="V65" s="176"/>
    </row>
    <row r="66" spans="1:22">
      <c r="F66" s="97"/>
      <c r="I66" s="131"/>
      <c r="J66" s="132"/>
      <c r="K66" s="133"/>
      <c r="Q66" s="84"/>
      <c r="T66" s="131"/>
      <c r="V66" s="133"/>
    </row>
    <row r="67" spans="1:22">
      <c r="F67" s="97"/>
      <c r="I67" s="131"/>
      <c r="J67" s="132"/>
      <c r="K67" s="133"/>
      <c r="Q67" s="84"/>
      <c r="T67" s="131"/>
      <c r="V67" s="133"/>
    </row>
    <row r="68" spans="1:22">
      <c r="F68" s="97"/>
      <c r="I68" s="131"/>
      <c r="J68" s="132"/>
      <c r="K68" s="133"/>
      <c r="Q68" s="84"/>
      <c r="T68" s="131"/>
      <c r="V68" s="133"/>
    </row>
    <row r="69" spans="1:22">
      <c r="F69" s="97"/>
      <c r="I69" s="131"/>
      <c r="J69" s="132"/>
      <c r="K69" s="133"/>
      <c r="Q69" s="84"/>
      <c r="T69" s="131"/>
      <c r="V69" s="133"/>
    </row>
    <row r="70" spans="1:22">
      <c r="F70" s="97"/>
      <c r="I70" s="131"/>
      <c r="J70" s="132"/>
      <c r="K70" s="133"/>
      <c r="Q70" s="84"/>
      <c r="T70" s="131"/>
      <c r="V70" s="133"/>
    </row>
    <row r="71" spans="1:22" customHeight="1" ht="20.25">
      <c r="A71" s="1" t="s">
        <v>37</v>
      </c>
      <c r="B71" s="2"/>
      <c r="C71" s="2"/>
      <c r="D71" s="2"/>
      <c r="E71" s="2"/>
      <c r="F71" s="3"/>
      <c r="G71" s="2"/>
      <c r="H71" s="2"/>
      <c r="I71" s="98"/>
      <c r="J71" s="99"/>
      <c r="K71" s="100"/>
      <c r="Q71" s="84"/>
      <c r="T71" s="131"/>
      <c r="V71" s="133"/>
    </row>
    <row r="72" spans="1:22" customHeight="1" ht="14.25">
      <c r="A72" s="5" t="str">
        <f>A2</f>
        <v>单号：ZSJC-2020</v>
      </c>
      <c r="B72" s="5"/>
      <c r="C72" s="5" t="str">
        <f>C2</f>
        <v>0504-</v>
      </c>
      <c r="D72" s="5"/>
      <c r="E72" s="5"/>
      <c r="F72" s="62"/>
      <c r="G72" s="7"/>
      <c r="H72" s="7"/>
      <c r="I72" s="101"/>
      <c r="J72" s="102">
        <f>J2</f>
        <v>44685</v>
      </c>
      <c r="K72" s="103"/>
      <c r="Q72" s="84"/>
      <c r="T72" s="131"/>
      <c r="V72" s="133"/>
    </row>
    <row r="73" spans="1:22">
      <c r="A73" s="8" t="s">
        <v>5</v>
      </c>
      <c r="B73" s="9"/>
      <c r="C73" s="30" t="s">
        <v>81</v>
      </c>
      <c r="D73" s="30"/>
      <c r="E73" s="12" t="s">
        <v>7</v>
      </c>
      <c r="F73" s="167">
        <v>1050</v>
      </c>
      <c r="G73" s="12" t="s">
        <v>8</v>
      </c>
      <c r="H73" s="67">
        <f>H3</f>
        <v>2.5</v>
      </c>
      <c r="I73" s="104" t="s">
        <v>9</v>
      </c>
      <c r="J73" s="179" t="str">
        <f>J3</f>
        <v>灰色</v>
      </c>
      <c r="K73" s="168"/>
      <c r="Q73" s="84"/>
      <c r="T73" s="131"/>
      <c r="V73" s="133"/>
    </row>
    <row r="74" spans="1:22">
      <c r="A74" s="14" t="s">
        <v>11</v>
      </c>
      <c r="B74" s="15" t="s">
        <v>12</v>
      </c>
      <c r="C74" s="15" t="s">
        <v>7</v>
      </c>
      <c r="D74" s="15" t="s">
        <v>13</v>
      </c>
      <c r="E74" s="16" t="s">
        <v>14</v>
      </c>
      <c r="F74" s="17" t="s">
        <v>15</v>
      </c>
      <c r="G74" s="15" t="s">
        <v>16</v>
      </c>
      <c r="H74" s="18" t="s">
        <v>17</v>
      </c>
      <c r="I74" s="109"/>
      <c r="J74" s="110"/>
      <c r="K74" s="111"/>
      <c r="Q74" s="84"/>
      <c r="T74" s="131"/>
      <c r="V74" s="133"/>
    </row>
    <row r="75" spans="1:22">
      <c r="A75" s="19"/>
      <c r="B75" s="20"/>
      <c r="C75" s="20"/>
      <c r="D75" s="20"/>
      <c r="E75" s="21"/>
      <c r="F75" s="22"/>
      <c r="G75" s="20"/>
      <c r="H75" s="18" t="s">
        <v>18</v>
      </c>
      <c r="I75" s="70" t="s">
        <v>19</v>
      </c>
      <c r="J75" s="112" t="s">
        <v>20</v>
      </c>
      <c r="K75" s="113" t="s">
        <v>21</v>
      </c>
      <c r="Q75" s="84"/>
      <c r="T75" s="131"/>
      <c r="V75" s="133"/>
    </row>
    <row r="76" spans="1:22" customHeight="1" ht="14.25">
      <c r="A76" s="23">
        <v>1</v>
      </c>
      <c r="B76" s="24" t="str">
        <f>B6</f>
        <v>主瓦</v>
      </c>
      <c r="C76" s="24"/>
      <c r="D76" s="24" t="str">
        <f>D6</f>
        <v>平方</v>
      </c>
      <c r="E76" s="25">
        <f>E6</f>
        <v>369.6525</v>
      </c>
      <c r="F76" s="26" t="s">
        <v>74</v>
      </c>
      <c r="G76" s="27">
        <f>F76*E76</f>
        <v>9241.3125</v>
      </c>
      <c r="H76" s="28">
        <f>H6</f>
        <v>12.954545454545</v>
      </c>
      <c r="I76" s="115">
        <f>I6</f>
        <v>2.85</v>
      </c>
      <c r="J76" s="114">
        <f>J6</f>
        <v>5</v>
      </c>
      <c r="K76" s="25">
        <f>1.05*J76*I76</f>
        <v>14.9625</v>
      </c>
      <c r="M76">
        <f>G76/9*10</f>
        <v>10268.125</v>
      </c>
      <c r="Q76" s="84"/>
      <c r="T76" s="131"/>
      <c r="V76" s="133"/>
    </row>
    <row r="77" spans="1:22" customHeight="1" ht="14.25">
      <c r="A77" s="23">
        <v>2</v>
      </c>
      <c r="B77" s="24" t="str">
        <f>B7</f>
        <v>正脊</v>
      </c>
      <c r="C77" s="24"/>
      <c r="D77" s="24" t="s">
        <v>26</v>
      </c>
      <c r="E77" s="29">
        <f>E7</f>
        <v>57</v>
      </c>
      <c r="F77" s="26" t="s">
        <v>82</v>
      </c>
      <c r="G77" s="27">
        <f>F77*E77</f>
        <v>1197</v>
      </c>
      <c r="H77" s="28">
        <f>H7</f>
        <v>18.909090909091</v>
      </c>
      <c r="I77" s="115">
        <f>I7</f>
        <v>4.16</v>
      </c>
      <c r="J77" s="114">
        <f>J7</f>
        <v>6</v>
      </c>
      <c r="K77" s="25">
        <f>1.05*J77*I77</f>
        <v>26.208</v>
      </c>
      <c r="M77">
        <f>G77/9*10</f>
        <v>1330</v>
      </c>
      <c r="Q77" s="84"/>
      <c r="T77" s="131"/>
      <c r="V77" s="133"/>
    </row>
    <row r="78" spans="1:22" customHeight="1" ht="14.25">
      <c r="A78" s="23">
        <v>3</v>
      </c>
      <c r="B78" s="24" t="str">
        <f>B8</f>
        <v>斜脊</v>
      </c>
      <c r="C78" s="24"/>
      <c r="D78" s="24" t="s">
        <v>26</v>
      </c>
      <c r="E78" s="29">
        <f>E8</f>
        <v>37</v>
      </c>
      <c r="F78" s="26" t="s">
        <v>83</v>
      </c>
      <c r="G78" s="27">
        <f>F78*E78</f>
        <v>592</v>
      </c>
      <c r="H78" s="28">
        <f>H8</f>
        <v>16.909090909091</v>
      </c>
      <c r="I78" s="115">
        <f>I8</f>
        <v>3.72</v>
      </c>
      <c r="J78" s="114">
        <f>J8</f>
        <v>2</v>
      </c>
      <c r="K78" s="25">
        <f>1.05*J78*I78</f>
        <v>7.812</v>
      </c>
      <c r="M78">
        <f>G78/9*10</f>
        <v>657.77777777778</v>
      </c>
      <c r="Q78" s="84"/>
      <c r="T78" s="131"/>
      <c r="V78" s="133"/>
    </row>
    <row r="79" spans="1:22" customHeight="1" ht="14.25">
      <c r="A79" s="23">
        <v>4</v>
      </c>
      <c r="B79" s="24" t="str">
        <f>B9</f>
        <v>三通</v>
      </c>
      <c r="C79" s="24"/>
      <c r="D79" s="24" t="s">
        <v>26</v>
      </c>
      <c r="E79" s="29">
        <f>E9</f>
        <v>4</v>
      </c>
      <c r="F79" s="26" t="s">
        <v>84</v>
      </c>
      <c r="G79" s="27">
        <f>F79*E79</f>
        <v>72</v>
      </c>
      <c r="H79" s="28">
        <f>H9</f>
        <v>8.9545454545455</v>
      </c>
      <c r="I79" s="115">
        <f>I9</f>
        <v>1.97</v>
      </c>
      <c r="J79" s="114">
        <f>J9</f>
        <v>10</v>
      </c>
      <c r="K79" s="25">
        <f>1.05*J79*I79</f>
        <v>20.685</v>
      </c>
      <c r="M79">
        <f>G79/9*10</f>
        <v>80</v>
      </c>
      <c r="Q79" s="84"/>
      <c r="T79" s="131"/>
      <c r="V79" s="133"/>
    </row>
    <row r="80" spans="1:22" customHeight="1" ht="14.25">
      <c r="A80" s="23">
        <v>5</v>
      </c>
      <c r="B80" s="24" t="str">
        <f>B10</f>
        <v>斜脊堵头</v>
      </c>
      <c r="C80" s="24"/>
      <c r="D80" s="24" t="s">
        <v>26</v>
      </c>
      <c r="E80" s="29">
        <f>E10</f>
        <v>7</v>
      </c>
      <c r="F80" s="26" t="s">
        <v>63</v>
      </c>
      <c r="G80" s="27">
        <f>F80*E80</f>
        <v>3.5</v>
      </c>
      <c r="H80" s="28">
        <f>H10</f>
        <v>5</v>
      </c>
      <c r="I80" s="115">
        <f>I10</f>
        <v>1.1</v>
      </c>
      <c r="J80" s="114">
        <f>J10</f>
        <v>4</v>
      </c>
      <c r="K80" s="25">
        <f>1.05*J80*I80</f>
        <v>4.62</v>
      </c>
      <c r="M80">
        <f>G80/9*10</f>
        <v>3.8888888888889</v>
      </c>
      <c r="Q80" s="84"/>
      <c r="T80" s="131"/>
      <c r="V80" s="133"/>
    </row>
    <row r="81" spans="1:22" customHeight="1" ht="14.25">
      <c r="A81" s="23">
        <v>6</v>
      </c>
      <c r="B81" s="24" t="str">
        <f>B11</f>
        <v>滴水</v>
      </c>
      <c r="C81" s="32"/>
      <c r="D81" s="24" t="s">
        <v>26</v>
      </c>
      <c r="E81" s="29">
        <f>E11</f>
        <v>110</v>
      </c>
      <c r="F81" s="182" t="s">
        <v>84</v>
      </c>
      <c r="G81" s="27">
        <f>F81*E81</f>
        <v>1980</v>
      </c>
      <c r="H81" s="28">
        <f>H11</f>
        <v>9.9545454545455</v>
      </c>
      <c r="I81" s="115">
        <f>I11</f>
        <v>2.19</v>
      </c>
      <c r="J81" s="114">
        <f>J11</f>
        <v>9</v>
      </c>
      <c r="K81" s="25">
        <f>1.05*J81*I81</f>
        <v>20.6955</v>
      </c>
      <c r="M81">
        <f>G81/9*10</f>
        <v>2200</v>
      </c>
      <c r="Q81" s="84"/>
      <c r="T81" s="131"/>
      <c r="V81" s="133"/>
    </row>
    <row r="82" spans="1:22" customHeight="1" ht="14.25">
      <c r="A82" s="23"/>
      <c r="B82" s="32"/>
      <c r="C82" s="24"/>
      <c r="D82" s="24"/>
      <c r="E82" s="29"/>
      <c r="F82" s="182"/>
      <c r="G82" s="27"/>
      <c r="H82" s="28">
        <f>H12</f>
        <v>11.954545454545</v>
      </c>
      <c r="I82" s="115">
        <f>I12</f>
        <v>2.63</v>
      </c>
      <c r="J82" s="114">
        <f>J12</f>
        <v>5</v>
      </c>
      <c r="K82" s="25">
        <f>1.05*J82*I82</f>
        <v>13.8075</v>
      </c>
    </row>
    <row r="83" spans="1:22" customHeight="1" ht="14.25">
      <c r="A83" s="23"/>
      <c r="B83" s="177"/>
      <c r="C83" s="24"/>
      <c r="D83" s="24"/>
      <c r="E83" s="29"/>
      <c r="F83" s="26"/>
      <c r="G83" s="27">
        <f>F83*E83</f>
        <v>0</v>
      </c>
      <c r="H83" s="28">
        <f>H13</f>
        <v>27.863636363636</v>
      </c>
      <c r="I83" s="115">
        <f>I13</f>
        <v>6.13</v>
      </c>
      <c r="J83" s="114">
        <f>J13</f>
        <v>23</v>
      </c>
      <c r="K83" s="25">
        <f>1.05*J83*I83</f>
        <v>148.0395</v>
      </c>
    </row>
    <row r="84" spans="1:22" customHeight="1" ht="14.25">
      <c r="A84" s="34"/>
      <c r="B84" s="177"/>
      <c r="C84" s="35"/>
      <c r="D84" s="35"/>
      <c r="E84" s="36"/>
      <c r="F84" s="26"/>
      <c r="G84" s="27">
        <f>F84*E84</f>
        <v>0</v>
      </c>
      <c r="H84" s="28">
        <f>H14</f>
        <v>13.954545454545</v>
      </c>
      <c r="I84" s="115">
        <f>I14</f>
        <v>3.07</v>
      </c>
      <c r="J84" s="114">
        <f>J14</f>
        <v>6</v>
      </c>
      <c r="K84" s="25">
        <f>1.05*J84*I84</f>
        <v>19.341</v>
      </c>
    </row>
    <row r="85" spans="1:22" customHeight="1" ht="14.25">
      <c r="A85" s="34"/>
      <c r="B85" s="177"/>
      <c r="C85" s="35"/>
      <c r="D85" s="35"/>
      <c r="E85" s="36"/>
      <c r="F85" s="26"/>
      <c r="G85" s="27">
        <f>F85*E85</f>
        <v>0</v>
      </c>
      <c r="H85" s="28">
        <f>H15</f>
        <v>22.909090909091</v>
      </c>
      <c r="I85" s="115">
        <f>I15</f>
        <v>5.04</v>
      </c>
      <c r="J85" s="114">
        <f>J15</f>
        <v>2</v>
      </c>
      <c r="K85" s="25">
        <f>1.05*J85*I85</f>
        <v>10.584</v>
      </c>
    </row>
    <row r="86" spans="1:22" customHeight="1" ht="14.25">
      <c r="A86" s="37"/>
      <c r="B86" s="177"/>
      <c r="C86" s="38"/>
      <c r="D86" s="38"/>
      <c r="E86" s="39"/>
      <c r="F86" s="26"/>
      <c r="G86" s="27">
        <f>F86*E86</f>
        <v>0</v>
      </c>
      <c r="H86" s="28">
        <f>H16</f>
        <v>14.954545454545</v>
      </c>
      <c r="I86" s="115">
        <f>I16</f>
        <v>3.29</v>
      </c>
      <c r="J86" s="114">
        <f>J16</f>
        <v>8</v>
      </c>
      <c r="K86" s="25">
        <f>1.05*J86*I86</f>
        <v>27.636</v>
      </c>
    </row>
    <row r="87" spans="1:22" customHeight="1" ht="14.25">
      <c r="A87" s="37"/>
      <c r="B87" s="177"/>
      <c r="C87" s="24"/>
      <c r="D87" s="24"/>
      <c r="E87" s="29"/>
      <c r="F87" s="26"/>
      <c r="G87" s="27">
        <f>F87*E87</f>
        <v>0</v>
      </c>
      <c r="H87" s="28">
        <f>H17</f>
        <v>10.954545454545</v>
      </c>
      <c r="I87" s="115">
        <f>I17</f>
        <v>2.41</v>
      </c>
      <c r="J87" s="114">
        <f>J17</f>
        <v>2</v>
      </c>
      <c r="K87" s="25">
        <f>1.05*J87*I87</f>
        <v>5.061</v>
      </c>
    </row>
    <row r="88" spans="1:22" customHeight="1" ht="14.25">
      <c r="A88" s="72"/>
      <c r="B88" s="177"/>
      <c r="C88" s="178"/>
      <c r="D88" s="38"/>
      <c r="E88" s="39"/>
      <c r="F88" s="42"/>
      <c r="G88" s="27">
        <f>F88*E88</f>
        <v>0</v>
      </c>
      <c r="H88" s="28">
        <f>H18</f>
        <v>23.909090909091</v>
      </c>
      <c r="I88" s="115">
        <f>I18</f>
        <v>5.26</v>
      </c>
      <c r="J88" s="114">
        <f>J18</f>
        <v>5</v>
      </c>
      <c r="K88" s="25">
        <f>1.05*J88*I88</f>
        <v>27.615</v>
      </c>
      <c r="M88">
        <v>17007</v>
      </c>
    </row>
    <row r="89" spans="1:22" customHeight="1" ht="14.25">
      <c r="A89" s="43"/>
      <c r="B89" s="44"/>
      <c r="C89" s="45"/>
      <c r="D89" s="45"/>
      <c r="E89" s="46"/>
      <c r="F89" s="47"/>
      <c r="G89" s="27">
        <f>F89*E89</f>
        <v>0</v>
      </c>
      <c r="H89" s="28">
        <f>H19</f>
        <v>17.909090909091</v>
      </c>
      <c r="I89" s="115">
        <f>I19</f>
        <v>3.94</v>
      </c>
      <c r="J89" s="114">
        <f>J19</f>
        <v>1</v>
      </c>
      <c r="K89" s="25">
        <f>1.05*J89*I89</f>
        <v>4.137</v>
      </c>
      <c r="M89">
        <v>170067</v>
      </c>
    </row>
    <row r="90" spans="1:22" customHeight="1" ht="14.25">
      <c r="A90" s="43"/>
      <c r="B90" s="44"/>
      <c r="C90" s="45"/>
      <c r="D90" s="45"/>
      <c r="E90" s="49"/>
      <c r="F90" s="47"/>
      <c r="G90" s="27">
        <f>F90*E90</f>
        <v>0</v>
      </c>
      <c r="H90" s="28">
        <f>H20</f>
        <v>7.9545454545455</v>
      </c>
      <c r="I90" s="115">
        <f>I20</f>
        <v>1.75</v>
      </c>
      <c r="J90" s="114">
        <f>J20</f>
        <v>3</v>
      </c>
      <c r="K90" s="25">
        <f>1.05*J90*I90</f>
        <v>5.5125</v>
      </c>
      <c r="M90">
        <f>SUM(M88:M89)</f>
        <v>187074</v>
      </c>
      <c r="N90">
        <f>M90*9/10</f>
        <v>168366.6</v>
      </c>
    </row>
    <row r="91" spans="1:22" customHeight="1" ht="14.25">
      <c r="A91" s="37"/>
      <c r="B91" s="55"/>
      <c r="C91" s="81"/>
      <c r="D91" s="51" t="s">
        <v>29</v>
      </c>
      <c r="E91" s="27">
        <f>SUM(E77:E90)</f>
        <v>215</v>
      </c>
      <c r="F91" s="52" t="s">
        <v>30</v>
      </c>
      <c r="G91" s="53">
        <f>SUM(G76:G90)</f>
        <v>13085.8125</v>
      </c>
      <c r="H91" s="54"/>
      <c r="I91" s="117" t="s">
        <v>29</v>
      </c>
      <c r="J91" s="116">
        <f>SUM(J76:J90)</f>
        <v>91</v>
      </c>
      <c r="K91" s="25">
        <f>SUM(K76:K90)</f>
        <v>356.7165</v>
      </c>
      <c r="M91">
        <f>G91/9*10</f>
        <v>14539.791666667</v>
      </c>
    </row>
    <row r="92" spans="1:22" customHeight="1" ht="14.25">
      <c r="A92" s="7"/>
      <c r="B92" s="7" t="s">
        <v>33</v>
      </c>
      <c r="C92" s="7"/>
      <c r="D92" s="7"/>
      <c r="E92" s="7"/>
      <c r="F92" s="160" t="s">
        <v>59</v>
      </c>
      <c r="G92" s="4"/>
      <c r="H92" s="7"/>
      <c r="I92" s="130"/>
      <c r="J92" s="121"/>
      <c r="K92" s="122"/>
      <c r="M92">
        <f>M91-M89</f>
        <v>-155527.20833333</v>
      </c>
    </row>
    <row r="95" spans="1:22" customHeight="1" ht="20.25">
      <c r="A95" s="1" t="s">
        <v>37</v>
      </c>
      <c r="B95" s="2"/>
      <c r="C95" s="2"/>
      <c r="D95" s="2"/>
      <c r="E95" s="2"/>
      <c r="F95" s="3"/>
      <c r="G95" s="2"/>
      <c r="H95" s="2"/>
      <c r="I95" s="98"/>
      <c r="J95" s="99"/>
      <c r="K95" s="100"/>
    </row>
    <row r="96" spans="1:22" customHeight="1" ht="14.25">
      <c r="A96" s="5" t="str">
        <f>A27</f>
        <v>河北中塑建材有限公司-付货清单</v>
      </c>
      <c r="B96" s="5"/>
      <c r="C96" s="5">
        <f>C27</f>
        <v/>
      </c>
      <c r="D96" s="5"/>
      <c r="E96" s="5"/>
      <c r="F96" s="62"/>
      <c r="G96" s="7"/>
      <c r="H96" s="7"/>
      <c r="I96" s="101"/>
      <c r="J96" s="102">
        <f>J27</f>
        <v/>
      </c>
      <c r="K96" s="103"/>
    </row>
    <row r="97" spans="1:22">
      <c r="A97" s="8" t="s">
        <v>5</v>
      </c>
      <c r="B97" s="9"/>
      <c r="C97" s="30" t="s">
        <v>81</v>
      </c>
      <c r="D97" s="30"/>
      <c r="E97" s="12" t="s">
        <v>7</v>
      </c>
      <c r="F97" s="167">
        <v>1050</v>
      </c>
      <c r="G97" s="12" t="s">
        <v>8</v>
      </c>
      <c r="H97" s="67">
        <v>2.5</v>
      </c>
      <c r="I97" s="104" t="s">
        <v>9</v>
      </c>
      <c r="J97" s="179">
        <f>J28</f>
        <v>44685</v>
      </c>
      <c r="K97" s="168"/>
    </row>
    <row r="98" spans="1:22">
      <c r="A98" s="14" t="s">
        <v>11</v>
      </c>
      <c r="B98" s="15" t="s">
        <v>12</v>
      </c>
      <c r="C98" s="15" t="s">
        <v>7</v>
      </c>
      <c r="D98" s="15" t="s">
        <v>13</v>
      </c>
      <c r="E98" s="16" t="s">
        <v>14</v>
      </c>
      <c r="F98" s="17" t="s">
        <v>15</v>
      </c>
      <c r="G98" s="15" t="s">
        <v>16</v>
      </c>
      <c r="H98" s="18" t="s">
        <v>17</v>
      </c>
      <c r="I98" s="109"/>
      <c r="J98" s="110"/>
      <c r="K98" s="111"/>
    </row>
    <row r="99" spans="1:22">
      <c r="A99" s="19"/>
      <c r="B99" s="20"/>
      <c r="C99" s="20"/>
      <c r="D99" s="20"/>
      <c r="E99" s="21"/>
      <c r="F99" s="22"/>
      <c r="G99" s="20"/>
      <c r="H99" s="18" t="s">
        <v>18</v>
      </c>
      <c r="I99" s="70" t="s">
        <v>19</v>
      </c>
      <c r="J99" s="112" t="s">
        <v>20</v>
      </c>
      <c r="K99" s="113" t="s">
        <v>21</v>
      </c>
    </row>
    <row r="100" spans="1:22" customHeight="1" ht="14.25">
      <c r="A100" s="23">
        <v>1</v>
      </c>
      <c r="B100" s="24" t="str">
        <f>B32</f>
        <v>主瓦总数</v>
      </c>
      <c r="C100" s="24"/>
      <c r="D100" s="24" t="s">
        <v>26</v>
      </c>
      <c r="E100" s="29">
        <f>E32</f>
        <v>369.6525</v>
      </c>
      <c r="F100" s="183">
        <f>F76/9*10</f>
        <v>27.777777777778</v>
      </c>
      <c r="G100" s="27">
        <f>E100*F100</f>
        <v>10268.125</v>
      </c>
      <c r="H100" s="28" t="str">
        <f>H31</f>
        <v>波数</v>
      </c>
      <c r="I100" s="115" t="str">
        <f>I31</f>
        <v>长度(m)</v>
      </c>
      <c r="J100" s="114" t="str">
        <f>J31</f>
        <v>块数</v>
      </c>
      <c r="K100" s="25" t="e">
        <f>1.05*J100*I100</f>
        <v>#VALUE!</v>
      </c>
    </row>
    <row r="101" spans="1:22" customHeight="1" ht="14.25">
      <c r="A101" s="23">
        <v>2</v>
      </c>
      <c r="B101" s="24" t="str">
        <f>B33</f>
        <v>正脊</v>
      </c>
      <c r="C101" s="24"/>
      <c r="D101" s="24" t="s">
        <v>26</v>
      </c>
      <c r="E101" s="29">
        <f>E33</f>
        <v>57</v>
      </c>
      <c r="F101" s="183">
        <f>F77/9*10</f>
        <v>23.333333333333</v>
      </c>
      <c r="G101" s="27">
        <f>E101*F101</f>
        <v>1330</v>
      </c>
      <c r="H101" s="28">
        <f>H32</f>
        <v>12.954545454545</v>
      </c>
      <c r="I101" s="115">
        <f>I32</f>
        <v>2.85</v>
      </c>
      <c r="J101" s="114">
        <f>J32</f>
        <v>5</v>
      </c>
      <c r="K101" s="25">
        <f>1.05*J101*I101</f>
        <v>14.9625</v>
      </c>
      <c r="M101">
        <f>F100/10*9</f>
        <v>25</v>
      </c>
    </row>
    <row r="102" spans="1:22" customHeight="1" ht="14.25">
      <c r="A102" s="23">
        <v>3</v>
      </c>
      <c r="B102" s="24" t="str">
        <f>B34</f>
        <v>斜脊</v>
      </c>
      <c r="C102" s="32"/>
      <c r="D102" s="24" t="s">
        <v>26</v>
      </c>
      <c r="E102" s="29">
        <f>E34</f>
        <v>37</v>
      </c>
      <c r="F102" s="183">
        <f>F78/9*10</f>
        <v>17.777777777778</v>
      </c>
      <c r="G102" s="27">
        <f>E102*F102</f>
        <v>657.77777777778</v>
      </c>
      <c r="H102" s="28">
        <f>H33</f>
        <v>18.909090909091</v>
      </c>
      <c r="I102" s="115">
        <f>I33</f>
        <v>4.16</v>
      </c>
      <c r="J102" s="114">
        <f>J33</f>
        <v>6</v>
      </c>
      <c r="K102" s="25">
        <f>1.05*J102*I102</f>
        <v>26.208</v>
      </c>
      <c r="M102">
        <f>F101/10*9</f>
        <v>21</v>
      </c>
    </row>
    <row r="103" spans="1:22" customHeight="1" ht="14.25">
      <c r="A103" s="23">
        <v>4</v>
      </c>
      <c r="B103" s="24" t="str">
        <f>B35</f>
        <v>三通</v>
      </c>
      <c r="C103" s="32"/>
      <c r="D103" s="24" t="s">
        <v>26</v>
      </c>
      <c r="E103" s="29">
        <f>E35</f>
        <v>4</v>
      </c>
      <c r="F103" s="183">
        <f>F79/9*10</f>
        <v>20</v>
      </c>
      <c r="G103" s="27">
        <f>E103*F103</f>
        <v>80</v>
      </c>
      <c r="H103" s="28">
        <f>H34</f>
        <v>16.909090909091</v>
      </c>
      <c r="I103" s="115">
        <f>I34</f>
        <v>3.72</v>
      </c>
      <c r="J103" s="114">
        <f>J34</f>
        <v>2</v>
      </c>
      <c r="K103" s="25">
        <f>1.05*J103*I103</f>
        <v>7.812</v>
      </c>
      <c r="M103">
        <f>F102/10*9</f>
        <v>16</v>
      </c>
    </row>
    <row r="104" spans="1:22" customHeight="1" ht="14.25">
      <c r="A104" s="23">
        <v>5</v>
      </c>
      <c r="B104" s="24" t="str">
        <f>B36</f>
        <v>斜脊堵头</v>
      </c>
      <c r="C104" s="32"/>
      <c r="D104" s="24" t="s">
        <v>26</v>
      </c>
      <c r="E104" s="29">
        <f>E36</f>
        <v>7</v>
      </c>
      <c r="F104" s="183">
        <f>F80/9*10</f>
        <v>0.55555555555556</v>
      </c>
      <c r="G104" s="27">
        <f>E104*F104</f>
        <v>3.8888888888889</v>
      </c>
      <c r="H104" s="28">
        <f>H35</f>
        <v>8.9545454545455</v>
      </c>
      <c r="I104" s="115">
        <f>I35</f>
        <v>1.97</v>
      </c>
      <c r="J104" s="114">
        <f>J35</f>
        <v>10</v>
      </c>
      <c r="K104" s="25">
        <f>1.05*J104*I104</f>
        <v>20.685</v>
      </c>
      <c r="M104">
        <f>F103/10*9</f>
        <v>18</v>
      </c>
    </row>
    <row r="105" spans="1:22" customHeight="1" ht="14.25">
      <c r="A105" s="23">
        <v>6</v>
      </c>
      <c r="B105" s="24" t="str">
        <f>B37</f>
        <v>滴水</v>
      </c>
      <c r="C105" s="32"/>
      <c r="D105" s="24" t="s">
        <v>26</v>
      </c>
      <c r="E105" s="29">
        <f>E37</f>
        <v>110</v>
      </c>
      <c r="F105" s="183">
        <f>F81/9*10</f>
        <v>20</v>
      </c>
      <c r="G105" s="27">
        <f>E105*F105</f>
        <v>2200</v>
      </c>
      <c r="H105" s="28">
        <f>H36</f>
        <v>5</v>
      </c>
      <c r="I105" s="115">
        <f>I36</f>
        <v>1.1</v>
      </c>
      <c r="J105" s="114">
        <f>J36</f>
        <v>4</v>
      </c>
      <c r="K105" s="25">
        <f>1.05*J105*I105</f>
        <v>4.62</v>
      </c>
      <c r="M105">
        <v>17.78</v>
      </c>
    </row>
    <row r="106" spans="1:22" customHeight="1" ht="14.25">
      <c r="A106" s="23"/>
      <c r="B106" s="30"/>
      <c r="C106" s="66"/>
      <c r="D106" s="30"/>
      <c r="E106" s="30"/>
      <c r="F106" s="66"/>
      <c r="G106" s="66"/>
      <c r="H106" s="28">
        <f>H37</f>
        <v>9.9545454545455</v>
      </c>
      <c r="I106" s="115">
        <f>I37</f>
        <v>2.19</v>
      </c>
      <c r="J106" s="114">
        <f>J37</f>
        <v>9</v>
      </c>
      <c r="K106" s="25">
        <f>1.05*J106*I106</f>
        <v>20.6955</v>
      </c>
    </row>
    <row r="107" spans="1:22" customHeight="1" ht="14.25">
      <c r="A107" s="23"/>
      <c r="B107" s="177"/>
      <c r="C107" s="24"/>
      <c r="D107" s="24"/>
      <c r="E107" s="29"/>
      <c r="F107" s="26"/>
      <c r="G107" s="27">
        <f>F107*E107</f>
        <v>0</v>
      </c>
      <c r="H107" s="28">
        <f>H38</f>
        <v>11.954545454545</v>
      </c>
      <c r="I107" s="115">
        <f>I38</f>
        <v>2.63</v>
      </c>
      <c r="J107" s="114">
        <f>J38</f>
        <v>5</v>
      </c>
      <c r="K107" s="25">
        <f>1.05*J107*I107</f>
        <v>13.8075</v>
      </c>
    </row>
    <row r="108" spans="1:22" customHeight="1" ht="14.25">
      <c r="A108" s="34"/>
      <c r="B108" s="177"/>
      <c r="C108" s="35"/>
      <c r="D108" s="35"/>
      <c r="E108" s="36"/>
      <c r="F108" s="26"/>
      <c r="G108" s="27">
        <f>F108*E108</f>
        <v>0</v>
      </c>
      <c r="H108" s="28">
        <f>H39</f>
        <v>27.863636363636</v>
      </c>
      <c r="I108" s="115">
        <f>I39</f>
        <v>6.13</v>
      </c>
      <c r="J108" s="114">
        <f>J39</f>
        <v>23</v>
      </c>
      <c r="K108" s="25">
        <f>1.05*J108*I108</f>
        <v>148.0395</v>
      </c>
    </row>
    <row r="109" spans="1:22" customHeight="1" ht="14.25">
      <c r="A109" s="34"/>
      <c r="B109" s="177"/>
      <c r="C109" s="35"/>
      <c r="D109" s="35"/>
      <c r="E109" s="36"/>
      <c r="F109" s="26"/>
      <c r="G109" s="27">
        <f>F109*E109</f>
        <v>0</v>
      </c>
      <c r="H109" s="28">
        <f>H40</f>
        <v>13.954545454545</v>
      </c>
      <c r="I109" s="115">
        <f>I40</f>
        <v>3.07</v>
      </c>
      <c r="J109" s="114">
        <f>J40</f>
        <v>6</v>
      </c>
      <c r="K109" s="25">
        <f>1.05*J109*I109</f>
        <v>19.341</v>
      </c>
    </row>
    <row r="110" spans="1:22" customHeight="1" ht="14.25">
      <c r="A110" s="37"/>
      <c r="B110" s="177"/>
      <c r="C110" s="38"/>
      <c r="D110" s="38"/>
      <c r="E110" s="39"/>
      <c r="F110" s="26"/>
      <c r="G110" s="27">
        <f>F110*E110</f>
        <v>0</v>
      </c>
      <c r="H110" s="28">
        <f>H41</f>
        <v>22.909090909091</v>
      </c>
      <c r="I110" s="115">
        <f>I41</f>
        <v>5.04</v>
      </c>
      <c r="J110" s="114">
        <f>J41</f>
        <v>2</v>
      </c>
      <c r="K110" s="25">
        <f>1.05*J110*I110</f>
        <v>10.584</v>
      </c>
    </row>
    <row r="111" spans="1:22" customHeight="1" ht="14.25">
      <c r="A111" s="37"/>
      <c r="B111" s="177"/>
      <c r="C111" s="24"/>
      <c r="D111" s="24"/>
      <c r="E111" s="29"/>
      <c r="F111" s="26"/>
      <c r="G111" s="27">
        <f>F111*E111</f>
        <v>0</v>
      </c>
      <c r="H111" s="28">
        <f>H42</f>
        <v>14.954545454545</v>
      </c>
      <c r="I111" s="115">
        <f>I42</f>
        <v>3.29</v>
      </c>
      <c r="J111" s="114">
        <f>J42</f>
        <v>8</v>
      </c>
      <c r="K111" s="25">
        <f>1.05*J111*I111</f>
        <v>27.636</v>
      </c>
    </row>
    <row r="112" spans="1:22" customHeight="1" ht="14.25">
      <c r="A112" s="72"/>
      <c r="B112" s="177"/>
      <c r="C112" s="178"/>
      <c r="D112" s="38"/>
      <c r="E112" s="39"/>
      <c r="F112" s="42"/>
      <c r="G112" s="27">
        <f>F112*E112</f>
        <v>0</v>
      </c>
      <c r="H112" s="28">
        <f>H43</f>
        <v>10.954545454545</v>
      </c>
      <c r="I112" s="115">
        <f>I43</f>
        <v>2.41</v>
      </c>
      <c r="J112" s="114">
        <f>J43</f>
        <v>2</v>
      </c>
      <c r="K112" s="25">
        <f>1.05*J112*I112</f>
        <v>5.061</v>
      </c>
    </row>
    <row r="113" spans="1:22" customHeight="1" ht="14.25">
      <c r="A113" s="43"/>
      <c r="B113" s="44"/>
      <c r="C113" s="45"/>
      <c r="D113" s="45"/>
      <c r="E113" s="46"/>
      <c r="F113" s="47"/>
      <c r="G113" s="27">
        <f>F113*E113</f>
        <v>0</v>
      </c>
      <c r="H113" s="28">
        <f>H44</f>
        <v>23.909090909091</v>
      </c>
      <c r="I113" s="115">
        <f>I44</f>
        <v>5.26</v>
      </c>
      <c r="J113" s="114">
        <f>J44</f>
        <v>5</v>
      </c>
      <c r="K113" s="25">
        <f>1.05*J113*I113</f>
        <v>27.615</v>
      </c>
    </row>
    <row r="114" spans="1:22" customHeight="1" ht="14.25">
      <c r="A114" s="43"/>
      <c r="B114" s="44"/>
      <c r="C114" s="45"/>
      <c r="D114" s="45"/>
      <c r="E114" s="49"/>
      <c r="F114" s="47"/>
      <c r="G114" s="27">
        <f>F114*E114</f>
        <v>0</v>
      </c>
      <c r="H114" s="28">
        <f>H45</f>
        <v>17.909090909091</v>
      </c>
      <c r="I114" s="115">
        <f>I45</f>
        <v>3.94</v>
      </c>
      <c r="J114" s="114">
        <f>J45</f>
        <v>1</v>
      </c>
      <c r="K114" s="25">
        <f>1.05*J114*I114</f>
        <v>4.137</v>
      </c>
    </row>
    <row r="115" spans="1:22" customHeight="1" ht="14.25">
      <c r="A115" s="37"/>
      <c r="B115" s="55"/>
      <c r="C115" s="81"/>
      <c r="D115" s="51" t="s">
        <v>29</v>
      </c>
      <c r="E115" s="27">
        <f>SUM(E100:E114)</f>
        <v>584.6525</v>
      </c>
      <c r="F115" s="52" t="s">
        <v>30</v>
      </c>
      <c r="G115" s="53">
        <f>SUM(G100:G114)</f>
        <v>14539.791666667</v>
      </c>
      <c r="H115" s="54"/>
      <c r="I115" s="117" t="s">
        <v>29</v>
      </c>
      <c r="J115" s="116">
        <f>SUM(J100:J114)</f>
        <v>88</v>
      </c>
      <c r="K115" s="25" t="e">
        <f>SUM(K100:K114)</f>
        <v>#VALUE!</v>
      </c>
    </row>
    <row r="116" spans="1:22" customHeight="1" ht="14.25">
      <c r="A116" s="7"/>
      <c r="B116" s="7" t="s">
        <v>33</v>
      </c>
      <c r="C116" s="7"/>
      <c r="D116" s="7"/>
      <c r="E116" s="7"/>
      <c r="F116" s="160" t="s">
        <v>59</v>
      </c>
      <c r="G116" s="4"/>
      <c r="H116" s="7"/>
      <c r="I116" s="130"/>
      <c r="J116" s="121"/>
      <c r="K116" s="1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2:N22"/>
    <mergeCell ref="A23:B23"/>
    <mergeCell ref="C23:F23"/>
    <mergeCell ref="G23:K23"/>
    <mergeCell ref="M23:P23"/>
    <mergeCell ref="Q23:R23"/>
    <mergeCell ref="M24:P24"/>
    <mergeCell ref="A27:K27"/>
    <mergeCell ref="L27:V27"/>
    <mergeCell ref="A28:B28"/>
    <mergeCell ref="J28:K28"/>
    <mergeCell ref="L28:M28"/>
    <mergeCell ref="U28:V28"/>
    <mergeCell ref="A29:B29"/>
    <mergeCell ref="C29:D29"/>
    <mergeCell ref="J29:K29"/>
    <mergeCell ref="L29:M29"/>
    <mergeCell ref="N29:O29"/>
    <mergeCell ref="U29:V29"/>
    <mergeCell ref="H30:K30"/>
    <mergeCell ref="S30:V30"/>
    <mergeCell ref="B47:C47"/>
    <mergeCell ref="B48:E48"/>
    <mergeCell ref="M48:P48"/>
    <mergeCell ref="A71:K71"/>
    <mergeCell ref="J72:K72"/>
    <mergeCell ref="A73:B73"/>
    <mergeCell ref="C73:D73"/>
    <mergeCell ref="J73:K73"/>
    <mergeCell ref="H74:K74"/>
    <mergeCell ref="B91:C91"/>
    <mergeCell ref="B92:E92"/>
    <mergeCell ref="F92:G92"/>
    <mergeCell ref="A95:K95"/>
    <mergeCell ref="J96:K96"/>
    <mergeCell ref="A97:B97"/>
    <mergeCell ref="C97:D97"/>
    <mergeCell ref="J97:K97"/>
    <mergeCell ref="H98:K98"/>
    <mergeCell ref="B115:C115"/>
    <mergeCell ref="B116:E116"/>
    <mergeCell ref="F116:G116"/>
    <mergeCell ref="A4:A5"/>
    <mergeCell ref="A30:A31"/>
    <mergeCell ref="A45:A46"/>
    <mergeCell ref="A74:A75"/>
    <mergeCell ref="A98:A99"/>
    <mergeCell ref="B4:B5"/>
    <mergeCell ref="B30:B31"/>
    <mergeCell ref="B74:B75"/>
    <mergeCell ref="B98:B99"/>
    <mergeCell ref="C4:C5"/>
    <mergeCell ref="C30:C31"/>
    <mergeCell ref="C74:C75"/>
    <mergeCell ref="C98:C99"/>
    <mergeCell ref="D4:D5"/>
    <mergeCell ref="D30:D31"/>
    <mergeCell ref="D74:D75"/>
    <mergeCell ref="D98:D99"/>
    <mergeCell ref="E4:E5"/>
    <mergeCell ref="E30:E31"/>
    <mergeCell ref="E74:E75"/>
    <mergeCell ref="E98:E99"/>
    <mergeCell ref="F4:F5"/>
    <mergeCell ref="F30:F31"/>
    <mergeCell ref="F74:F75"/>
    <mergeCell ref="F98:F99"/>
    <mergeCell ref="G4:G5"/>
    <mergeCell ref="G30:G31"/>
    <mergeCell ref="G74:G75"/>
    <mergeCell ref="G98:G99"/>
    <mergeCell ref="L4:L5"/>
    <mergeCell ref="L30:L31"/>
    <mergeCell ref="M4:M5"/>
    <mergeCell ref="M30:M31"/>
    <mergeCell ref="N4:N5"/>
    <mergeCell ref="N30:N31"/>
    <mergeCell ref="O4:O5"/>
    <mergeCell ref="O30:O31"/>
    <mergeCell ref="P4:P5"/>
    <mergeCell ref="P30:P31"/>
    <mergeCell ref="Q30:Q31"/>
    <mergeCell ref="R30:R31"/>
    <mergeCell ref="U4:U5"/>
    <mergeCell ref="V4:V5"/>
    <mergeCell ref="B45:C46"/>
  </mergeCells>
  <dataValidations count="92">
    <dataValidation allowBlank="1" showDropDown="0" showInputMessage="1" showErrorMessage="1" sqref="A3"/>
    <dataValidation allowBlank="1" showDropDown="0" showInputMessage="1" showErrorMessage="1" sqref="A97"/>
    <dataValidation allowBlank="1" showDropDown="0" showInputMessage="1" showErrorMessage="1" sqref="A73"/>
    <dataValidation allowBlank="1" showDropDown="0" showInputMessage="1" showErrorMessage="1" sqref="A29"/>
    <dataValidation allowBlank="1" showDropDown="0" showInputMessage="1" showErrorMessage="1" sqref="B82:B87"/>
    <dataValidation allowBlank="1" showDropDown="0" showInputMessage="1" showErrorMessage="1" sqref="B107:B111"/>
    <dataValidation allowBlank="1" showDropDown="0" showInputMessage="1" showErrorMessage="1" sqref="B89:B92"/>
    <dataValidation allowBlank="1" showDropDown="0" showInputMessage="1" showErrorMessage="1" sqref="B102:B103"/>
    <dataValidation type="list" allowBlank="1" showDropDown="0" showInputMessage="1" showErrorMessage="1" sqref="B18">
      <formula1>"斜脊,配件,滴水,三通,翘角,阴角,侧封,宝顶"</formula1>
    </dataValidation>
    <dataValidation allowBlank="1" showDropDown="0" showInputMessage="1" showErrorMessage="1" sqref="B72"/>
    <dataValidation allowBlank="1" showDropDown="0" showInputMessage="1" showErrorMessage="1" sqref="B71"/>
    <dataValidation allowBlank="1" showDropDown="0" showInputMessage="1" showErrorMessage="1" sqref="B22:B27"/>
    <dataValidation allowBlank="1" showDropDown="0" showInputMessage="1" showErrorMessage="1" sqref="B13"/>
    <dataValidation allowBlank="1" showDropDown="0" showInputMessage="1" showErrorMessage="1" sqref="B1"/>
    <dataValidation allowBlank="1" showDropDown="0" showInputMessage="1" showErrorMessage="1" sqref="B2"/>
    <dataValidation allowBlank="1" showDropDown="0" showInputMessage="1" showErrorMessage="1" sqref="B100:B101"/>
    <dataValidation allowBlank="1" showDropDown="0" showInputMessage="1" showErrorMessage="1" sqref="B28"/>
    <dataValidation type="list" allowBlank="1" showDropDown="0" showInputMessage="1" showErrorMessage="1" sqref="B21">
      <formula1>"斜脊,配件,滴水,三通,翘角,阴角,侧封,宝顶"</formula1>
    </dataValidation>
    <dataValidation allowBlank="1" showDropDown="0" showInputMessage="1" showErrorMessage="1" sqref="B74:B75"/>
    <dataValidation type="list" allowBlank="1" showDropDown="0" showInputMessage="1" showErrorMessage="1" sqref="B19:B20">
      <formula1>"斜脊,配件,滴水,三通,翘角,阴角,侧封,宝顶"</formula1>
    </dataValidation>
    <dataValidation allowBlank="1" showDropDown="0" showInputMessage="1" showErrorMessage="1" sqref="B105"/>
    <dataValidation type="list" allowBlank="1" showDropDown="0" showInputMessage="1" showErrorMessage="1" sqref="B88">
      <formula1>"自提,物流"</formula1>
    </dataValidation>
    <dataValidation allowBlank="1" showDropDown="0" showInputMessage="1" showErrorMessage="1" sqref="B95"/>
    <dataValidation allowBlank="1" showDropDown="0" showInputMessage="1" showErrorMessage="1" sqref="B14"/>
    <dataValidation allowBlank="1" showDropDown="0" showInputMessage="1" showErrorMessage="1" sqref="B6"/>
    <dataValidation allowBlank="1" showDropDown="0" showInputMessage="1" showErrorMessage="1" sqref="B4:B5"/>
    <dataValidation allowBlank="1" showDropDown="0" showInputMessage="1" showErrorMessage="1" sqref="B98:B99"/>
    <dataValidation allowBlank="1" showDropDown="0" showInputMessage="1" showErrorMessage="1" sqref="B104"/>
    <dataValidation type="list" allowBlank="1" showDropDown="0" showInputMessage="1" showErrorMessage="1" sqref="B112">
      <formula1>"自提,物流"</formula1>
    </dataValidation>
    <dataValidation allowBlank="1" showDropDown="0" showInputMessage="1" showErrorMessage="1" sqref="B76"/>
    <dataValidation allowBlank="1" showDropDown="0" showInputMessage="1" showErrorMessage="1" sqref="B77:B81"/>
    <dataValidation allowBlank="1" showDropDown="0" showInputMessage="1" showErrorMessage="1" sqref="B113:B116"/>
    <dataValidation allowBlank="1" showDropDown="0" showInputMessage="1" showErrorMessage="1" sqref="B45:B47"/>
    <dataValidation allowBlank="1" showDropDown="0" showInputMessage="1" showErrorMessage="1" sqref="B48"/>
    <dataValidation allowBlank="1" showDropDown="0" showInputMessage="1" showErrorMessage="1" sqref="B7"/>
    <dataValidation allowBlank="1" showDropDown="0" showInputMessage="1" showErrorMessage="1" sqref="B96"/>
    <dataValidation type="list" allowBlank="1" showDropDown="0" showInputMessage="1" showErrorMessage="1" sqref="C3:D3">
      <formula1>"乔利成,乔宇,宋恩才,刘海波,张永,乔艳辉,孙忠海,王保良,曹玉龙,唐德春"</formula1>
    </dataValidation>
    <dataValidation type="list" allowBlank="1" showDropDown="0" showInputMessage="1" showErrorMessage="1" sqref="D47:D48">
      <formula1>"块,个,套,平方"</formula1>
    </dataValidation>
    <dataValidation type="list" allowBlank="1" showDropDown="0" showInputMessage="1" showErrorMessage="1" sqref="D98:D99">
      <formula1>"块,个,套,平方"</formula1>
    </dataValidation>
    <dataValidation type="list" allowBlank="1" showDropDown="0" showInputMessage="1" showErrorMessage="1" sqref="D71">
      <formula1>"块,个,套,平方"</formula1>
    </dataValidation>
    <dataValidation type="list" allowBlank="1" showDropDown="0" showInputMessage="1" showErrorMessage="1" sqref="D81">
      <formula1>"块,个,套,平方"</formula1>
    </dataValidation>
    <dataValidation type="list" allowBlank="1" showDropDown="0" showInputMessage="1" showErrorMessage="1" sqref="D96">
      <formula1>"块,个,套,平方"</formula1>
    </dataValidation>
    <dataValidation type="list" allowBlank="1" showDropDown="0" showInputMessage="1" showErrorMessage="1" sqref="D2">
      <formula1>"块,个,套,平方"</formula1>
    </dataValidation>
    <dataValidation type="list" allowBlank="1" showDropDown="0" showInputMessage="1" showErrorMessage="1" sqref="D100:D101">
      <formula1>"块,个,套,平方"</formula1>
    </dataValidation>
    <dataValidation type="list" allowBlank="1" showDropDown="0" showInputMessage="1" showErrorMessage="1" sqref="D28">
      <formula1>"块,个,套,平方"</formula1>
    </dataValidation>
    <dataValidation type="list" allowBlank="1" showDropDown="0" showInputMessage="1" showErrorMessage="1" sqref="D18">
      <formula1>"块,个,套,平方,对"</formula1>
    </dataValidation>
    <dataValidation type="list" allowBlank="1" showDropDown="0" showInputMessage="1" showErrorMessage="1" sqref="D102:D103">
      <formula1>"块,个,套,平方"</formula1>
    </dataValidation>
    <dataValidation type="list" allowBlank="1" showDropDown="0" showInputMessage="1" showErrorMessage="1" sqref="D22:D27">
      <formula1>"块,个,套,平方"</formula1>
    </dataValidation>
    <dataValidation type="list" allowBlank="1" showDropDown="0" showInputMessage="1" showErrorMessage="1" sqref="D13:D17">
      <formula1>"块,个,套,平方,对"</formula1>
    </dataValidation>
    <dataValidation type="list" allowBlank="1" showDropDown="0" showInputMessage="1" showErrorMessage="1" sqref="D72">
      <formula1>"块,个,套,平方"</formula1>
    </dataValidation>
    <dataValidation type="list" allowBlank="1" showDropDown="0" showInputMessage="1" showErrorMessage="1" sqref="D76:D80">
      <formula1>"块,个,套,平方"</formula1>
    </dataValidation>
    <dataValidation type="list" allowBlank="1" showDropDown="0" showInputMessage="1" showErrorMessage="1" sqref="C3:D3">
      <formula1>"乔利成,乔宇,宋恩才,刘海波,张永,乔艳辉,孙忠海,王保良,曹玉龙,唐德春"</formula1>
    </dataValidation>
    <dataValidation type="list" allowBlank="1" showDropDown="0" showInputMessage="1" showErrorMessage="1" sqref="D107:D116">
      <formula1>"块,个,套,平方"</formula1>
    </dataValidation>
    <dataValidation type="list" allowBlank="1" showDropDown="0" showInputMessage="1" showErrorMessage="1" sqref="D95">
      <formula1>"块,个,套,平方"</formula1>
    </dataValidation>
    <dataValidation type="list" allowBlank="1" showDropDown="0" showInputMessage="1" showErrorMessage="1" sqref="D6">
      <formula1>"块,个,套,平方,对"</formula1>
    </dataValidation>
    <dataValidation type="list" allowBlank="1" showDropDown="0" showInputMessage="1" showErrorMessage="1" sqref="D19:D20">
      <formula1>"块,个,套,平方,对"</formula1>
    </dataValidation>
    <dataValidation type="list" allowBlank="1" showDropDown="0" showInputMessage="1" showErrorMessage="1" sqref="D82:D92">
      <formula1>"块,个,套,平方"</formula1>
    </dataValidation>
    <dataValidation type="list" allowBlank="1" showDropDown="0" showInputMessage="1" showErrorMessage="1" sqref="D1">
      <formula1>"块,个,套,平方"</formula1>
    </dataValidation>
    <dataValidation type="list" allowBlank="1" showDropDown="0" showInputMessage="1" showErrorMessage="1" sqref="D74:D75">
      <formula1>"块,个,套,平方"</formula1>
    </dataValidation>
    <dataValidation type="list" allowBlank="1" showDropDown="0" showInputMessage="1" showErrorMessage="1" sqref="D104">
      <formula1>"块,个,套,平方"</formula1>
    </dataValidation>
    <dataValidation type="list" allowBlank="1" showDropDown="0" showInputMessage="1" showErrorMessage="1" sqref="D105">
      <formula1>"块,个,套,平方"</formula1>
    </dataValidation>
    <dataValidation type="list" allowBlank="1" showDropDown="0" showInputMessage="1" showErrorMessage="1" sqref="D21">
      <formula1>"块,个,套,平方,对"</formula1>
    </dataValidation>
    <dataValidation type="list" allowBlank="1" showDropDown="0" showInputMessage="1" showErrorMessage="1" sqref="D7:D12">
      <formula1>"块,个,套,平方,对"</formula1>
    </dataValidation>
    <dataValidation type="list" allowBlank="1" showDropDown="0" showInputMessage="1" showErrorMessage="1" sqref="D4:D5">
      <formula1>"块,个,套,平方"</formula1>
    </dataValidation>
    <dataValidation type="list" allowBlank="1" showDropDown="0" showInputMessage="1" showErrorMessage="1" sqref="F3">
      <formula1>"1050"</formula1>
    </dataValidation>
    <dataValidation type="list" allowBlank="1" showDropDown="0" showInputMessage="1" showErrorMessage="1" sqref="F97">
      <formula1>"1050"</formula1>
    </dataValidation>
    <dataValidation type="list" allowBlank="1" showDropDown="0" showInputMessage="1" showErrorMessage="1" sqref="F73">
      <formula1>"1050"</formula1>
    </dataValidation>
    <dataValidation type="list" allowBlank="1" showDropDown="0" showInputMessage="1" showErrorMessage="1" sqref="H29">
      <formula1>"2.5,3.0"</formula1>
    </dataValidation>
    <dataValidation type="list" allowBlank="1" showDropDown="0" showInputMessage="1" showErrorMessage="1" sqref="H73">
      <formula1>"2.5,3.0"</formula1>
    </dataValidation>
    <dataValidation type="list" allowBlank="1" showDropDown="0" showInputMessage="1" showErrorMessage="1" sqref="H3">
      <formula1>"2.5,3.0"</formula1>
    </dataValidation>
    <dataValidation type="list" allowBlank="1" showDropDown="0" showInputMessage="1" showErrorMessage="1" sqref="H97">
      <formula1>"2.5,3.0"</formula1>
    </dataValidation>
    <dataValidation type="list" allowBlank="1" showDropDown="0" showInputMessage="1" showErrorMessage="1" sqref="I1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6:I7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2:I18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9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1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9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20:I21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J97:K97">
      <formula1>"灰色,枣红色,中国红"</formula1>
    </dataValidation>
    <dataValidation type="list" allowBlank="1" showDropDown="0" showInputMessage="1" showErrorMessage="1" sqref="J3:K3">
      <formula1>"灰色,枣红色,中国红"</formula1>
    </dataValidation>
    <dataValidation type="list" allowBlank="1" showDropDown="0" showInputMessage="1" showErrorMessage="1" sqref="J73:K73">
      <formula1>"灰色,枣红色,中国红"</formula1>
    </dataValidation>
    <dataValidation type="list" allowBlank="1" showDropDown="0" showInputMessage="1" showErrorMessage="1" sqref="J97:K97">
      <formula1>"灰色,枣红色,中国红"</formula1>
    </dataValidation>
    <dataValidation type="list" allowBlank="1" showDropDown="0" showInputMessage="1" showErrorMessage="1" sqref="J3:K3">
      <formula1>"灰色,枣红色,中国红"</formula1>
    </dataValidation>
    <dataValidation type="list" allowBlank="1" showDropDown="0" showInputMessage="1" showErrorMessage="1" sqref="J73:K73">
      <formula1>"灰色,枣红色,中国红"</formula1>
    </dataValidation>
    <dataValidation allowBlank="1" showDropDown="0" showInputMessage="1" showErrorMessage="1" sqref="L3"/>
    <dataValidation allowBlank="1" showDropDown="0" showInputMessage="1" showErrorMessage="1" sqref="M22"/>
    <dataValidation allowBlank="1" showDropDown="0" showInputMessage="1" showErrorMessage="1" sqref="M1"/>
    <dataValidation allowBlank="1" showDropDown="0" showInputMessage="1" showErrorMessage="1" sqref="M23"/>
    <dataValidation allowBlank="1" showDropDown="0" showInputMessage="1" showErrorMessage="1" sqref="M2"/>
    <dataValidation type="list" allowBlank="1" showDropDown="0" showInputMessage="1" showErrorMessage="1" sqref="O1">
      <formula1>"块,个,套,平方"</formula1>
    </dataValidation>
    <dataValidation type="list" allowBlank="1" showDropDown="0" showInputMessage="1" showErrorMessage="1" sqref="O23">
      <formula1>"块,个,套,平方"</formula1>
    </dataValidation>
    <dataValidation type="list" allowBlank="1" showDropDown="0" showInputMessage="1" showErrorMessage="1" sqref="O2">
      <formula1>"块,个,套,平方"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16"/>
  <sheetViews>
    <sheetView tabSelected="0" workbookViewId="0" showGridLines="true" showRowColHeaders="1">
      <selection activeCell="W27" sqref="W27"/>
    </sheetView>
  </sheetViews>
  <sheetFormatPr defaultRowHeight="14.4" defaultColWidth="9" outlineLevelRow="0" outlineLevelCol="0"/>
  <cols>
    <col min="4" max="4" width="9" style="83"/>
    <col min="5" max="5" width="7.375" customWidth="true" style="0"/>
    <col min="6" max="6" width="9" style="0"/>
    <col min="7" max="7" width="9" style="0"/>
  </cols>
  <sheetData>
    <row r="1" spans="1:22" customHeight="1" ht="20.25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spans="1:22" customHeight="1" ht="14.25">
      <c r="A2" s="4" t="s">
        <v>68</v>
      </c>
      <c r="B2" s="4"/>
      <c r="C2" s="5" t="s">
        <v>69</v>
      </c>
      <c r="D2" s="161"/>
      <c r="E2" s="161"/>
      <c r="F2" s="6"/>
      <c r="G2" s="7"/>
      <c r="H2" s="7"/>
      <c r="I2" s="101"/>
      <c r="J2" s="102">
        <v>44685</v>
      </c>
      <c r="K2" s="103"/>
      <c r="L2" s="4" t="str">
        <f>A2</f>
        <v>单号：ZSJC-2020</v>
      </c>
      <c r="M2" s="4"/>
      <c r="N2" s="5" t="str">
        <f>C2</f>
        <v>0504-</v>
      </c>
      <c r="O2" s="5"/>
      <c r="P2" s="5"/>
      <c r="Q2" s="62"/>
      <c r="R2" s="7"/>
      <c r="S2" s="148">
        <f>J2</f>
        <v>44685</v>
      </c>
      <c r="T2" s="148"/>
      <c r="U2" s="102" t="str">
        <f>C2</f>
        <v>0504-</v>
      </c>
      <c r="V2" s="103"/>
    </row>
    <row r="3" spans="1:22">
      <c r="A3" s="8" t="s">
        <v>5</v>
      </c>
      <c r="B3" s="9"/>
      <c r="C3" s="10"/>
      <c r="D3" s="11"/>
      <c r="E3" s="107" t="s">
        <v>7</v>
      </c>
      <c r="F3" s="167">
        <v>1050</v>
      </c>
      <c r="G3" s="12" t="s">
        <v>8</v>
      </c>
      <c r="H3" s="13">
        <v>3</v>
      </c>
      <c r="I3" s="104" t="s">
        <v>9</v>
      </c>
      <c r="J3" s="105" t="s">
        <v>70</v>
      </c>
      <c r="K3" s="106"/>
      <c r="L3" s="8" t="s">
        <v>5</v>
      </c>
      <c r="M3" s="9"/>
      <c r="N3" s="30">
        <f>C3</f>
        <v/>
      </c>
      <c r="O3" s="107" t="s">
        <v>8</v>
      </c>
      <c r="P3" s="108">
        <f>H3</f>
        <v>3</v>
      </c>
      <c r="Q3" s="107" t="s">
        <v>7</v>
      </c>
      <c r="R3" s="30">
        <f>F3</f>
        <v>1050</v>
      </c>
      <c r="S3" s="149" t="s">
        <v>9</v>
      </c>
      <c r="T3" s="149" t="str">
        <f>J3</f>
        <v>灰色</v>
      </c>
      <c r="U3" s="150" t="s">
        <v>5</v>
      </c>
      <c r="V3" s="151">
        <f>C3</f>
        <v/>
      </c>
    </row>
    <row r="4" spans="1:22">
      <c r="A4" s="14" t="s">
        <v>11</v>
      </c>
      <c r="B4" s="15" t="s">
        <v>12</v>
      </c>
      <c r="C4" s="15" t="s">
        <v>7</v>
      </c>
      <c r="D4" s="15" t="s">
        <v>13</v>
      </c>
      <c r="E4" s="16" t="s">
        <v>14</v>
      </c>
      <c r="F4" s="17" t="s">
        <v>15</v>
      </c>
      <c r="G4" s="15" t="s">
        <v>16</v>
      </c>
      <c r="H4" s="18" t="s">
        <v>17</v>
      </c>
      <c r="I4" s="109"/>
      <c r="J4" s="110"/>
      <c r="K4" s="111"/>
      <c r="L4" s="14" t="s">
        <v>11</v>
      </c>
      <c r="M4" s="15" t="s">
        <v>12</v>
      </c>
      <c r="N4" s="15" t="s">
        <v>7</v>
      </c>
      <c r="O4" s="15" t="s">
        <v>13</v>
      </c>
      <c r="P4" s="16" t="s">
        <v>14</v>
      </c>
      <c r="Q4" s="18" t="s">
        <v>17</v>
      </c>
      <c r="R4" s="18"/>
      <c r="S4" s="18"/>
      <c r="T4" s="81"/>
      <c r="U4" s="152" t="s">
        <v>12</v>
      </c>
      <c r="V4" s="153" t="s">
        <v>14</v>
      </c>
    </row>
    <row r="5" spans="1:22">
      <c r="A5" s="19"/>
      <c r="B5" s="20"/>
      <c r="C5" s="20"/>
      <c r="D5" s="20"/>
      <c r="E5" s="21"/>
      <c r="F5" s="22"/>
      <c r="G5" s="20"/>
      <c r="H5" s="18" t="s">
        <v>18</v>
      </c>
      <c r="I5" s="70" t="s">
        <v>19</v>
      </c>
      <c r="J5" s="112" t="s">
        <v>20</v>
      </c>
      <c r="K5" s="113" t="s">
        <v>21</v>
      </c>
      <c r="L5" s="19"/>
      <c r="M5" s="20"/>
      <c r="N5" s="20"/>
      <c r="O5" s="20"/>
      <c r="P5" s="21"/>
      <c r="Q5" s="18" t="s">
        <v>18</v>
      </c>
      <c r="R5" s="70" t="s">
        <v>19</v>
      </c>
      <c r="S5" s="24" t="s">
        <v>20</v>
      </c>
      <c r="T5" s="70" t="s">
        <v>21</v>
      </c>
      <c r="U5" s="154"/>
      <c r="V5" s="155"/>
    </row>
    <row r="6" spans="1:22" customHeight="1" ht="14.25">
      <c r="A6" s="23">
        <v>1</v>
      </c>
      <c r="B6" s="24" t="s">
        <v>22</v>
      </c>
      <c r="C6" s="24"/>
      <c r="D6" s="83" t="s">
        <v>21</v>
      </c>
      <c r="E6" s="25">
        <f>K21</f>
        <v>12.8625</v>
      </c>
      <c r="F6" s="26" t="s">
        <v>56</v>
      </c>
      <c r="G6" s="27">
        <f>F6*E6</f>
        <v>385.875</v>
      </c>
      <c r="H6" s="28">
        <f>I6/0.22</f>
        <v>6.9545454545455</v>
      </c>
      <c r="I6" s="115">
        <v>1.53</v>
      </c>
      <c r="J6" s="114">
        <v>4</v>
      </c>
      <c r="K6" s="25">
        <f>1.05*J6*I6</f>
        <v>6.426</v>
      </c>
      <c r="L6" s="23">
        <v>1</v>
      </c>
      <c r="M6" s="24" t="s">
        <v>24</v>
      </c>
      <c r="N6" s="70">
        <f>C6</f>
        <v/>
      </c>
      <c r="O6" s="24" t="str">
        <f>D6</f>
        <v>平方米</v>
      </c>
      <c r="P6" s="25">
        <f>E6</f>
        <v>12.8625</v>
      </c>
      <c r="Q6" s="28">
        <f>H6</f>
        <v>6.9545454545455</v>
      </c>
      <c r="R6" s="115">
        <f>I6</f>
        <v>1.53</v>
      </c>
      <c r="S6" s="114">
        <f>J6</f>
        <v>4</v>
      </c>
      <c r="T6" s="25">
        <f>K6</f>
        <v>6.426</v>
      </c>
      <c r="U6" s="156" t="str">
        <f>B6</f>
        <v>主瓦</v>
      </c>
      <c r="V6" s="25">
        <f>E6</f>
        <v>12.8625</v>
      </c>
    </row>
    <row r="7" spans="1:22" customHeight="1" ht="14.25">
      <c r="A7" s="23">
        <v>2</v>
      </c>
      <c r="B7" s="24" t="s">
        <v>25</v>
      </c>
      <c r="C7" s="24"/>
      <c r="D7" s="24" t="s">
        <v>26</v>
      </c>
      <c r="E7" s="29">
        <v>27</v>
      </c>
      <c r="F7" s="26"/>
      <c r="G7" s="27">
        <f>F7*E7</f>
        <v>0</v>
      </c>
      <c r="H7" s="28">
        <f>I7/0.22</f>
        <v>5.9545454545455</v>
      </c>
      <c r="I7" s="115">
        <v>1.31</v>
      </c>
      <c r="J7" s="114">
        <v>3</v>
      </c>
      <c r="K7" s="25">
        <f>1.05*J7*I7</f>
        <v>4.1265</v>
      </c>
      <c r="L7" s="23">
        <v>2</v>
      </c>
      <c r="M7" s="24" t="str">
        <f>B7</f>
        <v>正脊</v>
      </c>
      <c r="N7" s="70">
        <f>C7</f>
        <v/>
      </c>
      <c r="O7" s="24" t="str">
        <f>D7</f>
        <v>块</v>
      </c>
      <c r="P7" s="29">
        <f>E7</f>
        <v>27</v>
      </c>
      <c r="Q7" s="28">
        <f>H7</f>
        <v>5.9545454545455</v>
      </c>
      <c r="R7" s="115">
        <f>I7</f>
        <v>1.31</v>
      </c>
      <c r="S7" s="114">
        <f>J7</f>
        <v>3</v>
      </c>
      <c r="T7" s="25">
        <f>K7</f>
        <v>4.1265</v>
      </c>
      <c r="U7" s="156" t="str">
        <f>B7</f>
        <v>正脊</v>
      </c>
      <c r="V7" s="25">
        <f>E7</f>
        <v>27</v>
      </c>
    </row>
    <row r="8" spans="1:22" customHeight="1" ht="14.25">
      <c r="A8" s="23">
        <v>3</v>
      </c>
      <c r="B8" s="30" t="s">
        <v>75</v>
      </c>
      <c r="C8" s="24"/>
      <c r="D8" s="24" t="s">
        <v>26</v>
      </c>
      <c r="E8" s="29">
        <v>2</v>
      </c>
      <c r="F8" s="26"/>
      <c r="G8" s="27">
        <f>F8*E8</f>
        <v>0</v>
      </c>
      <c r="H8" s="28">
        <f>I8/0.22</f>
        <v>5</v>
      </c>
      <c r="I8" s="115">
        <v>1.1</v>
      </c>
      <c r="J8" s="114">
        <v>2</v>
      </c>
      <c r="K8" s="25">
        <f>1.05*J8*I8</f>
        <v>2.31</v>
      </c>
      <c r="L8" s="23">
        <v>3</v>
      </c>
      <c r="M8" s="24" t="str">
        <f>B8</f>
        <v>三通</v>
      </c>
      <c r="N8" s="70">
        <f>C8</f>
        <v/>
      </c>
      <c r="O8" s="24" t="str">
        <f>D8</f>
        <v>块</v>
      </c>
      <c r="P8" s="29">
        <f>E8</f>
        <v>2</v>
      </c>
      <c r="Q8" s="28">
        <f>H8</f>
        <v>5</v>
      </c>
      <c r="R8" s="115">
        <f>I8</f>
        <v>1.1</v>
      </c>
      <c r="S8" s="114">
        <f>J8</f>
        <v>2</v>
      </c>
      <c r="T8" s="25">
        <f>K8</f>
        <v>2.31</v>
      </c>
      <c r="U8" s="156" t="str">
        <f>B8</f>
        <v>三通</v>
      </c>
      <c r="V8" s="25">
        <f>E8</f>
        <v>2</v>
      </c>
    </row>
    <row r="9" spans="1:22" customHeight="1" ht="14.25">
      <c r="A9" s="23">
        <v>4</v>
      </c>
      <c r="B9" s="30" t="s">
        <v>73</v>
      </c>
      <c r="C9" s="24"/>
      <c r="D9" s="24" t="s">
        <v>26</v>
      </c>
      <c r="E9" s="29">
        <v>44</v>
      </c>
      <c r="F9" s="26"/>
      <c r="G9" s="27">
        <f>F9*E9</f>
        <v>0</v>
      </c>
      <c r="H9" s="28">
        <f>I9/0.22</f>
        <v>0</v>
      </c>
      <c r="I9" s="115"/>
      <c r="J9" s="114"/>
      <c r="K9" s="25">
        <f>1.05*J9*I9</f>
        <v>0</v>
      </c>
      <c r="L9" s="23">
        <v>4</v>
      </c>
      <c r="M9" s="24" t="str">
        <f>B9</f>
        <v>斜脊</v>
      </c>
      <c r="N9" s="70">
        <f>C9</f>
        <v/>
      </c>
      <c r="O9" s="24" t="str">
        <f>D9</f>
        <v>块</v>
      </c>
      <c r="P9" s="29">
        <f>E9</f>
        <v>44</v>
      </c>
      <c r="Q9" s="28">
        <f>H9</f>
        <v>0</v>
      </c>
      <c r="R9" s="115">
        <f>I9</f>
        <v/>
      </c>
      <c r="S9" s="114">
        <f>J9</f>
        <v/>
      </c>
      <c r="T9" s="25">
        <f>K9</f>
        <v>0</v>
      </c>
      <c r="U9" s="156" t="str">
        <f>B9</f>
        <v>斜脊</v>
      </c>
      <c r="V9" s="25">
        <f>E9</f>
        <v>44</v>
      </c>
    </row>
    <row r="10" spans="1:22" customHeight="1" ht="14.25">
      <c r="A10" s="23">
        <v>5</v>
      </c>
      <c r="B10" s="30" t="s">
        <v>85</v>
      </c>
      <c r="C10" s="24"/>
      <c r="D10" s="24" t="s">
        <v>26</v>
      </c>
      <c r="E10" s="31">
        <v>4</v>
      </c>
      <c r="F10" s="26"/>
      <c r="G10" s="27">
        <f>F10*E10</f>
        <v>0</v>
      </c>
      <c r="H10" s="28">
        <f>I10/0.22</f>
        <v>0</v>
      </c>
      <c r="I10" s="115"/>
      <c r="J10" s="114"/>
      <c r="K10" s="25">
        <f>1.05*J10*I10</f>
        <v>0</v>
      </c>
      <c r="L10" s="23">
        <v>5</v>
      </c>
      <c r="M10" s="24" t="str">
        <f>B10</f>
        <v>翘角</v>
      </c>
      <c r="N10" s="70">
        <f>C10</f>
        <v/>
      </c>
      <c r="O10" s="24" t="str">
        <f>D10</f>
        <v>块</v>
      </c>
      <c r="P10" s="29">
        <f>E10</f>
        <v>4</v>
      </c>
      <c r="Q10" s="28">
        <f>H10</f>
        <v>0</v>
      </c>
      <c r="R10" s="115">
        <f>I10</f>
        <v/>
      </c>
      <c r="S10" s="114">
        <f>J10</f>
        <v/>
      </c>
      <c r="T10" s="25">
        <f>K10</f>
        <v>0</v>
      </c>
      <c r="U10" s="156" t="str">
        <f>B10</f>
        <v>翘角</v>
      </c>
      <c r="V10" s="25">
        <f>E10</f>
        <v>4</v>
      </c>
    </row>
    <row r="11" spans="1:22" customHeight="1" ht="14.25">
      <c r="A11" s="23">
        <v>6</v>
      </c>
      <c r="B11" s="30" t="s">
        <v>78</v>
      </c>
      <c r="C11" s="32"/>
      <c r="D11" s="24" t="s">
        <v>26</v>
      </c>
      <c r="E11" s="31">
        <v>114</v>
      </c>
      <c r="F11" s="26"/>
      <c r="G11" s="27">
        <f>F11*E11</f>
        <v>0</v>
      </c>
      <c r="H11" s="28">
        <f>I11/0.22</f>
        <v>0</v>
      </c>
      <c r="I11" s="115"/>
      <c r="J11" s="114"/>
      <c r="K11" s="25">
        <f>1.05*J11*I11</f>
        <v>0</v>
      </c>
      <c r="L11" s="23">
        <v>6</v>
      </c>
      <c r="M11" s="24" t="str">
        <f>B11</f>
        <v>滴水</v>
      </c>
      <c r="N11" s="70">
        <f>C11</f>
        <v/>
      </c>
      <c r="O11" s="24" t="str">
        <f>D11</f>
        <v>块</v>
      </c>
      <c r="P11" s="29">
        <f>E11</f>
        <v>114</v>
      </c>
      <c r="Q11" s="28">
        <f>H11</f>
        <v>0</v>
      </c>
      <c r="R11" s="115">
        <f>I11</f>
        <v/>
      </c>
      <c r="S11" s="114">
        <f>J11</f>
        <v/>
      </c>
      <c r="T11" s="25">
        <f>K11</f>
        <v>0</v>
      </c>
      <c r="U11" s="156" t="str">
        <f>B11</f>
        <v>滴水</v>
      </c>
      <c r="V11" s="25">
        <f>E11</f>
        <v>114</v>
      </c>
    </row>
    <row r="12" spans="1:22" customHeight="1" ht="14.25">
      <c r="A12" s="23"/>
      <c r="B12" s="33" t="s">
        <v>86</v>
      </c>
      <c r="C12" s="24"/>
      <c r="D12" s="24" t="s">
        <v>28</v>
      </c>
      <c r="E12" s="29">
        <v>2400</v>
      </c>
      <c r="F12" s="26"/>
      <c r="G12" s="27">
        <f>F12*E12</f>
        <v>0</v>
      </c>
      <c r="H12" s="28">
        <f>I12/0.22</f>
        <v>0</v>
      </c>
      <c r="I12" s="115"/>
      <c r="J12" s="114"/>
      <c r="K12" s="25">
        <f>1.05*J12*I12</f>
        <v>0</v>
      </c>
      <c r="L12" s="23"/>
      <c r="M12" s="24" t="str">
        <f>B12</f>
        <v>钉子</v>
      </c>
      <c r="N12" s="70">
        <f>C12</f>
        <v/>
      </c>
      <c r="O12" s="24" t="str">
        <f>D12</f>
        <v>个</v>
      </c>
      <c r="P12" s="29">
        <f>E12</f>
        <v>2400</v>
      </c>
      <c r="Q12" s="28">
        <f>H12</f>
        <v>0</v>
      </c>
      <c r="R12" s="115">
        <f>I12</f>
        <v/>
      </c>
      <c r="S12" s="114">
        <f>J12</f>
        <v/>
      </c>
      <c r="T12" s="25">
        <f>K12</f>
        <v>0</v>
      </c>
      <c r="U12" s="156" t="str">
        <f>B12</f>
        <v>钉子</v>
      </c>
      <c r="V12" s="25">
        <f>E12</f>
        <v>2400</v>
      </c>
    </row>
    <row r="13" spans="1:22" customHeight="1" ht="14.25">
      <c r="A13" s="23"/>
      <c r="B13" s="24" t="s">
        <v>87</v>
      </c>
      <c r="C13" s="24"/>
      <c r="D13" s="83" t="s">
        <v>28</v>
      </c>
      <c r="E13" s="25">
        <v>400</v>
      </c>
      <c r="F13" s="26"/>
      <c r="G13" s="27">
        <f>F13*E13</f>
        <v>0</v>
      </c>
      <c r="H13" s="28">
        <f>I13/0.22</f>
        <v>0</v>
      </c>
      <c r="I13" s="115"/>
      <c r="J13" s="114"/>
      <c r="K13" s="25">
        <f>1.05*J13*I13</f>
        <v>0</v>
      </c>
      <c r="L13" s="23"/>
      <c r="M13" s="24" t="str">
        <f>B13</f>
        <v>钉帽</v>
      </c>
      <c r="N13" s="70">
        <f>C13</f>
        <v/>
      </c>
      <c r="O13" s="24" t="str">
        <f>D13</f>
        <v>个</v>
      </c>
      <c r="P13" s="29">
        <f>E13</f>
        <v>400</v>
      </c>
      <c r="Q13" s="28">
        <f>H13</f>
        <v>0</v>
      </c>
      <c r="R13" s="115">
        <f>I13</f>
        <v/>
      </c>
      <c r="S13" s="114">
        <f>J13</f>
        <v/>
      </c>
      <c r="T13" s="25">
        <f>K13</f>
        <v>0</v>
      </c>
      <c r="U13" s="156" t="str">
        <f>B13</f>
        <v>钉帽</v>
      </c>
      <c r="V13" s="25">
        <f>E13</f>
        <v>400</v>
      </c>
    </row>
    <row r="14" spans="1:22" customHeight="1" ht="14.25">
      <c r="A14" s="34"/>
      <c r="B14" s="24"/>
      <c r="C14" s="24"/>
      <c r="D14" s="24" t="s">
        <v>62</v>
      </c>
      <c r="E14" s="29"/>
      <c r="F14" s="26"/>
      <c r="G14" s="27">
        <f>F14*E14</f>
        <v>0</v>
      </c>
      <c r="H14" s="28">
        <f>I14/0.22</f>
        <v>0</v>
      </c>
      <c r="I14" s="115"/>
      <c r="J14" s="116"/>
      <c r="K14" s="25">
        <f>1.05*J14*I14</f>
        <v>0</v>
      </c>
      <c r="L14" s="34"/>
      <c r="M14" s="24">
        <f>B14</f>
        <v/>
      </c>
      <c r="N14" s="70">
        <f>C14</f>
        <v/>
      </c>
      <c r="O14" s="24" t="str">
        <f>D14</f>
        <v>套</v>
      </c>
      <c r="P14" s="29">
        <f>E14</f>
        <v/>
      </c>
      <c r="Q14" s="28">
        <f>H14</f>
        <v>0</v>
      </c>
      <c r="R14" s="115">
        <f>I14</f>
        <v/>
      </c>
      <c r="S14" s="114">
        <f>J14</f>
        <v/>
      </c>
      <c r="T14" s="25">
        <f>K14</f>
        <v>0</v>
      </c>
      <c r="U14" s="156">
        <f>B14</f>
        <v/>
      </c>
      <c r="V14" s="25">
        <f>E14</f>
        <v/>
      </c>
    </row>
    <row r="15" spans="1:22" customHeight="1" ht="14.25">
      <c r="A15" s="34"/>
      <c r="B15" s="30"/>
      <c r="C15" s="24"/>
      <c r="D15" s="24"/>
      <c r="E15" s="29"/>
      <c r="F15" s="26"/>
      <c r="G15" s="27">
        <f>F15*E15</f>
        <v>0</v>
      </c>
      <c r="H15" s="28">
        <f>I15/0.22</f>
        <v>0</v>
      </c>
      <c r="I15" s="115"/>
      <c r="J15" s="116"/>
      <c r="K15" s="25">
        <f>1.05*J15*I15</f>
        <v>0</v>
      </c>
      <c r="L15" s="34"/>
      <c r="M15" s="24">
        <f>B15</f>
        <v/>
      </c>
      <c r="N15" s="70">
        <f>C15</f>
        <v/>
      </c>
      <c r="O15" s="24">
        <f>D15</f>
        <v/>
      </c>
      <c r="P15" s="29">
        <f>E15</f>
        <v/>
      </c>
      <c r="Q15" s="28">
        <f>H15</f>
        <v>0</v>
      </c>
      <c r="R15" s="115">
        <f>I15</f>
        <v/>
      </c>
      <c r="S15" s="114">
        <f>J15</f>
        <v/>
      </c>
      <c r="T15" s="25">
        <f>K15</f>
        <v>0</v>
      </c>
      <c r="U15" s="156">
        <f>B15</f>
        <v/>
      </c>
      <c r="V15" s="25">
        <f>E15</f>
        <v/>
      </c>
    </row>
    <row r="16" spans="1:22" customHeight="1" ht="14.25">
      <c r="A16" s="37"/>
      <c r="B16" s="30"/>
      <c r="C16" s="24"/>
      <c r="D16" s="24"/>
      <c r="E16" s="29"/>
      <c r="F16" s="26"/>
      <c r="G16" s="27">
        <f>F16*E16</f>
        <v>0</v>
      </c>
      <c r="H16" s="28">
        <f>I16/0.22</f>
        <v>0</v>
      </c>
      <c r="I16" s="115"/>
      <c r="J16" s="116"/>
      <c r="K16" s="25">
        <f>1.05*J16*I16</f>
        <v>0</v>
      </c>
      <c r="L16" s="37"/>
      <c r="M16" s="24">
        <f>B16</f>
        <v/>
      </c>
      <c r="N16" s="70">
        <f>C16</f>
        <v/>
      </c>
      <c r="O16" s="24">
        <f>D16</f>
        <v/>
      </c>
      <c r="P16" s="29">
        <f>E16</f>
        <v/>
      </c>
      <c r="Q16" s="28">
        <f>H16</f>
        <v>0</v>
      </c>
      <c r="R16" s="115">
        <f>I16</f>
        <v/>
      </c>
      <c r="S16" s="114">
        <f>J16</f>
        <v/>
      </c>
      <c r="T16" s="25">
        <f>K16</f>
        <v>0</v>
      </c>
      <c r="U16" s="156">
        <f>B16</f>
        <v/>
      </c>
      <c r="V16" s="25">
        <f>E16</f>
        <v/>
      </c>
    </row>
    <row r="17" spans="1:22" customHeight="1" ht="14.25">
      <c r="A17" s="37"/>
      <c r="B17" s="30"/>
      <c r="C17" s="24"/>
      <c r="D17" s="24"/>
      <c r="E17" s="31"/>
      <c r="F17" s="26"/>
      <c r="G17" s="27">
        <f>F17*E17</f>
        <v>0</v>
      </c>
      <c r="H17" s="28">
        <f>I17/0.22</f>
        <v>0</v>
      </c>
      <c r="I17" s="115"/>
      <c r="J17" s="116"/>
      <c r="K17" s="25">
        <f>1.05*J17*I17</f>
        <v>0</v>
      </c>
      <c r="L17" s="37"/>
      <c r="M17" s="24">
        <f>B17</f>
        <v/>
      </c>
      <c r="N17" s="70">
        <f>C17</f>
        <v/>
      </c>
      <c r="O17" s="24">
        <f>D17</f>
        <v/>
      </c>
      <c r="P17" s="29">
        <f>E17</f>
        <v/>
      </c>
      <c r="Q17" s="28">
        <f>H17</f>
        <v>0</v>
      </c>
      <c r="R17" s="115">
        <f>I17</f>
        <v/>
      </c>
      <c r="S17" s="114">
        <f>J17</f>
        <v/>
      </c>
      <c r="T17" s="25">
        <f>K17</f>
        <v>0</v>
      </c>
      <c r="U17" s="156">
        <f>B17</f>
        <v/>
      </c>
      <c r="V17" s="25">
        <f>E17</f>
        <v/>
      </c>
    </row>
    <row r="18" spans="1:22" customHeight="1" ht="14.25">
      <c r="A18" s="40"/>
      <c r="B18" s="41"/>
      <c r="C18" s="38"/>
      <c r="D18" s="41"/>
      <c r="E18" s="39"/>
      <c r="F18" s="42"/>
      <c r="G18" s="27">
        <f>F18*E18</f>
        <v>0</v>
      </c>
      <c r="H18" s="28">
        <f>I18/0.22</f>
        <v>0</v>
      </c>
      <c r="I18" s="115"/>
      <c r="J18" s="116"/>
      <c r="K18" s="25">
        <f>1.05*J18*I18</f>
        <v>0</v>
      </c>
      <c r="L18" s="72"/>
      <c r="M18" s="24">
        <f>B18</f>
        <v/>
      </c>
      <c r="N18" s="70">
        <f>C18</f>
        <v/>
      </c>
      <c r="O18" s="24">
        <f>D18</f>
        <v/>
      </c>
      <c r="P18" s="29">
        <f>E18</f>
        <v/>
      </c>
      <c r="Q18" s="28">
        <f>H18</f>
        <v>0</v>
      </c>
      <c r="R18" s="115">
        <f>I18</f>
        <v/>
      </c>
      <c r="S18" s="114">
        <f>J18</f>
        <v/>
      </c>
      <c r="T18" s="25">
        <f>K18</f>
        <v>0</v>
      </c>
      <c r="U18" s="156">
        <f>B18</f>
        <v/>
      </c>
      <c r="V18" s="25">
        <f>E18</f>
        <v/>
      </c>
    </row>
    <row r="19" spans="1:22" customHeight="1" ht="14.25">
      <c r="A19" s="43"/>
      <c r="B19" s="44"/>
      <c r="C19" s="45"/>
      <c r="D19" s="44"/>
      <c r="E19" s="46"/>
      <c r="F19" s="47"/>
      <c r="G19" s="27">
        <f>F19*E19</f>
        <v>0</v>
      </c>
      <c r="H19" s="28">
        <f>I19/0.22</f>
        <v>0</v>
      </c>
      <c r="I19" s="115"/>
      <c r="J19" s="116"/>
      <c r="K19" s="25">
        <f>1.05*J19*I19</f>
        <v>0</v>
      </c>
      <c r="L19" s="43"/>
      <c r="M19" s="24">
        <f>B19</f>
        <v/>
      </c>
      <c r="N19" s="70">
        <f>C19</f>
        <v/>
      </c>
      <c r="O19" s="24">
        <f>D19</f>
        <v/>
      </c>
      <c r="P19" s="29">
        <f>E19</f>
        <v/>
      </c>
      <c r="Q19" s="28">
        <f>H19</f>
        <v>0</v>
      </c>
      <c r="R19" s="115">
        <f>I19</f>
        <v/>
      </c>
      <c r="S19" s="114">
        <f>J19</f>
        <v/>
      </c>
      <c r="T19" s="25">
        <f>K19</f>
        <v>0</v>
      </c>
      <c r="U19" s="156">
        <f>B19</f>
        <v/>
      </c>
      <c r="V19" s="25">
        <f>E19</f>
        <v/>
      </c>
    </row>
    <row r="20" spans="1:22" customHeight="1" ht="14.25">
      <c r="A20" s="48"/>
      <c r="B20" s="44"/>
      <c r="C20" s="45"/>
      <c r="D20" s="44"/>
      <c r="E20" s="46"/>
      <c r="F20" s="47"/>
      <c r="G20" s="27">
        <f>F20*E20</f>
        <v>0</v>
      </c>
      <c r="H20" s="28">
        <f>I20/0.22</f>
        <v>0</v>
      </c>
      <c r="I20" s="115"/>
      <c r="J20" s="116"/>
      <c r="K20" s="25">
        <f>1.05*J20*I20</f>
        <v>0</v>
      </c>
      <c r="L20" s="43"/>
      <c r="M20" s="24">
        <f>B20</f>
        <v/>
      </c>
      <c r="N20" s="70">
        <f>C20</f>
        <v/>
      </c>
      <c r="O20" s="24">
        <f>D20</f>
        <v/>
      </c>
      <c r="P20" s="29">
        <f>E20</f>
        <v/>
      </c>
      <c r="Q20" s="28">
        <f>H20</f>
        <v>0</v>
      </c>
      <c r="R20" s="115">
        <f>I20</f>
        <v/>
      </c>
      <c r="S20" s="114">
        <f>J20</f>
        <v/>
      </c>
      <c r="T20" s="25">
        <f>K20</f>
        <v>0</v>
      </c>
      <c r="U20" s="157" t="s">
        <v>66</v>
      </c>
      <c r="V20" s="25"/>
    </row>
    <row r="21" spans="1:22" customHeight="1" ht="14.25">
      <c r="A21" s="37"/>
      <c r="B21" s="24"/>
      <c r="C21" s="50"/>
      <c r="D21" s="51" t="s">
        <v>29</v>
      </c>
      <c r="E21" s="27">
        <f>SUM(E7:E20)</f>
        <v>2991</v>
      </c>
      <c r="F21" s="52" t="s">
        <v>30</v>
      </c>
      <c r="G21" s="53">
        <f>SUM(G6:G20)</f>
        <v>385.875</v>
      </c>
      <c r="H21" s="54"/>
      <c r="I21" s="117" t="s">
        <v>29</v>
      </c>
      <c r="J21" s="116">
        <f>SUM(J6:J20)</f>
        <v>9</v>
      </c>
      <c r="K21" s="25">
        <f>SUM(K6:K20)</f>
        <v>12.8625</v>
      </c>
      <c r="L21" s="37"/>
      <c r="M21" s="55"/>
      <c r="N21" s="81"/>
      <c r="O21" s="118" t="s">
        <v>29</v>
      </c>
      <c r="P21" s="27">
        <f>SUM(P7:P20)</f>
        <v>2991</v>
      </c>
      <c r="Q21" s="66"/>
      <c r="R21" s="158" t="s">
        <v>29</v>
      </c>
      <c r="S21" s="30">
        <f>SUM(S6:S20)</f>
        <v>9</v>
      </c>
      <c r="T21" s="66"/>
      <c r="U21" s="159" t="s">
        <v>31</v>
      </c>
      <c r="V21" s="25"/>
    </row>
    <row r="22" spans="1:22" customHeight="1" ht="14.25">
      <c r="A22" s="55" t="s">
        <v>32</v>
      </c>
      <c r="B22" s="56"/>
      <c r="C22" s="54">
        <f>G21</f>
        <v>385.875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33</v>
      </c>
      <c r="N22" s="7"/>
      <c r="O22" s="7"/>
      <c r="P22" s="7"/>
      <c r="Q22" s="160" t="s">
        <v>34</v>
      </c>
      <c r="R22" s="160"/>
      <c r="S22" s="7"/>
      <c r="T22" s="130" t="s">
        <v>34</v>
      </c>
      <c r="U22" s="121"/>
      <c r="V22" s="122"/>
    </row>
    <row r="23" spans="1:22" customHeight="1" ht="14.25">
      <c r="A23" s="7"/>
      <c r="B23" s="7"/>
      <c r="C23" s="7"/>
      <c r="D23" s="7"/>
      <c r="E23" s="61"/>
      <c r="F23" s="62"/>
      <c r="G23" s="7"/>
      <c r="H23" s="7"/>
      <c r="I23" s="101"/>
      <c r="J23" s="121" t="s">
        <v>36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spans="1:22" customHeight="1" ht="14.25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spans="1:22" customHeight="1" ht="14.25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spans="1:22" customHeight="1" ht="20.25">
      <c r="A26" s="1" t="s">
        <v>37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38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spans="1:22" customHeight="1" ht="14.25">
      <c r="A27" s="4" t="str">
        <f>A2</f>
        <v>单号：ZSJC-2020</v>
      </c>
      <c r="B27" s="4"/>
      <c r="C27" s="5" t="str">
        <f>C2</f>
        <v>0504-</v>
      </c>
      <c r="D27" s="161"/>
      <c r="E27" s="161"/>
      <c r="F27" s="62"/>
      <c r="G27" s="7"/>
      <c r="H27" s="7"/>
      <c r="I27" s="101"/>
      <c r="J27" s="102">
        <f>J2</f>
        <v>44685</v>
      </c>
      <c r="K27" s="103"/>
      <c r="L27" s="63" t="str">
        <f>A2</f>
        <v>单号：ZSJC-2020</v>
      </c>
      <c r="M27" s="63"/>
      <c r="N27" s="127" t="str">
        <f>C2</f>
        <v>0504-</v>
      </c>
      <c r="O27" s="127"/>
      <c r="P27" s="127"/>
      <c r="Q27" s="62"/>
      <c r="R27" s="7"/>
      <c r="S27" s="7"/>
      <c r="T27" s="101"/>
      <c r="U27" s="166">
        <f>J27</f>
        <v>44685</v>
      </c>
      <c r="V27" s="103"/>
    </row>
    <row r="28" spans="1:22">
      <c r="A28" s="8" t="s">
        <v>5</v>
      </c>
      <c r="B28" s="9"/>
      <c r="C28" s="30">
        <f>C3</f>
        <v/>
      </c>
      <c r="D28" s="30"/>
      <c r="E28" s="107" t="s">
        <v>7</v>
      </c>
      <c r="F28" s="66">
        <f>F3</f>
        <v>1050</v>
      </c>
      <c r="G28" s="12" t="s">
        <v>8</v>
      </c>
      <c r="H28" s="67">
        <f>H3</f>
        <v>3</v>
      </c>
      <c r="I28" s="104" t="s">
        <v>9</v>
      </c>
      <c r="J28" s="128" t="str">
        <f>J3</f>
        <v>灰色</v>
      </c>
      <c r="K28" s="129"/>
      <c r="L28" s="8" t="str">
        <f>A3</f>
        <v>销售</v>
      </c>
      <c r="M28" s="9"/>
      <c r="N28" s="8">
        <f>C3</f>
        <v/>
      </c>
      <c r="O28" s="9"/>
      <c r="P28" s="12" t="str">
        <f>E3</f>
        <v>规格</v>
      </c>
      <c r="Q28" s="167">
        <f>F3</f>
        <v>1050</v>
      </c>
      <c r="R28" s="12" t="str">
        <f>G3</f>
        <v>厚度</v>
      </c>
      <c r="S28" s="67">
        <f>H3</f>
        <v>3</v>
      </c>
      <c r="T28" s="104" t="str">
        <f>I3</f>
        <v>颜色</v>
      </c>
      <c r="U28" s="8" t="str">
        <f>J3</f>
        <v>灰色</v>
      </c>
      <c r="V28" s="168"/>
    </row>
    <row r="29" spans="1:22">
      <c r="A29" s="14" t="s">
        <v>11</v>
      </c>
      <c r="B29" s="15" t="s">
        <v>12</v>
      </c>
      <c r="C29" s="15" t="s">
        <v>7</v>
      </c>
      <c r="D29" s="15" t="s">
        <v>13</v>
      </c>
      <c r="E29" s="16" t="s">
        <v>14</v>
      </c>
      <c r="F29" s="68" t="s">
        <v>15</v>
      </c>
      <c r="G29" s="15" t="s">
        <v>16</v>
      </c>
      <c r="H29" s="18" t="s">
        <v>17</v>
      </c>
      <c r="I29" s="109"/>
      <c r="J29" s="18"/>
      <c r="K29" s="111"/>
      <c r="L29" s="14" t="s">
        <v>11</v>
      </c>
      <c r="M29" s="15" t="s">
        <v>12</v>
      </c>
      <c r="N29" s="15" t="s">
        <v>7</v>
      </c>
      <c r="O29" s="15" t="s">
        <v>13</v>
      </c>
      <c r="P29" s="16" t="s">
        <v>14</v>
      </c>
      <c r="Q29" s="17" t="s">
        <v>15</v>
      </c>
      <c r="R29" s="15" t="s">
        <v>16</v>
      </c>
      <c r="S29" s="18" t="s">
        <v>17</v>
      </c>
      <c r="T29" s="109"/>
      <c r="U29" s="18"/>
      <c r="V29" s="111"/>
    </row>
    <row r="30" spans="1:22">
      <c r="A30" s="19"/>
      <c r="B30" s="20"/>
      <c r="C30" s="20"/>
      <c r="D30" s="20"/>
      <c r="E30" s="21"/>
      <c r="F30" s="69"/>
      <c r="G30" s="20"/>
      <c r="H30" s="18" t="s">
        <v>18</v>
      </c>
      <c r="I30" s="70" t="s">
        <v>19</v>
      </c>
      <c r="J30" s="24" t="s">
        <v>20</v>
      </c>
      <c r="K30" s="113" t="s">
        <v>21</v>
      </c>
      <c r="L30" s="19"/>
      <c r="M30" s="20"/>
      <c r="N30" s="20"/>
      <c r="O30" s="20"/>
      <c r="P30" s="21"/>
      <c r="Q30" s="22"/>
      <c r="R30" s="20"/>
      <c r="S30" s="18" t="s">
        <v>18</v>
      </c>
      <c r="T30" s="70" t="s">
        <v>19</v>
      </c>
      <c r="U30" s="24" t="s">
        <v>20</v>
      </c>
      <c r="V30" s="113" t="s">
        <v>21</v>
      </c>
    </row>
    <row r="31" spans="1:22" customHeight="1" ht="14.25">
      <c r="A31" s="23">
        <v>1</v>
      </c>
      <c r="B31" s="24" t="s">
        <v>24</v>
      </c>
      <c r="C31" s="70">
        <f>C6</f>
        <v/>
      </c>
      <c r="D31" s="24" t="str">
        <f>D6</f>
        <v>平方米</v>
      </c>
      <c r="E31" s="25">
        <f>E6</f>
        <v>12.8625</v>
      </c>
      <c r="F31" s="71"/>
      <c r="G31" s="27">
        <f>F31*E31</f>
        <v>0</v>
      </c>
      <c r="H31" s="28">
        <f>H6</f>
        <v>6.9545454545455</v>
      </c>
      <c r="I31" s="115">
        <f>I6</f>
        <v>1.53</v>
      </c>
      <c r="J31" s="114">
        <f>J6</f>
        <v>4</v>
      </c>
      <c r="K31" s="25">
        <f>1.05*J31*I31</f>
        <v>6.426</v>
      </c>
      <c r="L31" s="23">
        <v>1</v>
      </c>
      <c r="M31" s="24" t="str">
        <f>B6</f>
        <v>主瓦</v>
      </c>
      <c r="N31" s="70">
        <f>C6</f>
        <v/>
      </c>
      <c r="O31" s="24" t="str">
        <f>D6</f>
        <v>平方米</v>
      </c>
      <c r="P31" s="25">
        <f>V46</f>
        <v>12.8625</v>
      </c>
      <c r="Q31" s="26"/>
      <c r="R31" s="27">
        <f>Q31*P31</f>
        <v>0</v>
      </c>
      <c r="S31" s="37">
        <f>H6</f>
        <v>6.9545454545455</v>
      </c>
      <c r="T31" s="115">
        <f>I6</f>
        <v>1.53</v>
      </c>
      <c r="U31" s="37">
        <f>J6</f>
        <v>4</v>
      </c>
      <c r="V31" s="25">
        <f>K6</f>
        <v>6.426</v>
      </c>
    </row>
    <row r="32" spans="1:22" customHeight="1" ht="14.25">
      <c r="A32" s="23">
        <v>2</v>
      </c>
      <c r="B32" s="24" t="str">
        <f>B7</f>
        <v>正脊</v>
      </c>
      <c r="C32" s="70">
        <f>C7</f>
        <v/>
      </c>
      <c r="D32" s="24" t="str">
        <f>D7</f>
        <v>块</v>
      </c>
      <c r="E32" s="29">
        <f>E7</f>
        <v>27</v>
      </c>
      <c r="F32" s="71"/>
      <c r="G32" s="27">
        <f>F32*E32</f>
        <v>0</v>
      </c>
      <c r="H32" s="28">
        <f>H7</f>
        <v>5.9545454545455</v>
      </c>
      <c r="I32" s="115">
        <f>I7</f>
        <v>1.31</v>
      </c>
      <c r="J32" s="114">
        <f>J7</f>
        <v>3</v>
      </c>
      <c r="K32" s="25">
        <f>1.05*J32*I32</f>
        <v>4.1265</v>
      </c>
      <c r="L32" s="23">
        <v>2</v>
      </c>
      <c r="M32" s="24" t="str">
        <f>B7</f>
        <v>正脊</v>
      </c>
      <c r="N32" s="70">
        <f>C7</f>
        <v/>
      </c>
      <c r="O32" s="24" t="str">
        <f>D7</f>
        <v>块</v>
      </c>
      <c r="P32" s="29">
        <f>E7</f>
        <v>27</v>
      </c>
      <c r="Q32" s="26"/>
      <c r="R32" s="27">
        <f>Q32*P32</f>
        <v>0</v>
      </c>
      <c r="S32" s="37">
        <f>H7</f>
        <v>5.9545454545455</v>
      </c>
      <c r="T32" s="115">
        <f>I7</f>
        <v>1.31</v>
      </c>
      <c r="U32" s="37">
        <f>J7</f>
        <v>3</v>
      </c>
      <c r="V32" s="25">
        <f>1.05*U32*T32</f>
        <v>4.1265</v>
      </c>
    </row>
    <row r="33" spans="1:22" customHeight="1" ht="14.25">
      <c r="A33" s="23">
        <v>3</v>
      </c>
      <c r="B33" s="24" t="str">
        <f>B8</f>
        <v>三通</v>
      </c>
      <c r="C33" s="70">
        <f>C8</f>
        <v/>
      </c>
      <c r="D33" s="24" t="str">
        <f>D8</f>
        <v>块</v>
      </c>
      <c r="E33" s="29">
        <f>E8</f>
        <v>2</v>
      </c>
      <c r="F33" s="71"/>
      <c r="G33" s="27">
        <f>F33*E33</f>
        <v>0</v>
      </c>
      <c r="H33" s="28">
        <f>H8</f>
        <v>5</v>
      </c>
      <c r="I33" s="115">
        <f>I8</f>
        <v>1.1</v>
      </c>
      <c r="J33" s="114">
        <f>J8</f>
        <v>2</v>
      </c>
      <c r="K33" s="25">
        <f>1.05*J33*I33</f>
        <v>2.31</v>
      </c>
      <c r="L33" s="23">
        <v>3</v>
      </c>
      <c r="M33" s="24" t="str">
        <f>B8</f>
        <v>三通</v>
      </c>
      <c r="N33" s="70">
        <f>C8</f>
        <v/>
      </c>
      <c r="O33" s="24" t="str">
        <f>D8</f>
        <v>块</v>
      </c>
      <c r="P33" s="29">
        <f>E8</f>
        <v>2</v>
      </c>
      <c r="Q33" s="26"/>
      <c r="R33" s="27">
        <f>Q33*P33</f>
        <v>0</v>
      </c>
      <c r="S33" s="37">
        <f>H8</f>
        <v>5</v>
      </c>
      <c r="T33" s="115">
        <f>I8</f>
        <v>1.1</v>
      </c>
      <c r="U33" s="37">
        <f>J8</f>
        <v>2</v>
      </c>
      <c r="V33" s="25">
        <f>1.05*U33*T33</f>
        <v>2.31</v>
      </c>
    </row>
    <row r="34" spans="1:22" customHeight="1" ht="14.25">
      <c r="A34" s="23">
        <v>4</v>
      </c>
      <c r="B34" s="24" t="str">
        <f>B9</f>
        <v>斜脊</v>
      </c>
      <c r="C34" s="70">
        <f>C9</f>
        <v/>
      </c>
      <c r="D34" s="24" t="str">
        <f>D9</f>
        <v>块</v>
      </c>
      <c r="E34" s="29">
        <f>E9</f>
        <v>44</v>
      </c>
      <c r="F34" s="71"/>
      <c r="G34" s="27">
        <f>F34*E34</f>
        <v>0</v>
      </c>
      <c r="H34" s="28">
        <f>H9</f>
        <v>0</v>
      </c>
      <c r="I34" s="115">
        <f>I9</f>
        <v/>
      </c>
      <c r="J34" s="114">
        <f>J9</f>
        <v/>
      </c>
      <c r="K34" s="25">
        <f>1.05*J34*I34</f>
        <v>0</v>
      </c>
      <c r="L34" s="23">
        <v>4</v>
      </c>
      <c r="M34" s="24" t="str">
        <f>B9</f>
        <v>斜脊</v>
      </c>
      <c r="N34" s="70">
        <f>C9</f>
        <v/>
      </c>
      <c r="O34" s="24" t="str">
        <f>D9</f>
        <v>块</v>
      </c>
      <c r="P34" s="29">
        <f>E9</f>
        <v>44</v>
      </c>
      <c r="Q34" s="26"/>
      <c r="R34" s="27">
        <f>Q34*P34</f>
        <v>0</v>
      </c>
      <c r="S34" s="37">
        <f>H9</f>
        <v>0</v>
      </c>
      <c r="T34" s="115">
        <f>I9</f>
        <v/>
      </c>
      <c r="U34" s="37">
        <f>J9</f>
        <v/>
      </c>
      <c r="V34" s="25">
        <f>1.05*U34*T34</f>
        <v>0</v>
      </c>
    </row>
    <row r="35" spans="1:22" customHeight="1" ht="14.25">
      <c r="A35" s="23">
        <v>5</v>
      </c>
      <c r="B35" s="24" t="str">
        <f>B10</f>
        <v>翘角</v>
      </c>
      <c r="C35" s="70">
        <f>C10</f>
        <v/>
      </c>
      <c r="D35" s="24" t="str">
        <f>D10</f>
        <v>块</v>
      </c>
      <c r="E35" s="29">
        <f>E10</f>
        <v>4</v>
      </c>
      <c r="F35" s="71"/>
      <c r="G35" s="27">
        <f>F35*E35</f>
        <v>0</v>
      </c>
      <c r="H35" s="28">
        <f>H10</f>
        <v>0</v>
      </c>
      <c r="I35" s="115">
        <f>I10</f>
        <v/>
      </c>
      <c r="J35" s="114">
        <f>J10</f>
        <v/>
      </c>
      <c r="K35" s="25">
        <f>1.05*J35*I35</f>
        <v>0</v>
      </c>
      <c r="L35" s="23">
        <v>5</v>
      </c>
      <c r="M35" s="24" t="str">
        <f>B10</f>
        <v>翘角</v>
      </c>
      <c r="N35" s="70">
        <f>C10</f>
        <v/>
      </c>
      <c r="O35" s="24" t="str">
        <f>D10</f>
        <v>块</v>
      </c>
      <c r="P35" s="29">
        <f>E10</f>
        <v>4</v>
      </c>
      <c r="Q35" s="26"/>
      <c r="R35" s="27">
        <f>Q35*P35</f>
        <v>0</v>
      </c>
      <c r="S35" s="37">
        <f>H10</f>
        <v>0</v>
      </c>
      <c r="T35" s="115">
        <f>I10</f>
        <v/>
      </c>
      <c r="U35" s="37">
        <f>J10</f>
        <v/>
      </c>
      <c r="V35" s="25">
        <f>1.05*U35*T35</f>
        <v>0</v>
      </c>
    </row>
    <row r="36" spans="1:22" customHeight="1" ht="14.25">
      <c r="A36" s="23">
        <v>6</v>
      </c>
      <c r="B36" s="24" t="str">
        <f>B11</f>
        <v>滴水</v>
      </c>
      <c r="C36" s="70">
        <f>C11</f>
        <v/>
      </c>
      <c r="D36" s="24" t="str">
        <f>D11</f>
        <v>块</v>
      </c>
      <c r="E36" s="29">
        <f>E11</f>
        <v>114</v>
      </c>
      <c r="F36" s="71"/>
      <c r="G36" s="27">
        <f>F36*E36</f>
        <v>0</v>
      </c>
      <c r="H36" s="28">
        <f>H11</f>
        <v>0</v>
      </c>
      <c r="I36" s="115">
        <f>I11</f>
        <v/>
      </c>
      <c r="J36" s="114">
        <f>J11</f>
        <v/>
      </c>
      <c r="K36" s="25">
        <f>1.05*J36*I36</f>
        <v>0</v>
      </c>
      <c r="L36" s="23">
        <v>6</v>
      </c>
      <c r="M36" s="24" t="str">
        <f>B11</f>
        <v>滴水</v>
      </c>
      <c r="N36" s="70">
        <f>C11</f>
        <v/>
      </c>
      <c r="O36" s="24" t="str">
        <f>D11</f>
        <v>块</v>
      </c>
      <c r="P36" s="29">
        <f>E11</f>
        <v>114</v>
      </c>
      <c r="Q36" s="26"/>
      <c r="R36" s="27">
        <f>Q36*P36</f>
        <v>0</v>
      </c>
      <c r="S36" s="37">
        <f>H11</f>
        <v>0</v>
      </c>
      <c r="T36" s="115">
        <f>I11</f>
        <v/>
      </c>
      <c r="U36" s="37">
        <f>J11</f>
        <v/>
      </c>
      <c r="V36" s="25">
        <f>1.05*U36*T36</f>
        <v>0</v>
      </c>
    </row>
    <row r="37" spans="1:22" customHeight="1" ht="14.25">
      <c r="A37" s="23"/>
      <c r="B37" s="24" t="str">
        <f>B12</f>
        <v>钉子</v>
      </c>
      <c r="C37" s="70">
        <f>C12</f>
        <v/>
      </c>
      <c r="D37" s="24" t="str">
        <f>D12</f>
        <v>个</v>
      </c>
      <c r="E37" s="29">
        <f>E12</f>
        <v>2400</v>
      </c>
      <c r="F37" s="71"/>
      <c r="G37" s="27">
        <f>F37*E37</f>
        <v>0</v>
      </c>
      <c r="H37" s="28">
        <f>H12</f>
        <v>0</v>
      </c>
      <c r="I37" s="115">
        <f>I12</f>
        <v/>
      </c>
      <c r="J37" s="114">
        <f>J12</f>
        <v/>
      </c>
      <c r="K37" s="25">
        <f>1.05*J37*I37</f>
        <v>0</v>
      </c>
      <c r="L37" s="23"/>
      <c r="M37" s="24" t="str">
        <f>B12</f>
        <v>钉子</v>
      </c>
      <c r="N37" s="70">
        <f>C12</f>
        <v/>
      </c>
      <c r="O37" s="24" t="str">
        <f>D12</f>
        <v>个</v>
      </c>
      <c r="P37" s="29">
        <f>E12</f>
        <v>2400</v>
      </c>
      <c r="Q37" s="26"/>
      <c r="R37" s="27">
        <f>Q37*P37</f>
        <v>0</v>
      </c>
      <c r="S37" s="37">
        <f>H12</f>
        <v>0</v>
      </c>
      <c r="T37" s="115">
        <f>I12</f>
        <v/>
      </c>
      <c r="U37" s="37">
        <f>J12</f>
        <v/>
      </c>
      <c r="V37" s="25">
        <f>1.05*U37*T37</f>
        <v>0</v>
      </c>
    </row>
    <row r="38" spans="1:22" customHeight="1" ht="14.25">
      <c r="A38" s="23"/>
      <c r="B38" s="24" t="str">
        <f>B13</f>
        <v>钉帽</v>
      </c>
      <c r="C38" s="70">
        <f>C13</f>
        <v/>
      </c>
      <c r="D38" s="24" t="str">
        <f>D13</f>
        <v>个</v>
      </c>
      <c r="E38" s="29">
        <f>E13</f>
        <v>400</v>
      </c>
      <c r="F38" s="71"/>
      <c r="G38" s="27">
        <f>F38*E38</f>
        <v>0</v>
      </c>
      <c r="H38" s="28">
        <f>H13</f>
        <v>0</v>
      </c>
      <c r="I38" s="115">
        <f>I13</f>
        <v/>
      </c>
      <c r="J38" s="114">
        <f>J13</f>
        <v/>
      </c>
      <c r="K38" s="25">
        <f>1.05*J38*I38</f>
        <v>0</v>
      </c>
      <c r="L38" s="23"/>
      <c r="M38" s="24" t="str">
        <f>B13</f>
        <v>钉帽</v>
      </c>
      <c r="N38" s="70">
        <f>C13</f>
        <v/>
      </c>
      <c r="O38" s="24" t="str">
        <f>D13</f>
        <v>个</v>
      </c>
      <c r="P38" s="29">
        <f>E13</f>
        <v>400</v>
      </c>
      <c r="Q38" s="26"/>
      <c r="R38" s="27">
        <f>Q38*P38</f>
        <v>0</v>
      </c>
      <c r="S38" s="37">
        <f>H13</f>
        <v>0</v>
      </c>
      <c r="T38" s="115">
        <f>I13</f>
        <v/>
      </c>
      <c r="U38" s="37">
        <f>J13</f>
        <v/>
      </c>
      <c r="V38" s="25">
        <f>1.05*U38*T38</f>
        <v>0</v>
      </c>
    </row>
    <row r="39" spans="1:22" customHeight="1" ht="14.25">
      <c r="A39" s="34"/>
      <c r="B39" s="24">
        <f>B14</f>
        <v/>
      </c>
      <c r="C39" s="70">
        <f>C14</f>
        <v/>
      </c>
      <c r="D39" s="24" t="str">
        <f>D14</f>
        <v>套</v>
      </c>
      <c r="E39" s="29">
        <f>E14</f>
        <v/>
      </c>
      <c r="F39" s="71"/>
      <c r="G39" s="27">
        <f>F39*E39</f>
        <v>0</v>
      </c>
      <c r="H39" s="28">
        <f>H14</f>
        <v>0</v>
      </c>
      <c r="I39" s="115">
        <f>I14</f>
        <v/>
      </c>
      <c r="J39" s="114">
        <f>J14</f>
        <v/>
      </c>
      <c r="K39" s="25">
        <f>1.05*J39*I39</f>
        <v>0</v>
      </c>
      <c r="L39" s="34"/>
      <c r="M39" s="24">
        <f>B14</f>
        <v/>
      </c>
      <c r="N39" s="70">
        <f>C14</f>
        <v/>
      </c>
      <c r="O39" s="24" t="str">
        <f>D14</f>
        <v>套</v>
      </c>
      <c r="P39" s="29">
        <f>E14</f>
        <v/>
      </c>
      <c r="Q39" s="26"/>
      <c r="R39" s="27">
        <f>Q39*P39</f>
        <v>0</v>
      </c>
      <c r="S39" s="37">
        <f>H14</f>
        <v>0</v>
      </c>
      <c r="T39" s="115">
        <f>I14</f>
        <v/>
      </c>
      <c r="U39" s="37">
        <f>J14</f>
        <v/>
      </c>
      <c r="V39" s="25">
        <f>1.05*U39*T39</f>
        <v>0</v>
      </c>
    </row>
    <row r="40" spans="1:22" customHeight="1" ht="14.25">
      <c r="A40" s="34"/>
      <c r="B40" s="24">
        <f>B15</f>
        <v/>
      </c>
      <c r="C40" s="70">
        <f>C15</f>
        <v/>
      </c>
      <c r="D40" s="24">
        <f>D15</f>
        <v/>
      </c>
      <c r="E40" s="29">
        <f>E15</f>
        <v/>
      </c>
      <c r="F40" s="71"/>
      <c r="G40" s="27">
        <f>F40*E40</f>
        <v>0</v>
      </c>
      <c r="H40" s="28">
        <f>H15</f>
        <v>0</v>
      </c>
      <c r="I40" s="115">
        <f>I15</f>
        <v/>
      </c>
      <c r="J40" s="114">
        <f>J15</f>
        <v/>
      </c>
      <c r="K40" s="25">
        <f>1.05*J40*I40</f>
        <v>0</v>
      </c>
      <c r="L40" s="34"/>
      <c r="M40" s="24">
        <f>B15</f>
        <v/>
      </c>
      <c r="N40" s="70">
        <f>C15</f>
        <v/>
      </c>
      <c r="O40" s="24">
        <f>D15</f>
        <v/>
      </c>
      <c r="P40" s="29">
        <f>E15</f>
        <v/>
      </c>
      <c r="Q40" s="26"/>
      <c r="R40" s="27">
        <f>Q40*P40</f>
        <v>0</v>
      </c>
      <c r="S40" s="37">
        <f>H15</f>
        <v>0</v>
      </c>
      <c r="T40" s="115">
        <f>I15</f>
        <v/>
      </c>
      <c r="U40" s="37">
        <f>J15</f>
        <v/>
      </c>
      <c r="V40" s="25">
        <f>1.05*U40*T40</f>
        <v>0</v>
      </c>
    </row>
    <row r="41" spans="1:22" customHeight="1" ht="14.25">
      <c r="A41" s="37"/>
      <c r="B41" s="24">
        <f>B16</f>
        <v/>
      </c>
      <c r="C41" s="70">
        <f>C16</f>
        <v/>
      </c>
      <c r="D41" s="24">
        <f>D16</f>
        <v/>
      </c>
      <c r="E41" s="29">
        <f>E16</f>
        <v/>
      </c>
      <c r="F41" s="71"/>
      <c r="G41" s="27">
        <f>F41*E41</f>
        <v>0</v>
      </c>
      <c r="H41" s="28">
        <f>H16</f>
        <v>0</v>
      </c>
      <c r="I41" s="115">
        <f>I16</f>
        <v/>
      </c>
      <c r="J41" s="114">
        <f>J16</f>
        <v/>
      </c>
      <c r="K41" s="25">
        <f>1.05*J41*I41</f>
        <v>0</v>
      </c>
      <c r="L41" s="37"/>
      <c r="M41" s="24">
        <f>B16</f>
        <v/>
      </c>
      <c r="N41" s="70">
        <f>C16</f>
        <v/>
      </c>
      <c r="O41" s="24">
        <f>D16</f>
        <v/>
      </c>
      <c r="P41" s="29">
        <f>E16</f>
        <v/>
      </c>
      <c r="Q41" s="26"/>
      <c r="R41" s="27">
        <f>Q41*P41</f>
        <v>0</v>
      </c>
      <c r="S41" s="37">
        <f>H16</f>
        <v>0</v>
      </c>
      <c r="T41" s="115">
        <f>I16</f>
        <v/>
      </c>
      <c r="U41" s="37">
        <f>J16</f>
        <v/>
      </c>
      <c r="V41" s="25">
        <f>1.05*U41*T41</f>
        <v>0</v>
      </c>
    </row>
    <row r="42" spans="1:22" customHeight="1" ht="14.25">
      <c r="A42" s="37"/>
      <c r="B42" s="24">
        <f>B17</f>
        <v/>
      </c>
      <c r="C42" s="70">
        <f>C17</f>
        <v/>
      </c>
      <c r="D42" s="24">
        <f>D17</f>
        <v/>
      </c>
      <c r="E42" s="29">
        <f>E17</f>
        <v/>
      </c>
      <c r="F42" s="71"/>
      <c r="G42" s="27">
        <f>F42*E42</f>
        <v>0</v>
      </c>
      <c r="H42" s="28">
        <f>H17</f>
        <v>0</v>
      </c>
      <c r="I42" s="115">
        <f>I17</f>
        <v/>
      </c>
      <c r="J42" s="114">
        <f>J17</f>
        <v/>
      </c>
      <c r="K42" s="25">
        <f>1.05*J42*I42</f>
        <v>0</v>
      </c>
      <c r="L42" s="37"/>
      <c r="M42" s="24">
        <f>B17</f>
        <v/>
      </c>
      <c r="N42" s="70">
        <f>C17</f>
        <v/>
      </c>
      <c r="O42" s="24">
        <f>D17</f>
        <v/>
      </c>
      <c r="P42" s="29">
        <f>E17</f>
        <v/>
      </c>
      <c r="Q42" s="26"/>
      <c r="R42" s="27">
        <f>Q42*P42</f>
        <v>0</v>
      </c>
      <c r="S42" s="37">
        <f>H17</f>
        <v>0</v>
      </c>
      <c r="T42" s="115">
        <f>I17</f>
        <v/>
      </c>
      <c r="U42" s="37">
        <f>J17</f>
        <v/>
      </c>
      <c r="V42" s="25">
        <f>1.05*U42*T42</f>
        <v>0</v>
      </c>
    </row>
    <row r="43" spans="1:22" customHeight="1" ht="14.25">
      <c r="A43" s="72"/>
      <c r="B43" s="24">
        <f>B18</f>
        <v/>
      </c>
      <c r="C43" s="70">
        <f>C18</f>
        <v/>
      </c>
      <c r="D43" s="24">
        <f>D18</f>
        <v/>
      </c>
      <c r="E43" s="29">
        <f>E18</f>
        <v/>
      </c>
      <c r="F43" s="73"/>
      <c r="G43" s="27">
        <f>F43*E43</f>
        <v>0</v>
      </c>
      <c r="H43" s="28">
        <f>H18</f>
        <v>0</v>
      </c>
      <c r="I43" s="115">
        <f>I18</f>
        <v/>
      </c>
      <c r="J43" s="114">
        <f>J18</f>
        <v/>
      </c>
      <c r="K43" s="25">
        <f>1.05*J43*I43</f>
        <v>0</v>
      </c>
      <c r="L43" s="40"/>
      <c r="M43" s="24">
        <f>B18</f>
        <v/>
      </c>
      <c r="N43" s="70">
        <f>C18</f>
        <v/>
      </c>
      <c r="O43" s="24">
        <f>D18</f>
        <v/>
      </c>
      <c r="P43" s="29">
        <f>E18</f>
        <v/>
      </c>
      <c r="Q43" s="42"/>
      <c r="R43" s="27">
        <f>Q43*P43</f>
        <v>0</v>
      </c>
      <c r="S43" s="37">
        <f>H18</f>
        <v>0</v>
      </c>
      <c r="T43" s="115">
        <f>I18</f>
        <v/>
      </c>
      <c r="U43" s="37">
        <f>J18</f>
        <v/>
      </c>
      <c r="V43" s="25">
        <f>1.05*U43*T43</f>
        <v>0</v>
      </c>
    </row>
    <row r="44" spans="1:22" customHeight="1" ht="14.25">
      <c r="A44" s="74" t="s">
        <v>39</v>
      </c>
      <c r="B44" s="75"/>
      <c r="C44" s="76"/>
      <c r="D44" s="44"/>
      <c r="E44" s="46"/>
      <c r="F44" s="77"/>
      <c r="G44" s="27">
        <f>F44*E44</f>
        <v>0</v>
      </c>
      <c r="H44" s="28">
        <f>H19</f>
        <v>0</v>
      </c>
      <c r="I44" s="115">
        <f>I19</f>
        <v/>
      </c>
      <c r="J44" s="114">
        <f>J19</f>
        <v/>
      </c>
      <c r="K44" s="25">
        <f>1.05*J44*I44</f>
        <v>0</v>
      </c>
      <c r="L44" s="43"/>
      <c r="M44" s="24">
        <f>B19</f>
        <v/>
      </c>
      <c r="N44" s="70">
        <f>C19</f>
        <v/>
      </c>
      <c r="O44" s="24">
        <f>D19</f>
        <v/>
      </c>
      <c r="P44" s="29">
        <f>E19</f>
        <v/>
      </c>
      <c r="Q44" s="47"/>
      <c r="R44" s="27">
        <f>Q44*P44</f>
        <v>0</v>
      </c>
      <c r="S44" s="37">
        <f>H19</f>
        <v>0</v>
      </c>
      <c r="T44" s="115">
        <f>I19</f>
        <v/>
      </c>
      <c r="U44" s="37">
        <f>J19</f>
        <v/>
      </c>
      <c r="V44" s="25">
        <f>1.05*U44*T44</f>
        <v>0</v>
      </c>
    </row>
    <row r="45" spans="1:22" customHeight="1" ht="14.25">
      <c r="A45" s="78"/>
      <c r="B45" s="79"/>
      <c r="C45" s="80"/>
      <c r="D45" s="44"/>
      <c r="E45" s="46"/>
      <c r="F45" s="77"/>
      <c r="G45" s="27">
        <f>F45*E45</f>
        <v>0</v>
      </c>
      <c r="H45" s="28">
        <f>H20</f>
        <v>0</v>
      </c>
      <c r="I45" s="115">
        <f>I20</f>
        <v/>
      </c>
      <c r="J45" s="114">
        <f>J20</f>
        <v/>
      </c>
      <c r="K45" s="25">
        <f>1.05*J45*I45</f>
        <v>0</v>
      </c>
      <c r="L45" s="48"/>
      <c r="M45" s="24">
        <f>B20</f>
        <v/>
      </c>
      <c r="N45" s="70">
        <f>C20</f>
        <v/>
      </c>
      <c r="O45" s="24">
        <f>D20</f>
        <v/>
      </c>
      <c r="P45" s="29">
        <f>E20</f>
        <v/>
      </c>
      <c r="Q45" s="47"/>
      <c r="R45" s="27">
        <f>Q45*P45</f>
        <v>0</v>
      </c>
      <c r="S45" s="37">
        <f>H20</f>
        <v>0</v>
      </c>
      <c r="T45" s="115">
        <f>I20</f>
        <v/>
      </c>
      <c r="U45" s="37">
        <f>J20</f>
        <v/>
      </c>
      <c r="V45" s="25">
        <f>1.05*U45*T45</f>
        <v>0</v>
      </c>
    </row>
    <row r="46" spans="1:22" customHeight="1" ht="14.25">
      <c r="A46" s="37"/>
      <c r="B46" s="55"/>
      <c r="C46" s="81"/>
      <c r="D46" s="51" t="s">
        <v>29</v>
      </c>
      <c r="E46" s="27">
        <f>SUM(E32:E45)</f>
        <v>2991</v>
      </c>
      <c r="F46" s="52" t="s">
        <v>30</v>
      </c>
      <c r="G46" s="53">
        <f>SUM(G31:G45)</f>
        <v>0</v>
      </c>
      <c r="H46" s="54"/>
      <c r="I46" s="117" t="s">
        <v>29</v>
      </c>
      <c r="J46" s="116">
        <f>SUM(J31:J45)</f>
        <v>9</v>
      </c>
      <c r="K46" s="25">
        <f>SUM(K31:K45)</f>
        <v>12.8625</v>
      </c>
      <c r="L46" s="37"/>
      <c r="M46" s="24"/>
      <c r="N46" s="50"/>
      <c r="O46" s="51" t="s">
        <v>29</v>
      </c>
      <c r="P46" s="27">
        <f>SUM(P32:P45)</f>
        <v>2991</v>
      </c>
      <c r="Q46" s="52" t="s">
        <v>30</v>
      </c>
      <c r="R46" s="53">
        <f>SUM(R31:R45)</f>
        <v>0</v>
      </c>
      <c r="S46" s="54"/>
      <c r="T46" s="117" t="s">
        <v>29</v>
      </c>
      <c r="U46" s="114">
        <f>SUM(U31:U45)</f>
        <v>9</v>
      </c>
      <c r="V46" s="25">
        <f>SUM(V31:V45)</f>
        <v>12.8625</v>
      </c>
    </row>
    <row r="47" spans="1:22" customHeight="1" ht="14.25">
      <c r="A47" s="7"/>
      <c r="B47" s="7" t="s">
        <v>33</v>
      </c>
      <c r="C47" s="7"/>
      <c r="D47" s="7"/>
      <c r="E47" s="7"/>
      <c r="F47" s="82" t="s">
        <v>34</v>
      </c>
      <c r="G47" s="7"/>
      <c r="H47" s="7"/>
      <c r="I47" s="130" t="s">
        <v>34</v>
      </c>
      <c r="J47" s="121"/>
      <c r="K47" s="122"/>
      <c r="L47" s="7"/>
      <c r="M47" s="7" t="s">
        <v>33</v>
      </c>
      <c r="N47" s="7"/>
      <c r="O47" s="7"/>
      <c r="P47" s="7"/>
      <c r="Q47" s="82" t="s">
        <v>34</v>
      </c>
      <c r="R47" s="7"/>
      <c r="S47" s="7"/>
      <c r="T47" s="130" t="s">
        <v>34</v>
      </c>
      <c r="U47" s="161"/>
      <c r="V47" s="122"/>
    </row>
    <row r="53" spans="1:22">
      <c r="A53" s="85" t="s">
        <v>11</v>
      </c>
      <c r="B53" s="86" t="s">
        <v>40</v>
      </c>
      <c r="C53" s="87" t="s">
        <v>41</v>
      </c>
      <c r="D53" s="87" t="s">
        <v>42</v>
      </c>
      <c r="E53" s="87" t="s">
        <v>9</v>
      </c>
      <c r="F53" s="88" t="s">
        <v>8</v>
      </c>
      <c r="G53" s="89" t="s">
        <v>43</v>
      </c>
      <c r="H53" s="87" t="s">
        <v>14</v>
      </c>
      <c r="I53" s="134" t="s">
        <v>44</v>
      </c>
      <c r="J53" s="135" t="s">
        <v>44</v>
      </c>
      <c r="K53" s="89" t="s">
        <v>45</v>
      </c>
      <c r="L53" s="87" t="s">
        <v>46</v>
      </c>
      <c r="M53" s="87" t="s">
        <v>47</v>
      </c>
      <c r="N53" s="87" t="s">
        <v>48</v>
      </c>
      <c r="O53" s="136" t="s">
        <v>49</v>
      </c>
      <c r="P53" s="87" t="s">
        <v>50</v>
      </c>
      <c r="Q53" s="87" t="s">
        <v>51</v>
      </c>
      <c r="R53" s="87" t="s">
        <v>31</v>
      </c>
      <c r="S53" s="112" t="s">
        <v>52</v>
      </c>
      <c r="T53" s="169"/>
      <c r="U53" s="87" t="s">
        <v>53</v>
      </c>
      <c r="V53" s="133"/>
    </row>
    <row r="54" spans="1:22">
      <c r="A54" s="66"/>
      <c r="B54" s="90" t="str">
        <f>C2</f>
        <v>0504-</v>
      </c>
      <c r="C54" s="66" t="str">
        <f>B6</f>
        <v>主瓦</v>
      </c>
      <c r="D54" s="30">
        <f>F3</f>
        <v>1050</v>
      </c>
      <c r="E54" s="30" t="str">
        <f>J3</f>
        <v>灰色</v>
      </c>
      <c r="F54" s="91">
        <f>H3</f>
        <v>3</v>
      </c>
      <c r="G54" s="66">
        <f>I6</f>
        <v>1.53</v>
      </c>
      <c r="H54" s="66">
        <f>J6</f>
        <v>4</v>
      </c>
      <c r="I54" s="137">
        <f>1.05*G54*H54</f>
        <v>6.426</v>
      </c>
      <c r="J54" s="138"/>
      <c r="K54" s="139"/>
      <c r="L54" s="66">
        <f>F2</f>
        <v/>
      </c>
      <c r="M54" s="66"/>
      <c r="N54" s="66"/>
      <c r="O54" s="66"/>
      <c r="P54" s="66">
        <f>F2</f>
        <v/>
      </c>
      <c r="Q54" s="170"/>
      <c r="R54" s="170"/>
      <c r="S54" s="66"/>
      <c r="T54" s="171"/>
      <c r="U54" s="66"/>
      <c r="V54" s="133"/>
    </row>
    <row r="55" spans="1:22">
      <c r="A55" s="66"/>
      <c r="B55" s="90"/>
      <c r="C55" s="66"/>
      <c r="D55" s="30"/>
      <c r="E55" s="30"/>
      <c r="F55" s="91"/>
      <c r="G55" s="66">
        <f>I7</f>
        <v>1.31</v>
      </c>
      <c r="H55" s="66">
        <f>J7</f>
        <v>3</v>
      </c>
      <c r="I55" s="137">
        <f>K7</f>
        <v>4.1265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30"/>
      <c r="E56" s="30"/>
      <c r="F56" s="91"/>
      <c r="G56" s="66"/>
      <c r="H56" s="92" t="s">
        <v>44</v>
      </c>
      <c r="I56" s="140">
        <f>E6</f>
        <v>12.8625</v>
      </c>
      <c r="J56" s="141">
        <f>I56</f>
        <v>12.8625</v>
      </c>
      <c r="K56" s="139" t="str">
        <f>F6</f>
        <v>30</v>
      </c>
      <c r="L56" s="66">
        <f>F2</f>
        <v/>
      </c>
      <c r="M56" s="66">
        <f>I56*K56</f>
        <v>385.875</v>
      </c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30"/>
      <c r="C57" s="66" t="str">
        <f>B7</f>
        <v>正脊</v>
      </c>
      <c r="D57" s="30"/>
      <c r="E57" s="30"/>
      <c r="F57" s="91"/>
      <c r="G57" s="66"/>
      <c r="H57" s="66"/>
      <c r="I57" s="137">
        <f>E7</f>
        <v>27</v>
      </c>
      <c r="J57" s="138"/>
      <c r="K57" s="139">
        <f>F7</f>
        <v/>
      </c>
      <c r="L57" s="66">
        <f>F2</f>
        <v/>
      </c>
      <c r="M57" s="66">
        <f>I57*K57</f>
        <v>0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 t="str">
        <f>B8</f>
        <v>三通</v>
      </c>
      <c r="D58" s="30"/>
      <c r="E58" s="30"/>
      <c r="F58" s="91"/>
      <c r="G58" s="66"/>
      <c r="H58" s="66"/>
      <c r="I58" s="137">
        <f>E8</f>
        <v>2</v>
      </c>
      <c r="J58" s="138"/>
      <c r="K58" s="139">
        <f>F8</f>
        <v/>
      </c>
      <c r="L58" s="66"/>
      <c r="M58" s="66">
        <f>I58*K58</f>
        <v>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 t="str">
        <f>B9</f>
        <v>斜脊</v>
      </c>
      <c r="D59" s="30"/>
      <c r="E59" s="30"/>
      <c r="F59" s="91"/>
      <c r="G59" s="66"/>
      <c r="H59" s="66"/>
      <c r="I59" s="137">
        <f>E9</f>
        <v>44</v>
      </c>
      <c r="J59" s="138"/>
      <c r="K59" s="139">
        <f>F9</f>
        <v/>
      </c>
      <c r="L59" s="66"/>
      <c r="M59" s="66">
        <f>I59*K59</f>
        <v>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66"/>
      <c r="B60" s="30"/>
      <c r="C60" s="66" t="str">
        <f>B10</f>
        <v>翘角</v>
      </c>
      <c r="D60" s="30"/>
      <c r="E60" s="30"/>
      <c r="F60" s="91"/>
      <c r="G60" s="66"/>
      <c r="H60" s="66"/>
      <c r="I60" s="137">
        <f>E10</f>
        <v>4</v>
      </c>
      <c r="J60" s="138"/>
      <c r="K60" s="139">
        <f>F10</f>
        <v/>
      </c>
      <c r="L60" s="66"/>
      <c r="M60" s="66">
        <f>I60*K60</f>
        <v>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spans="1:22">
      <c r="A61" s="66"/>
      <c r="B61" s="30"/>
      <c r="C61" s="66" t="str">
        <f>B11</f>
        <v>滴水</v>
      </c>
      <c r="D61" s="30"/>
      <c r="E61" s="30"/>
      <c r="F61" s="91"/>
      <c r="G61" s="66"/>
      <c r="H61" s="66"/>
      <c r="I61" s="137">
        <f>E11</f>
        <v>114</v>
      </c>
      <c r="J61" s="138"/>
      <c r="K61" s="139">
        <f>F11</f>
        <v/>
      </c>
      <c r="L61" s="66"/>
      <c r="M61" s="66">
        <f>I61*K61</f>
        <v>0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spans="1:22">
      <c r="A62" s="66"/>
      <c r="B62" s="30"/>
      <c r="C62" s="66" t="str">
        <f>B12</f>
        <v>钉子</v>
      </c>
      <c r="D62" s="30"/>
      <c r="E62" s="30"/>
      <c r="F62" s="91"/>
      <c r="G62" s="66"/>
      <c r="H62" s="66"/>
      <c r="I62" s="137">
        <f>E12</f>
        <v>2400</v>
      </c>
      <c r="J62" s="138"/>
      <c r="K62" s="139">
        <f>F12</f>
        <v/>
      </c>
      <c r="L62" s="66"/>
      <c r="M62" s="66">
        <f>I62*K62</f>
        <v>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pans="1:22">
      <c r="A63" s="93"/>
      <c r="B63" s="94"/>
      <c r="C63" s="93"/>
      <c r="D63" s="94"/>
      <c r="E63" s="94"/>
      <c r="F63" s="95"/>
      <c r="G63" s="93"/>
      <c r="H63" s="93"/>
      <c r="I63" s="142"/>
      <c r="J63" s="143"/>
      <c r="K63" s="144" t="s">
        <v>49</v>
      </c>
      <c r="L63" s="144" t="s">
        <v>49</v>
      </c>
      <c r="M63" s="144">
        <f>G21</f>
        <v>385.875</v>
      </c>
      <c r="N63" s="93"/>
      <c r="O63" s="145">
        <f>M63</f>
        <v>385.875</v>
      </c>
      <c r="P63" s="93"/>
      <c r="Q63" s="172"/>
      <c r="R63" s="172"/>
      <c r="S63" s="93"/>
      <c r="T63" s="173">
        <f>-O63-R63</f>
        <v>-385.875</v>
      </c>
      <c r="U63" s="93">
        <f>T63</f>
        <v>-385.875</v>
      </c>
      <c r="V63" s="133"/>
    </row>
    <row r="64" spans="1:22">
      <c r="A64" s="92"/>
      <c r="B64" s="33"/>
      <c r="C64" s="92"/>
      <c r="D64" s="33"/>
      <c r="E64" s="33"/>
      <c r="F64" s="96"/>
      <c r="G64" s="92"/>
      <c r="H64" s="92"/>
      <c r="I64" s="146"/>
      <c r="J64" s="141"/>
      <c r="K64" s="147"/>
      <c r="L64" s="92"/>
      <c r="M64" s="92"/>
      <c r="N64" s="92"/>
      <c r="O64" s="92"/>
      <c r="P64" s="92"/>
      <c r="Q64" s="175"/>
      <c r="R64" s="175"/>
      <c r="S64" s="92"/>
      <c r="T64" s="146"/>
      <c r="U64" s="92"/>
      <c r="V64" s="174"/>
    </row>
    <row r="65" spans="1:22">
      <c r="B65" s="83"/>
      <c r="E65" s="83"/>
      <c r="F65" s="97"/>
      <c r="I65" s="131"/>
      <c r="J65" s="132"/>
      <c r="K65" s="133"/>
      <c r="Q65" s="84"/>
      <c r="T65" s="131"/>
      <c r="V65" s="176"/>
    </row>
    <row r="66" spans="1:22">
      <c r="B66" s="83"/>
      <c r="E66" s="83"/>
      <c r="F66" s="97"/>
      <c r="I66" s="131"/>
      <c r="J66" s="132"/>
      <c r="K66" s="133"/>
      <c r="Q66" s="84"/>
      <c r="T66" s="131"/>
      <c r="V66" s="133"/>
    </row>
    <row r="67" spans="1:22">
      <c r="B67" s="83"/>
      <c r="E67" s="83"/>
      <c r="F67" s="97"/>
      <c r="I67" s="131"/>
      <c r="J67" s="132"/>
      <c r="K67" s="133"/>
      <c r="Q67" s="84"/>
      <c r="T67" s="131"/>
      <c r="V67" s="133"/>
    </row>
    <row r="68" spans="1:22">
      <c r="B68" s="83"/>
      <c r="E68" s="83"/>
      <c r="F68" s="97"/>
      <c r="I68" s="131"/>
      <c r="J68" s="132"/>
      <c r="K68" s="133"/>
      <c r="Q68" s="84"/>
      <c r="T68" s="131"/>
      <c r="V68" s="133"/>
    </row>
    <row r="69" spans="1:22">
      <c r="B69" s="83"/>
      <c r="E69" s="83"/>
      <c r="F69" s="97"/>
      <c r="I69" s="131"/>
      <c r="J69" s="132"/>
      <c r="K69" s="133"/>
      <c r="Q69" s="84"/>
      <c r="T69" s="131"/>
      <c r="V69" s="133"/>
    </row>
    <row r="70" spans="1:22" customHeight="1" ht="20.25">
      <c r="A70" s="1" t="s">
        <v>37</v>
      </c>
      <c r="B70" s="2"/>
      <c r="C70" s="2"/>
      <c r="D70" s="2"/>
      <c r="E70" s="2"/>
      <c r="F70" s="3"/>
      <c r="G70" s="2"/>
      <c r="H70" s="2"/>
      <c r="I70" s="98"/>
      <c r="J70" s="99"/>
      <c r="K70" s="100"/>
      <c r="Q70" s="84"/>
      <c r="T70" s="131"/>
      <c r="V70" s="133"/>
    </row>
    <row r="71" spans="1:22" customHeight="1" ht="14.25">
      <c r="A71" s="5" t="str">
        <f>A2</f>
        <v>单号：ZSJC-2020</v>
      </c>
      <c r="B71" s="5"/>
      <c r="C71" s="5" t="str">
        <f>C2</f>
        <v>0504-</v>
      </c>
      <c r="D71" s="161"/>
      <c r="E71" s="5"/>
      <c r="F71" s="62"/>
      <c r="G71" s="7"/>
      <c r="H71" s="7"/>
      <c r="I71" s="101"/>
      <c r="J71" s="102">
        <f>J2</f>
        <v>44685</v>
      </c>
      <c r="K71" s="103"/>
      <c r="Q71" s="84"/>
      <c r="T71" s="131"/>
      <c r="V71" s="133"/>
    </row>
    <row r="72" spans="1:22">
      <c r="A72" s="8" t="s">
        <v>5</v>
      </c>
      <c r="B72" s="9"/>
      <c r="C72" s="8">
        <f>C3</f>
        <v/>
      </c>
      <c r="D72" s="9"/>
      <c r="E72" s="12" t="s">
        <v>7</v>
      </c>
      <c r="F72" s="167">
        <v>1050</v>
      </c>
      <c r="G72" s="12" t="s">
        <v>8</v>
      </c>
      <c r="H72" s="67">
        <f>H3</f>
        <v>3</v>
      </c>
      <c r="I72" s="104" t="s">
        <v>9</v>
      </c>
      <c r="J72" s="179" t="str">
        <f>J3</f>
        <v>灰色</v>
      </c>
      <c r="K72" s="168"/>
      <c r="Q72" s="84"/>
      <c r="T72" s="131"/>
      <c r="V72" s="133"/>
    </row>
    <row r="73" spans="1:22">
      <c r="A73" s="14" t="s">
        <v>11</v>
      </c>
      <c r="B73" s="15" t="s">
        <v>12</v>
      </c>
      <c r="C73" s="15" t="s">
        <v>7</v>
      </c>
      <c r="D73" s="15" t="s">
        <v>13</v>
      </c>
      <c r="E73" s="16" t="s">
        <v>14</v>
      </c>
      <c r="F73" s="17" t="s">
        <v>15</v>
      </c>
      <c r="G73" s="15" t="s">
        <v>16</v>
      </c>
      <c r="H73" s="18" t="s">
        <v>17</v>
      </c>
      <c r="I73" s="109"/>
      <c r="J73" s="110"/>
      <c r="K73" s="111"/>
      <c r="Q73" s="84"/>
      <c r="T73" s="131"/>
      <c r="V73" s="133"/>
    </row>
    <row r="74" spans="1:22">
      <c r="A74" s="19"/>
      <c r="B74" s="20"/>
      <c r="C74" s="20"/>
      <c r="D74" s="20"/>
      <c r="E74" s="21"/>
      <c r="F74" s="22"/>
      <c r="G74" s="20"/>
      <c r="H74" s="18" t="s">
        <v>18</v>
      </c>
      <c r="I74" s="70" t="s">
        <v>19</v>
      </c>
      <c r="J74" s="112" t="s">
        <v>20</v>
      </c>
      <c r="K74" s="113" t="s">
        <v>60</v>
      </c>
      <c r="Q74" s="84"/>
      <c r="T74" s="131"/>
      <c r="V74" s="133"/>
    </row>
    <row r="75" spans="1:22" customHeight="1" ht="14.25">
      <c r="A75" s="23">
        <v>1</v>
      </c>
      <c r="B75" s="24" t="str">
        <f>B6</f>
        <v>主瓦</v>
      </c>
      <c r="C75" s="24"/>
      <c r="D75" s="24" t="str">
        <f>D6</f>
        <v>平方米</v>
      </c>
      <c r="E75" s="25">
        <f>E6</f>
        <v>12.8625</v>
      </c>
      <c r="F75" s="180">
        <v>40</v>
      </c>
      <c r="G75" s="27">
        <f>F75*E75</f>
        <v>514.5</v>
      </c>
      <c r="H75" s="28">
        <f>H6</f>
        <v>6.9545454545455</v>
      </c>
      <c r="I75" s="115">
        <f>I6</f>
        <v>1.53</v>
      </c>
      <c r="J75" s="114">
        <f>J6</f>
        <v>4</v>
      </c>
      <c r="K75" s="25">
        <f>1.05*J75*I75</f>
        <v>6.426</v>
      </c>
      <c r="Q75" s="84"/>
      <c r="T75" s="131"/>
      <c r="V75" s="133"/>
    </row>
    <row r="76" spans="1:22" customHeight="1" ht="14.25">
      <c r="A76" s="23">
        <v>2</v>
      </c>
      <c r="B76" s="24" t="str">
        <f>B7</f>
        <v>正脊</v>
      </c>
      <c r="C76" s="24"/>
      <c r="D76" s="24" t="s">
        <v>26</v>
      </c>
      <c r="E76" s="29">
        <f>E7</f>
        <v>27</v>
      </c>
      <c r="F76" s="180">
        <f>F7+5</f>
        <v>5</v>
      </c>
      <c r="G76" s="27">
        <f>F76*E76</f>
        <v>135</v>
      </c>
      <c r="H76" s="28">
        <f>H7</f>
        <v>5.9545454545455</v>
      </c>
      <c r="I76" s="115">
        <f>I7</f>
        <v>1.31</v>
      </c>
      <c r="J76" s="114">
        <f>J7</f>
        <v>3</v>
      </c>
      <c r="K76" s="25">
        <f>1.05*J76*I76</f>
        <v>4.1265</v>
      </c>
      <c r="Q76" s="84"/>
      <c r="T76" s="131"/>
      <c r="V76" s="133"/>
    </row>
    <row r="77" spans="1:22" customHeight="1" ht="14.25">
      <c r="A77" s="23">
        <v>3</v>
      </c>
      <c r="B77" s="24" t="str">
        <f>B8</f>
        <v>三通</v>
      </c>
      <c r="C77" s="24"/>
      <c r="D77" s="24" t="s">
        <v>26</v>
      </c>
      <c r="E77" s="29">
        <f>E8</f>
        <v>2</v>
      </c>
      <c r="F77" s="180">
        <f>F8+5</f>
        <v>5</v>
      </c>
      <c r="G77" s="27">
        <f>F77*E77</f>
        <v>10</v>
      </c>
      <c r="H77" s="28">
        <f>H8</f>
        <v>5</v>
      </c>
      <c r="I77" s="115">
        <f>I8</f>
        <v>1.1</v>
      </c>
      <c r="J77" s="114">
        <f>J8</f>
        <v>2</v>
      </c>
      <c r="K77" s="25">
        <f>1.05*J77*I77</f>
        <v>2.31</v>
      </c>
      <c r="Q77" s="84"/>
      <c r="T77" s="131"/>
      <c r="V77" s="133"/>
    </row>
    <row r="78" spans="1:22" customHeight="1" ht="14.25">
      <c r="A78" s="23">
        <v>4</v>
      </c>
      <c r="B78" s="24" t="str">
        <f>B9</f>
        <v>斜脊</v>
      </c>
      <c r="C78" s="24"/>
      <c r="D78" s="24" t="s">
        <v>26</v>
      </c>
      <c r="E78" s="29">
        <f>E9</f>
        <v>44</v>
      </c>
      <c r="F78" s="180">
        <f>F9+5</f>
        <v>5</v>
      </c>
      <c r="G78" s="27">
        <f>F78*E78</f>
        <v>220</v>
      </c>
      <c r="H78" s="28">
        <f>H9</f>
        <v>0</v>
      </c>
      <c r="I78" s="115">
        <f>I9</f>
        <v/>
      </c>
      <c r="J78" s="114">
        <f>J9</f>
        <v/>
      </c>
      <c r="K78" s="25">
        <f>1.05*J78*I78</f>
        <v>0</v>
      </c>
      <c r="Q78" s="84"/>
      <c r="T78" s="131"/>
      <c r="V78" s="133"/>
    </row>
    <row r="79" spans="1:22" customHeight="1" ht="14.25">
      <c r="A79" s="23">
        <v>5</v>
      </c>
      <c r="B79" s="24" t="str">
        <f>B10</f>
        <v>翘角</v>
      </c>
      <c r="C79" s="24"/>
      <c r="D79" s="24" t="s">
        <v>26</v>
      </c>
      <c r="E79" s="29">
        <f>E10</f>
        <v>4</v>
      </c>
      <c r="F79" s="180">
        <f>F10+5</f>
        <v>5</v>
      </c>
      <c r="G79" s="27">
        <f>F79*E79</f>
        <v>20</v>
      </c>
      <c r="H79" s="28">
        <f>H10</f>
        <v>0</v>
      </c>
      <c r="I79" s="115">
        <f>I10</f>
        <v/>
      </c>
      <c r="J79" s="114">
        <f>J10</f>
        <v/>
      </c>
      <c r="K79" s="25">
        <f>1.05*J79*I79</f>
        <v>0</v>
      </c>
      <c r="Q79" s="84"/>
      <c r="T79" s="131"/>
      <c r="V79" s="133"/>
    </row>
    <row r="80" spans="1:22" customHeight="1" ht="14.25">
      <c r="A80" s="23">
        <v>6</v>
      </c>
      <c r="B80" s="24"/>
      <c r="C80" s="32"/>
      <c r="D80" s="24"/>
      <c r="E80" s="29"/>
      <c r="F80" s="180"/>
      <c r="G80" s="27">
        <f>F80*E80</f>
        <v>0</v>
      </c>
      <c r="H80" s="28">
        <f>H11</f>
        <v>0</v>
      </c>
      <c r="I80" s="115">
        <f>I11</f>
        <v/>
      </c>
      <c r="J80" s="114">
        <f>J11</f>
        <v/>
      </c>
      <c r="K80" s="25">
        <f>1.05*J80*I80</f>
        <v>0</v>
      </c>
      <c r="Q80" s="84"/>
      <c r="T80" s="131"/>
      <c r="V80" s="133"/>
    </row>
    <row r="81" spans="1:22" customHeight="1" ht="14.25">
      <c r="A81" s="23"/>
      <c r="B81" s="24"/>
      <c r="C81" s="32"/>
      <c r="D81" s="24"/>
      <c r="E81" s="29"/>
      <c r="F81" s="180"/>
      <c r="G81" s="27">
        <f>F81*E81</f>
        <v>0</v>
      </c>
      <c r="H81" s="28">
        <f>H12</f>
        <v>0</v>
      </c>
      <c r="I81" s="115">
        <f>I12</f>
        <v/>
      </c>
      <c r="J81" s="114">
        <f>J12</f>
        <v/>
      </c>
      <c r="K81" s="25">
        <f>1.05*J81*I81</f>
        <v>0</v>
      </c>
      <c r="V81" s="133"/>
    </row>
    <row r="82" spans="1:22" customHeight="1" ht="14.25">
      <c r="A82" s="23"/>
      <c r="B82" s="24"/>
      <c r="C82" s="32"/>
      <c r="D82" s="24"/>
      <c r="E82" s="29"/>
      <c r="F82" s="180"/>
      <c r="G82" s="27">
        <f>F82*E82</f>
        <v>0</v>
      </c>
      <c r="H82" s="28">
        <f>H13</f>
        <v>0</v>
      </c>
      <c r="I82" s="115">
        <f>I13</f>
        <v/>
      </c>
      <c r="J82" s="114">
        <f>J13</f>
        <v/>
      </c>
      <c r="K82" s="25">
        <f>1.05*J82*I82</f>
        <v>0</v>
      </c>
    </row>
    <row r="83" spans="1:22" customHeight="1" ht="14.25">
      <c r="A83" s="34"/>
      <c r="B83" s="24"/>
      <c r="C83" s="32"/>
      <c r="D83" s="24"/>
      <c r="E83" s="29"/>
      <c r="F83" s="180"/>
      <c r="G83" s="27">
        <f>F83*E83</f>
        <v>0</v>
      </c>
      <c r="H83" s="28">
        <f>H14</f>
        <v>0</v>
      </c>
      <c r="I83" s="115">
        <f>I14</f>
        <v/>
      </c>
      <c r="J83" s="114">
        <f>J14</f>
        <v/>
      </c>
      <c r="K83" s="25">
        <f>1.05*J83*I83</f>
        <v>0</v>
      </c>
    </row>
    <row r="84" spans="1:22" customHeight="1" ht="14.25">
      <c r="A84" s="34"/>
      <c r="B84" s="24"/>
      <c r="C84" s="32"/>
      <c r="D84" s="24"/>
      <c r="E84" s="29"/>
      <c r="F84" s="26"/>
      <c r="G84" s="27">
        <f>F84*E84</f>
        <v>0</v>
      </c>
      <c r="H84" s="28">
        <f>H15</f>
        <v>0</v>
      </c>
      <c r="I84" s="115">
        <f>I15</f>
        <v/>
      </c>
      <c r="J84" s="114">
        <f>J15</f>
        <v/>
      </c>
      <c r="K84" s="25">
        <f>1.05*J84*I84</f>
        <v>0</v>
      </c>
    </row>
    <row r="85" spans="1:22" customHeight="1" ht="14.25">
      <c r="A85" s="37"/>
      <c r="B85" s="177"/>
      <c r="C85" s="38"/>
      <c r="D85" s="41"/>
      <c r="E85" s="39"/>
      <c r="F85" s="26"/>
      <c r="G85" s="27">
        <f>F85*E85</f>
        <v>0</v>
      </c>
      <c r="H85" s="28">
        <f>H16</f>
        <v>0</v>
      </c>
      <c r="I85" s="115">
        <f>I16</f>
        <v/>
      </c>
      <c r="J85" s="114">
        <f>J16</f>
        <v/>
      </c>
      <c r="K85" s="25">
        <f>1.05*J85*I85</f>
        <v>0</v>
      </c>
    </row>
    <row r="86" spans="1:22" customHeight="1" ht="14.25">
      <c r="A86" s="37"/>
      <c r="B86" s="177"/>
      <c r="C86" s="24"/>
      <c r="D86" s="24"/>
      <c r="E86" s="29"/>
      <c r="F86" s="26"/>
      <c r="G86" s="27">
        <f>F86*E86</f>
        <v>0</v>
      </c>
      <c r="H86" s="28">
        <f>H17</f>
        <v>0</v>
      </c>
      <c r="I86" s="115">
        <f>I17</f>
        <v/>
      </c>
      <c r="J86" s="114">
        <f>J17</f>
        <v/>
      </c>
      <c r="K86" s="25">
        <f>1.05*J86*I86</f>
        <v>0</v>
      </c>
    </row>
    <row r="87" spans="1:22" customHeight="1" ht="14.25">
      <c r="A87" s="72"/>
      <c r="B87" s="177"/>
      <c r="C87" s="178"/>
      <c r="D87" s="41"/>
      <c r="E87" s="39"/>
      <c r="F87" s="42"/>
      <c r="G87" s="27">
        <f>F87*E87</f>
        <v>0</v>
      </c>
      <c r="H87" s="28">
        <f>H18</f>
        <v>0</v>
      </c>
      <c r="I87" s="115">
        <f>I18</f>
        <v/>
      </c>
      <c r="J87" s="114">
        <f>J18</f>
        <v/>
      </c>
      <c r="K87" s="25">
        <f>1.05*J87*I87</f>
        <v>0</v>
      </c>
    </row>
    <row r="88" spans="1:22" customHeight="1" ht="14.25">
      <c r="A88" s="43"/>
      <c r="B88" s="44"/>
      <c r="C88" s="45"/>
      <c r="D88" s="44"/>
      <c r="E88" s="46"/>
      <c r="F88" s="47"/>
      <c r="G88" s="27">
        <f>F88*E88</f>
        <v>0</v>
      </c>
      <c r="H88" s="28">
        <f>H19</f>
        <v>0</v>
      </c>
      <c r="I88" s="115">
        <f>I19</f>
        <v/>
      </c>
      <c r="J88" s="114">
        <f>J19</f>
        <v/>
      </c>
      <c r="K88" s="25">
        <f>1.05*J88*I88</f>
        <v>0</v>
      </c>
    </row>
    <row r="89" spans="1:22" customHeight="1" ht="14.25">
      <c r="A89" s="43"/>
      <c r="B89" s="44"/>
      <c r="C89" s="45"/>
      <c r="D89" s="44"/>
      <c r="E89" s="49"/>
      <c r="F89" s="47"/>
      <c r="G89" s="27">
        <f>F89*E89</f>
        <v>0</v>
      </c>
      <c r="H89" s="28">
        <f>H20</f>
        <v>0</v>
      </c>
      <c r="I89" s="115">
        <f>I20</f>
        <v/>
      </c>
      <c r="J89" s="114">
        <f>J20</f>
        <v/>
      </c>
      <c r="K89" s="25">
        <f>1.05*J89*I89</f>
        <v>0</v>
      </c>
    </row>
    <row r="90" spans="1:22" customHeight="1" ht="14.25">
      <c r="A90" s="37"/>
      <c r="B90" s="55"/>
      <c r="C90" s="81"/>
      <c r="D90" s="51" t="s">
        <v>29</v>
      </c>
      <c r="E90" s="27">
        <f>SUM(E76:E89)</f>
        <v>77</v>
      </c>
      <c r="F90" s="52" t="s">
        <v>30</v>
      </c>
      <c r="G90" s="53">
        <f>SUM(G75:G89)</f>
        <v>899.5</v>
      </c>
      <c r="H90" s="54"/>
      <c r="I90" s="117" t="s">
        <v>29</v>
      </c>
      <c r="J90" s="116">
        <f>SUM(J75:J89)</f>
        <v>9</v>
      </c>
      <c r="K90" s="25">
        <f>SUM(K75:K89)</f>
        <v>12.8625</v>
      </c>
    </row>
    <row r="91" spans="1:22" customHeight="1" ht="14.25">
      <c r="A91" s="7"/>
      <c r="B91" s="7" t="s">
        <v>33</v>
      </c>
      <c r="C91" s="7"/>
      <c r="D91" s="7"/>
      <c r="E91" s="7"/>
      <c r="F91" s="160" t="s">
        <v>59</v>
      </c>
      <c r="G91" s="4"/>
      <c r="H91" s="7"/>
      <c r="I91" s="130"/>
      <c r="J91" s="121"/>
      <c r="K91" s="122"/>
    </row>
    <row r="92" spans="1:22">
      <c r="B92" s="83"/>
      <c r="E92" s="83"/>
    </row>
    <row r="93" spans="1:22">
      <c r="B93" s="83"/>
      <c r="E93" s="83"/>
    </row>
    <row r="95" spans="1:22" customHeight="1" ht="20.25">
      <c r="A95" s="1" t="s">
        <v>37</v>
      </c>
      <c r="B95" s="2"/>
      <c r="C95" s="2"/>
      <c r="D95" s="2"/>
      <c r="E95" s="2"/>
      <c r="F95" s="3"/>
      <c r="G95" s="2"/>
      <c r="H95" s="2"/>
      <c r="I95" s="98"/>
      <c r="J95" s="99"/>
      <c r="K95" s="100"/>
    </row>
    <row r="96" spans="1:22" customHeight="1" ht="14.25">
      <c r="A96" s="5" t="str">
        <f>A27</f>
        <v>单号：ZSJC-2020</v>
      </c>
      <c r="B96" s="5"/>
      <c r="C96" s="5" t="str">
        <f>C27</f>
        <v>0504-</v>
      </c>
      <c r="D96" s="161"/>
      <c r="E96" s="5"/>
      <c r="F96" s="62"/>
      <c r="G96" s="7"/>
      <c r="H96" s="7"/>
      <c r="I96" s="101"/>
      <c r="J96" s="102">
        <f>J27</f>
        <v>44685</v>
      </c>
      <c r="K96" s="103"/>
    </row>
    <row r="97" spans="1:22">
      <c r="A97" s="8" t="s">
        <v>5</v>
      </c>
      <c r="B97" s="9"/>
      <c r="C97" s="8">
        <f>C28</f>
        <v/>
      </c>
      <c r="D97" s="9"/>
      <c r="E97" s="12" t="s">
        <v>7</v>
      </c>
      <c r="F97" s="167">
        <v>1050</v>
      </c>
      <c r="G97" s="12" t="s">
        <v>8</v>
      </c>
      <c r="H97" s="67">
        <f>H28</f>
        <v>3</v>
      </c>
      <c r="I97" s="104" t="s">
        <v>9</v>
      </c>
      <c r="J97" s="179" t="str">
        <f>J28</f>
        <v>灰色</v>
      </c>
      <c r="K97" s="168"/>
    </row>
    <row r="98" spans="1:22">
      <c r="A98" s="14" t="s">
        <v>11</v>
      </c>
      <c r="B98" s="15" t="s">
        <v>12</v>
      </c>
      <c r="C98" s="15" t="s">
        <v>7</v>
      </c>
      <c r="D98" s="15" t="s">
        <v>13</v>
      </c>
      <c r="E98" s="16" t="s">
        <v>14</v>
      </c>
      <c r="F98" s="17" t="s">
        <v>15</v>
      </c>
      <c r="G98" s="15" t="s">
        <v>16</v>
      </c>
      <c r="H98" s="18" t="s">
        <v>17</v>
      </c>
      <c r="I98" s="109"/>
      <c r="J98" s="110"/>
      <c r="K98" s="111"/>
    </row>
    <row r="99" spans="1:22">
      <c r="A99" s="19"/>
      <c r="B99" s="20"/>
      <c r="C99" s="20"/>
      <c r="D99" s="20"/>
      <c r="E99" s="21"/>
      <c r="F99" s="22"/>
      <c r="G99" s="20"/>
      <c r="H99" s="18" t="s">
        <v>18</v>
      </c>
      <c r="I99" s="70" t="s">
        <v>19</v>
      </c>
      <c r="J99" s="112" t="s">
        <v>20</v>
      </c>
      <c r="K99" s="113" t="s">
        <v>60</v>
      </c>
    </row>
    <row r="100" spans="1:22" customHeight="1" ht="14.25">
      <c r="A100" s="23">
        <v>1</v>
      </c>
      <c r="B100" s="24" t="str">
        <f>B31</f>
        <v>主瓦总数</v>
      </c>
      <c r="C100" s="24"/>
      <c r="D100" s="24" t="str">
        <f>D31</f>
        <v>平方米</v>
      </c>
      <c r="E100" s="25">
        <f>E31</f>
        <v>12.8625</v>
      </c>
      <c r="F100" s="180" t="s">
        <v>61</v>
      </c>
      <c r="G100" s="27">
        <f>F100*E100</f>
        <v>450.1875</v>
      </c>
      <c r="H100" s="28">
        <f>H31</f>
        <v>6.9545454545455</v>
      </c>
      <c r="I100" s="115">
        <f>I31</f>
        <v>1.53</v>
      </c>
      <c r="J100" s="114">
        <v>18</v>
      </c>
      <c r="K100" s="25">
        <f>1.05*J100*I100</f>
        <v>28.917</v>
      </c>
    </row>
    <row r="101" spans="1:22" customHeight="1" ht="14.25">
      <c r="A101" s="23">
        <v>2</v>
      </c>
      <c r="B101" s="24" t="str">
        <f>B32</f>
        <v>正脊</v>
      </c>
      <c r="C101" s="24"/>
      <c r="D101" s="24" t="s">
        <v>26</v>
      </c>
      <c r="E101" s="29">
        <f>E32</f>
        <v>27</v>
      </c>
      <c r="F101" s="180">
        <f>F76+5</f>
        <v>10</v>
      </c>
      <c r="G101" s="27">
        <f>F101*E101</f>
        <v>270</v>
      </c>
      <c r="H101" s="28">
        <f>H32</f>
        <v>5.9545454545455</v>
      </c>
      <c r="I101" s="115">
        <f>I32</f>
        <v>1.31</v>
      </c>
      <c r="J101" s="114">
        <f>J32</f>
        <v>3</v>
      </c>
      <c r="K101" s="25">
        <f>1.05*J101*I101</f>
        <v>4.1265</v>
      </c>
    </row>
    <row r="102" spans="1:22" customHeight="1" ht="14.25">
      <c r="A102" s="23">
        <v>3</v>
      </c>
      <c r="B102" s="24" t="str">
        <f>B33</f>
        <v>三通</v>
      </c>
      <c r="C102" s="24"/>
      <c r="D102" s="24" t="s">
        <v>26</v>
      </c>
      <c r="E102" s="29">
        <f>E33</f>
        <v>2</v>
      </c>
      <c r="F102" s="180">
        <f>F77+5</f>
        <v>10</v>
      </c>
      <c r="G102" s="27">
        <f>F102*E102</f>
        <v>20</v>
      </c>
      <c r="H102" s="28">
        <f>H33</f>
        <v>5</v>
      </c>
      <c r="I102" s="115">
        <f>I33</f>
        <v>1.1</v>
      </c>
      <c r="J102" s="114">
        <f>J33</f>
        <v>2</v>
      </c>
      <c r="K102" s="25">
        <f>1.05*J102*I102</f>
        <v>2.31</v>
      </c>
    </row>
    <row r="103" spans="1:22" customHeight="1" ht="14.25">
      <c r="A103" s="23">
        <v>4</v>
      </c>
      <c r="B103" s="24" t="str">
        <f>B34</f>
        <v>斜脊</v>
      </c>
      <c r="C103" s="24"/>
      <c r="D103" s="24" t="s">
        <v>26</v>
      </c>
      <c r="E103" s="29">
        <f>E34</f>
        <v>44</v>
      </c>
      <c r="F103" s="180">
        <f>F78+5</f>
        <v>10</v>
      </c>
      <c r="G103" s="27">
        <f>F103*E103</f>
        <v>440</v>
      </c>
      <c r="H103" s="28">
        <f>H34</f>
        <v>0</v>
      </c>
      <c r="I103" s="115">
        <f>I34</f>
        <v/>
      </c>
      <c r="J103" s="114">
        <f>J34</f>
        <v/>
      </c>
      <c r="K103" s="25">
        <f>1.05*J103*I103</f>
        <v>0</v>
      </c>
    </row>
    <row r="104" spans="1:22" customHeight="1" ht="14.25">
      <c r="A104" s="23">
        <v>5</v>
      </c>
      <c r="B104" s="24" t="str">
        <f>B35</f>
        <v>翘角</v>
      </c>
      <c r="C104" s="24"/>
      <c r="D104" s="24" t="s">
        <v>26</v>
      </c>
      <c r="E104" s="29">
        <f>E35</f>
        <v>4</v>
      </c>
      <c r="F104" s="180">
        <f>F79+5</f>
        <v>10</v>
      </c>
      <c r="G104" s="27">
        <f>F104*E104</f>
        <v>40</v>
      </c>
      <c r="H104" s="28">
        <f>H35</f>
        <v>0</v>
      </c>
      <c r="I104" s="115">
        <f>I35</f>
        <v/>
      </c>
      <c r="J104" s="114">
        <f>J35</f>
        <v/>
      </c>
      <c r="K104" s="25">
        <f>1.05*J104*I104</f>
        <v>0</v>
      </c>
    </row>
    <row r="105" spans="1:22" customHeight="1" ht="14.25">
      <c r="A105" s="23">
        <v>6</v>
      </c>
      <c r="B105" s="24" t="str">
        <f>B36</f>
        <v>滴水</v>
      </c>
      <c r="C105" s="32"/>
      <c r="D105" s="24" t="s">
        <v>26</v>
      </c>
      <c r="E105" s="29">
        <f>E36</f>
        <v>114</v>
      </c>
      <c r="F105" s="180">
        <f>F80+5</f>
        <v>5</v>
      </c>
      <c r="G105" s="27">
        <f>F105*E105</f>
        <v>570</v>
      </c>
      <c r="H105" s="28">
        <f>H36</f>
        <v>0</v>
      </c>
      <c r="I105" s="115">
        <f>I36</f>
        <v/>
      </c>
      <c r="J105" s="114">
        <f>J36</f>
        <v/>
      </c>
      <c r="K105" s="25">
        <f>1.05*J105*I105</f>
        <v>0</v>
      </c>
    </row>
    <row r="106" spans="1:22" customHeight="1" ht="14.25">
      <c r="A106" s="23"/>
      <c r="B106" s="24" t="str">
        <f>B37</f>
        <v>钉子</v>
      </c>
      <c r="C106" s="32"/>
      <c r="D106" s="24" t="s">
        <v>26</v>
      </c>
      <c r="E106" s="29">
        <f>E37</f>
        <v>2400</v>
      </c>
      <c r="F106" s="180">
        <f>F81+5</f>
        <v>5</v>
      </c>
      <c r="G106" s="27">
        <f>F106*E106</f>
        <v>12000</v>
      </c>
      <c r="H106" s="28">
        <f>H37</f>
        <v>0</v>
      </c>
      <c r="I106" s="115">
        <f>I37</f>
        <v/>
      </c>
      <c r="J106" s="114">
        <f>J37</f>
        <v/>
      </c>
      <c r="K106" s="25">
        <f>1.05*J106*I106</f>
        <v>0</v>
      </c>
    </row>
    <row r="107" spans="1:22" customHeight="1" ht="14.25">
      <c r="A107" s="23"/>
      <c r="B107" s="24" t="str">
        <f>B38</f>
        <v>钉帽</v>
      </c>
      <c r="C107" s="32"/>
      <c r="D107" s="24" t="s">
        <v>26</v>
      </c>
      <c r="E107" s="29">
        <f>E38</f>
        <v>400</v>
      </c>
      <c r="F107" s="180">
        <f>F82+5</f>
        <v>5</v>
      </c>
      <c r="G107" s="27">
        <f>F107*E107</f>
        <v>2000</v>
      </c>
      <c r="H107" s="28">
        <f>H38</f>
        <v>0</v>
      </c>
      <c r="I107" s="115">
        <f>I38</f>
        <v/>
      </c>
      <c r="J107" s="114">
        <f>J38</f>
        <v/>
      </c>
      <c r="K107" s="25">
        <f>1.05*J107*I107</f>
        <v>0</v>
      </c>
    </row>
    <row r="108" spans="1:22" customHeight="1" ht="14.25">
      <c r="A108" s="34"/>
      <c r="B108" s="24">
        <f>B39</f>
        <v/>
      </c>
      <c r="C108" s="32"/>
      <c r="D108" s="24" t="s">
        <v>62</v>
      </c>
      <c r="E108" s="29">
        <v>1200</v>
      </c>
      <c r="F108" s="180" t="s">
        <v>63</v>
      </c>
      <c r="G108" s="27">
        <f>F108*E108</f>
        <v>600</v>
      </c>
      <c r="H108" s="28">
        <f>H39</f>
        <v>0</v>
      </c>
      <c r="I108" s="115">
        <f>I39</f>
        <v/>
      </c>
      <c r="J108" s="114">
        <f>J39</f>
        <v/>
      </c>
      <c r="K108" s="25">
        <f>1.05*J108*I108</f>
        <v>0</v>
      </c>
    </row>
    <row r="109" spans="1:22" customHeight="1" ht="14.25">
      <c r="A109" s="34"/>
      <c r="B109" s="24">
        <f>B40</f>
        <v/>
      </c>
      <c r="C109" s="32"/>
      <c r="D109" s="24" t="s">
        <v>26</v>
      </c>
      <c r="E109" s="29">
        <f>E40</f>
        <v/>
      </c>
      <c r="F109" s="26"/>
      <c r="G109" s="27">
        <f>F109*E109</f>
        <v>0</v>
      </c>
      <c r="H109" s="28">
        <f>H40</f>
        <v>0</v>
      </c>
      <c r="I109" s="115">
        <f>I40</f>
        <v/>
      </c>
      <c r="J109" s="114">
        <f>J40</f>
        <v/>
      </c>
      <c r="K109" s="25">
        <f>1.05*J109*I109</f>
        <v>0</v>
      </c>
    </row>
    <row r="110" spans="1:22" customHeight="1" ht="14.25">
      <c r="A110" s="37"/>
      <c r="B110" s="24">
        <f>B41</f>
        <v/>
      </c>
      <c r="C110" s="32"/>
      <c r="D110" s="24" t="s">
        <v>26</v>
      </c>
      <c r="E110" s="29">
        <f>E41</f>
        <v/>
      </c>
      <c r="F110" s="26"/>
      <c r="G110" s="27">
        <f>F110*E110</f>
        <v>0</v>
      </c>
      <c r="H110" s="28">
        <f>H41</f>
        <v>0</v>
      </c>
      <c r="I110" s="115">
        <f>I41</f>
        <v/>
      </c>
      <c r="J110" s="114">
        <f>J41</f>
        <v/>
      </c>
      <c r="K110" s="25">
        <f>1.05*J110*I110</f>
        <v>0</v>
      </c>
    </row>
    <row r="111" spans="1:22" customHeight="1" ht="14.25">
      <c r="A111" s="37"/>
      <c r="B111" s="24">
        <f>B42</f>
        <v/>
      </c>
      <c r="C111" s="32"/>
      <c r="D111" s="24" t="s">
        <v>26</v>
      </c>
      <c r="E111" s="29">
        <f>E42</f>
        <v/>
      </c>
      <c r="F111" s="26"/>
      <c r="G111" s="27">
        <f>F111*E111</f>
        <v>0</v>
      </c>
      <c r="H111" s="28">
        <f>H42</f>
        <v>0</v>
      </c>
      <c r="I111" s="115">
        <f>I42</f>
        <v/>
      </c>
      <c r="J111" s="114">
        <f>J42</f>
        <v/>
      </c>
      <c r="K111" s="25">
        <f>1.05*J111*I111</f>
        <v>0</v>
      </c>
    </row>
    <row r="112" spans="1:22" customHeight="1" ht="14.25">
      <c r="A112" s="72"/>
      <c r="B112" s="24">
        <f>B43</f>
        <v/>
      </c>
      <c r="C112" s="32"/>
      <c r="D112" s="24" t="s">
        <v>26</v>
      </c>
      <c r="E112" s="29">
        <f>E43</f>
        <v/>
      </c>
      <c r="F112" s="42"/>
      <c r="G112" s="27">
        <f>F112*E112</f>
        <v>0</v>
      </c>
      <c r="H112" s="28">
        <f>H43</f>
        <v>0</v>
      </c>
      <c r="I112" s="115">
        <f>I43</f>
        <v/>
      </c>
      <c r="J112" s="114">
        <f>J43</f>
        <v/>
      </c>
      <c r="K112" s="25">
        <f>1.05*J112*I112</f>
        <v>0</v>
      </c>
    </row>
    <row r="113" spans="1:22" customHeight="1" ht="14.25">
      <c r="A113" s="43"/>
      <c r="B113" s="24">
        <f>B44</f>
        <v/>
      </c>
      <c r="C113" s="32"/>
      <c r="D113" s="24" t="s">
        <v>26</v>
      </c>
      <c r="E113" s="29">
        <f>E44</f>
        <v/>
      </c>
      <c r="F113" s="47"/>
      <c r="G113" s="27">
        <f>F113*E113</f>
        <v>0</v>
      </c>
      <c r="H113" s="28">
        <f>H44</f>
        <v>0</v>
      </c>
      <c r="I113" s="115">
        <f>I44</f>
        <v/>
      </c>
      <c r="J113" s="114">
        <f>J44</f>
        <v/>
      </c>
      <c r="K113" s="25">
        <f>1.05*J113*I113</f>
        <v>0</v>
      </c>
    </row>
    <row r="114" spans="1:22" customHeight="1" ht="14.25">
      <c r="A114" s="43"/>
      <c r="B114" s="44"/>
      <c r="C114" s="45"/>
      <c r="D114" s="44"/>
      <c r="E114" s="49"/>
      <c r="F114" s="47"/>
      <c r="G114" s="27">
        <f>F114*E114</f>
        <v>0</v>
      </c>
      <c r="H114" s="28">
        <f>H45</f>
        <v>0</v>
      </c>
      <c r="I114" s="115">
        <f>I45</f>
        <v/>
      </c>
      <c r="J114" s="114">
        <f>J45</f>
        <v/>
      </c>
      <c r="K114" s="25">
        <f>1.05*J114*I114</f>
        <v>0</v>
      </c>
    </row>
    <row r="115" spans="1:22" customHeight="1" ht="14.25">
      <c r="A115" s="37"/>
      <c r="B115" s="55"/>
      <c r="C115" s="81"/>
      <c r="D115" s="51" t="s">
        <v>29</v>
      </c>
      <c r="E115" s="27">
        <f>SUM(E101:E114)</f>
        <v>4191</v>
      </c>
      <c r="F115" s="52" t="s">
        <v>30</v>
      </c>
      <c r="G115" s="53">
        <f>SUM(G100:G114)</f>
        <v>16390.1875</v>
      </c>
      <c r="H115" s="54"/>
      <c r="I115" s="117" t="s">
        <v>29</v>
      </c>
      <c r="J115" s="116">
        <f>SUM(J100:J114)</f>
        <v>23</v>
      </c>
      <c r="K115" s="25">
        <f>SUM(K100:K114)</f>
        <v>35.3535</v>
      </c>
    </row>
    <row r="116" spans="1:22" customHeight="1" ht="14.25">
      <c r="A116" s="7"/>
      <c r="B116" s="7" t="s">
        <v>33</v>
      </c>
      <c r="C116" s="7"/>
      <c r="D116" s="7"/>
      <c r="E116" s="7"/>
      <c r="F116" s="160" t="s">
        <v>59</v>
      </c>
      <c r="G116" s="4"/>
      <c r="H116" s="7"/>
      <c r="I116" s="130"/>
      <c r="J116" s="121"/>
      <c r="K116" s="1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B46:C46"/>
    <mergeCell ref="B47:E47"/>
    <mergeCell ref="M47:P47"/>
    <mergeCell ref="A70:K70"/>
    <mergeCell ref="J71:K71"/>
    <mergeCell ref="A72:B72"/>
    <mergeCell ref="C72:D72"/>
    <mergeCell ref="J72:K72"/>
    <mergeCell ref="H73:K73"/>
    <mergeCell ref="B90:C90"/>
    <mergeCell ref="B91:E91"/>
    <mergeCell ref="F91:G91"/>
    <mergeCell ref="A95:K95"/>
    <mergeCell ref="J96:K96"/>
    <mergeCell ref="A97:B97"/>
    <mergeCell ref="C97:D97"/>
    <mergeCell ref="J97:K97"/>
    <mergeCell ref="H98:K98"/>
    <mergeCell ref="B115:C115"/>
    <mergeCell ref="B116:E116"/>
    <mergeCell ref="F116:G116"/>
    <mergeCell ref="A4:A5"/>
    <mergeCell ref="A29:A30"/>
    <mergeCell ref="A44:A45"/>
    <mergeCell ref="A73:A74"/>
    <mergeCell ref="A98:A99"/>
    <mergeCell ref="B4:B5"/>
    <mergeCell ref="B29:B30"/>
    <mergeCell ref="B73:B74"/>
    <mergeCell ref="B98:B99"/>
    <mergeCell ref="C4:C5"/>
    <mergeCell ref="C29:C30"/>
    <mergeCell ref="C73:C74"/>
    <mergeCell ref="C98:C99"/>
    <mergeCell ref="D4:D5"/>
    <mergeCell ref="D29:D30"/>
    <mergeCell ref="D73:D74"/>
    <mergeCell ref="D98:D99"/>
    <mergeCell ref="E4:E5"/>
    <mergeCell ref="E29:E30"/>
    <mergeCell ref="E73:E74"/>
    <mergeCell ref="E98:E99"/>
    <mergeCell ref="F4:F5"/>
    <mergeCell ref="F29:F30"/>
    <mergeCell ref="F73:F74"/>
    <mergeCell ref="F98:F99"/>
    <mergeCell ref="G4:G5"/>
    <mergeCell ref="G29:G30"/>
    <mergeCell ref="G73:G74"/>
    <mergeCell ref="G98:G99"/>
    <mergeCell ref="L4:L5"/>
    <mergeCell ref="L29:L30"/>
    <mergeCell ref="M4:M5"/>
    <mergeCell ref="M29:M30"/>
    <mergeCell ref="N4:N5"/>
    <mergeCell ref="N29:N30"/>
    <mergeCell ref="O4:O5"/>
    <mergeCell ref="O29:O30"/>
    <mergeCell ref="P4:P5"/>
    <mergeCell ref="P29:P30"/>
    <mergeCell ref="Q29:Q30"/>
    <mergeCell ref="R29:R30"/>
    <mergeCell ref="U4:U5"/>
    <mergeCell ref="V4:V5"/>
    <mergeCell ref="B44:C45"/>
  </mergeCells>
  <dataValidations count="84">
    <dataValidation allowBlank="1" showDropDown="0" showInputMessage="1" showErrorMessage="1" sqref="A28"/>
    <dataValidation allowBlank="1" showDropDown="0" showInputMessage="1" showErrorMessage="1" sqref="A3"/>
    <dataValidation allowBlank="1" showDropDown="0" showInputMessage="1" showErrorMessage="1" sqref="A97"/>
    <dataValidation allowBlank="1" showDropDown="0" showInputMessage="1" showErrorMessage="1" sqref="A72"/>
    <dataValidation allowBlank="1" showDropDown="0" showInputMessage="1" showErrorMessage="1" sqref="B88:B91"/>
    <dataValidation allowBlank="1" showDropDown="0" showInputMessage="1" showErrorMessage="1" sqref="B70"/>
    <dataValidation allowBlank="1" showDropDown="0" showInputMessage="1" showErrorMessage="1" sqref="B101:B104"/>
    <dataValidation allowBlank="1" showDropDown="0" showInputMessage="1" showErrorMessage="1" sqref="B71"/>
    <dataValidation allowBlank="1" showDropDown="0" showInputMessage="1" showErrorMessage="1" sqref="B13"/>
    <dataValidation allowBlank="1" showDropDown="0" showInputMessage="1" showErrorMessage="1" sqref="B1"/>
    <dataValidation allowBlank="1" showDropDown="0" showInputMessage="1" showErrorMessage="1" sqref="B2"/>
    <dataValidation type="list" allowBlank="1" showDropDown="0" showInputMessage="1" showErrorMessage="1" sqref="B87">
      <formula1>"自提,物流"</formula1>
    </dataValidation>
    <dataValidation allowBlank="1" showDropDown="0" showInputMessage="1" showErrorMessage="1" sqref="B80:B84"/>
    <dataValidation allowBlank="1" showDropDown="0" showInputMessage="1" showErrorMessage="1" sqref="B47"/>
    <dataValidation allowBlank="1" showDropDown="0" showInputMessage="1" showErrorMessage="1" sqref="B44:B46"/>
    <dataValidation allowBlank="1" showDropDown="0" showInputMessage="1" showErrorMessage="1" sqref="B85:B86"/>
    <dataValidation allowBlank="1" showDropDown="0" showInputMessage="1" showErrorMessage="1" sqref="B75"/>
    <dataValidation allowBlank="1" showDropDown="0" showInputMessage="1" showErrorMessage="1" sqref="B95"/>
    <dataValidation allowBlank="1" showDropDown="0" showInputMessage="1" showErrorMessage="1" sqref="B14"/>
    <dataValidation allowBlank="1" showDropDown="0" showInputMessage="1" showErrorMessage="1" sqref="B100"/>
    <dataValidation allowBlank="1" showDropDown="0" showInputMessage="1" showErrorMessage="1" sqref="B21:B26"/>
    <dataValidation allowBlank="1" showDropDown="0" showInputMessage="1" showErrorMessage="1" sqref="B6"/>
    <dataValidation allowBlank="1" showDropDown="0" showInputMessage="1" showErrorMessage="1" sqref="B4:B5"/>
    <dataValidation allowBlank="1" showDropDown="0" showInputMessage="1" showErrorMessage="1" sqref="B98:B99"/>
    <dataValidation allowBlank="1" showDropDown="0" showInputMessage="1" showErrorMessage="1" sqref="B76:B79"/>
    <dataValidation allowBlank="1" showDropDown="0" showInputMessage="1" showErrorMessage="1" sqref="B114:B116"/>
    <dataValidation allowBlank="1" showDropDown="0" showInputMessage="1" showErrorMessage="1" sqref="B27"/>
    <dataValidation allowBlank="1" showDropDown="0" showInputMessage="1" showErrorMessage="1" sqref="B73:B74"/>
    <dataValidation allowBlank="1" showDropDown="0" showInputMessage="1" showErrorMessage="1" sqref="B105:B113"/>
    <dataValidation type="list" allowBlank="1" showDropDown="0" showInputMessage="1" showErrorMessage="1" sqref="B18:B20">
      <formula1>"斜脊,配件,滴水,三通,翘角,阴角,侧封,宝顶"</formula1>
    </dataValidation>
    <dataValidation allowBlank="1" showDropDown="0" showInputMessage="1" showErrorMessage="1" sqref="B7"/>
    <dataValidation allowBlank="1" showDropDown="0" showInputMessage="1" showErrorMessage="1" sqref="B96"/>
    <dataValidation type="list" allowBlank="1" showDropDown="0" showInputMessage="1" showErrorMessage="1" sqref="C72:D72">
      <formula1>"乔利成,乔宇,宋恩才,刘波海,张永,乔艳辉,孙忠海,王宝良,曹玉龙,唐德春"</formula1>
    </dataValidation>
    <dataValidation type="list" allowBlank="1" showDropDown="0" showInputMessage="1" showErrorMessage="1" sqref="C97:D97">
      <formula1>"乔利成,乔宇,宋恩才,刘波海,张永,乔艳辉,孙忠海,王宝良,曹玉龙,唐德春"</formula1>
    </dataValidation>
    <dataValidation type="list" allowBlank="1" showDropDown="0" showInputMessage="1" showErrorMessage="1" sqref="C3:D3">
      <formula1>"乔利成,乔宇,宋恩才,刘海波,张永,乔艳辉,孙忠海,王保良,曹玉龙,唐德春"</formula1>
    </dataValidation>
    <dataValidation type="list" allowBlank="1" showDropDown="0" showInputMessage="1" showErrorMessage="1" sqref="D98:D99">
      <formula1>"块,个,套,平方"</formula1>
    </dataValidation>
    <dataValidation type="list" allowBlank="1" showDropDown="0" showInputMessage="1" showErrorMessage="1" sqref="D27">
      <formula1>"块,个,套,平方"</formula1>
    </dataValidation>
    <dataValidation type="list" allowBlank="1" showDropDown="0" showInputMessage="1" showErrorMessage="1" sqref="C72:D72">
      <formula1>"乔利成,乔宇,宋恩才,刘波海,张永,乔艳辉,孙忠海,王宝良,曹玉龙,唐德春"</formula1>
    </dataValidation>
    <dataValidation type="list" allowBlank="1" showDropDown="0" showInputMessage="1" showErrorMessage="1" sqref="D71">
      <formula1>"块,个,套,平方"</formula1>
    </dataValidation>
    <dataValidation type="list" allowBlank="1" showDropDown="0" showInputMessage="1" showErrorMessage="1" sqref="D85:D91">
      <formula1>"块,个,套,平方"</formula1>
    </dataValidation>
    <dataValidation type="list" allowBlank="1" showDropDown="0" showInputMessage="1" showErrorMessage="1" sqref="D96">
      <formula1>"块,个,套,平方"</formula1>
    </dataValidation>
    <dataValidation type="list" allowBlank="1" showDropDown="0" showInputMessage="1" showErrorMessage="1" sqref="D2">
      <formula1>"块,个,套,平方"</formula1>
    </dataValidation>
    <dataValidation type="list" allowBlank="1" showDropDown="0" showInputMessage="1" showErrorMessage="1" sqref="D21:D26">
      <formula1>"块,个,套,平方"</formula1>
    </dataValidation>
    <dataValidation type="list" allowBlank="1" showDropDown="0" showInputMessage="1" showErrorMessage="1" sqref="D75:D79">
      <formula1>"块,个,套,平方"</formula1>
    </dataValidation>
    <dataValidation type="list" allowBlank="1" showDropDown="0" showInputMessage="1" showErrorMessage="1" sqref="D18:D20">
      <formula1>"块,个,套,平方,对"</formula1>
    </dataValidation>
    <dataValidation type="list" allowBlank="1" showDropDown="0" showInputMessage="1" showErrorMessage="1" sqref="D80:D84">
      <formula1>"块,个,套,平方"</formula1>
    </dataValidation>
    <dataValidation type="list" allowBlank="1" showDropDown="0" showInputMessage="1" showErrorMessage="1" sqref="D14:D17">
      <formula1>"块,个,套,平方,对"</formula1>
    </dataValidation>
    <dataValidation type="list" allowBlank="1" showDropDown="0" showInputMessage="1" showErrorMessage="1" sqref="C97:D97">
      <formula1>"乔利成,乔宇,宋恩才,刘波海,张永,乔艳辉,孙忠海,王宝良,曹玉龙,唐德春"</formula1>
    </dataValidation>
    <dataValidation type="list" allowBlank="1" showDropDown="0" showInputMessage="1" showErrorMessage="1" sqref="D105:D113">
      <formula1>"块,个,套,平方"</formula1>
    </dataValidation>
    <dataValidation type="list" allowBlank="1" showDropDown="0" showInputMessage="1" showErrorMessage="1" sqref="D46:D47">
      <formula1>"块,个,套,平方"</formula1>
    </dataValidation>
    <dataValidation type="list" allowBlank="1" showDropDown="0" showInputMessage="1" showErrorMessage="1" sqref="D114:D116">
      <formula1>"块,个,套,平方"</formula1>
    </dataValidation>
    <dataValidation type="list" allowBlank="1" showDropDown="0" showInputMessage="1" showErrorMessage="1" sqref="D100:D104">
      <formula1>"块,个,套,平方"</formula1>
    </dataValidation>
    <dataValidation type="list" allowBlank="1" showDropDown="0" showInputMessage="1" showErrorMessage="1" sqref="C3:D3">
      <formula1>"乔利成,乔宇,宋恩才,刘海波,张永,乔艳辉,孙忠海,王保良,曹玉龙,唐德春"</formula1>
    </dataValidation>
    <dataValidation type="list" allowBlank="1" showDropDown="0" showInputMessage="1" showErrorMessage="1" sqref="D95">
      <formula1>"块,个,套,平方"</formula1>
    </dataValidation>
    <dataValidation type="list" allowBlank="1" showDropDown="0" showInputMessage="1" showErrorMessage="1" sqref="D1">
      <formula1>"块,个,套,平方"</formula1>
    </dataValidation>
    <dataValidation type="list" allowBlank="1" showDropDown="0" showInputMessage="1" showErrorMessage="1" sqref="D70">
      <formula1>"块,个,套,平方"</formula1>
    </dataValidation>
    <dataValidation type="list" allowBlank="1" showDropDown="0" showInputMessage="1" showErrorMessage="1" sqref="D7:D12">
      <formula1>"块,个,套,平方,对"</formula1>
    </dataValidation>
    <dataValidation type="list" allowBlank="1" showDropDown="0" showInputMessage="1" showErrorMessage="1" sqref="D73:D74">
      <formula1>"块,个,套,平方"</formula1>
    </dataValidation>
    <dataValidation type="list" allowBlank="1" showDropDown="0" showInputMessage="1" showErrorMessage="1" sqref="D4:D5">
      <formula1>"块,个,套,平方"</formula1>
    </dataValidation>
    <dataValidation type="list" allowBlank="1" showDropDown="0" showInputMessage="1" showErrorMessage="1" sqref="F3">
      <formula1>"1050"</formula1>
    </dataValidation>
    <dataValidation type="list" allowBlank="1" showDropDown="0" showInputMessage="1" showErrorMessage="1" sqref="F72">
      <formula1>"1050"</formula1>
    </dataValidation>
    <dataValidation type="list" allowBlank="1" showDropDown="0" showInputMessage="1" showErrorMessage="1" sqref="F97">
      <formula1>"1050"</formula1>
    </dataValidation>
    <dataValidation type="list" allowBlank="1" showDropDown="0" showInputMessage="1" showErrorMessage="1" sqref="H28">
      <formula1>"2.5,3.0"</formula1>
    </dataValidation>
    <dataValidation type="list" allowBlank="1" showDropDown="0" showInputMessage="1" showErrorMessage="1" sqref="H72">
      <formula1>"2.5,3.0"</formula1>
    </dataValidation>
    <dataValidation type="list" allowBlank="1" showDropDown="0" showInputMessage="1" showErrorMessage="1" sqref="H3">
      <formula1>"2.5,3.0"</formula1>
    </dataValidation>
    <dataValidation type="list" allowBlank="1" showDropDown="0" showInputMessage="1" showErrorMessage="1" sqref="H97">
      <formula1>"2.5,3.0"</formula1>
    </dataValidation>
    <dataValidation type="list" allowBlank="1" showDropDown="0" showInputMessage="1" showErrorMessage="1" sqref="I1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1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2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6:I9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J97:K97">
      <formula1>"灰色,枣红色,中国红"</formula1>
    </dataValidation>
    <dataValidation type="list" allowBlank="1" showDropDown="0" showInputMessage="1" showErrorMessage="1" sqref="J72:K72">
      <formula1>"灰色,枣红色,中国红"</formula1>
    </dataValidation>
    <dataValidation type="list" allowBlank="1" showDropDown="0" showInputMessage="1" showErrorMessage="1" sqref="J3:K3">
      <formula1>"灰色,枣红色,中国红"</formula1>
    </dataValidation>
    <dataValidation type="list" allowBlank="1" showDropDown="0" showInputMessage="1" showErrorMessage="1" sqref="J97:K97">
      <formula1>"灰色,枣红色,中国红"</formula1>
    </dataValidation>
    <dataValidation type="list" allowBlank="1" showDropDown="0" showInputMessage="1" showErrorMessage="1" sqref="J72:K72">
      <formula1>"灰色,枣红色,中国红"</formula1>
    </dataValidation>
    <dataValidation type="list" allowBlank="1" showDropDown="0" showInputMessage="1" showErrorMessage="1" sqref="J3:K3">
      <formula1>"灰色,枣红色,中国红"</formula1>
    </dataValidation>
    <dataValidation allowBlank="1" showDropDown="0" showInputMessage="1" showErrorMessage="1" sqref="L3"/>
    <dataValidation allowBlank="1" showDropDown="0" showInputMessage="1" showErrorMessage="1" sqref="M22"/>
    <dataValidation allowBlank="1" showDropDown="0" showInputMessage="1" showErrorMessage="1" sqref="M1"/>
    <dataValidation allowBlank="1" showDropDown="0" showInputMessage="1" showErrorMessage="1" sqref="M2"/>
    <dataValidation allowBlank="1" showDropDown="0" showInputMessage="1" showErrorMessage="1" sqref="M21"/>
    <dataValidation type="list" allowBlank="1" showDropDown="0" showInputMessage="1" showErrorMessage="1" sqref="O22">
      <formula1>"块,个,套,平方"</formula1>
    </dataValidation>
    <dataValidation type="list" allowBlank="1" showDropDown="0" showInputMessage="1" showErrorMessage="1" sqref="O1">
      <formula1>"块,个,套,平方"</formula1>
    </dataValidation>
    <dataValidation type="list" allowBlank="1" showDropDown="0" showInputMessage="1" showErrorMessage="1" sqref="O2">
      <formula1>"块,个,套,平方"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93"/>
  <sheetViews>
    <sheetView tabSelected="0" workbookViewId="0" showGridLines="true" showRowColHeaders="1">
      <selection activeCell="A1" sqref="A1:V92"/>
    </sheetView>
  </sheetViews>
  <sheetFormatPr defaultRowHeight="14.4" defaultColWidth="9" outlineLevelRow="0" outlineLevelCol="0"/>
  <cols>
    <col min="1" max="1" width="2.625" customWidth="true" style="0"/>
    <col min="2" max="2" width="12.25" customWidth="true" style="0"/>
    <col min="3" max="3" width="6.125" customWidth="true" style="0"/>
    <col min="4" max="4" width="7" customWidth="true" style="0"/>
    <col min="5" max="5" width="9.125" customWidth="true" style="0"/>
    <col min="6" max="6" width="7" customWidth="true" style="0"/>
    <col min="7" max="7" width="10.375" customWidth="true" style="0"/>
    <col min="8" max="8" width="5.625" customWidth="true" style="0"/>
    <col min="9" max="9" width="7" customWidth="true" style="0"/>
    <col min="10" max="10" width="7.875" customWidth="true" style="0"/>
    <col min="11" max="11" width="12" customWidth="true" style="0"/>
    <col min="12" max="12" width="3.375" customWidth="true" style="0"/>
    <col min="13" max="13" width="11.5" customWidth="true" style="0"/>
    <col min="14" max="14" width="6.5" customWidth="true" style="0"/>
    <col min="15" max="15" width="4.875" customWidth="true" style="0"/>
    <col min="16" max="16" width="8.5" customWidth="true" style="0"/>
    <col min="17" max="17" width="7" customWidth="true" style="0"/>
    <col min="19" max="19" width="6.875" customWidth="true" style="0"/>
    <col min="20" max="20" width="8.125" customWidth="true" style="0"/>
    <col min="21" max="21" width="8.125" customWidth="true" style="0"/>
    <col min="22" max="22" width="11.375" customWidth="true" style="0"/>
  </cols>
  <sheetData>
    <row r="1" spans="1:22" customHeight="1" ht="20.25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spans="1:22" customHeight="1" ht="14.25">
      <c r="A2" s="4" t="s">
        <v>2</v>
      </c>
      <c r="B2" s="4"/>
      <c r="C2" s="5" t="s">
        <v>88</v>
      </c>
      <c r="D2" s="5"/>
      <c r="E2" s="5"/>
      <c r="F2" s="6"/>
      <c r="G2" s="7"/>
      <c r="H2" s="7"/>
      <c r="I2" s="101"/>
      <c r="J2" s="102">
        <v>44737</v>
      </c>
      <c r="K2" s="103"/>
      <c r="L2" s="4" t="str">
        <f>A2</f>
        <v>单号：ZSJC-2022</v>
      </c>
      <c r="M2" s="4"/>
      <c r="N2" s="5" t="str">
        <f>C2</f>
        <v>0629-10</v>
      </c>
      <c r="O2" s="5"/>
      <c r="P2" s="5"/>
      <c r="Q2" s="62"/>
      <c r="R2" s="7"/>
      <c r="S2" s="148">
        <f>J2</f>
        <v>44737</v>
      </c>
      <c r="T2" s="148"/>
      <c r="U2" s="102" t="str">
        <f>C2</f>
        <v>0629-10</v>
      </c>
      <c r="V2" s="103"/>
    </row>
    <row r="3" spans="1:22">
      <c r="A3" s="8" t="s">
        <v>5</v>
      </c>
      <c r="B3" s="9"/>
      <c r="C3" s="10" t="s">
        <v>89</v>
      </c>
      <c r="D3" s="11"/>
      <c r="E3" s="12" t="s">
        <v>7</v>
      </c>
      <c r="F3">
        <v>920</v>
      </c>
      <c r="G3" s="12" t="s">
        <v>8</v>
      </c>
      <c r="H3" s="13">
        <v>2.5</v>
      </c>
      <c r="I3" s="104" t="s">
        <v>9</v>
      </c>
      <c r="J3" s="105" t="s">
        <v>70</v>
      </c>
      <c r="K3" s="106"/>
      <c r="L3" s="8" t="s">
        <v>5</v>
      </c>
      <c r="M3" s="9"/>
      <c r="N3" s="30" t="str">
        <f>C3</f>
        <v>张浩</v>
      </c>
      <c r="O3" s="107" t="s">
        <v>8</v>
      </c>
      <c r="P3" s="108">
        <f>H3</f>
        <v>2.5</v>
      </c>
      <c r="Q3" s="107" t="s">
        <v>7</v>
      </c>
      <c r="R3" s="30">
        <f>F3</f>
        <v>920</v>
      </c>
      <c r="S3" s="149" t="s">
        <v>9</v>
      </c>
      <c r="T3" s="149" t="str">
        <f>J3</f>
        <v>灰色</v>
      </c>
      <c r="U3" s="150" t="s">
        <v>5</v>
      </c>
      <c r="V3" s="151" t="str">
        <f>C3</f>
        <v>张浩</v>
      </c>
    </row>
    <row r="4" spans="1:22">
      <c r="A4" s="14" t="s">
        <v>11</v>
      </c>
      <c r="B4" s="15" t="s">
        <v>12</v>
      </c>
      <c r="C4" s="15" t="s">
        <v>7</v>
      </c>
      <c r="D4" s="15" t="s">
        <v>13</v>
      </c>
      <c r="E4" s="16" t="s">
        <v>14</v>
      </c>
      <c r="F4" s="17" t="s">
        <v>15</v>
      </c>
      <c r="G4" s="15" t="s">
        <v>16</v>
      </c>
      <c r="H4" s="18" t="s">
        <v>17</v>
      </c>
      <c r="I4" s="109"/>
      <c r="J4" s="110"/>
      <c r="K4" s="111"/>
      <c r="L4" s="14" t="s">
        <v>11</v>
      </c>
      <c r="M4" s="15" t="s">
        <v>12</v>
      </c>
      <c r="N4" s="15" t="s">
        <v>7</v>
      </c>
      <c r="O4" s="15" t="s">
        <v>13</v>
      </c>
      <c r="P4" s="16" t="s">
        <v>14</v>
      </c>
      <c r="Q4" s="18" t="s">
        <v>17</v>
      </c>
      <c r="R4" s="18"/>
      <c r="S4" s="18"/>
      <c r="T4" s="81"/>
      <c r="U4" s="152" t="s">
        <v>12</v>
      </c>
      <c r="V4" s="153" t="s">
        <v>14</v>
      </c>
    </row>
    <row r="5" spans="1:22">
      <c r="A5" s="19"/>
      <c r="B5" s="20"/>
      <c r="C5" s="20"/>
      <c r="D5" s="20"/>
      <c r="E5" s="21"/>
      <c r="F5" s="22"/>
      <c r="G5" s="20"/>
      <c r="H5" s="18" t="s">
        <v>18</v>
      </c>
      <c r="I5" s="70" t="s">
        <v>19</v>
      </c>
      <c r="J5" s="112" t="s">
        <v>20</v>
      </c>
      <c r="K5" s="113" t="s">
        <v>21</v>
      </c>
      <c r="L5" s="19"/>
      <c r="M5" s="20"/>
      <c r="N5" s="20"/>
      <c r="O5" s="20"/>
      <c r="P5" s="21"/>
      <c r="Q5" s="18" t="s">
        <v>18</v>
      </c>
      <c r="R5" s="70" t="s">
        <v>19</v>
      </c>
      <c r="S5" s="24" t="s">
        <v>20</v>
      </c>
      <c r="T5" s="70" t="s">
        <v>21</v>
      </c>
      <c r="U5" s="154"/>
      <c r="V5" s="155"/>
    </row>
    <row r="6" spans="1:22" customHeight="1" ht="14.25">
      <c r="A6" s="23">
        <v>1</v>
      </c>
      <c r="B6" s="24" t="s">
        <v>22</v>
      </c>
      <c r="C6" s="24"/>
      <c r="D6" s="24" t="s">
        <v>23</v>
      </c>
      <c r="E6" s="25">
        <f>K21</f>
        <v>1067.85</v>
      </c>
      <c r="F6" s="26" t="s">
        <v>72</v>
      </c>
      <c r="G6" s="27">
        <f>F6*E6</f>
        <v>29899.8</v>
      </c>
      <c r="H6" s="28">
        <f>I6/0.22</f>
        <v>26.363636363636</v>
      </c>
      <c r="I6" s="66">
        <v>5.8</v>
      </c>
      <c r="J6" s="114">
        <v>45</v>
      </c>
      <c r="K6" s="25">
        <f>1.05*J6*I6</f>
        <v>274.05</v>
      </c>
      <c r="L6" s="23">
        <v>1</v>
      </c>
      <c r="M6" s="24" t="s">
        <v>24</v>
      </c>
      <c r="N6" s="70">
        <f>C6</f>
        <v/>
      </c>
      <c r="O6" s="24" t="str">
        <f>D6</f>
        <v>平方</v>
      </c>
      <c r="P6" s="25">
        <f>E6</f>
        <v>1067.85</v>
      </c>
      <c r="Q6" s="28">
        <f>H6</f>
        <v>26.363636363636</v>
      </c>
      <c r="R6" s="115">
        <f>I6</f>
        <v>5.8</v>
      </c>
      <c r="S6" s="114">
        <f>J6</f>
        <v>45</v>
      </c>
      <c r="T6" s="25">
        <f>K6</f>
        <v>274.05</v>
      </c>
      <c r="U6" s="156" t="str">
        <f>B6</f>
        <v>主瓦</v>
      </c>
      <c r="V6" s="25">
        <f>E6</f>
        <v>1067.85</v>
      </c>
    </row>
    <row r="7" spans="1:22" customHeight="1" ht="14.25">
      <c r="A7" s="23">
        <v>2</v>
      </c>
      <c r="B7" s="24" t="s">
        <v>25</v>
      </c>
      <c r="C7" s="24"/>
      <c r="D7" s="24" t="s">
        <v>26</v>
      </c>
      <c r="E7" s="29">
        <v>44</v>
      </c>
      <c r="F7" s="26" t="s">
        <v>90</v>
      </c>
      <c r="G7" s="27">
        <f>F7*E7</f>
        <v>880</v>
      </c>
      <c r="H7" s="28">
        <f>I7/0.22</f>
        <v>30.909090909091</v>
      </c>
      <c r="I7" s="66">
        <v>6.8</v>
      </c>
      <c r="J7" s="114">
        <v>45</v>
      </c>
      <c r="K7" s="25">
        <f>1.05*J7*I7</f>
        <v>321.3</v>
      </c>
      <c r="L7" s="23">
        <v>2</v>
      </c>
      <c r="M7" s="24" t="str">
        <f>B7</f>
        <v>正脊</v>
      </c>
      <c r="N7" s="70">
        <f>C7</f>
        <v/>
      </c>
      <c r="O7" s="24" t="str">
        <f>D7</f>
        <v>块</v>
      </c>
      <c r="P7" s="29">
        <f>E7</f>
        <v>44</v>
      </c>
      <c r="Q7" s="28">
        <f>H7</f>
        <v>30.909090909091</v>
      </c>
      <c r="R7" s="115">
        <f>I7</f>
        <v>6.8</v>
      </c>
      <c r="S7" s="114">
        <f>J7</f>
        <v>45</v>
      </c>
      <c r="T7" s="25">
        <f>K7</f>
        <v>321.3</v>
      </c>
      <c r="U7" s="156" t="str">
        <f>B7</f>
        <v>正脊</v>
      </c>
      <c r="V7" s="25">
        <f>E7</f>
        <v>44</v>
      </c>
    </row>
    <row r="8" spans="1:22" customHeight="1" ht="14.25">
      <c r="A8" s="23">
        <v>3</v>
      </c>
      <c r="B8" s="30" t="s">
        <v>91</v>
      </c>
      <c r="C8" s="24"/>
      <c r="D8" s="24" t="s">
        <v>62</v>
      </c>
      <c r="E8" s="29">
        <v>3800</v>
      </c>
      <c r="F8" s="26" t="s">
        <v>92</v>
      </c>
      <c r="G8" s="27">
        <f>F8*E8</f>
        <v>950</v>
      </c>
      <c r="H8" s="28">
        <f>I8/0.22</f>
        <v>22.727272727273</v>
      </c>
      <c r="I8" s="66">
        <v>5</v>
      </c>
      <c r="J8" s="114">
        <v>90</v>
      </c>
      <c r="K8" s="25">
        <f>1.05*J8*I8</f>
        <v>472.5</v>
      </c>
      <c r="L8" s="23">
        <v>3</v>
      </c>
      <c r="M8" s="24" t="str">
        <f>B8</f>
        <v>配件</v>
      </c>
      <c r="N8" s="70">
        <f>C8</f>
        <v/>
      </c>
      <c r="O8" s="24" t="str">
        <f>D8</f>
        <v>套</v>
      </c>
      <c r="P8" s="29">
        <f>E8</f>
        <v>3800</v>
      </c>
      <c r="Q8" s="28">
        <f>H8</f>
        <v>22.727272727273</v>
      </c>
      <c r="R8" s="115">
        <f>I8</f>
        <v>5</v>
      </c>
      <c r="S8" s="114">
        <f>J8</f>
        <v>90</v>
      </c>
      <c r="T8" s="25">
        <f>K8</f>
        <v>472.5</v>
      </c>
      <c r="U8" s="156" t="str">
        <f>B8</f>
        <v>配件</v>
      </c>
      <c r="V8" s="25">
        <f>E8</f>
        <v>3800</v>
      </c>
    </row>
    <row r="9" spans="1:22" customHeight="1" ht="14.25">
      <c r="A9" s="23">
        <v>4</v>
      </c>
      <c r="B9" s="30"/>
      <c r="C9" s="24"/>
      <c r="D9" s="24" t="s">
        <v>26</v>
      </c>
      <c r="E9" s="29"/>
      <c r="F9" s="26"/>
      <c r="G9" s="27">
        <f>F9*E9</f>
        <v>0</v>
      </c>
      <c r="H9" s="28">
        <f>I9/0.22</f>
        <v>0</v>
      </c>
      <c r="I9" s="115"/>
      <c r="J9" s="114"/>
      <c r="K9" s="25">
        <f>1.05*J9*I9</f>
        <v>0</v>
      </c>
      <c r="L9" s="23">
        <v>4</v>
      </c>
      <c r="M9" s="24">
        <f>B9</f>
        <v/>
      </c>
      <c r="N9" s="70">
        <f>C9</f>
        <v/>
      </c>
      <c r="O9" s="24" t="str">
        <f>D9</f>
        <v>块</v>
      </c>
      <c r="P9" s="29">
        <f>E9</f>
        <v/>
      </c>
      <c r="Q9" s="28">
        <f>H9</f>
        <v>0</v>
      </c>
      <c r="R9" s="115">
        <f>I9</f>
        <v/>
      </c>
      <c r="S9" s="114">
        <f>J9</f>
        <v/>
      </c>
      <c r="T9" s="25">
        <f>K9</f>
        <v>0</v>
      </c>
      <c r="U9" s="156">
        <f>B9</f>
        <v/>
      </c>
      <c r="V9" s="25">
        <f>E9</f>
        <v/>
      </c>
    </row>
    <row r="10" spans="1:22" customHeight="1" ht="14.25">
      <c r="A10" s="23">
        <v>5</v>
      </c>
      <c r="B10" s="30"/>
      <c r="C10" s="24"/>
      <c r="D10" s="24"/>
      <c r="E10" s="31"/>
      <c r="F10" s="26"/>
      <c r="G10" s="27">
        <f>F10*E10</f>
        <v>0</v>
      </c>
      <c r="H10" s="28">
        <f>I10/0.22</f>
        <v>0</v>
      </c>
      <c r="I10" s="115"/>
      <c r="J10" s="114"/>
      <c r="K10" s="25">
        <f>1.05*J10*I10</f>
        <v>0</v>
      </c>
      <c r="L10" s="23">
        <v>5</v>
      </c>
      <c r="M10" s="24">
        <f>B10</f>
        <v/>
      </c>
      <c r="N10" s="70">
        <f>C10</f>
        <v/>
      </c>
      <c r="O10" s="24">
        <f>D10</f>
        <v/>
      </c>
      <c r="P10" s="29">
        <f>E10</f>
        <v/>
      </c>
      <c r="Q10" s="28">
        <f>H10</f>
        <v>0</v>
      </c>
      <c r="R10" s="115">
        <f>I10</f>
        <v/>
      </c>
      <c r="S10" s="114">
        <f>J10</f>
        <v/>
      </c>
      <c r="T10" s="25">
        <f>K10</f>
        <v>0</v>
      </c>
      <c r="U10" s="156">
        <f>B10</f>
        <v/>
      </c>
      <c r="V10" s="25">
        <f>E10</f>
        <v/>
      </c>
    </row>
    <row r="11" spans="1:22" customHeight="1" ht="14.25">
      <c r="A11" s="23">
        <v>6</v>
      </c>
      <c r="B11" s="30"/>
      <c r="C11" s="32"/>
      <c r="D11" s="24" t="s">
        <v>26</v>
      </c>
      <c r="E11" s="31"/>
      <c r="F11" s="26"/>
      <c r="G11" s="27">
        <f>F11*E11</f>
        <v>0</v>
      </c>
      <c r="H11" s="28">
        <f>I11/0.22</f>
        <v>0</v>
      </c>
      <c r="I11" s="115"/>
      <c r="J11" s="114"/>
      <c r="K11" s="25">
        <f>1.05*J11*I11</f>
        <v>0</v>
      </c>
      <c r="L11" s="23">
        <v>6</v>
      </c>
      <c r="M11" s="24">
        <f>B11</f>
        <v/>
      </c>
      <c r="N11" s="70">
        <f>C11</f>
        <v/>
      </c>
      <c r="O11" s="24" t="str">
        <f>D11</f>
        <v>块</v>
      </c>
      <c r="P11" s="29">
        <f>E11</f>
        <v/>
      </c>
      <c r="Q11" s="28">
        <f>H11</f>
        <v>0</v>
      </c>
      <c r="R11" s="115">
        <f>I11</f>
        <v/>
      </c>
      <c r="S11" s="114">
        <f>J11</f>
        <v/>
      </c>
      <c r="T11" s="25">
        <f>K11</f>
        <v>0</v>
      </c>
      <c r="U11" s="156">
        <f>B11</f>
        <v/>
      </c>
      <c r="V11" s="25">
        <f>E11</f>
        <v/>
      </c>
    </row>
    <row r="12" spans="1:22" customHeight="1" ht="14.25">
      <c r="A12" s="23"/>
      <c r="B12" s="33"/>
      <c r="C12" s="24"/>
      <c r="D12" s="24" t="s">
        <v>28</v>
      </c>
      <c r="E12" s="29"/>
      <c r="F12" s="26"/>
      <c r="G12" s="27">
        <f>F12*E12</f>
        <v>0</v>
      </c>
      <c r="H12" s="28">
        <f>I12/0.22</f>
        <v>0</v>
      </c>
      <c r="I12" s="115"/>
      <c r="J12" s="114"/>
      <c r="K12" s="25">
        <f>1.05*J12*I12</f>
        <v>0</v>
      </c>
      <c r="L12" s="23"/>
      <c r="M12" s="24">
        <f>B12</f>
        <v/>
      </c>
      <c r="N12" s="70">
        <f>C12</f>
        <v/>
      </c>
      <c r="O12" s="24" t="str">
        <f>D12</f>
        <v>个</v>
      </c>
      <c r="P12" s="29">
        <f>E12</f>
        <v/>
      </c>
      <c r="Q12" s="28">
        <f>H12</f>
        <v>0</v>
      </c>
      <c r="R12" s="115">
        <f>I12</f>
        <v/>
      </c>
      <c r="S12" s="114">
        <f>J12</f>
        <v/>
      </c>
      <c r="T12" s="25">
        <f>K12</f>
        <v>0</v>
      </c>
      <c r="U12" s="156">
        <f>B12</f>
        <v/>
      </c>
      <c r="V12" s="25">
        <f>E12</f>
        <v/>
      </c>
    </row>
    <row r="13" spans="1:22" customHeight="1" ht="14.25">
      <c r="A13" s="23"/>
      <c r="B13" s="33"/>
      <c r="C13" s="24"/>
      <c r="D13" s="24"/>
      <c r="E13" s="29"/>
      <c r="F13" s="26"/>
      <c r="G13" s="27">
        <f>F13*E13</f>
        <v>0</v>
      </c>
      <c r="H13" s="28">
        <f>I13/0.22</f>
        <v>0</v>
      </c>
      <c r="I13" s="115"/>
      <c r="J13" s="114"/>
      <c r="K13" s="25">
        <f>1.05*J13*I13</f>
        <v>0</v>
      </c>
      <c r="L13" s="23"/>
      <c r="M13" s="24">
        <f>B13</f>
        <v/>
      </c>
      <c r="N13" s="70">
        <f>C13</f>
        <v/>
      </c>
      <c r="O13" s="24">
        <f>D13</f>
        <v/>
      </c>
      <c r="P13" s="29">
        <f>E13</f>
        <v/>
      </c>
      <c r="Q13" s="28">
        <f>H13</f>
        <v>0</v>
      </c>
      <c r="R13" s="115">
        <f>I13</f>
        <v/>
      </c>
      <c r="S13" s="114">
        <f>J13</f>
        <v/>
      </c>
      <c r="T13" s="25">
        <f>K13</f>
        <v>0</v>
      </c>
      <c r="U13" s="156">
        <f>B13</f>
        <v/>
      </c>
      <c r="V13" s="25">
        <f>E13</f>
        <v/>
      </c>
    </row>
    <row r="14" spans="1:22" customHeight="1" ht="14.25">
      <c r="A14" s="34"/>
      <c r="B14" s="30"/>
      <c r="C14" s="35"/>
      <c r="D14" s="35"/>
      <c r="E14" s="36"/>
      <c r="F14" s="26"/>
      <c r="G14" s="27">
        <f>F14*E14</f>
        <v>0</v>
      </c>
      <c r="H14" s="28">
        <f>I14/0.22</f>
        <v>0</v>
      </c>
      <c r="I14" s="115"/>
      <c r="J14" s="116"/>
      <c r="K14" s="25">
        <f>1.05*J14*I14</f>
        <v>0</v>
      </c>
      <c r="L14" s="34"/>
      <c r="M14" s="24">
        <f>B14</f>
        <v/>
      </c>
      <c r="N14" s="70">
        <f>C14</f>
        <v/>
      </c>
      <c r="O14" s="24">
        <f>D14</f>
        <v/>
      </c>
      <c r="P14" s="29">
        <f>E14</f>
        <v/>
      </c>
      <c r="Q14" s="28">
        <f>H14</f>
        <v>0</v>
      </c>
      <c r="R14" s="115">
        <f>I14</f>
        <v/>
      </c>
      <c r="S14" s="114">
        <f>J14</f>
        <v/>
      </c>
      <c r="T14" s="25">
        <f>K14</f>
        <v>0</v>
      </c>
      <c r="U14" s="156">
        <f>B14</f>
        <v/>
      </c>
      <c r="V14" s="25">
        <f>E14</f>
        <v/>
      </c>
    </row>
    <row r="15" spans="1:22" customHeight="1" ht="14.25">
      <c r="A15" s="34"/>
      <c r="B15" s="30"/>
      <c r="C15" s="35"/>
      <c r="D15" s="35"/>
      <c r="E15" s="36"/>
      <c r="F15" s="26"/>
      <c r="G15" s="27">
        <f>F15*E15</f>
        <v>0</v>
      </c>
      <c r="H15" s="28">
        <f>I15/0.22</f>
        <v>0</v>
      </c>
      <c r="I15" s="115"/>
      <c r="J15" s="116"/>
      <c r="K15" s="25">
        <f>1.05*J15*I15</f>
        <v>0</v>
      </c>
      <c r="L15" s="34"/>
      <c r="M15" s="24">
        <f>B15</f>
        <v/>
      </c>
      <c r="N15" s="70">
        <f>C15</f>
        <v/>
      </c>
      <c r="O15" s="24">
        <f>D15</f>
        <v/>
      </c>
      <c r="P15" s="29">
        <f>E15</f>
        <v/>
      </c>
      <c r="Q15" s="28">
        <f>H15</f>
        <v>0</v>
      </c>
      <c r="R15" s="115">
        <f>I15</f>
        <v/>
      </c>
      <c r="S15" s="114">
        <f>J15</f>
        <v/>
      </c>
      <c r="T15" s="25">
        <f>K15</f>
        <v>0</v>
      </c>
      <c r="U15" s="156">
        <f>B15</f>
        <v/>
      </c>
      <c r="V15" s="25">
        <f>E15</f>
        <v/>
      </c>
    </row>
    <row r="16" spans="1:22" customHeight="1" ht="14.25">
      <c r="A16" s="37"/>
      <c r="B16" s="30"/>
      <c r="C16" s="38"/>
      <c r="D16" s="38"/>
      <c r="E16" s="39"/>
      <c r="F16" s="26"/>
      <c r="G16" s="27">
        <f>F16*E16</f>
        <v>0</v>
      </c>
      <c r="H16" s="28">
        <f>I16/0.22</f>
        <v>0</v>
      </c>
      <c r="I16" s="115"/>
      <c r="J16" s="116"/>
      <c r="K16" s="25">
        <f>1.05*J16*I16</f>
        <v>0</v>
      </c>
      <c r="L16" s="37"/>
      <c r="M16" s="24">
        <f>B16</f>
        <v/>
      </c>
      <c r="N16" s="70">
        <f>C16</f>
        <v/>
      </c>
      <c r="O16" s="24">
        <f>D16</f>
        <v/>
      </c>
      <c r="P16" s="29">
        <f>E16</f>
        <v/>
      </c>
      <c r="Q16" s="28">
        <f>H16</f>
        <v>0</v>
      </c>
      <c r="R16" s="115">
        <f>I16</f>
        <v/>
      </c>
      <c r="S16" s="114">
        <f>J16</f>
        <v/>
      </c>
      <c r="T16" s="25">
        <f>K16</f>
        <v>0</v>
      </c>
      <c r="U16" s="156">
        <f>B16</f>
        <v/>
      </c>
      <c r="V16" s="25">
        <f>E16</f>
        <v/>
      </c>
    </row>
    <row r="17" spans="1:22" customHeight="1" ht="14.25">
      <c r="A17" s="37"/>
      <c r="B17" s="24"/>
      <c r="C17" s="24"/>
      <c r="D17" s="24"/>
      <c r="E17" s="29"/>
      <c r="F17" s="26"/>
      <c r="G17" s="27">
        <f>F17*E17</f>
        <v>0</v>
      </c>
      <c r="H17" s="28">
        <f>I17/0.22</f>
        <v>0</v>
      </c>
      <c r="I17" s="115"/>
      <c r="J17" s="116"/>
      <c r="K17" s="25">
        <f>1.05*J17*I17</f>
        <v>0</v>
      </c>
      <c r="L17" s="37"/>
      <c r="M17" s="24">
        <f>B17</f>
        <v/>
      </c>
      <c r="N17" s="70">
        <f>C17</f>
        <v/>
      </c>
      <c r="O17" s="24">
        <f>D17</f>
        <v/>
      </c>
      <c r="P17" s="29">
        <f>E17</f>
        <v/>
      </c>
      <c r="Q17" s="28">
        <f>H17</f>
        <v>0</v>
      </c>
      <c r="R17" s="115">
        <f>I17</f>
        <v/>
      </c>
      <c r="S17" s="114">
        <f>J17</f>
        <v/>
      </c>
      <c r="T17" s="25">
        <f>K17</f>
        <v>0</v>
      </c>
      <c r="U17" s="156">
        <f>B17</f>
        <v/>
      </c>
      <c r="V17" s="25">
        <f>E17</f>
        <v/>
      </c>
    </row>
    <row r="18" spans="1:22" customHeight="1" ht="14.25">
      <c r="A18" s="40"/>
      <c r="B18" s="41"/>
      <c r="C18" s="38"/>
      <c r="D18" s="38"/>
      <c r="E18" s="39"/>
      <c r="F18" s="42"/>
      <c r="G18" s="27">
        <f>F18*E18</f>
        <v>0</v>
      </c>
      <c r="H18" s="28">
        <f>I18/0.22</f>
        <v>0</v>
      </c>
      <c r="I18" s="115"/>
      <c r="J18" s="116"/>
      <c r="K18" s="25">
        <f>1.05*J18*I18</f>
        <v>0</v>
      </c>
      <c r="L18" s="72"/>
      <c r="M18" s="24">
        <f>B18</f>
        <v/>
      </c>
      <c r="N18" s="70">
        <f>C18</f>
        <v/>
      </c>
      <c r="O18" s="24">
        <f>D18</f>
        <v/>
      </c>
      <c r="P18" s="29">
        <f>E18</f>
        <v/>
      </c>
      <c r="Q18" s="28">
        <f>H18</f>
        <v>0</v>
      </c>
      <c r="R18" s="115">
        <f>I18</f>
        <v/>
      </c>
      <c r="S18" s="114">
        <f>J18</f>
        <v/>
      </c>
      <c r="T18" s="25">
        <f>K18</f>
        <v>0</v>
      </c>
      <c r="U18" s="156">
        <f>B18</f>
        <v/>
      </c>
      <c r="V18" s="25">
        <f>E18</f>
        <v/>
      </c>
    </row>
    <row r="19" spans="1:22" customHeight="1" ht="14.25">
      <c r="A19" s="43"/>
      <c r="B19" s="44"/>
      <c r="C19" s="45"/>
      <c r="D19" s="45"/>
      <c r="E19" s="46"/>
      <c r="F19" s="47"/>
      <c r="G19" s="27">
        <f>F19*E19</f>
        <v>0</v>
      </c>
      <c r="H19" s="28">
        <f>I19/0.22</f>
        <v>0</v>
      </c>
      <c r="I19" s="115"/>
      <c r="J19" s="116"/>
      <c r="K19" s="25">
        <f>1.05*J19*I19</f>
        <v>0</v>
      </c>
      <c r="L19" s="43"/>
      <c r="M19" s="24">
        <f>B19</f>
        <v/>
      </c>
      <c r="N19" s="70">
        <f>C19</f>
        <v/>
      </c>
      <c r="O19" s="24">
        <f>D19</f>
        <v/>
      </c>
      <c r="P19" s="29">
        <f>E19</f>
        <v/>
      </c>
      <c r="Q19" s="28">
        <f>H19</f>
        <v>0</v>
      </c>
      <c r="R19" s="115">
        <f>I19</f>
        <v/>
      </c>
      <c r="S19" s="114">
        <f>J19</f>
        <v/>
      </c>
      <c r="T19" s="25">
        <f>K19</f>
        <v>0</v>
      </c>
      <c r="U19" s="156">
        <f>B19</f>
        <v/>
      </c>
      <c r="V19" s="25">
        <f>E19</f>
        <v/>
      </c>
    </row>
    <row r="20" spans="1:22" customHeight="1" ht="14.25">
      <c r="A20" s="48"/>
      <c r="B20" s="44"/>
      <c r="C20" s="45"/>
      <c r="D20" s="45"/>
      <c r="E20" s="49"/>
      <c r="F20" s="47"/>
      <c r="G20" s="27">
        <f>F20*E20</f>
        <v>0</v>
      </c>
      <c r="H20" s="28">
        <f>I20/0.22</f>
        <v>0</v>
      </c>
      <c r="I20" s="115"/>
      <c r="J20" s="116"/>
      <c r="K20" s="25">
        <f>1.05*J20*I20</f>
        <v>0</v>
      </c>
      <c r="L20" s="43"/>
      <c r="M20" s="24">
        <f>B20</f>
        <v/>
      </c>
      <c r="N20" s="70">
        <f>C20</f>
        <v/>
      </c>
      <c r="O20" s="24">
        <f>D20</f>
        <v/>
      </c>
      <c r="P20" s="29">
        <f>E20</f>
        <v/>
      </c>
      <c r="Q20" s="28">
        <f>H20</f>
        <v>0</v>
      </c>
      <c r="R20" s="115">
        <f>I20</f>
        <v/>
      </c>
      <c r="S20" s="114">
        <f>J20</f>
        <v/>
      </c>
      <c r="T20" s="25">
        <f>K20</f>
        <v>0</v>
      </c>
      <c r="U20" s="157" t="s">
        <v>66</v>
      </c>
      <c r="V20" s="25"/>
    </row>
    <row r="21" spans="1:22" customHeight="1" ht="14.25">
      <c r="A21" s="37"/>
      <c r="B21" s="24"/>
      <c r="C21" s="50"/>
      <c r="D21" s="51" t="s">
        <v>29</v>
      </c>
      <c r="E21" s="27">
        <f>SUM(E7:E20)</f>
        <v>3844</v>
      </c>
      <c r="F21" s="52" t="s">
        <v>30</v>
      </c>
      <c r="G21" s="53">
        <f>SUM(G6:G20)</f>
        <v>31729.8</v>
      </c>
      <c r="H21" s="54"/>
      <c r="I21" s="117" t="s">
        <v>29</v>
      </c>
      <c r="J21" s="116">
        <f>SUM(J6:J20)</f>
        <v>180</v>
      </c>
      <c r="K21" s="25">
        <f>SUM(K6:K20)</f>
        <v>1067.85</v>
      </c>
      <c r="L21" s="37"/>
      <c r="M21" s="55"/>
      <c r="N21" s="81"/>
      <c r="O21" s="118" t="s">
        <v>29</v>
      </c>
      <c r="P21" s="27">
        <f>SUM(P7:P20)</f>
        <v>3844</v>
      </c>
      <c r="Q21" s="66"/>
      <c r="R21" s="158" t="s">
        <v>29</v>
      </c>
      <c r="S21" s="30">
        <f>SUM(S6:S20)</f>
        <v>180</v>
      </c>
      <c r="T21" s="66"/>
      <c r="U21" s="159" t="s">
        <v>31</v>
      </c>
      <c r="V21" s="25"/>
    </row>
    <row r="22" spans="1:22" customHeight="1" ht="14.25">
      <c r="A22" s="55" t="s">
        <v>32</v>
      </c>
      <c r="B22" s="56"/>
      <c r="C22" s="54">
        <f>G21</f>
        <v>31729.8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33</v>
      </c>
      <c r="N22" s="7"/>
      <c r="O22" s="7"/>
      <c r="P22" s="7"/>
      <c r="Q22" s="160" t="s">
        <v>34</v>
      </c>
      <c r="R22" s="160"/>
      <c r="S22" s="7"/>
      <c r="T22" s="130" t="s">
        <v>34</v>
      </c>
      <c r="U22" s="121"/>
      <c r="V22" s="122"/>
    </row>
    <row r="23" spans="1:22" customHeight="1" ht="14.25">
      <c r="A23" s="7"/>
      <c r="B23" s="7"/>
      <c r="C23" s="7"/>
      <c r="D23" s="7"/>
      <c r="E23" s="61"/>
      <c r="F23" s="62"/>
      <c r="G23" s="7"/>
      <c r="H23" s="7"/>
      <c r="I23" s="101"/>
      <c r="J23" s="121" t="s">
        <v>36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spans="1:22" customHeight="1" ht="14.25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spans="1:22" customHeight="1" ht="14.25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spans="1:22" customHeight="1" ht="20.25">
      <c r="A26" s="1" t="s">
        <v>37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38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spans="1:22" customHeight="1" ht="14.25">
      <c r="A27" s="4" t="str">
        <f>A2</f>
        <v>单号：ZSJC-2022</v>
      </c>
      <c r="B27" s="4"/>
      <c r="C27" s="5" t="str">
        <f>C2</f>
        <v>0629-10</v>
      </c>
      <c r="D27" s="5"/>
      <c r="E27" s="5"/>
      <c r="F27" s="62"/>
      <c r="G27" s="7"/>
      <c r="H27" s="7"/>
      <c r="I27" s="101"/>
      <c r="J27" s="102">
        <f>J2</f>
        <v>44737</v>
      </c>
      <c r="K27" s="103"/>
      <c r="L27" s="63" t="str">
        <f>A2</f>
        <v>单号：ZSJC-2022</v>
      </c>
      <c r="M27" s="63"/>
      <c r="N27" s="127" t="str">
        <f>C2</f>
        <v>0629-10</v>
      </c>
      <c r="O27" s="127"/>
      <c r="P27" s="127"/>
      <c r="Q27" s="62"/>
      <c r="R27" s="7"/>
      <c r="S27" s="7"/>
      <c r="T27" s="101"/>
      <c r="U27" s="166">
        <f>J27</f>
        <v>44737</v>
      </c>
      <c r="V27" s="103"/>
    </row>
    <row r="28" spans="1:22">
      <c r="A28" s="8" t="s">
        <v>5</v>
      </c>
      <c r="B28" s="9"/>
      <c r="C28" s="30" t="str">
        <f>C3</f>
        <v>张浩</v>
      </c>
      <c r="D28" s="30"/>
      <c r="E28" s="12" t="s">
        <v>7</v>
      </c>
      <c r="F28" s="66">
        <f>F3</f>
        <v>920</v>
      </c>
      <c r="G28" s="12" t="s">
        <v>8</v>
      </c>
      <c r="H28" s="67">
        <f>H3</f>
        <v>2.5</v>
      </c>
      <c r="I28" s="104" t="s">
        <v>9</v>
      </c>
      <c r="J28" s="128" t="str">
        <f>J3</f>
        <v>灰色</v>
      </c>
      <c r="K28" s="129"/>
      <c r="L28" s="8" t="str">
        <f>A3</f>
        <v>销售</v>
      </c>
      <c r="M28" s="9"/>
      <c r="N28" s="8" t="str">
        <f>C3</f>
        <v>张浩</v>
      </c>
      <c r="O28" s="9"/>
      <c r="P28" s="12" t="str">
        <f>E3</f>
        <v>规格</v>
      </c>
      <c r="Q28" s="167">
        <f>F3</f>
        <v>920</v>
      </c>
      <c r="R28" s="12" t="str">
        <f>G3</f>
        <v>厚度</v>
      </c>
      <c r="S28" s="67">
        <f>H3</f>
        <v>2.5</v>
      </c>
      <c r="T28" s="104" t="str">
        <f>I3</f>
        <v>颜色</v>
      </c>
      <c r="U28" s="8" t="str">
        <f>J3</f>
        <v>灰色</v>
      </c>
      <c r="V28" s="168"/>
    </row>
    <row r="29" spans="1:22">
      <c r="A29" s="14" t="s">
        <v>11</v>
      </c>
      <c r="B29" s="15" t="s">
        <v>12</v>
      </c>
      <c r="C29" s="15" t="s">
        <v>7</v>
      </c>
      <c r="D29" s="15" t="s">
        <v>13</v>
      </c>
      <c r="E29" s="16" t="s">
        <v>14</v>
      </c>
      <c r="F29" s="68" t="s">
        <v>15</v>
      </c>
      <c r="G29" s="15" t="s">
        <v>16</v>
      </c>
      <c r="H29" s="18" t="s">
        <v>17</v>
      </c>
      <c r="I29" s="109"/>
      <c r="J29" s="18"/>
      <c r="K29" s="111"/>
      <c r="L29" s="14" t="s">
        <v>11</v>
      </c>
      <c r="M29" s="15" t="s">
        <v>12</v>
      </c>
      <c r="N29" s="15" t="s">
        <v>7</v>
      </c>
      <c r="O29" s="15" t="s">
        <v>13</v>
      </c>
      <c r="P29" s="16" t="s">
        <v>14</v>
      </c>
      <c r="Q29" s="17" t="s">
        <v>15</v>
      </c>
      <c r="R29" s="15" t="s">
        <v>16</v>
      </c>
      <c r="S29" s="18" t="s">
        <v>17</v>
      </c>
      <c r="T29" s="109"/>
      <c r="U29" s="18"/>
      <c r="V29" s="111"/>
    </row>
    <row r="30" spans="1:22">
      <c r="A30" s="19"/>
      <c r="B30" s="20"/>
      <c r="C30" s="20"/>
      <c r="D30" s="20"/>
      <c r="E30" s="21"/>
      <c r="F30" s="69"/>
      <c r="G30" s="20"/>
      <c r="H30" s="18" t="s">
        <v>18</v>
      </c>
      <c r="I30" s="70" t="s">
        <v>19</v>
      </c>
      <c r="J30" s="24" t="s">
        <v>20</v>
      </c>
      <c r="K30" s="113" t="s">
        <v>21</v>
      </c>
      <c r="L30" s="19"/>
      <c r="M30" s="20"/>
      <c r="N30" s="20"/>
      <c r="O30" s="20"/>
      <c r="P30" s="21"/>
      <c r="Q30" s="22"/>
      <c r="R30" s="20"/>
      <c r="S30" s="18" t="s">
        <v>18</v>
      </c>
      <c r="T30" s="70" t="s">
        <v>19</v>
      </c>
      <c r="U30" s="24" t="s">
        <v>20</v>
      </c>
      <c r="V30" s="113" t="s">
        <v>21</v>
      </c>
    </row>
    <row r="31" spans="1:22" customHeight="1" ht="14.25">
      <c r="A31" s="23">
        <v>1</v>
      </c>
      <c r="B31" s="24" t="s">
        <v>24</v>
      </c>
      <c r="C31" s="70">
        <f>C6</f>
        <v/>
      </c>
      <c r="D31" s="24" t="str">
        <f>D6</f>
        <v>平方</v>
      </c>
      <c r="E31" s="25">
        <f>E6</f>
        <v>1067.85</v>
      </c>
      <c r="F31" s="71"/>
      <c r="G31" s="27">
        <f>F31*E31</f>
        <v>0</v>
      </c>
      <c r="H31" s="28">
        <f>H6</f>
        <v>26.363636363636</v>
      </c>
      <c r="I31" s="115">
        <f>I6</f>
        <v>5.8</v>
      </c>
      <c r="J31" s="114">
        <f>J6</f>
        <v>45</v>
      </c>
      <c r="K31" s="25">
        <f>1.05*J31*I31</f>
        <v>274.05</v>
      </c>
      <c r="L31" s="23">
        <v>1</v>
      </c>
      <c r="M31" s="24" t="str">
        <f>B6</f>
        <v>主瓦</v>
      </c>
      <c r="N31" s="70">
        <f>C6</f>
        <v/>
      </c>
      <c r="O31" s="24" t="str">
        <f>D6</f>
        <v>平方</v>
      </c>
      <c r="P31" s="25">
        <f>V46</f>
        <v>1067.85</v>
      </c>
      <c r="Q31" s="26"/>
      <c r="R31" s="27">
        <f>Q31*P31</f>
        <v>0</v>
      </c>
      <c r="S31" s="37">
        <f>H6</f>
        <v>26.363636363636</v>
      </c>
      <c r="T31" s="115">
        <f>I6</f>
        <v>5.8</v>
      </c>
      <c r="U31" s="37">
        <f>J6</f>
        <v>45</v>
      </c>
      <c r="V31" s="25">
        <f>K6</f>
        <v>274.05</v>
      </c>
    </row>
    <row r="32" spans="1:22" customHeight="1" ht="14.25">
      <c r="A32" s="23">
        <v>2</v>
      </c>
      <c r="B32" s="24" t="str">
        <f>B7</f>
        <v>正脊</v>
      </c>
      <c r="C32" s="70">
        <f>C7</f>
        <v/>
      </c>
      <c r="D32" s="24" t="str">
        <f>D7</f>
        <v>块</v>
      </c>
      <c r="E32" s="29">
        <f>E7</f>
        <v>44</v>
      </c>
      <c r="F32" s="71"/>
      <c r="G32" s="27">
        <f>F32*E32</f>
        <v>0</v>
      </c>
      <c r="H32" s="28">
        <f>H7</f>
        <v>30.909090909091</v>
      </c>
      <c r="I32" s="115">
        <f>I7</f>
        <v>6.8</v>
      </c>
      <c r="J32" s="114">
        <f>J7</f>
        <v>45</v>
      </c>
      <c r="K32" s="25">
        <f>1.05*J32*I32</f>
        <v>321.3</v>
      </c>
      <c r="L32" s="23">
        <v>2</v>
      </c>
      <c r="M32" s="24" t="str">
        <f>B7</f>
        <v>正脊</v>
      </c>
      <c r="N32" s="70">
        <f>C7</f>
        <v/>
      </c>
      <c r="O32" s="24" t="str">
        <f>D7</f>
        <v>块</v>
      </c>
      <c r="P32" s="29">
        <f>E7</f>
        <v>44</v>
      </c>
      <c r="Q32" s="26"/>
      <c r="R32" s="27">
        <f>Q32*P32</f>
        <v>0</v>
      </c>
      <c r="S32" s="37">
        <f>H7</f>
        <v>30.909090909091</v>
      </c>
      <c r="T32" s="115">
        <f>I7</f>
        <v>6.8</v>
      </c>
      <c r="U32" s="37">
        <f>J7</f>
        <v>45</v>
      </c>
      <c r="V32" s="25">
        <f>1.05*U32*T32</f>
        <v>321.3</v>
      </c>
    </row>
    <row r="33" spans="1:22" customHeight="1" ht="14.25">
      <c r="A33" s="23">
        <v>3</v>
      </c>
      <c r="B33" s="24" t="str">
        <f>B8</f>
        <v>配件</v>
      </c>
      <c r="C33" s="70">
        <f>C8</f>
        <v/>
      </c>
      <c r="D33" s="24" t="str">
        <f>D8</f>
        <v>套</v>
      </c>
      <c r="E33" s="29">
        <f>E8</f>
        <v>3800</v>
      </c>
      <c r="F33" s="71"/>
      <c r="G33" s="27">
        <f>F33*E33</f>
        <v>0</v>
      </c>
      <c r="H33" s="28">
        <f>H8</f>
        <v>22.727272727273</v>
      </c>
      <c r="I33" s="115">
        <f>I8</f>
        <v>5</v>
      </c>
      <c r="J33" s="114">
        <f>J8</f>
        <v>90</v>
      </c>
      <c r="K33" s="25">
        <f>1.05*J33*I33</f>
        <v>472.5</v>
      </c>
      <c r="L33" s="23">
        <v>3</v>
      </c>
      <c r="M33" s="24" t="str">
        <f>B8</f>
        <v>配件</v>
      </c>
      <c r="N33" s="70">
        <f>C8</f>
        <v/>
      </c>
      <c r="O33" s="24" t="str">
        <f>D8</f>
        <v>套</v>
      </c>
      <c r="P33" s="29">
        <f>E8</f>
        <v>3800</v>
      </c>
      <c r="Q33" s="26"/>
      <c r="R33" s="27">
        <f>Q33*P33</f>
        <v>0</v>
      </c>
      <c r="S33" s="37">
        <f>H8</f>
        <v>22.727272727273</v>
      </c>
      <c r="T33" s="115">
        <f>I8</f>
        <v>5</v>
      </c>
      <c r="U33" s="37">
        <f>J8</f>
        <v>90</v>
      </c>
      <c r="V33" s="25">
        <f>1.05*U33*T33</f>
        <v>472.5</v>
      </c>
    </row>
    <row r="34" spans="1:22" customHeight="1" ht="14.25">
      <c r="A34" s="23">
        <v>4</v>
      </c>
      <c r="B34" s="24">
        <f>B9</f>
        <v/>
      </c>
      <c r="C34" s="70">
        <f>C9</f>
        <v/>
      </c>
      <c r="D34" s="24" t="str">
        <f>D9</f>
        <v>块</v>
      </c>
      <c r="E34" s="29">
        <f>E9</f>
        <v/>
      </c>
      <c r="F34" s="71"/>
      <c r="G34" s="27">
        <f>F34*E34</f>
        <v>0</v>
      </c>
      <c r="H34" s="28">
        <f>H9</f>
        <v>0</v>
      </c>
      <c r="I34" s="115">
        <f>I9</f>
        <v/>
      </c>
      <c r="J34" s="114">
        <f>J9</f>
        <v/>
      </c>
      <c r="K34" s="25">
        <f>1.05*J34*I34</f>
        <v>0</v>
      </c>
      <c r="L34" s="23">
        <v>4</v>
      </c>
      <c r="M34" s="24">
        <f>B9</f>
        <v/>
      </c>
      <c r="N34" s="70">
        <f>C9</f>
        <v/>
      </c>
      <c r="O34" s="24" t="str">
        <f>D9</f>
        <v>块</v>
      </c>
      <c r="P34" s="29">
        <f>E9</f>
        <v/>
      </c>
      <c r="Q34" s="26"/>
      <c r="R34" s="27">
        <f>Q34*P34</f>
        <v>0</v>
      </c>
      <c r="S34" s="37">
        <f>H9</f>
        <v>0</v>
      </c>
      <c r="T34" s="115">
        <f>I9</f>
        <v/>
      </c>
      <c r="U34" s="37">
        <f>J9</f>
        <v/>
      </c>
      <c r="V34" s="25">
        <f>1.05*U34*T34</f>
        <v>0</v>
      </c>
    </row>
    <row r="35" spans="1:22" customHeight="1" ht="14.25">
      <c r="A35" s="23">
        <v>5</v>
      </c>
      <c r="B35" s="24">
        <f>B10</f>
        <v/>
      </c>
      <c r="C35" s="70">
        <f>C10</f>
        <v/>
      </c>
      <c r="D35" s="24">
        <f>D10</f>
        <v/>
      </c>
      <c r="E35" s="29">
        <f>E10</f>
        <v/>
      </c>
      <c r="F35" s="71"/>
      <c r="G35" s="27">
        <f>F35*E35</f>
        <v>0</v>
      </c>
      <c r="H35" s="28">
        <f>H10</f>
        <v>0</v>
      </c>
      <c r="I35" s="115">
        <f>I10</f>
        <v/>
      </c>
      <c r="J35" s="114">
        <f>J10</f>
        <v/>
      </c>
      <c r="K35" s="25">
        <f>1.05*J35*I35</f>
        <v>0</v>
      </c>
      <c r="L35" s="23">
        <v>5</v>
      </c>
      <c r="M35" s="24">
        <f>B10</f>
        <v/>
      </c>
      <c r="N35" s="70">
        <f>C10</f>
        <v/>
      </c>
      <c r="O35" s="24">
        <f>D10</f>
        <v/>
      </c>
      <c r="P35" s="29">
        <f>E10</f>
        <v/>
      </c>
      <c r="Q35" s="26"/>
      <c r="R35" s="27">
        <f>Q35*P35</f>
        <v>0</v>
      </c>
      <c r="S35" s="37">
        <f>H10</f>
        <v>0</v>
      </c>
      <c r="T35" s="115">
        <f>I10</f>
        <v/>
      </c>
      <c r="U35" s="37">
        <f>J10</f>
        <v/>
      </c>
      <c r="V35" s="25">
        <f>1.05*U35*T35</f>
        <v>0</v>
      </c>
    </row>
    <row r="36" spans="1:22" customHeight="1" ht="14.25">
      <c r="A36" s="23">
        <v>6</v>
      </c>
      <c r="B36" s="24">
        <f>B11</f>
        <v/>
      </c>
      <c r="C36" s="70">
        <f>C11</f>
        <v/>
      </c>
      <c r="D36" s="24" t="str">
        <f>D11</f>
        <v>块</v>
      </c>
      <c r="E36" s="29">
        <f>E11</f>
        <v/>
      </c>
      <c r="F36" s="71"/>
      <c r="G36" s="27">
        <f>F36*E36</f>
        <v>0</v>
      </c>
      <c r="H36" s="28">
        <f>H11</f>
        <v>0</v>
      </c>
      <c r="I36" s="115">
        <f>I11</f>
        <v/>
      </c>
      <c r="J36" s="114">
        <f>J11</f>
        <v/>
      </c>
      <c r="K36" s="25">
        <f>1.05*J36*I36</f>
        <v>0</v>
      </c>
      <c r="L36" s="23">
        <v>6</v>
      </c>
      <c r="M36" s="24">
        <f>B11</f>
        <v/>
      </c>
      <c r="N36" s="70">
        <f>C11</f>
        <v/>
      </c>
      <c r="O36" s="24" t="str">
        <f>D11</f>
        <v>块</v>
      </c>
      <c r="P36" s="29">
        <f>E11</f>
        <v/>
      </c>
      <c r="Q36" s="26"/>
      <c r="R36" s="27">
        <f>Q36*P36</f>
        <v>0</v>
      </c>
      <c r="S36" s="37">
        <f>H11</f>
        <v>0</v>
      </c>
      <c r="T36" s="115">
        <f>I11</f>
        <v/>
      </c>
      <c r="U36" s="37">
        <f>J11</f>
        <v/>
      </c>
      <c r="V36" s="25">
        <f>1.05*U36*T36</f>
        <v>0</v>
      </c>
    </row>
    <row r="37" spans="1:22" customHeight="1" ht="14.25">
      <c r="A37" s="23"/>
      <c r="B37" s="24">
        <f>B12</f>
        <v/>
      </c>
      <c r="C37" s="70">
        <f>C12</f>
        <v/>
      </c>
      <c r="D37" s="24" t="str">
        <f>D12</f>
        <v>个</v>
      </c>
      <c r="E37" s="29">
        <f>E12</f>
        <v/>
      </c>
      <c r="F37" s="71"/>
      <c r="G37" s="27">
        <f>F37*E37</f>
        <v>0</v>
      </c>
      <c r="H37" s="28">
        <f>H12</f>
        <v>0</v>
      </c>
      <c r="I37" s="115">
        <f>I12</f>
        <v/>
      </c>
      <c r="J37" s="114">
        <f>J12</f>
        <v/>
      </c>
      <c r="K37" s="25">
        <f>1.05*J37*I37</f>
        <v>0</v>
      </c>
      <c r="L37" s="23"/>
      <c r="M37" s="24">
        <f>B12</f>
        <v/>
      </c>
      <c r="N37" s="70">
        <f>C12</f>
        <v/>
      </c>
      <c r="O37" s="24" t="str">
        <f>D12</f>
        <v>个</v>
      </c>
      <c r="P37" s="29">
        <f>E12</f>
        <v/>
      </c>
      <c r="Q37" s="26"/>
      <c r="R37" s="27">
        <f>Q37*P37</f>
        <v>0</v>
      </c>
      <c r="S37" s="37">
        <f>H12</f>
        <v>0</v>
      </c>
      <c r="T37" s="115">
        <f>I12</f>
        <v/>
      </c>
      <c r="U37" s="37">
        <f>J12</f>
        <v/>
      </c>
      <c r="V37" s="25">
        <f>1.05*U37*T37</f>
        <v>0</v>
      </c>
    </row>
    <row r="38" spans="1:22" customHeight="1" ht="14.25">
      <c r="A38" s="23"/>
      <c r="B38" s="24">
        <f>B13</f>
        <v/>
      </c>
      <c r="C38" s="70">
        <f>C13</f>
        <v/>
      </c>
      <c r="D38" s="24">
        <f>D13</f>
        <v/>
      </c>
      <c r="E38" s="29">
        <f>E13</f>
        <v/>
      </c>
      <c r="F38" s="71"/>
      <c r="G38" s="27">
        <f>F38*E38</f>
        <v>0</v>
      </c>
      <c r="H38" s="28">
        <f>H13</f>
        <v>0</v>
      </c>
      <c r="I38" s="115">
        <f>I13</f>
        <v/>
      </c>
      <c r="J38" s="114">
        <f>J13</f>
        <v/>
      </c>
      <c r="K38" s="25">
        <f>1.05*J38*I38</f>
        <v>0</v>
      </c>
      <c r="L38" s="23"/>
      <c r="M38" s="24">
        <f>B13</f>
        <v/>
      </c>
      <c r="N38" s="70">
        <f>C13</f>
        <v/>
      </c>
      <c r="O38" s="24">
        <f>D13</f>
        <v/>
      </c>
      <c r="P38" s="29">
        <f>E13</f>
        <v/>
      </c>
      <c r="Q38" s="26"/>
      <c r="R38" s="27">
        <f>Q38*P38</f>
        <v>0</v>
      </c>
      <c r="S38" s="37">
        <f>H13</f>
        <v>0</v>
      </c>
      <c r="T38" s="115">
        <f>I13</f>
        <v/>
      </c>
      <c r="U38" s="37">
        <f>J13</f>
        <v/>
      </c>
      <c r="V38" s="25">
        <f>1.05*U38*T38</f>
        <v>0</v>
      </c>
    </row>
    <row r="39" spans="1:22" customHeight="1" ht="14.25">
      <c r="A39" s="34"/>
      <c r="B39" s="24">
        <f>B14</f>
        <v/>
      </c>
      <c r="C39" s="70">
        <f>C14</f>
        <v/>
      </c>
      <c r="D39" s="24">
        <f>D14</f>
        <v/>
      </c>
      <c r="E39" s="29">
        <f>E14</f>
        <v/>
      </c>
      <c r="F39" s="71"/>
      <c r="G39" s="27">
        <f>F39*E39</f>
        <v>0</v>
      </c>
      <c r="H39" s="28">
        <f>H14</f>
        <v>0</v>
      </c>
      <c r="I39" s="115">
        <f>I14</f>
        <v/>
      </c>
      <c r="J39" s="114">
        <f>J14</f>
        <v/>
      </c>
      <c r="K39" s="25">
        <f>1.05*J39*I39</f>
        <v>0</v>
      </c>
      <c r="L39" s="34"/>
      <c r="M39" s="24">
        <f>B14</f>
        <v/>
      </c>
      <c r="N39" s="70">
        <f>C14</f>
        <v/>
      </c>
      <c r="O39" s="24">
        <f>D14</f>
        <v/>
      </c>
      <c r="P39" s="29">
        <f>E14</f>
        <v/>
      </c>
      <c r="Q39" s="26"/>
      <c r="R39" s="27">
        <f>Q39*P39</f>
        <v>0</v>
      </c>
      <c r="S39" s="37">
        <f>H14</f>
        <v>0</v>
      </c>
      <c r="T39" s="115">
        <f>I14</f>
        <v/>
      </c>
      <c r="U39" s="37">
        <f>J14</f>
        <v/>
      </c>
      <c r="V39" s="25">
        <f>1.05*U39*T39</f>
        <v>0</v>
      </c>
    </row>
    <row r="40" spans="1:22" customHeight="1" ht="14.25">
      <c r="A40" s="34"/>
      <c r="B40" s="24">
        <f>B15</f>
        <v/>
      </c>
      <c r="C40" s="70">
        <f>C15</f>
        <v/>
      </c>
      <c r="D40" s="24">
        <f>D15</f>
        <v/>
      </c>
      <c r="E40" s="29">
        <f>E15</f>
        <v/>
      </c>
      <c r="F40" s="71"/>
      <c r="G40" s="27">
        <f>F40*E40</f>
        <v>0</v>
      </c>
      <c r="H40" s="28">
        <f>H15</f>
        <v>0</v>
      </c>
      <c r="I40" s="115">
        <f>I15</f>
        <v/>
      </c>
      <c r="J40" s="114">
        <f>J15</f>
        <v/>
      </c>
      <c r="K40" s="25">
        <f>1.05*J40*I40</f>
        <v>0</v>
      </c>
      <c r="L40" s="34"/>
      <c r="M40" s="24">
        <f>B15</f>
        <v/>
      </c>
      <c r="N40" s="70">
        <f>C15</f>
        <v/>
      </c>
      <c r="O40" s="24">
        <f>D15</f>
        <v/>
      </c>
      <c r="P40" s="29">
        <f>E15</f>
        <v/>
      </c>
      <c r="Q40" s="26"/>
      <c r="R40" s="27">
        <f>Q40*P40</f>
        <v>0</v>
      </c>
      <c r="S40" s="37">
        <f>H15</f>
        <v>0</v>
      </c>
      <c r="T40" s="115">
        <f>I15</f>
        <v/>
      </c>
      <c r="U40" s="37">
        <f>J15</f>
        <v/>
      </c>
      <c r="V40" s="25">
        <f>1.05*U40*T40</f>
        <v>0</v>
      </c>
    </row>
    <row r="41" spans="1:22" customHeight="1" ht="14.25">
      <c r="A41" s="37"/>
      <c r="B41" s="24">
        <f>B16</f>
        <v/>
      </c>
      <c r="C41" s="70">
        <f>C16</f>
        <v/>
      </c>
      <c r="D41" s="24">
        <f>D16</f>
        <v/>
      </c>
      <c r="E41" s="29">
        <f>E16</f>
        <v/>
      </c>
      <c r="F41" s="71"/>
      <c r="G41" s="27">
        <f>F41*E41</f>
        <v>0</v>
      </c>
      <c r="H41" s="28">
        <f>H16</f>
        <v>0</v>
      </c>
      <c r="I41" s="115">
        <f>I16</f>
        <v/>
      </c>
      <c r="J41" s="114">
        <f>J16</f>
        <v/>
      </c>
      <c r="K41" s="25">
        <f>1.05*J41*I41</f>
        <v>0</v>
      </c>
      <c r="L41" s="37"/>
      <c r="M41" s="24">
        <f>B16</f>
        <v/>
      </c>
      <c r="N41" s="70">
        <f>C16</f>
        <v/>
      </c>
      <c r="O41" s="24">
        <f>D16</f>
        <v/>
      </c>
      <c r="P41" s="29">
        <f>E16</f>
        <v/>
      </c>
      <c r="Q41" s="26"/>
      <c r="R41" s="27">
        <f>Q41*P41</f>
        <v>0</v>
      </c>
      <c r="S41" s="37">
        <f>H16</f>
        <v>0</v>
      </c>
      <c r="T41" s="115">
        <f>I16</f>
        <v/>
      </c>
      <c r="U41" s="37">
        <f>J16</f>
        <v/>
      </c>
      <c r="V41" s="25">
        <f>1.05*U41*T41</f>
        <v>0</v>
      </c>
    </row>
    <row r="42" spans="1:22" customHeight="1" ht="14.25">
      <c r="A42" s="37"/>
      <c r="B42" s="24">
        <f>B17</f>
        <v/>
      </c>
      <c r="C42" s="70">
        <f>C17</f>
        <v/>
      </c>
      <c r="D42" s="24">
        <f>D17</f>
        <v/>
      </c>
      <c r="E42" s="29">
        <f>E17</f>
        <v/>
      </c>
      <c r="F42" s="71"/>
      <c r="G42" s="27">
        <f>F42*E42</f>
        <v>0</v>
      </c>
      <c r="H42" s="28">
        <f>H17</f>
        <v>0</v>
      </c>
      <c r="I42" s="115">
        <f>I17</f>
        <v/>
      </c>
      <c r="J42" s="114">
        <f>J17</f>
        <v/>
      </c>
      <c r="K42" s="25">
        <f>1.05*J42*I42</f>
        <v>0</v>
      </c>
      <c r="L42" s="37"/>
      <c r="M42" s="24">
        <f>B17</f>
        <v/>
      </c>
      <c r="N42" s="70">
        <f>C17</f>
        <v/>
      </c>
      <c r="O42" s="24">
        <f>D17</f>
        <v/>
      </c>
      <c r="P42" s="29">
        <f>E17</f>
        <v/>
      </c>
      <c r="Q42" s="26"/>
      <c r="R42" s="27">
        <f>Q42*P42</f>
        <v>0</v>
      </c>
      <c r="S42" s="37">
        <f>H17</f>
        <v>0</v>
      </c>
      <c r="T42" s="115">
        <f>I17</f>
        <v/>
      </c>
      <c r="U42" s="37">
        <f>J17</f>
        <v/>
      </c>
      <c r="V42" s="25">
        <f>1.05*U42*T42</f>
        <v>0</v>
      </c>
    </row>
    <row r="43" spans="1:22" customHeight="1" ht="14.25">
      <c r="A43" s="72"/>
      <c r="B43" s="24">
        <f>B18</f>
        <v/>
      </c>
      <c r="C43" s="70">
        <f>C18</f>
        <v/>
      </c>
      <c r="D43" s="24">
        <f>D18</f>
        <v/>
      </c>
      <c r="E43" s="29">
        <f>E18</f>
        <v/>
      </c>
      <c r="F43" s="73"/>
      <c r="G43" s="27">
        <f>F43*E43</f>
        <v>0</v>
      </c>
      <c r="H43" s="28">
        <f>H18</f>
        <v>0</v>
      </c>
      <c r="I43" s="115">
        <f>I18</f>
        <v/>
      </c>
      <c r="J43" s="114">
        <f>J18</f>
        <v/>
      </c>
      <c r="K43" s="25">
        <f>1.05*J43*I43</f>
        <v>0</v>
      </c>
      <c r="L43" s="40"/>
      <c r="M43" s="24">
        <f>B18</f>
        <v/>
      </c>
      <c r="N43" s="70">
        <f>C18</f>
        <v/>
      </c>
      <c r="O43" s="24">
        <f>D18</f>
        <v/>
      </c>
      <c r="P43" s="29">
        <f>E18</f>
        <v/>
      </c>
      <c r="Q43" s="42"/>
      <c r="R43" s="27">
        <f>Q43*P43</f>
        <v>0</v>
      </c>
      <c r="S43" s="37">
        <f>H18</f>
        <v>0</v>
      </c>
      <c r="T43" s="115">
        <f>I18</f>
        <v/>
      </c>
      <c r="U43" s="37">
        <f>J18</f>
        <v/>
      </c>
      <c r="V43" s="25">
        <f>1.05*U43*T43</f>
        <v>0</v>
      </c>
    </row>
    <row r="44" spans="1:22" customHeight="1" ht="14.25">
      <c r="A44" s="74" t="s">
        <v>39</v>
      </c>
      <c r="B44" s="75"/>
      <c r="C44" s="76"/>
      <c r="D44" s="45"/>
      <c r="E44" s="46"/>
      <c r="F44" s="77"/>
      <c r="G44" s="27">
        <f>F44*E44</f>
        <v>0</v>
      </c>
      <c r="H44" s="28">
        <f>H19</f>
        <v>0</v>
      </c>
      <c r="I44" s="115">
        <f>I19</f>
        <v/>
      </c>
      <c r="J44" s="114">
        <f>J19</f>
        <v/>
      </c>
      <c r="K44" s="25">
        <f>1.05*J44*I44</f>
        <v>0</v>
      </c>
      <c r="L44" s="43"/>
      <c r="M44" s="24">
        <f>B19</f>
        <v/>
      </c>
      <c r="N44" s="70">
        <f>C19</f>
        <v/>
      </c>
      <c r="O44" s="24">
        <f>D19</f>
        <v/>
      </c>
      <c r="P44" s="29">
        <f>E19</f>
        <v/>
      </c>
      <c r="Q44" s="47"/>
      <c r="R44" s="27">
        <f>Q44*P44</f>
        <v>0</v>
      </c>
      <c r="S44" s="37">
        <f>H19</f>
        <v>0</v>
      </c>
      <c r="T44" s="115">
        <f>I19</f>
        <v/>
      </c>
      <c r="U44" s="37">
        <f>J19</f>
        <v/>
      </c>
      <c r="V44" s="25">
        <f>1.05*U44*T44</f>
        <v>0</v>
      </c>
    </row>
    <row r="45" spans="1:22" customHeight="1" ht="14.25">
      <c r="A45" s="78"/>
      <c r="B45" s="79"/>
      <c r="C45" s="80"/>
      <c r="D45" s="45"/>
      <c r="E45" s="49"/>
      <c r="F45" s="77"/>
      <c r="G45" s="27">
        <f>F45*E45</f>
        <v>0</v>
      </c>
      <c r="H45" s="28">
        <f>H20</f>
        <v>0</v>
      </c>
      <c r="I45" s="115">
        <f>I20</f>
        <v/>
      </c>
      <c r="J45" s="114">
        <f>J20</f>
        <v/>
      </c>
      <c r="K45" s="25">
        <f>1.05*J45*I45</f>
        <v>0</v>
      </c>
      <c r="L45" s="48"/>
      <c r="M45" s="24">
        <f>B20</f>
        <v/>
      </c>
      <c r="N45" s="70">
        <f>C20</f>
        <v/>
      </c>
      <c r="O45" s="24">
        <f>D20</f>
        <v/>
      </c>
      <c r="P45" s="29">
        <f>E20</f>
        <v/>
      </c>
      <c r="Q45" s="47"/>
      <c r="R45" s="27">
        <f>Q45*P45</f>
        <v>0</v>
      </c>
      <c r="S45" s="37">
        <f>H20</f>
        <v>0</v>
      </c>
      <c r="T45" s="115">
        <f>I20</f>
        <v/>
      </c>
      <c r="U45" s="37">
        <f>J20</f>
        <v/>
      </c>
      <c r="V45" s="25">
        <f>1.05*U45*T45</f>
        <v>0</v>
      </c>
    </row>
    <row r="46" spans="1:22" customHeight="1" ht="14.25">
      <c r="A46" s="37"/>
      <c r="B46" s="55"/>
      <c r="C46" s="81"/>
      <c r="D46" s="51" t="s">
        <v>29</v>
      </c>
      <c r="E46" s="27">
        <f>SUM(E32:E45)</f>
        <v>3844</v>
      </c>
      <c r="F46" s="52" t="s">
        <v>30</v>
      </c>
      <c r="G46" s="53">
        <f>SUM(G31:G45)</f>
        <v>0</v>
      </c>
      <c r="H46" s="54"/>
      <c r="I46" s="117" t="s">
        <v>29</v>
      </c>
      <c r="J46" s="116">
        <f>J21</f>
        <v>180</v>
      </c>
      <c r="K46" s="25">
        <f>K21</f>
        <v>1067.85</v>
      </c>
      <c r="L46" s="37"/>
      <c r="M46" s="24"/>
      <c r="N46" s="50"/>
      <c r="O46" s="51" t="s">
        <v>29</v>
      </c>
      <c r="P46" s="27">
        <f>SUM(P32:P45)</f>
        <v>3844</v>
      </c>
      <c r="Q46" s="52" t="s">
        <v>30</v>
      </c>
      <c r="R46" s="53">
        <f>SUM(R31:R45)</f>
        <v>0</v>
      </c>
      <c r="S46" s="54"/>
      <c r="T46" s="117" t="s">
        <v>29</v>
      </c>
      <c r="U46" s="114">
        <f>S21</f>
        <v>180</v>
      </c>
      <c r="V46" s="25">
        <f>K21</f>
        <v>1067.85</v>
      </c>
    </row>
    <row r="47" spans="1:22" customHeight="1" ht="14.25">
      <c r="A47" s="7"/>
      <c r="B47" s="7" t="s">
        <v>33</v>
      </c>
      <c r="C47" s="7"/>
      <c r="D47" s="7"/>
      <c r="E47" s="7"/>
      <c r="F47" s="82" t="s">
        <v>34</v>
      </c>
      <c r="G47" s="7"/>
      <c r="H47" s="7"/>
      <c r="I47" s="130" t="s">
        <v>34</v>
      </c>
      <c r="J47" s="121"/>
      <c r="K47" s="122"/>
      <c r="L47" s="7"/>
      <c r="M47" s="7" t="s">
        <v>33</v>
      </c>
      <c r="N47" s="7"/>
      <c r="O47" s="7"/>
      <c r="P47" s="7"/>
      <c r="Q47" s="82" t="s">
        <v>34</v>
      </c>
      <c r="R47" s="7"/>
      <c r="S47" s="7"/>
      <c r="T47" s="130" t="s">
        <v>34</v>
      </c>
      <c r="U47" s="161"/>
      <c r="V47" s="122"/>
    </row>
    <row r="48" spans="1:22">
      <c r="B48" s="83"/>
      <c r="F48" s="84"/>
      <c r="I48" s="131"/>
      <c r="J48" s="132"/>
      <c r="K48" s="133"/>
      <c r="Q48" s="84"/>
      <c r="T48" s="131"/>
      <c r="V48" s="133"/>
    </row>
    <row r="49" spans="1:22">
      <c r="B49" s="83"/>
      <c r="F49" s="84"/>
      <c r="I49" s="131"/>
      <c r="J49" s="132"/>
      <c r="K49" s="133"/>
      <c r="Q49" s="84"/>
      <c r="T49" s="131"/>
      <c r="V49" s="133"/>
    </row>
    <row r="50" spans="1:22">
      <c r="B50" s="83"/>
      <c r="F50" s="84"/>
      <c r="I50" s="131"/>
      <c r="J50" s="132"/>
      <c r="K50" s="133"/>
      <c r="Q50" s="84"/>
      <c r="T50" s="131"/>
      <c r="V50" s="133"/>
    </row>
    <row r="51" spans="1:22">
      <c r="B51" s="83"/>
      <c r="F51" s="84"/>
      <c r="I51" s="131"/>
      <c r="J51" s="132"/>
      <c r="K51" s="133"/>
      <c r="Q51" s="84"/>
      <c r="T51" s="131"/>
      <c r="V51" s="133"/>
    </row>
    <row r="52" spans="1:22">
      <c r="B52" s="83"/>
      <c r="F52" s="84"/>
      <c r="I52" s="131"/>
      <c r="J52" s="132"/>
      <c r="K52" s="133"/>
      <c r="Q52" s="84"/>
      <c r="T52" s="131"/>
      <c r="V52" s="133"/>
    </row>
    <row r="53" spans="1:22">
      <c r="A53" s="85" t="s">
        <v>11</v>
      </c>
      <c r="B53" s="86" t="s">
        <v>40</v>
      </c>
      <c r="C53" s="87" t="s">
        <v>41</v>
      </c>
      <c r="D53" s="87" t="s">
        <v>42</v>
      </c>
      <c r="E53" s="87" t="s">
        <v>9</v>
      </c>
      <c r="F53" s="88" t="s">
        <v>8</v>
      </c>
      <c r="G53" s="89" t="s">
        <v>43</v>
      </c>
      <c r="H53" s="87" t="s">
        <v>14</v>
      </c>
      <c r="I53" s="134" t="s">
        <v>44</v>
      </c>
      <c r="J53" s="135" t="s">
        <v>44</v>
      </c>
      <c r="K53" s="89" t="s">
        <v>45</v>
      </c>
      <c r="L53" s="87" t="s">
        <v>46</v>
      </c>
      <c r="M53" s="87" t="s">
        <v>47</v>
      </c>
      <c r="N53" s="87" t="s">
        <v>48</v>
      </c>
      <c r="O53" s="136" t="s">
        <v>49</v>
      </c>
      <c r="P53" s="87" t="s">
        <v>50</v>
      </c>
      <c r="Q53" s="87" t="s">
        <v>51</v>
      </c>
      <c r="R53" s="87" t="s">
        <v>31</v>
      </c>
      <c r="S53" s="112" t="s">
        <v>52</v>
      </c>
      <c r="T53" s="169"/>
      <c r="U53" s="87" t="s">
        <v>53</v>
      </c>
      <c r="V53" s="133"/>
    </row>
    <row r="54" spans="1:22">
      <c r="A54" s="66"/>
      <c r="B54" s="90" t="str">
        <f>C2</f>
        <v>0629-10</v>
      </c>
      <c r="C54" s="66" t="str">
        <f>B6</f>
        <v>主瓦</v>
      </c>
      <c r="D54" s="66">
        <f>F3</f>
        <v>920</v>
      </c>
      <c r="E54" s="66" t="str">
        <f>J3</f>
        <v>灰色</v>
      </c>
      <c r="F54" s="91">
        <f>H3</f>
        <v>2.5</v>
      </c>
      <c r="G54" s="66">
        <f>I6</f>
        <v>5.8</v>
      </c>
      <c r="H54" s="66">
        <f>J6</f>
        <v>45</v>
      </c>
      <c r="I54" s="137">
        <f>1.05*G54*H54</f>
        <v>274.05</v>
      </c>
      <c r="J54" s="138"/>
      <c r="K54" s="139"/>
      <c r="L54" s="66"/>
      <c r="M54" s="66"/>
      <c r="N54" s="66"/>
      <c r="O54" s="66"/>
      <c r="P54" s="66"/>
      <c r="Q54" s="170"/>
      <c r="R54" s="170"/>
      <c r="S54" s="66"/>
      <c r="T54" s="171"/>
      <c r="U54" s="66"/>
      <c r="V54" s="133"/>
    </row>
    <row r="55" spans="1:22">
      <c r="A55" s="66"/>
      <c r="B55" s="90"/>
      <c r="C55" s="66"/>
      <c r="D55" s="66"/>
      <c r="E55" s="66"/>
      <c r="F55" s="91"/>
      <c r="G55" s="66">
        <f>I7</f>
        <v>6.8</v>
      </c>
      <c r="H55" s="66">
        <f>J7</f>
        <v>45</v>
      </c>
      <c r="I55" s="137">
        <f>K7</f>
        <v>321.3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66"/>
      <c r="E56" s="66"/>
      <c r="F56" s="91"/>
      <c r="G56" s="66">
        <f>I8</f>
        <v>5</v>
      </c>
      <c r="H56" s="66">
        <f>J8</f>
        <v>90</v>
      </c>
      <c r="I56" s="137">
        <f>K8</f>
        <v>472.5</v>
      </c>
      <c r="J56" s="138"/>
      <c r="K56" s="139"/>
      <c r="L56" s="66"/>
      <c r="M56" s="66"/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90"/>
      <c r="C57" s="66"/>
      <c r="D57" s="66"/>
      <c r="E57" s="66"/>
      <c r="F57" s="91"/>
      <c r="G57" s="66"/>
      <c r="H57" s="92" t="s">
        <v>44</v>
      </c>
      <c r="I57" s="140">
        <f>E6</f>
        <v>1067.85</v>
      </c>
      <c r="J57" s="141">
        <f>I57</f>
        <v>1067.85</v>
      </c>
      <c r="K57" s="139" t="str">
        <f>F6</f>
        <v>28</v>
      </c>
      <c r="L57" s="66">
        <f>F2</f>
        <v/>
      </c>
      <c r="M57" s="66">
        <f>I57*K57</f>
        <v>29899.8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 t="str">
        <f>B7</f>
        <v>正脊</v>
      </c>
      <c r="D58" s="66"/>
      <c r="E58" s="66"/>
      <c r="F58" s="91"/>
      <c r="G58" s="66"/>
      <c r="H58" s="66"/>
      <c r="I58" s="137">
        <f>E7</f>
        <v>44</v>
      </c>
      <c r="J58" s="138"/>
      <c r="K58" s="139" t="str">
        <f>F7</f>
        <v>20</v>
      </c>
      <c r="L58" s="66">
        <f>F2</f>
        <v/>
      </c>
      <c r="M58" s="66">
        <f>I58*K58</f>
        <v>880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 t="str">
        <f>B8</f>
        <v>配件</v>
      </c>
      <c r="D59" s="66"/>
      <c r="E59" s="66"/>
      <c r="F59" s="91"/>
      <c r="G59" s="66"/>
      <c r="H59" s="66"/>
      <c r="I59" s="137">
        <f>E8</f>
        <v>3800</v>
      </c>
      <c r="J59" s="138"/>
      <c r="K59" s="139" t="str">
        <f>F8</f>
        <v>0.25</v>
      </c>
      <c r="L59" s="66"/>
      <c r="M59" s="66">
        <f>I59*K59</f>
        <v>950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93"/>
      <c r="B60" s="94"/>
      <c r="C60" s="93"/>
      <c r="D60" s="93"/>
      <c r="E60" s="93"/>
      <c r="F60" s="95"/>
      <c r="G60" s="93"/>
      <c r="H60" s="93"/>
      <c r="I60" s="142"/>
      <c r="J60" s="143"/>
      <c r="K60" s="144" t="s">
        <v>49</v>
      </c>
      <c r="L60" s="144" t="s">
        <v>49</v>
      </c>
      <c r="M60" s="144">
        <f>G21</f>
        <v>31729.8</v>
      </c>
      <c r="N60" s="93"/>
      <c r="O60" s="145">
        <f>M60</f>
        <v>31729.8</v>
      </c>
      <c r="P60" s="93"/>
      <c r="Q60" s="172"/>
      <c r="R60" s="172"/>
      <c r="S60" s="93"/>
      <c r="T60" s="173">
        <f>-O60-R60</f>
        <v>-31729.8</v>
      </c>
      <c r="U60" s="93">
        <f>T60</f>
        <v>-31729.8</v>
      </c>
      <c r="V60" s="174"/>
    </row>
    <row r="61" spans="1:22">
      <c r="A61" s="92"/>
      <c r="B61" s="33"/>
      <c r="C61" s="92"/>
      <c r="D61" s="92"/>
      <c r="E61" s="92"/>
      <c r="F61" s="96"/>
      <c r="G61" s="92"/>
      <c r="H61" s="92"/>
      <c r="I61" s="146"/>
      <c r="J61" s="141"/>
      <c r="K61" s="147"/>
      <c r="L61" s="92"/>
      <c r="M61" s="92"/>
      <c r="N61" s="92"/>
      <c r="O61" s="92"/>
      <c r="P61" s="92"/>
      <c r="Q61" s="175"/>
      <c r="R61" s="175"/>
      <c r="S61" s="92"/>
      <c r="T61" s="146"/>
      <c r="U61" s="92"/>
      <c r="V61" s="176"/>
    </row>
    <row r="62" spans="1:22">
      <c r="B62" s="83"/>
      <c r="F62" s="97"/>
      <c r="I62" s="131"/>
      <c r="J62" s="132"/>
      <c r="K62" s="133"/>
      <c r="Q62" s="84"/>
      <c r="T62" s="131"/>
      <c r="V62" s="133"/>
    </row>
    <row r="63" spans="1:22">
      <c r="B63" s="83"/>
      <c r="F63" s="97"/>
      <c r="I63" s="131"/>
      <c r="J63" s="132"/>
      <c r="K63" s="133"/>
      <c r="Q63" s="84"/>
      <c r="T63" s="131"/>
      <c r="V63" s="133"/>
    </row>
    <row r="64" spans="1:22">
      <c r="B64" s="83"/>
      <c r="F64" s="97"/>
      <c r="I64" s="131"/>
      <c r="J64" s="132"/>
      <c r="K64" s="133"/>
      <c r="Q64" s="84"/>
      <c r="T64" s="131"/>
      <c r="V64" s="133"/>
    </row>
    <row r="65" spans="1:22">
      <c r="B65" s="83"/>
      <c r="F65" s="97"/>
      <c r="I65" s="131"/>
      <c r="J65" s="132"/>
      <c r="K65" s="133"/>
      <c r="Q65" s="84"/>
      <c r="T65" s="131"/>
      <c r="V65" s="133"/>
    </row>
    <row r="66" spans="1:22">
      <c r="B66" s="83"/>
      <c r="F66" s="97"/>
      <c r="I66" s="131"/>
      <c r="J66" s="132"/>
      <c r="K66" s="133"/>
      <c r="Q66" s="84"/>
      <c r="T66" s="131"/>
      <c r="V66" s="133"/>
    </row>
    <row r="67" spans="1:22" customHeight="1" ht="20.25">
      <c r="A67" s="1" t="s">
        <v>37</v>
      </c>
      <c r="B67" s="2"/>
      <c r="C67" s="2"/>
      <c r="D67" s="2"/>
      <c r="E67" s="2"/>
      <c r="F67" s="3"/>
      <c r="G67" s="2"/>
      <c r="H67" s="2"/>
      <c r="I67" s="98"/>
      <c r="J67" s="99"/>
      <c r="K67" s="100"/>
      <c r="Q67" s="84"/>
      <c r="T67" s="131"/>
      <c r="V67" s="133"/>
    </row>
    <row r="68" spans="1:22" customHeight="1" ht="14.25">
      <c r="A68" s="5" t="str">
        <f>A2</f>
        <v>单号：ZSJC-2022</v>
      </c>
      <c r="B68" s="5"/>
      <c r="C68" s="5" t="str">
        <f>C2</f>
        <v>0629-10</v>
      </c>
      <c r="D68" s="5"/>
      <c r="E68" s="5"/>
      <c r="F68" s="62"/>
      <c r="G68" s="7"/>
      <c r="H68" s="7"/>
      <c r="I68" s="101"/>
      <c r="J68" s="102">
        <f>J2</f>
        <v>44737</v>
      </c>
      <c r="K68" s="103"/>
      <c r="Q68" s="84"/>
      <c r="T68" s="131"/>
      <c r="V68" s="133"/>
    </row>
    <row r="69" spans="1:22">
      <c r="A69" s="8" t="s">
        <v>5</v>
      </c>
      <c r="B69" s="9"/>
      <c r="C69" s="8" t="str">
        <f>C3</f>
        <v>张浩</v>
      </c>
      <c r="D69" s="9"/>
      <c r="E69" s="12" t="s">
        <v>7</v>
      </c>
      <c r="F69" s="167">
        <v>1050</v>
      </c>
      <c r="G69" s="12" t="s">
        <v>8</v>
      </c>
      <c r="H69" s="67">
        <f>H3</f>
        <v>2.5</v>
      </c>
      <c r="I69" s="104" t="s">
        <v>9</v>
      </c>
      <c r="J69" s="179" t="str">
        <f>J3</f>
        <v>灰色</v>
      </c>
      <c r="K69" s="168"/>
      <c r="Q69" s="84"/>
      <c r="T69" s="131"/>
      <c r="V69" s="133"/>
    </row>
    <row r="70" spans="1:22">
      <c r="A70" s="14" t="s">
        <v>11</v>
      </c>
      <c r="B70" s="15" t="s">
        <v>12</v>
      </c>
      <c r="C70" s="15" t="s">
        <v>7</v>
      </c>
      <c r="D70" s="15" t="s">
        <v>13</v>
      </c>
      <c r="E70" s="16" t="s">
        <v>14</v>
      </c>
      <c r="F70" s="17" t="s">
        <v>15</v>
      </c>
      <c r="G70" s="15" t="s">
        <v>16</v>
      </c>
      <c r="H70" s="18" t="s">
        <v>17</v>
      </c>
      <c r="I70" s="109"/>
      <c r="J70" s="110"/>
      <c r="K70" s="111"/>
      <c r="Q70" s="84"/>
      <c r="T70" s="131"/>
      <c r="V70" s="133"/>
    </row>
    <row r="71" spans="1:22">
      <c r="A71" s="19"/>
      <c r="B71" s="20"/>
      <c r="C71" s="20"/>
      <c r="D71" s="20"/>
      <c r="E71" s="21"/>
      <c r="F71" s="22"/>
      <c r="G71" s="20"/>
      <c r="H71" s="18" t="s">
        <v>18</v>
      </c>
      <c r="I71" s="70" t="s">
        <v>19</v>
      </c>
      <c r="J71" s="112" t="s">
        <v>20</v>
      </c>
      <c r="K71" s="113" t="s">
        <v>21</v>
      </c>
      <c r="Q71" s="84"/>
      <c r="T71" s="131"/>
      <c r="V71" s="133"/>
    </row>
    <row r="72" spans="1:22" customHeight="1" ht="14.25">
      <c r="A72" s="23">
        <v>1</v>
      </c>
      <c r="B72" s="24" t="str">
        <f>B6</f>
        <v>主瓦</v>
      </c>
      <c r="C72" s="24"/>
      <c r="D72" s="24" t="str">
        <f>D6</f>
        <v>平方</v>
      </c>
      <c r="E72" s="25">
        <f>E6</f>
        <v>1067.85</v>
      </c>
      <c r="F72" s="26" t="s">
        <v>67</v>
      </c>
      <c r="G72" s="27">
        <f>F72*E72</f>
        <v>33103.35</v>
      </c>
      <c r="H72" s="28">
        <f>H6</f>
        <v>26.363636363636</v>
      </c>
      <c r="I72" s="115">
        <f>I6</f>
        <v>5.8</v>
      </c>
      <c r="J72" s="114">
        <f>J6</f>
        <v>45</v>
      </c>
      <c r="K72" s="25">
        <f>1.05*J72*I72</f>
        <v>274.05</v>
      </c>
      <c r="Q72" s="84"/>
      <c r="T72" s="131"/>
      <c r="V72" s="133"/>
    </row>
    <row r="73" spans="1:22" customHeight="1" ht="14.25">
      <c r="A73" s="23">
        <v>2</v>
      </c>
      <c r="B73" s="24" t="str">
        <f>B7</f>
        <v>正脊</v>
      </c>
      <c r="C73" s="24"/>
      <c r="D73" s="24" t="s">
        <v>26</v>
      </c>
      <c r="E73" s="29">
        <f>E7</f>
        <v>44</v>
      </c>
      <c r="F73" s="26"/>
      <c r="G73" s="27">
        <f>F73*E73</f>
        <v>0</v>
      </c>
      <c r="H73" s="28">
        <f>H7</f>
        <v>30.909090909091</v>
      </c>
      <c r="I73" s="115">
        <f>I7</f>
        <v>6.8</v>
      </c>
      <c r="J73" s="114">
        <f>J7</f>
        <v>45</v>
      </c>
      <c r="K73" s="25">
        <f>1.05*J73*I73</f>
        <v>321.3</v>
      </c>
      <c r="Q73" s="84"/>
      <c r="T73" s="131"/>
      <c r="V73" s="133"/>
    </row>
    <row r="74" spans="1:22" customHeight="1" ht="14.25">
      <c r="A74" s="23">
        <v>3</v>
      </c>
      <c r="B74" s="24" t="str">
        <f>B8</f>
        <v>配件</v>
      </c>
      <c r="C74" s="24"/>
      <c r="D74" s="24" t="s">
        <v>26</v>
      </c>
      <c r="E74" s="29">
        <f>E8</f>
        <v>3800</v>
      </c>
      <c r="F74" s="26"/>
      <c r="G74" s="27">
        <f>F74*E74</f>
        <v>0</v>
      </c>
      <c r="H74" s="28">
        <f>H8</f>
        <v>22.727272727273</v>
      </c>
      <c r="I74" s="115">
        <f>I8</f>
        <v>5</v>
      </c>
      <c r="J74" s="114">
        <f>J8</f>
        <v>90</v>
      </c>
      <c r="K74" s="25">
        <f>1.05*J74*I74</f>
        <v>472.5</v>
      </c>
      <c r="Q74" s="84"/>
      <c r="T74" s="131"/>
      <c r="V74" s="133"/>
    </row>
    <row r="75" spans="1:22" customHeight="1" ht="14.25">
      <c r="A75" s="23">
        <v>4</v>
      </c>
      <c r="B75" s="24">
        <f>B9</f>
        <v/>
      </c>
      <c r="C75" s="24"/>
      <c r="D75" s="24" t="s">
        <v>26</v>
      </c>
      <c r="E75" s="29">
        <f>E9</f>
        <v/>
      </c>
      <c r="F75" s="26"/>
      <c r="G75" s="27">
        <f>F75*E75</f>
        <v>0</v>
      </c>
      <c r="H75" s="28">
        <f>H9</f>
        <v>0</v>
      </c>
      <c r="I75" s="115">
        <f>I9</f>
        <v/>
      </c>
      <c r="J75" s="114">
        <f>J9</f>
        <v/>
      </c>
      <c r="K75" s="25">
        <f>1.05*J75*I75</f>
        <v>0</v>
      </c>
      <c r="Q75" s="84"/>
      <c r="T75" s="131"/>
      <c r="V75" s="133"/>
    </row>
    <row r="76" spans="1:22" customHeight="1" ht="14.25">
      <c r="A76" s="23">
        <v>5</v>
      </c>
      <c r="B76" s="24">
        <f>B10</f>
        <v/>
      </c>
      <c r="C76" s="24"/>
      <c r="D76" s="24" t="s">
        <v>26</v>
      </c>
      <c r="E76" s="29">
        <f>E10</f>
        <v/>
      </c>
      <c r="F76" s="26"/>
      <c r="G76" s="27">
        <f>F76*E76</f>
        <v>0</v>
      </c>
      <c r="H76" s="28">
        <f>H10</f>
        <v>0</v>
      </c>
      <c r="I76" s="115">
        <f>I10</f>
        <v/>
      </c>
      <c r="J76" s="114">
        <f>J10</f>
        <v/>
      </c>
      <c r="K76" s="25">
        <f>1.05*J76*I76</f>
        <v>0</v>
      </c>
      <c r="Q76" s="84"/>
      <c r="T76" s="131"/>
      <c r="V76" s="133"/>
    </row>
    <row r="77" spans="1:22" customHeight="1" ht="14.25">
      <c r="A77" s="23">
        <v>6</v>
      </c>
      <c r="B77" s="24">
        <f>B11</f>
        <v/>
      </c>
      <c r="C77" s="32"/>
      <c r="D77" s="24" t="s">
        <v>26</v>
      </c>
      <c r="E77" s="29">
        <f>E11</f>
        <v/>
      </c>
      <c r="F77" s="26"/>
      <c r="G77" s="27">
        <f>F77*E77</f>
        <v>0</v>
      </c>
      <c r="H77" s="28">
        <f>H11</f>
        <v>0</v>
      </c>
      <c r="I77" s="115">
        <f>I11</f>
        <v/>
      </c>
      <c r="J77" s="114">
        <f>J11</f>
        <v/>
      </c>
      <c r="K77" s="25">
        <f>1.05*J77*I77</f>
        <v>0</v>
      </c>
      <c r="Q77" s="84"/>
      <c r="T77" s="131"/>
      <c r="V77" s="133"/>
    </row>
    <row r="78" spans="1:22" customHeight="1" ht="14.25">
      <c r="A78" s="23"/>
      <c r="B78" s="32"/>
      <c r="C78" s="24"/>
      <c r="D78" s="24"/>
      <c r="E78" s="29"/>
      <c r="F78" s="26"/>
      <c r="G78" s="27">
        <f>F78*E78</f>
        <v>0</v>
      </c>
      <c r="H78" s="28">
        <f>H12</f>
        <v>0</v>
      </c>
      <c r="I78" s="115">
        <f>I12</f>
        <v/>
      </c>
      <c r="J78" s="114">
        <f>J12</f>
        <v/>
      </c>
      <c r="K78" s="25">
        <f>1.05*J78*I78</f>
        <v>0</v>
      </c>
      <c r="Q78" s="84"/>
      <c r="T78" s="131"/>
      <c r="V78" s="133"/>
    </row>
    <row r="79" spans="1:22" customHeight="1" ht="14.25">
      <c r="A79" s="23"/>
      <c r="B79" s="177"/>
      <c r="C79" s="24"/>
      <c r="D79" s="24"/>
      <c r="E79" s="29"/>
      <c r="F79" s="26"/>
      <c r="G79" s="27">
        <f>F79*E79</f>
        <v>0</v>
      </c>
      <c r="H79" s="28">
        <f>H13</f>
        <v>0</v>
      </c>
      <c r="I79" s="115">
        <f>I13</f>
        <v/>
      </c>
      <c r="J79" s="114">
        <f>J13</f>
        <v/>
      </c>
      <c r="K79" s="25">
        <f>1.05*J79*I79</f>
        <v>0</v>
      </c>
      <c r="Q79" s="84"/>
      <c r="T79" s="131"/>
      <c r="V79" s="133"/>
    </row>
    <row r="80" spans="1:22" customHeight="1" ht="14.25">
      <c r="A80" s="34"/>
      <c r="B80" s="177"/>
      <c r="C80" s="35"/>
      <c r="D80" s="35"/>
      <c r="E80" s="36"/>
      <c r="F80" s="26"/>
      <c r="G80" s="27">
        <f>F80*E80</f>
        <v>0</v>
      </c>
      <c r="H80" s="28">
        <f>H14</f>
        <v>0</v>
      </c>
      <c r="I80" s="115">
        <f>I14</f>
        <v/>
      </c>
      <c r="J80" s="114">
        <f>J14</f>
        <v/>
      </c>
      <c r="K80" s="25">
        <f>1.05*J80*I80</f>
        <v>0</v>
      </c>
      <c r="Q80" s="84"/>
      <c r="T80" s="131"/>
      <c r="V80" s="133"/>
    </row>
    <row r="81" spans="1:22" customHeight="1" ht="14.25">
      <c r="A81" s="34"/>
      <c r="B81" s="177"/>
      <c r="C81" s="35"/>
      <c r="D81" s="35"/>
      <c r="E81" s="36"/>
      <c r="F81" s="26"/>
      <c r="G81" s="27">
        <f>F81*E81</f>
        <v>0</v>
      </c>
      <c r="H81" s="28">
        <f>H15</f>
        <v>0</v>
      </c>
      <c r="I81" s="115">
        <f>I15</f>
        <v/>
      </c>
      <c r="J81" s="114">
        <f>J15</f>
        <v/>
      </c>
      <c r="K81" s="25">
        <f>1.05*J81*I81</f>
        <v>0</v>
      </c>
      <c r="Q81" s="84"/>
      <c r="T81" s="131"/>
      <c r="V81" s="133"/>
    </row>
    <row r="82" spans="1:22" customHeight="1" ht="14.25">
      <c r="A82" s="37"/>
      <c r="B82" s="177"/>
      <c r="C82" s="38"/>
      <c r="D82" s="38"/>
      <c r="E82" s="39"/>
      <c r="F82" s="26"/>
      <c r="G82" s="27">
        <f>F82*E82</f>
        <v>0</v>
      </c>
      <c r="H82" s="28">
        <f>H16</f>
        <v>0</v>
      </c>
      <c r="I82" s="115">
        <f>I16</f>
        <v/>
      </c>
      <c r="J82" s="114">
        <f>J16</f>
        <v/>
      </c>
      <c r="K82" s="25">
        <f>1.05*J82*I82</f>
        <v>0</v>
      </c>
      <c r="Q82" s="84"/>
      <c r="T82" s="131"/>
      <c r="V82" s="133"/>
    </row>
    <row r="83" spans="1:22" customHeight="1" ht="14.25">
      <c r="A83" s="37"/>
      <c r="B83" s="177"/>
      <c r="C83" s="24"/>
      <c r="D83" s="24"/>
      <c r="E83" s="29"/>
      <c r="F83" s="26"/>
      <c r="G83" s="27">
        <f>F83*E83</f>
        <v>0</v>
      </c>
      <c r="H83" s="28">
        <f>H17</f>
        <v>0</v>
      </c>
      <c r="I83" s="115">
        <f>I17</f>
        <v/>
      </c>
      <c r="J83" s="114">
        <f>J17</f>
        <v/>
      </c>
      <c r="K83" s="25">
        <f>1.05*J83*I83</f>
        <v>0</v>
      </c>
      <c r="Q83" s="84"/>
      <c r="T83" s="131"/>
      <c r="V83" s="133"/>
    </row>
    <row r="84" spans="1:22" customHeight="1" ht="14.25">
      <c r="A84" s="72"/>
      <c r="B84" s="177"/>
      <c r="C84" s="178"/>
      <c r="D84" s="38"/>
      <c r="E84" s="39"/>
      <c r="F84" s="42"/>
      <c r="G84" s="27">
        <f>F84*E84</f>
        <v>0</v>
      </c>
      <c r="H84" s="28">
        <f>H18</f>
        <v>0</v>
      </c>
      <c r="I84" s="115">
        <f>I18</f>
        <v/>
      </c>
      <c r="J84" s="114">
        <f>J18</f>
        <v/>
      </c>
      <c r="K84" s="25">
        <f>1.05*J84*I84</f>
        <v>0</v>
      </c>
      <c r="Q84" s="84"/>
      <c r="T84" s="131"/>
      <c r="V84" s="133"/>
    </row>
    <row r="85" spans="1:22" customHeight="1" ht="14.25">
      <c r="A85" s="43"/>
      <c r="B85" s="44"/>
      <c r="C85" s="45"/>
      <c r="D85" s="45"/>
      <c r="E85" s="46"/>
      <c r="F85" s="47"/>
      <c r="G85" s="27">
        <f>F85*E85</f>
        <v>0</v>
      </c>
      <c r="H85" s="28">
        <f>H19</f>
        <v>0</v>
      </c>
      <c r="I85" s="115">
        <f>I19</f>
        <v/>
      </c>
      <c r="J85" s="114">
        <f>J19</f>
        <v/>
      </c>
      <c r="K85" s="25">
        <f>1.05*J85*I85</f>
        <v>0</v>
      </c>
      <c r="Q85" s="84"/>
      <c r="T85" s="131"/>
      <c r="V85" s="133"/>
    </row>
    <row r="86" spans="1:22" customHeight="1" ht="14.25">
      <c r="A86" s="43"/>
      <c r="B86" s="44"/>
      <c r="C86" s="45"/>
      <c r="D86" s="45"/>
      <c r="E86" s="49"/>
      <c r="F86" s="47"/>
      <c r="G86" s="27">
        <f>F86*E86</f>
        <v>0</v>
      </c>
      <c r="H86" s="28">
        <f>H20</f>
        <v>0</v>
      </c>
      <c r="I86" s="115">
        <f>I20</f>
        <v/>
      </c>
      <c r="J86" s="114">
        <f>J20</f>
        <v/>
      </c>
      <c r="K86" s="25">
        <f>1.05*J86*I86</f>
        <v>0</v>
      </c>
      <c r="Q86" s="84"/>
      <c r="T86" s="131"/>
      <c r="V86" s="133"/>
    </row>
    <row r="87" spans="1:22" customHeight="1" ht="14.25">
      <c r="A87" s="37"/>
      <c r="B87" s="55"/>
      <c r="C87" s="81"/>
      <c r="D87" s="51" t="s">
        <v>29</v>
      </c>
      <c r="E87" s="27">
        <f>SUM(E73:E86)</f>
        <v>3844</v>
      </c>
      <c r="F87" s="52" t="s">
        <v>30</v>
      </c>
      <c r="G87" s="53">
        <f>SUM(G72:G86)</f>
        <v>33103.35</v>
      </c>
      <c r="H87" s="54"/>
      <c r="I87" s="117" t="s">
        <v>29</v>
      </c>
      <c r="J87" s="116">
        <f>SUM(J72:J86)</f>
        <v>180</v>
      </c>
      <c r="K87" s="25">
        <f>SUM(K72:K86)</f>
        <v>1067.85</v>
      </c>
      <c r="Q87" s="84"/>
      <c r="T87" s="131"/>
      <c r="V87" s="133"/>
    </row>
    <row r="88" spans="1:22" customHeight="1" ht="14.25">
      <c r="A88" s="7"/>
      <c r="B88" s="7" t="s">
        <v>33</v>
      </c>
      <c r="C88" s="7"/>
      <c r="D88" s="7"/>
      <c r="E88" s="7"/>
      <c r="F88" s="160" t="s">
        <v>59</v>
      </c>
      <c r="G88" s="4"/>
      <c r="H88" s="7"/>
      <c r="I88" s="130"/>
      <c r="J88" s="121"/>
      <c r="K88" s="122"/>
      <c r="Q88" s="84"/>
      <c r="T88" s="131"/>
      <c r="V88" s="133"/>
    </row>
    <row r="89" spans="1:22">
      <c r="B89" s="83"/>
      <c r="F89" s="84"/>
      <c r="I89" s="131"/>
      <c r="J89" s="132"/>
      <c r="K89" s="133"/>
      <c r="Q89" s="84"/>
      <c r="T89" s="131"/>
      <c r="V89" s="133"/>
    </row>
    <row r="90" spans="1:22" customHeight="1" ht="14.25">
      <c r="A90" s="37"/>
      <c r="B90" s="55"/>
      <c r="C90" s="81"/>
      <c r="D90" s="51" t="s">
        <v>29</v>
      </c>
      <c r="E90" s="27">
        <f>SUM(E76:E89)</f>
        <v>3844</v>
      </c>
      <c r="F90" s="52" t="s">
        <v>30</v>
      </c>
      <c r="G90" s="53">
        <f>SUM(G75:G89)</f>
        <v>33103.35</v>
      </c>
      <c r="H90" s="54"/>
      <c r="I90" s="117" t="s">
        <v>29</v>
      </c>
      <c r="J90" s="116">
        <f>SUM(J75:J89)</f>
        <v>180</v>
      </c>
      <c r="K90" s="25">
        <f>SUM(K75:K89)</f>
        <v>1067.85</v>
      </c>
      <c r="Q90" s="84"/>
      <c r="T90" s="131"/>
      <c r="V90" s="133"/>
    </row>
    <row r="91" spans="1:22" customHeight="1" ht="14.25">
      <c r="A91" s="7"/>
      <c r="B91" s="7" t="s">
        <v>33</v>
      </c>
      <c r="C91" s="7"/>
      <c r="D91" s="7"/>
      <c r="E91" s="7"/>
      <c r="F91" s="160" t="s">
        <v>59</v>
      </c>
      <c r="G91" s="4"/>
      <c r="H91" s="7"/>
      <c r="I91" s="130"/>
      <c r="J91" s="121"/>
      <c r="K91" s="122"/>
      <c r="Q91" s="84"/>
      <c r="T91" s="131"/>
      <c r="V91" s="133"/>
    </row>
    <row r="92" spans="1:22">
      <c r="B92" s="83"/>
      <c r="F92" s="84"/>
      <c r="I92" s="131"/>
      <c r="J92" s="132"/>
      <c r="K92" s="133"/>
      <c r="Q92" s="84"/>
      <c r="T92" s="131"/>
      <c r="V92" s="133"/>
    </row>
    <row r="93" spans="1:22">
      <c r="B93" s="83"/>
      <c r="F93" s="84"/>
      <c r="I93" s="131"/>
      <c r="J93" s="132"/>
      <c r="K93" s="133"/>
      <c r="Q93" s="84"/>
      <c r="T93" s="131"/>
      <c r="V93" s="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B46:C46"/>
    <mergeCell ref="B47:E47"/>
    <mergeCell ref="M47:P47"/>
    <mergeCell ref="A67:K67"/>
    <mergeCell ref="J68:K68"/>
    <mergeCell ref="A69:B69"/>
    <mergeCell ref="C69:D69"/>
    <mergeCell ref="J69:K69"/>
    <mergeCell ref="H70:K70"/>
    <mergeCell ref="B87:C87"/>
    <mergeCell ref="B88:E88"/>
    <mergeCell ref="F88:G88"/>
    <mergeCell ref="B90:C90"/>
    <mergeCell ref="B91:E91"/>
    <mergeCell ref="F91:G91"/>
    <mergeCell ref="A4:A5"/>
    <mergeCell ref="A29:A30"/>
    <mergeCell ref="A44:A45"/>
    <mergeCell ref="A70:A71"/>
    <mergeCell ref="B4:B5"/>
    <mergeCell ref="B29:B30"/>
    <mergeCell ref="B70:B71"/>
    <mergeCell ref="C4:C5"/>
    <mergeCell ref="C29:C30"/>
    <mergeCell ref="C70:C71"/>
    <mergeCell ref="D4:D5"/>
    <mergeCell ref="D29:D30"/>
    <mergeCell ref="D70:D71"/>
    <mergeCell ref="E4:E5"/>
    <mergeCell ref="E29:E30"/>
    <mergeCell ref="E70:E71"/>
    <mergeCell ref="F4:F5"/>
    <mergeCell ref="F29:F30"/>
    <mergeCell ref="F70:F71"/>
    <mergeCell ref="G4:G5"/>
    <mergeCell ref="G29:G30"/>
    <mergeCell ref="G70:G71"/>
    <mergeCell ref="L4:L5"/>
    <mergeCell ref="L29:L30"/>
    <mergeCell ref="M4:M5"/>
    <mergeCell ref="M29:M30"/>
    <mergeCell ref="N4:N5"/>
    <mergeCell ref="N29:N30"/>
    <mergeCell ref="O4:O5"/>
    <mergeCell ref="O29:O30"/>
    <mergeCell ref="P4:P5"/>
    <mergeCell ref="P29:P30"/>
    <mergeCell ref="Q29:Q30"/>
    <mergeCell ref="R29:R30"/>
    <mergeCell ref="U4:U5"/>
    <mergeCell ref="V4:V5"/>
    <mergeCell ref="B44:C45"/>
  </mergeCells>
  <dataValidations count="59">
    <dataValidation allowBlank="1" showDropDown="0" showInputMessage="1" showErrorMessage="1" sqref="A28"/>
    <dataValidation allowBlank="1" showDropDown="0" showInputMessage="1" showErrorMessage="1" sqref="A3"/>
    <dataValidation allowBlank="1" showDropDown="0" showInputMessage="1" showErrorMessage="1" sqref="A69"/>
    <dataValidation type="list" allowBlank="1" showDropDown="0" showInputMessage="1" showErrorMessage="1" sqref="B84">
      <formula1>"自提,物流"</formula1>
    </dataValidation>
    <dataValidation allowBlank="1" showDropDown="0" showInputMessage="1" showErrorMessage="1" sqref="B68"/>
    <dataValidation allowBlank="1" showDropDown="0" showInputMessage="1" showErrorMessage="1" sqref="B72"/>
    <dataValidation allowBlank="1" showDropDown="0" showInputMessage="1" showErrorMessage="1" sqref="B1"/>
    <dataValidation allowBlank="1" showDropDown="0" showInputMessage="1" showErrorMessage="1" sqref="B2"/>
    <dataValidation allowBlank="1" showDropDown="0" showInputMessage="1" showErrorMessage="1" sqref="B78:B83"/>
    <dataValidation type="list" allowBlank="1" showDropDown="0" showInputMessage="1" showErrorMessage="1" sqref="B17:B20">
      <formula1>"斜脊,配件,滴水,三通,翘角,阴角,侧封,宝顶"</formula1>
    </dataValidation>
    <dataValidation allowBlank="1" showDropDown="0" showInputMessage="1" showErrorMessage="1" sqref="B85:B88"/>
    <dataValidation allowBlank="1" showDropDown="0" showInputMessage="1" showErrorMessage="1" sqref="B47"/>
    <dataValidation allowBlank="1" showDropDown="0" showInputMessage="1" showErrorMessage="1" sqref="B44:B46"/>
    <dataValidation allowBlank="1" showDropDown="0" showInputMessage="1" showErrorMessage="1" sqref="B90:B91"/>
    <dataValidation allowBlank="1" showDropDown="0" showInputMessage="1" showErrorMessage="1" sqref="B21:B26"/>
    <dataValidation allowBlank="1" showDropDown="0" showInputMessage="1" showErrorMessage="1" sqref="B6"/>
    <dataValidation allowBlank="1" showDropDown="0" showInputMessage="1" showErrorMessage="1" sqref="B4:B5"/>
    <dataValidation allowBlank="1" showDropDown="0" showInputMessage="1" showErrorMessage="1" sqref="B27"/>
    <dataValidation allowBlank="1" showDropDown="0" showInputMessage="1" showErrorMessage="1" sqref="B70:B71"/>
    <dataValidation allowBlank="1" showDropDown="0" showInputMessage="1" showErrorMessage="1" sqref="B67"/>
    <dataValidation allowBlank="1" showDropDown="0" showInputMessage="1" showErrorMessage="1" sqref="B73:B77"/>
    <dataValidation allowBlank="1" showDropDown="0" showInputMessage="1" showErrorMessage="1" sqref="B7"/>
    <dataValidation type="list" allowBlank="1" showDropDown="0" showInputMessage="1" showErrorMessage="1" sqref="C3:D3">
      <formula1>"乔利成,乔宇,宋恩才,刘海波,张永,乔艳辉,孙忠海,王保良,曹玉龙,唐德春,张浩"</formula1>
    </dataValidation>
    <dataValidation type="list" allowBlank="1" showDropDown="0" showInputMessage="1" showErrorMessage="1" sqref="C69:D69">
      <formula1>"乔利成,乔宇,宋恩才,刘波海,张永,乔艳辉,孙忠海,王宝良,曹玉龙,唐德春"</formula1>
    </dataValidation>
    <dataValidation type="list" allowBlank="1" showDropDown="0" showInputMessage="1" showErrorMessage="1" sqref="D70:D71">
      <formula1>"块,个,套,平方"</formula1>
    </dataValidation>
    <dataValidation type="list" allowBlank="1" showDropDown="0" showInputMessage="1" showErrorMessage="1" sqref="D72:D76">
      <formula1>"块,个,套,平方"</formula1>
    </dataValidation>
    <dataValidation type="list" allowBlank="1" showDropDown="0" showInputMessage="1" showErrorMessage="1" sqref="D27">
      <formula1>"块,个,套,平方"</formula1>
    </dataValidation>
    <dataValidation type="list" allowBlank="1" showDropDown="0" showInputMessage="1" showErrorMessage="1" sqref="D6:D20">
      <formula1>"块,个,套,平方,对"</formula1>
    </dataValidation>
    <dataValidation type="list" allowBlank="1" showDropDown="0" showInputMessage="1" showErrorMessage="1" sqref="D67">
      <formula1>"块,个,套,平方"</formula1>
    </dataValidation>
    <dataValidation type="list" allowBlank="1" showDropDown="0" showInputMessage="1" showErrorMessage="1" sqref="D77">
      <formula1>"块,个,套,平方"</formula1>
    </dataValidation>
    <dataValidation type="list" allowBlank="1" showDropDown="0" showInputMessage="1" showErrorMessage="1" sqref="D2">
      <formula1>"块,个,套,平方"</formula1>
    </dataValidation>
    <dataValidation type="list" allowBlank="1" showDropDown="0" showInputMessage="1" showErrorMessage="1" sqref="D21:D26">
      <formula1>"块,个,套,平方"</formula1>
    </dataValidation>
    <dataValidation type="list" allowBlank="1" showDropDown="0" showInputMessage="1" showErrorMessage="1" sqref="D90:D91">
      <formula1>"块,个,套,平方"</formula1>
    </dataValidation>
    <dataValidation type="list" allowBlank="1" showDropDown="0" showInputMessage="1" showErrorMessage="1" sqref="C3:D3">
      <formula1>"乔利成,乔宇,宋恩才,刘海波,张永,乔艳辉,孙忠海,王保良,曹玉龙,唐德春,张浩"</formula1>
    </dataValidation>
    <dataValidation type="list" allowBlank="1" showDropDown="0" showInputMessage="1" showErrorMessage="1" sqref="D46:D47">
      <formula1>"块,个,套,平方"</formula1>
    </dataValidation>
    <dataValidation type="list" allowBlank="1" showDropDown="0" showInputMessage="1" showErrorMessage="1" sqref="D1">
      <formula1>"块,个,套,平方"</formula1>
    </dataValidation>
    <dataValidation type="list" allowBlank="1" showDropDown="0" showInputMessage="1" showErrorMessage="1" sqref="D68">
      <formula1>"块,个,套,平方"</formula1>
    </dataValidation>
    <dataValidation type="list" allowBlank="1" showDropDown="0" showInputMessage="1" showErrorMessage="1" sqref="D78:D88">
      <formula1>"块,个,套,平方"</formula1>
    </dataValidation>
    <dataValidation type="list" allowBlank="1" showDropDown="0" showInputMessage="1" showErrorMessage="1" sqref="C69:D69">
      <formula1>"乔利成,乔宇,宋恩才,刘波海,张永,乔艳辉,孙忠海,王宝良,曹玉龙,唐德春"</formula1>
    </dataValidation>
    <dataValidation type="list" allowBlank="1" showDropDown="0" showInputMessage="1" showErrorMessage="1" sqref="D4:D5">
      <formula1>"块,个,套,平方"</formula1>
    </dataValidation>
    <dataValidation type="list" allowBlank="1" showDropDown="0" showInputMessage="1" showErrorMessage="1" sqref="F69">
      <formula1>"1050"</formula1>
    </dataValidation>
    <dataValidation type="list" allowBlank="1" showDropDown="0" showInputMessage="1" showErrorMessage="1" sqref="H28">
      <formula1>"2.5,3.0"</formula1>
    </dataValidation>
    <dataValidation type="list" allowBlank="1" showDropDown="0" showInputMessage="1" showErrorMessage="1" sqref="H3">
      <formula1>"2.5,3.0,2.7"</formula1>
    </dataValidation>
    <dataValidation type="list" allowBlank="1" showDropDown="0" showInputMessage="1" showErrorMessage="1" sqref="H69">
      <formula1>"2.5,3.0"</formula1>
    </dataValidation>
    <dataValidation type="list" allowBlank="1" showDropDown="0" showInputMessage="1" showErrorMessage="1" sqref="I10:I11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9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I12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DropDown="0" showInputMessage="1" showErrorMessage="1" sqref="J3:K3">
      <formula1>"灰色,枣红色,中国红,蓝色"</formula1>
    </dataValidation>
    <dataValidation type="list" allowBlank="1" showDropDown="0" showInputMessage="1" showErrorMessage="1" sqref="J69:K69">
      <formula1>"灰色,枣红色,中国红"</formula1>
    </dataValidation>
    <dataValidation type="list" allowBlank="1" showDropDown="0" showInputMessage="1" showErrorMessage="1" sqref="J3:K3">
      <formula1>"灰色,枣红色,中国红,蓝色"</formula1>
    </dataValidation>
    <dataValidation type="list" allowBlank="1" showDropDown="0" showInputMessage="1" showErrorMessage="1" sqref="J69:K69">
      <formula1>"灰色,枣红色,中国红"</formula1>
    </dataValidation>
    <dataValidation allowBlank="1" showDropDown="0" showInputMessage="1" showErrorMessage="1" sqref="L3"/>
    <dataValidation allowBlank="1" showDropDown="0" showInputMessage="1" showErrorMessage="1" sqref="M22"/>
    <dataValidation allowBlank="1" showDropDown="0" showInputMessage="1" showErrorMessage="1" sqref="M1"/>
    <dataValidation allowBlank="1" showDropDown="0" showInputMessage="1" showErrorMessage="1" sqref="M2"/>
    <dataValidation allowBlank="1" showDropDown="0" showInputMessage="1" showErrorMessage="1" sqref="M21"/>
    <dataValidation type="list" allowBlank="1" showDropDown="0" showInputMessage="1" showErrorMessage="1" sqref="O22">
      <formula1>"块,个,套,平方"</formula1>
    </dataValidation>
    <dataValidation type="list" allowBlank="1" showDropDown="0" showInputMessage="1" showErrorMessage="1" sqref="O1">
      <formula1>"块,个,套,平方"</formula1>
    </dataValidation>
    <dataValidation type="list" allowBlank="1" showDropDown="0" showInputMessage="1" showErrorMessage="1" sqref="O2">
      <formula1>"块,个,套,平方"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下次再见</cp:lastModifiedBy>
  <dcterms:created xsi:type="dcterms:W3CDTF">2022-02-17T10:57:00+08:00</dcterms:created>
  <dcterms:modified xsi:type="dcterms:W3CDTF">2022-08-07T23:37:48+08:00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35A3F387CFC941498918FCDDA2D0B6E9</vt:lpwstr>
  </property>
  <property fmtid="{D5CDD505-2E9C-101B-9397-08002B2CF9AE}" pid="3" name="KSOProductBuildVer">
    <vt:lpwstr>2052-11.1.0.12302</vt:lpwstr>
  </property>
  <property fmtid="{D5CDD505-2E9C-101B-9397-08002B2CF9AE}" pid="4" name="commondata">
    <vt:lpwstr>eyJoZGlkIjoiZTA3NGY4MDViYTJiMjkyNjliMWYxZmU2YzU5NDdmMGYifQ==</vt:lpwstr>
  </property>
</Properties>
</file>