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充" sheetId="2" r:id="rId1"/>
    <sheet name="平安证券" sheetId="1" r:id="rId2"/>
    <sheet name="华泰证券" sheetId="5" r:id="rId3"/>
    <sheet name="纯债基金" sheetId="3" r:id="rId4"/>
    <sheet name="持仓" sheetId="4" r:id="rId5"/>
    <sheet name="策略" sheetId="6" r:id="rId6"/>
  </sheets>
  <definedNames>
    <definedName name="_xlnm._FilterDatabase" localSheetId="3" hidden="1">纯债基金!$A$2:$D$6</definedName>
  </definedNames>
  <calcPr calcId="152511"/>
</workbook>
</file>

<file path=xl/calcChain.xml><?xml version="1.0" encoding="utf-8"?>
<calcChain xmlns="http://schemas.openxmlformats.org/spreadsheetml/2006/main">
  <c r="AF8" i="4" l="1"/>
  <c r="AH8" i="4" s="1"/>
  <c r="K8" i="4"/>
  <c r="M8" i="4" s="1"/>
  <c r="R3" i="4"/>
  <c r="T3" i="4" s="1"/>
  <c r="BA3" i="4"/>
  <c r="BA1" i="4" s="1"/>
  <c r="BC1" i="4" s="1"/>
  <c r="BB1" i="4"/>
  <c r="AZ1" i="4"/>
  <c r="AY1" i="4"/>
  <c r="BC3" i="4" l="1"/>
  <c r="Y6" i="4"/>
  <c r="AA6" i="4" s="1"/>
  <c r="AF7" i="4"/>
  <c r="AH7" i="4" s="1"/>
  <c r="K6" i="4"/>
  <c r="M6" i="4"/>
  <c r="K7" i="4"/>
  <c r="M7" i="4" s="1"/>
  <c r="D6" i="4"/>
  <c r="F6" i="4" s="1"/>
  <c r="D7" i="4"/>
  <c r="F7" i="4" s="1"/>
  <c r="D5" i="4" l="1"/>
  <c r="F5" i="4" s="1"/>
  <c r="AF6" i="4" l="1"/>
  <c r="AH6" i="4" s="1"/>
  <c r="AM6" i="4"/>
  <c r="AO6" i="4" s="1"/>
  <c r="AT3" i="4" l="1"/>
  <c r="AT1" i="4" s="1"/>
  <c r="AU1" i="4"/>
  <c r="AS1" i="4"/>
  <c r="AR1" i="4"/>
  <c r="S1" i="4"/>
  <c r="Q1" i="4"/>
  <c r="P1" i="4"/>
  <c r="W1" i="4"/>
  <c r="X1" i="4"/>
  <c r="Z1" i="4"/>
  <c r="Y3" i="4"/>
  <c r="Y1" i="4" s="1"/>
  <c r="AA3" i="4"/>
  <c r="Y4" i="4"/>
  <c r="AA4" i="4" s="1"/>
  <c r="Y5" i="4"/>
  <c r="AA5" i="4"/>
  <c r="AM5" i="4"/>
  <c r="AO5" i="4" s="1"/>
  <c r="AF5" i="4"/>
  <c r="AH5" i="4" s="1"/>
  <c r="K5" i="4"/>
  <c r="M5" i="4" s="1"/>
  <c r="D4" i="4"/>
  <c r="F4" i="4" s="1"/>
  <c r="D3" i="4"/>
  <c r="F3" i="4" s="1"/>
  <c r="AA1" i="4" l="1"/>
  <c r="AV1" i="4"/>
  <c r="AV3" i="4"/>
  <c r="R1" i="4"/>
  <c r="T1" i="4" s="1"/>
  <c r="AM4" i="4"/>
  <c r="AO4" i="4" s="1"/>
  <c r="K4" i="4" l="1"/>
  <c r="M4" i="4"/>
  <c r="AM3" i="4" l="1"/>
  <c r="AM1" i="4" s="1"/>
  <c r="AL1" i="4"/>
  <c r="AK1" i="4"/>
  <c r="K3" i="4"/>
  <c r="M3" i="4" s="1"/>
  <c r="AF4" i="4"/>
  <c r="AN1" i="4" l="1"/>
  <c r="AO1" i="4" s="1"/>
  <c r="AO3" i="4"/>
  <c r="AH4" i="4"/>
  <c r="AG3" i="4"/>
  <c r="AF3" i="4" l="1"/>
  <c r="AH3" i="4" s="1"/>
  <c r="AG1" i="4" l="1"/>
  <c r="AF1" i="4"/>
  <c r="AE1" i="4"/>
  <c r="AD1" i="4"/>
  <c r="AH1" i="4" l="1"/>
  <c r="C1" i="5"/>
  <c r="B1" i="5"/>
  <c r="A1" i="5" s="1"/>
  <c r="I1" i="4" l="1"/>
  <c r="B1" i="4"/>
  <c r="J1" i="4"/>
  <c r="L1" i="4"/>
  <c r="C1" i="4"/>
  <c r="E1" i="4"/>
  <c r="D1" i="4" l="1"/>
  <c r="F1" i="4" s="1"/>
  <c r="K1" i="4"/>
  <c r="M1" i="4" s="1"/>
  <c r="C1" i="3"/>
  <c r="C1" i="2" l="1"/>
  <c r="B1" i="2"/>
  <c r="A1" i="2" l="1"/>
  <c r="C1" i="1"/>
  <c r="B1" i="1"/>
  <c r="A1" i="1" l="1"/>
</calcChain>
</file>

<file path=xl/sharedStrings.xml><?xml version="1.0" encoding="utf-8"?>
<sst xmlns="http://schemas.openxmlformats.org/spreadsheetml/2006/main" count="99" uniqueCount="50">
  <si>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</si>
  <si>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</si>
  <si>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</si>
  <si>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</si>
  <si>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</si>
  <si>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</si>
  <si>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成交价</t>
    <phoneticPr fontId="1" type="noConversion"/>
  </si>
  <si>
    <t>成交量</t>
    <phoneticPr fontId="1" type="noConversion"/>
  </si>
  <si>
    <t>金额</t>
    <phoneticPr fontId="1" type="noConversion"/>
  </si>
  <si>
    <t>佣金</t>
    <phoneticPr fontId="1" type="noConversion"/>
  </si>
  <si>
    <t>成本</t>
    <phoneticPr fontId="1" type="noConversion"/>
  </si>
  <si>
    <t>日期</t>
    <phoneticPr fontId="1" type="noConversion"/>
  </si>
  <si>
    <t>510310
HS300ETF</t>
    <phoneticPr fontId="1" type="noConversion"/>
  </si>
  <si>
    <t>510510
广发500</t>
    <phoneticPr fontId="1" type="noConversion"/>
  </si>
  <si>
    <t>512880
证券ETF</t>
    <phoneticPr fontId="1" type="noConversion"/>
  </si>
  <si>
    <t>力哥</t>
    <phoneticPr fontId="1" type="noConversion"/>
  </si>
  <si>
    <t>绿巨人</t>
    <phoneticPr fontId="1" type="noConversion"/>
  </si>
  <si>
    <t>HS300ETF</t>
    <phoneticPr fontId="1" type="noConversion"/>
  </si>
  <si>
    <t>广发500</t>
    <phoneticPr fontId="1" type="noConversion"/>
  </si>
  <si>
    <t>创业板</t>
    <phoneticPr fontId="1" type="noConversion"/>
  </si>
  <si>
    <t>证券ETF</t>
    <phoneticPr fontId="1" type="noConversion"/>
  </si>
  <si>
    <t>军工ETF</t>
    <phoneticPr fontId="1" type="noConversion"/>
  </si>
  <si>
    <t>代码</t>
    <phoneticPr fontId="1" type="noConversion"/>
  </si>
  <si>
    <t>最低</t>
    <phoneticPr fontId="1" type="noConversion"/>
  </si>
  <si>
    <t>最高</t>
    <phoneticPr fontId="1" type="noConversion"/>
  </si>
  <si>
    <t>现价</t>
    <phoneticPr fontId="1" type="noConversion"/>
  </si>
  <si>
    <t>建议</t>
    <phoneticPr fontId="1" type="noConversion"/>
  </si>
  <si>
    <t>512660
军工ETF</t>
    <phoneticPr fontId="1" type="noConversion"/>
  </si>
  <si>
    <t>600739
辽宁成大</t>
    <phoneticPr fontId="1" type="noConversion"/>
  </si>
  <si>
    <t>159915
创业板</t>
    <phoneticPr fontId="1" type="noConversion"/>
  </si>
  <si>
    <t>601377
兴业证券</t>
    <phoneticPr fontId="1" type="noConversion"/>
  </si>
  <si>
    <t>兴业证券</t>
    <phoneticPr fontId="1" type="noConversion"/>
  </si>
  <si>
    <t>辽宁成大</t>
    <phoneticPr fontId="1" type="noConversion"/>
  </si>
  <si>
    <t>002044
美年健康</t>
    <phoneticPr fontId="1" type="noConversion"/>
  </si>
  <si>
    <t>祁连山</t>
    <phoneticPr fontId="1" type="noConversion"/>
  </si>
  <si>
    <t>八一钢铁</t>
    <phoneticPr fontId="1" type="noConversion"/>
  </si>
  <si>
    <t>民生银行</t>
    <phoneticPr fontId="1" type="noConversion"/>
  </si>
  <si>
    <t>中兴通讯</t>
    <phoneticPr fontId="1" type="noConversion"/>
  </si>
  <si>
    <t>永辉超市</t>
    <phoneticPr fontId="1" type="noConversion"/>
  </si>
  <si>
    <t>广发证券</t>
    <phoneticPr fontId="1" type="noConversion"/>
  </si>
  <si>
    <t>招商证券</t>
    <phoneticPr fontId="1" type="noConversion"/>
  </si>
  <si>
    <t>中信证券</t>
    <phoneticPr fontId="1" type="noConversion"/>
  </si>
  <si>
    <t>中国石油</t>
    <phoneticPr fontId="1" type="noConversion"/>
  </si>
  <si>
    <t>华北制药</t>
    <phoneticPr fontId="1" type="noConversion"/>
  </si>
  <si>
    <t>华兰生物</t>
    <phoneticPr fontId="1" type="noConversion"/>
  </si>
  <si>
    <t>黄金ETF</t>
    <phoneticPr fontId="1" type="noConversion"/>
  </si>
  <si>
    <t>医药ETF</t>
    <phoneticPr fontId="1" type="noConversion"/>
  </si>
  <si>
    <t>消费ETF</t>
    <phoneticPr fontId="1" type="noConversion"/>
  </si>
  <si>
    <t>华宝油气</t>
    <phoneticPr fontId="1" type="noConversion"/>
  </si>
  <si>
    <t>国泰商品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</si>
</sst>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00_);[Red]\(#,##0.0000\)"/>
    <numFmt numFmtId="178" formatCode="#,##0.00_);[Red]\(#,##0.00\)"/>
    <numFmt numFmtId="179" formatCode="#,##0.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7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177" fontId="2" fillId="0" borderId="0" xfId="0" applyNumberFormat="1" applyFont="1"/>
    <xf numFmtId="0" fontId="2" fillId="9" borderId="0" xfId="0" applyFont="1" applyFill="1" applyAlignment="1">
      <alignment horizontal="center" vertical="center"/>
    </xf>
    <xf numFmtId="177" fontId="4" fillId="9" borderId="0" xfId="0" applyNumberFormat="1" applyFont="1" applyFill="1" applyAlignment="1">
      <alignment horizontal="center" vertical="center"/>
    </xf>
    <xf numFmtId="177" fontId="2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/>
    </xf>
    <xf numFmtId="177" fontId="4" fillId="10" borderId="2" xfId="0" applyNumberFormat="1" applyFont="1" applyFill="1" applyBorder="1" applyAlignment="1">
      <alignment horizontal="center" vertical="center"/>
    </xf>
    <xf numFmtId="177" fontId="2" fillId="10" borderId="2" xfId="0" applyNumberFormat="1" applyFont="1" applyFill="1" applyBorder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4" fillId="5" borderId="0" xfId="0" applyNumberFormat="1" applyFont="1" applyFill="1" applyAlignment="1">
      <alignment horizontal="right" vertical="center"/>
    </xf>
    <xf numFmtId="177" fontId="3" fillId="8" borderId="0" xfId="0" applyNumberFormat="1" applyFont="1" applyFill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177" fontId="5" fillId="6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78" fontId="3" fillId="4" borderId="0" xfId="0" applyNumberFormat="1" applyFont="1" applyFill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6" borderId="0" xfId="0" applyNumberFormat="1" applyFont="1" applyFill="1" applyAlignment="1">
      <alignment horizontal="right" vertical="center"/>
    </xf>
    <xf numFmtId="177" fontId="7" fillId="10" borderId="2" xfId="0" applyNumberFormat="1" applyFont="1" applyFill="1" applyBorder="1" applyAlignment="1">
      <alignment horizontal="center" vertical="center"/>
    </xf>
    <xf numFmtId="177" fontId="3" fillId="10" borderId="2" xfId="0" applyNumberFormat="1" applyFont="1" applyFill="1" applyBorder="1" applyAlignment="1">
      <alignment horizontal="center" vertical="center"/>
    </xf>
    <xf numFmtId="176" fontId="6" fillId="10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10" borderId="2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/>
    </xf>
    <xf numFmtId="0" fontId="5" fillId="10" borderId="2" xfId="0" applyNumberFormat="1" applyFont="1" applyFill="1" applyBorder="1" applyAlignment="1">
      <alignment horizontal="center" vertical="center"/>
    </xf>
    <xf numFmtId="0" fontId="5" fillId="9" borderId="0" xfId="0" applyNumberFormat="1" applyFont="1" applyFill="1" applyAlignment="1">
      <alignment horizontal="center" vertical="center"/>
    </xf>
    <xf numFmtId="179" fontId="2" fillId="6" borderId="2" xfId="0" applyNumberFormat="1" applyFon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/>
    </xf>
    <xf numFmtId="179" fontId="2" fillId="12" borderId="2" xfId="0" applyNumberFormat="1" applyFont="1" applyFill="1" applyBorder="1" applyAlignment="1">
      <alignment horizontal="center" vertical="center"/>
    </xf>
    <xf numFmtId="179" fontId="2" fillId="4" borderId="2" xfId="0" applyNumberFormat="1" applyFont="1" applyFill="1" applyBorder="1" applyAlignment="1">
      <alignment horizontal="center" vertical="center"/>
    </xf>
    <xf numFmtId="179" fontId="2" fillId="11" borderId="2" xfId="0" applyNumberFormat="1" applyFont="1" applyFill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9" fontId="3" fillId="6" borderId="2" xfId="0" applyNumberFormat="1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/>
    </xf>
    <xf numFmtId="179" fontId="3" fillId="12" borderId="2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11" borderId="2" xfId="0" applyNumberFormat="1" applyFont="1" applyFill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1" sqref="F11"/>
    </sheetView>
  </sheetViews>
  <sheetFormatPr defaultRowHeight="30" customHeight="1" x14ac:dyDescent="0.3"/>
  <cols>
    <col min="1" max="1" width="24" style="2" customWidth="1"/>
    <col min="2" max="2" width="22.625" style="21" customWidth="1"/>
    <col min="3" max="3" width="30" style="29" customWidth="1"/>
    <col min="4" max="4" width="20.75" style="1" customWidth="1"/>
    <col min="5" max="16384" width="9" style="1"/>
  </cols>
  <sheetData>
    <row r="1" spans="1:3" ht="54" customHeight="1" thickBot="1" x14ac:dyDescent="0.35">
      <c r="A1" s="26">
        <f>B1-C1</f>
        <v>-172.52000000001863</v>
      </c>
      <c r="B1" s="19">
        <f>SUM(B3:B65535)</f>
        <v>278000</v>
      </c>
      <c r="C1" s="27">
        <f>SUM(C3:C65535)</f>
        <v>278172.52</v>
      </c>
    </row>
    <row r="2" spans="1:3" ht="30" customHeight="1" thickBot="1" x14ac:dyDescent="0.35">
      <c r="A2" s="3" t="s">
        <v>2</v>
      </c>
      <c r="B2" s="20" t="s">
        <v>0</v>
      </c>
      <c r="C2" s="28" t="s">
        <v>1</v>
      </c>
    </row>
    <row r="3" spans="1:3" ht="30" customHeight="1" x14ac:dyDescent="0.3">
      <c r="A3" s="4">
        <v>43286</v>
      </c>
      <c r="B3" s="21">
        <v>278000</v>
      </c>
    </row>
    <row r="4" spans="1:3" ht="30" customHeight="1" x14ac:dyDescent="0.3">
      <c r="A4" s="4">
        <v>43294</v>
      </c>
      <c r="C4" s="29">
        <v>67819</v>
      </c>
    </row>
    <row r="5" spans="1:3" ht="30" customHeight="1" x14ac:dyDescent="0.3">
      <c r="A5" s="4">
        <v>43305</v>
      </c>
      <c r="C5" s="29">
        <v>8856.7999999999993</v>
      </c>
    </row>
    <row r="6" spans="1:3" ht="30" customHeight="1" x14ac:dyDescent="0.3">
      <c r="A6" s="4">
        <v>43308</v>
      </c>
      <c r="C6" s="29">
        <v>2004.47</v>
      </c>
    </row>
    <row r="7" spans="1:3" ht="30" customHeight="1" x14ac:dyDescent="0.3">
      <c r="A7" s="4">
        <v>43311</v>
      </c>
      <c r="C7" s="29">
        <v>199492.25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9" sqref="E9"/>
    </sheetView>
  </sheetViews>
  <sheetFormatPr defaultRowHeight="30" customHeight="1" x14ac:dyDescent="0.3"/>
  <cols>
    <col min="1" max="1" width="24" style="2" customWidth="1"/>
    <col min="2" max="2" width="22.625" style="21" customWidth="1"/>
    <col min="3" max="3" width="30" style="29" customWidth="1"/>
    <col min="4" max="4" width="20.75" style="1" customWidth="1"/>
    <col min="5" max="16384" width="9" style="1"/>
  </cols>
  <sheetData>
    <row r="1" spans="1:3" ht="54" customHeight="1" thickBot="1" x14ac:dyDescent="0.35">
      <c r="A1" s="26">
        <f>B1-C1</f>
        <v>500000</v>
      </c>
      <c r="B1" s="19">
        <f>SUM(B3:B65535)</f>
        <v>500000</v>
      </c>
      <c r="C1" s="27">
        <f>SUM(C3:C65535)</f>
        <v>0</v>
      </c>
    </row>
    <row r="2" spans="1:3" ht="30" customHeight="1" thickBot="1" x14ac:dyDescent="0.35">
      <c r="A2" s="3" t="s">
        <v>2</v>
      </c>
      <c r="B2" s="20" t="s">
        <v>0</v>
      </c>
      <c r="C2" s="28" t="s">
        <v>1</v>
      </c>
    </row>
    <row r="3" spans="1:3" ht="30" customHeight="1" x14ac:dyDescent="0.3">
      <c r="A3" s="4">
        <v>43286</v>
      </c>
      <c r="B3" s="21">
        <v>500000</v>
      </c>
    </row>
    <row r="4" spans="1:3" ht="30" customHeight="1" x14ac:dyDescent="0.3">
      <c r="A4" s="4"/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13" sqref="F13"/>
    </sheetView>
  </sheetViews>
  <sheetFormatPr defaultRowHeight="30" customHeight="1" x14ac:dyDescent="0.3"/>
  <cols>
    <col min="1" max="1" width="24" style="2" customWidth="1"/>
    <col min="2" max="2" width="22.625" style="21" customWidth="1"/>
    <col min="3" max="3" width="30" style="29" customWidth="1"/>
    <col min="4" max="4" width="20.75" style="1" customWidth="1"/>
    <col min="5" max="16384" width="9" style="1"/>
  </cols>
  <sheetData>
    <row r="1" spans="1:3" ht="54" customHeight="1" thickBot="1" x14ac:dyDescent="0.35">
      <c r="A1" s="26">
        <f>B1-C1</f>
        <v>270300</v>
      </c>
      <c r="B1" s="19">
        <f>SUM(B3:B65535)</f>
        <v>270300</v>
      </c>
      <c r="C1" s="27">
        <f>SUM(C3:C65535)</f>
        <v>0</v>
      </c>
    </row>
    <row r="2" spans="1:3" ht="30" customHeight="1" thickBot="1" x14ac:dyDescent="0.35">
      <c r="A2" s="3" t="s">
        <v>2</v>
      </c>
      <c r="B2" s="20" t="s">
        <v>0</v>
      </c>
      <c r="C2" s="28" t="s">
        <v>1</v>
      </c>
    </row>
    <row r="3" spans="1:3" ht="30" customHeight="1" x14ac:dyDescent="0.3">
      <c r="A3" s="4">
        <v>43294</v>
      </c>
      <c r="B3" s="21">
        <v>46000</v>
      </c>
    </row>
    <row r="4" spans="1:3" ht="30" customHeight="1" x14ac:dyDescent="0.3">
      <c r="A4" s="4">
        <v>43305</v>
      </c>
      <c r="B4" s="21">
        <v>10000</v>
      </c>
    </row>
    <row r="5" spans="1:3" ht="30" customHeight="1" x14ac:dyDescent="0.3">
      <c r="A5" s="4">
        <v>43305</v>
      </c>
      <c r="B5" s="21">
        <v>20000</v>
      </c>
    </row>
    <row r="6" spans="1:3" ht="30" customHeight="1" x14ac:dyDescent="0.3">
      <c r="A6" s="4">
        <v>43305</v>
      </c>
      <c r="B6" s="21">
        <v>15000</v>
      </c>
    </row>
    <row r="7" spans="1:3" ht="30" customHeight="1" x14ac:dyDescent="0.3">
      <c r="A7" s="4">
        <v>43311</v>
      </c>
      <c r="B7" s="21">
        <v>160000</v>
      </c>
    </row>
    <row r="8" spans="1:3" ht="30" customHeight="1" x14ac:dyDescent="0.3">
      <c r="A8" s="4">
        <v>43314</v>
      </c>
      <c r="B8" s="21">
        <v>19300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11" sqref="F11"/>
    </sheetView>
  </sheetViews>
  <sheetFormatPr defaultRowHeight="30" customHeight="1" x14ac:dyDescent="0.3"/>
  <cols>
    <col min="1" max="1" width="24" style="2" customWidth="1"/>
    <col min="2" max="2" width="24" style="6" customWidth="1"/>
    <col min="3" max="3" width="52.25" style="21" customWidth="1"/>
    <col min="4" max="4" width="30" style="24" customWidth="1"/>
    <col min="5" max="5" width="20.75" style="1" customWidth="1"/>
    <col min="6" max="16384" width="9" style="1"/>
  </cols>
  <sheetData>
    <row r="1" spans="1:4" s="9" customFormat="1" ht="54" customHeight="1" thickBot="1" x14ac:dyDescent="0.35">
      <c r="A1" s="8"/>
      <c r="B1" s="8"/>
      <c r="C1" s="19">
        <f>SUM(C3:C65535)</f>
        <v>6000</v>
      </c>
      <c r="D1" s="22"/>
    </row>
    <row r="2" spans="1:4" ht="30" customHeight="1" thickBot="1" x14ac:dyDescent="0.35">
      <c r="A2" s="3" t="s">
        <v>2</v>
      </c>
      <c r="B2" s="5" t="s">
        <v>3</v>
      </c>
      <c r="C2" s="20" t="s">
        <v>5</v>
      </c>
      <c r="D2" s="23" t="s">
        <v>4</v>
      </c>
    </row>
    <row r="3" spans="1:4" ht="30" customHeight="1" x14ac:dyDescent="0.3">
      <c r="A3" s="4">
        <v>43292</v>
      </c>
      <c r="B3" s="6" t="s">
        <v>15</v>
      </c>
      <c r="C3" s="21">
        <v>2000</v>
      </c>
      <c r="D3" s="24">
        <v>1.0018</v>
      </c>
    </row>
    <row r="4" spans="1:4" ht="30" customHeight="1" x14ac:dyDescent="0.3">
      <c r="A4" s="4">
        <v>43292</v>
      </c>
      <c r="B4" s="6" t="s">
        <v>16</v>
      </c>
      <c r="C4" s="21">
        <v>4000</v>
      </c>
      <c r="D4" s="24">
        <v>1.3185</v>
      </c>
    </row>
    <row r="5" spans="1:4" ht="30" customHeight="1" x14ac:dyDescent="0.3">
      <c r="A5" s="4"/>
      <c r="B5" s="7"/>
    </row>
    <row r="6" spans="1:4" ht="30" customHeight="1" x14ac:dyDescent="0.3">
      <c r="A6" s="4"/>
      <c r="B6" s="7"/>
    </row>
  </sheetData>
  <autoFilter ref="A2:D6"/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"/>
  <sheetViews>
    <sheetView topLeftCell="AG1" workbookViewId="0">
      <selection activeCell="BA16" sqref="BA16"/>
    </sheetView>
  </sheetViews>
  <sheetFormatPr defaultRowHeight="30" customHeight="1" x14ac:dyDescent="0.15"/>
  <cols>
    <col min="1" max="1" width="11.125" style="10" bestFit="1" customWidth="1"/>
    <col min="2" max="2" width="8.625" style="11" bestFit="1" customWidth="1"/>
    <col min="3" max="3" width="7.375" style="37" bestFit="1" customWidth="1"/>
    <col min="4" max="4" width="12.75" style="12" bestFit="1" customWidth="1"/>
    <col min="5" max="5" width="9.75" style="12" bestFit="1" customWidth="1"/>
    <col min="6" max="6" width="12.75" style="12" bestFit="1" customWidth="1"/>
    <col min="7" max="7" width="3.75" style="33" customWidth="1"/>
    <col min="8" max="8" width="11.25" style="10" bestFit="1" customWidth="1"/>
    <col min="9" max="9" width="8.625" style="11" bestFit="1" customWidth="1"/>
    <col min="10" max="10" width="7.375" style="37" bestFit="1" customWidth="1"/>
    <col min="11" max="11" width="12.75" style="12" bestFit="1" customWidth="1"/>
    <col min="12" max="12" width="9.75" style="12" bestFit="1" customWidth="1"/>
    <col min="13" max="13" width="12.75" style="12" bestFit="1" customWidth="1"/>
    <col min="14" max="14" width="3.75" style="33" customWidth="1"/>
    <col min="15" max="15" width="11.25" style="10" bestFit="1" customWidth="1"/>
    <col min="16" max="16" width="10.75" style="11" bestFit="1" customWidth="1"/>
    <col min="17" max="17" width="8.125" style="37" bestFit="1" customWidth="1"/>
    <col min="18" max="18" width="12.75" style="12" bestFit="1" customWidth="1"/>
    <col min="19" max="19" width="9.75" style="12" bestFit="1" customWidth="1"/>
    <col min="20" max="20" width="12.75" style="12" bestFit="1" customWidth="1"/>
    <col min="21" max="21" width="3.75" style="33" customWidth="1"/>
    <col min="22" max="22" width="11.25" style="10" bestFit="1" customWidth="1"/>
    <col min="23" max="23" width="8.625" style="11" bestFit="1" customWidth="1"/>
    <col min="24" max="24" width="7.375" style="37" bestFit="1" customWidth="1"/>
    <col min="25" max="25" width="12.75" style="12" bestFit="1" customWidth="1"/>
    <col min="26" max="26" width="9.75" style="12" bestFit="1" customWidth="1"/>
    <col min="27" max="27" width="12.75" style="12" bestFit="1" customWidth="1"/>
    <col min="28" max="28" width="3.75" style="33" customWidth="1"/>
    <col min="29" max="29" width="11.25" style="10" bestFit="1" customWidth="1"/>
    <col min="30" max="30" width="8.625" style="11" bestFit="1" customWidth="1"/>
    <col min="31" max="31" width="7.375" style="37" bestFit="1" customWidth="1"/>
    <col min="32" max="32" width="12.75" style="12" bestFit="1" customWidth="1"/>
    <col min="33" max="33" width="9.75" style="12" bestFit="1" customWidth="1"/>
    <col min="34" max="34" width="12.75" style="12" bestFit="1" customWidth="1"/>
    <col min="35" max="35" width="3.75" style="33" customWidth="1"/>
    <col min="36" max="36" width="11.25" style="10" bestFit="1" customWidth="1"/>
    <col min="37" max="37" width="9.625" style="11" bestFit="1" customWidth="1"/>
    <col min="38" max="38" width="7.375" style="37" bestFit="1" customWidth="1"/>
    <col min="39" max="39" width="12.75" style="12" bestFit="1" customWidth="1"/>
    <col min="40" max="40" width="9.75" style="12" bestFit="1" customWidth="1"/>
    <col min="41" max="41" width="12.75" style="12" bestFit="1" customWidth="1"/>
    <col min="42" max="42" width="3.75" style="33" customWidth="1"/>
    <col min="43" max="43" width="11.25" style="10" bestFit="1" customWidth="1"/>
    <col min="44" max="44" width="9.625" style="11" bestFit="1" customWidth="1"/>
    <col min="45" max="45" width="7.375" style="37" bestFit="1" customWidth="1"/>
    <col min="46" max="46" width="12.75" style="12" bestFit="1" customWidth="1"/>
    <col min="47" max="47" width="9.75" style="12" bestFit="1" customWidth="1"/>
    <col min="48" max="48" width="12.75" style="12" bestFit="1" customWidth="1"/>
    <col min="49" max="49" width="3.75" style="33" customWidth="1"/>
    <col min="50" max="50" width="11.25" style="10" bestFit="1" customWidth="1"/>
    <col min="51" max="51" width="9.625" style="11" bestFit="1" customWidth="1"/>
    <col min="52" max="52" width="7.375" style="37" bestFit="1" customWidth="1"/>
    <col min="53" max="53" width="12.75" style="12" bestFit="1" customWidth="1"/>
    <col min="54" max="54" width="9.75" style="12" bestFit="1" customWidth="1"/>
    <col min="55" max="55" width="12.75" style="12" bestFit="1" customWidth="1"/>
    <col min="56" max="56" width="3.75" style="33" customWidth="1"/>
    <col min="57" max="16384" width="9" style="10"/>
  </cols>
  <sheetData>
    <row r="1" spans="1:56" s="14" customFormat="1" ht="54" customHeight="1" x14ac:dyDescent="0.15">
      <c r="A1" s="32" t="s">
        <v>12</v>
      </c>
      <c r="B1" s="30">
        <f>MIN(B3:B65535)</f>
        <v>1.4159999999999999</v>
      </c>
      <c r="C1" s="34">
        <f t="shared" ref="C1:E1" si="0">SUM(C3:C65535)</f>
        <v>22400</v>
      </c>
      <c r="D1" s="30">
        <f t="shared" si="0"/>
        <v>32903.800000000003</v>
      </c>
      <c r="E1" s="30">
        <f t="shared" si="0"/>
        <v>3.2900000000000005</v>
      </c>
      <c r="F1" s="30">
        <f>(D1+E1)/C1</f>
        <v>1.4690665178571429</v>
      </c>
      <c r="G1" s="33"/>
      <c r="H1" s="32" t="s">
        <v>13</v>
      </c>
      <c r="I1" s="30">
        <f>MIN(I3:I65535)</f>
        <v>1.35</v>
      </c>
      <c r="J1" s="34">
        <f t="shared" ref="J1:L1" si="1">SUM(J3:J65535)</f>
        <v>31300</v>
      </c>
      <c r="K1" s="30">
        <f t="shared" si="1"/>
        <v>44331.1</v>
      </c>
      <c r="L1" s="30">
        <f t="shared" si="1"/>
        <v>4.4399999999999995</v>
      </c>
      <c r="M1" s="30">
        <f>(K1+L1)/J1</f>
        <v>1.4164709265175719</v>
      </c>
      <c r="N1" s="33"/>
      <c r="O1" s="32" t="s">
        <v>29</v>
      </c>
      <c r="P1" s="30">
        <f>MIN(P3:P65535)</f>
        <v>1.37</v>
      </c>
      <c r="Q1" s="34">
        <f t="shared" ref="Q1:S1" si="2">SUM(Q3:Q65535)</f>
        <v>7000</v>
      </c>
      <c r="R1" s="30">
        <f t="shared" si="2"/>
        <v>9590</v>
      </c>
      <c r="S1" s="30">
        <f t="shared" si="2"/>
        <v>0.96</v>
      </c>
      <c r="T1" s="30">
        <f>(R1+S1)/Q1</f>
        <v>1.3701371428571427</v>
      </c>
      <c r="U1" s="33"/>
      <c r="V1" s="32" t="s">
        <v>14</v>
      </c>
      <c r="W1" s="30">
        <f>MIN(W3:W65535)</f>
        <v>0.70899999999999996</v>
      </c>
      <c r="X1" s="34">
        <f t="shared" ref="X1:Z1" si="3">SUM(X3:X65535)</f>
        <v>26600</v>
      </c>
      <c r="Y1" s="30">
        <f t="shared" si="3"/>
        <v>20199.8</v>
      </c>
      <c r="Z1" s="30">
        <f t="shared" si="3"/>
        <v>2.02</v>
      </c>
      <c r="AA1" s="30">
        <f>(Y1+Z1)/X1</f>
        <v>0.75946691729323312</v>
      </c>
      <c r="AB1" s="33"/>
      <c r="AC1" s="32" t="s">
        <v>27</v>
      </c>
      <c r="AD1" s="30">
        <f>MIN(AD3:AD65535)</f>
        <v>0.65400000000000003</v>
      </c>
      <c r="AE1" s="34">
        <f t="shared" ref="AE1:AG1" si="4">SUM(AE3:AE65535)</f>
        <v>78400</v>
      </c>
      <c r="AF1" s="30">
        <f t="shared" si="4"/>
        <v>54315.7</v>
      </c>
      <c r="AG1" s="30">
        <f t="shared" si="4"/>
        <v>5.44</v>
      </c>
      <c r="AH1" s="30">
        <f>(AF1+AG1)/AE1</f>
        <v>0.69287168367346941</v>
      </c>
      <c r="AI1" s="33"/>
      <c r="AJ1" s="32" t="s">
        <v>28</v>
      </c>
      <c r="AK1" s="30">
        <f>MIN(AK3:AK65535)</f>
        <v>14</v>
      </c>
      <c r="AL1" s="34">
        <f t="shared" ref="AL1:AN1" si="5">SUM(AL3:AL65535)</f>
        <v>5500</v>
      </c>
      <c r="AM1" s="30">
        <f t="shared" si="5"/>
        <v>80350</v>
      </c>
      <c r="AN1" s="30">
        <f t="shared" si="5"/>
        <v>25.669999999999998</v>
      </c>
      <c r="AO1" s="30">
        <f>(AM1+AN1)/AL1</f>
        <v>14.613758181818181</v>
      </c>
      <c r="AP1" s="33"/>
      <c r="AQ1" s="32" t="s">
        <v>30</v>
      </c>
      <c r="AR1" s="30">
        <f>MIN(AR3:AR65535)</f>
        <v>4.8</v>
      </c>
      <c r="AS1" s="34">
        <f t="shared" ref="AS1:AU1" si="6">SUM(AS3:AS65535)</f>
        <v>2000</v>
      </c>
      <c r="AT1" s="30">
        <f t="shared" si="6"/>
        <v>9600</v>
      </c>
      <c r="AU1" s="30">
        <f t="shared" si="6"/>
        <v>5.19</v>
      </c>
      <c r="AV1" s="30">
        <f>(AT1+AU1)/AS1</f>
        <v>4.8025950000000002</v>
      </c>
      <c r="AW1" s="33"/>
      <c r="AX1" s="32" t="s">
        <v>33</v>
      </c>
      <c r="AY1" s="30">
        <f>MIN(AY3:AY65535)</f>
        <v>13.59</v>
      </c>
      <c r="AZ1" s="34">
        <f t="shared" ref="AZ1:BB1" si="7">SUM(AZ3:AZ65535)</f>
        <v>700</v>
      </c>
      <c r="BA1" s="30">
        <f t="shared" si="7"/>
        <v>9513</v>
      </c>
      <c r="BB1" s="30">
        <f t="shared" si="7"/>
        <v>5.19</v>
      </c>
      <c r="BC1" s="30">
        <f>(BA1+BB1)/AZ1</f>
        <v>13.597414285714287</v>
      </c>
      <c r="BD1" s="33"/>
    </row>
    <row r="2" spans="1:56" s="13" customFormat="1" ht="30" customHeight="1" x14ac:dyDescent="0.15">
      <c r="A2" s="15" t="s">
        <v>11</v>
      </c>
      <c r="B2" s="31" t="s">
        <v>6</v>
      </c>
      <c r="C2" s="35" t="s">
        <v>7</v>
      </c>
      <c r="D2" s="31" t="s">
        <v>8</v>
      </c>
      <c r="E2" s="31" t="s">
        <v>9</v>
      </c>
      <c r="F2" s="31" t="s">
        <v>10</v>
      </c>
      <c r="G2" s="25"/>
      <c r="H2" s="15" t="s">
        <v>11</v>
      </c>
      <c r="I2" s="31" t="s">
        <v>6</v>
      </c>
      <c r="J2" s="35" t="s">
        <v>7</v>
      </c>
      <c r="K2" s="31" t="s">
        <v>8</v>
      </c>
      <c r="L2" s="31" t="s">
        <v>9</v>
      </c>
      <c r="M2" s="31" t="s">
        <v>10</v>
      </c>
      <c r="N2" s="25"/>
      <c r="O2" s="15" t="s">
        <v>2</v>
      </c>
      <c r="P2" s="31" t="s">
        <v>6</v>
      </c>
      <c r="Q2" s="35" t="s">
        <v>7</v>
      </c>
      <c r="R2" s="31" t="s">
        <v>5</v>
      </c>
      <c r="S2" s="31" t="s">
        <v>9</v>
      </c>
      <c r="T2" s="31" t="s">
        <v>10</v>
      </c>
      <c r="U2" s="25"/>
      <c r="V2" s="15" t="s">
        <v>11</v>
      </c>
      <c r="W2" s="31" t="s">
        <v>6</v>
      </c>
      <c r="X2" s="35" t="s">
        <v>7</v>
      </c>
      <c r="Y2" s="31" t="s">
        <v>8</v>
      </c>
      <c r="Z2" s="31" t="s">
        <v>9</v>
      </c>
      <c r="AA2" s="31" t="s">
        <v>10</v>
      </c>
      <c r="AB2" s="25"/>
      <c r="AC2" s="15" t="s">
        <v>2</v>
      </c>
      <c r="AD2" s="31" t="s">
        <v>6</v>
      </c>
      <c r="AE2" s="35" t="s">
        <v>7</v>
      </c>
      <c r="AF2" s="31" t="s">
        <v>5</v>
      </c>
      <c r="AG2" s="31" t="s">
        <v>9</v>
      </c>
      <c r="AH2" s="31" t="s">
        <v>10</v>
      </c>
      <c r="AI2" s="25"/>
      <c r="AJ2" s="15" t="s">
        <v>2</v>
      </c>
      <c r="AK2" s="31" t="s">
        <v>6</v>
      </c>
      <c r="AL2" s="35" t="s">
        <v>7</v>
      </c>
      <c r="AM2" s="31" t="s">
        <v>5</v>
      </c>
      <c r="AN2" s="31" t="s">
        <v>9</v>
      </c>
      <c r="AO2" s="31" t="s">
        <v>10</v>
      </c>
      <c r="AP2" s="25"/>
      <c r="AQ2" s="15" t="s">
        <v>2</v>
      </c>
      <c r="AR2" s="31" t="s">
        <v>6</v>
      </c>
      <c r="AS2" s="35" t="s">
        <v>7</v>
      </c>
      <c r="AT2" s="31" t="s">
        <v>5</v>
      </c>
      <c r="AU2" s="31" t="s">
        <v>9</v>
      </c>
      <c r="AV2" s="31" t="s">
        <v>10</v>
      </c>
      <c r="AW2" s="25"/>
      <c r="AX2" s="15" t="s">
        <v>2</v>
      </c>
      <c r="AY2" s="31" t="s">
        <v>6</v>
      </c>
      <c r="AZ2" s="35" t="s">
        <v>7</v>
      </c>
      <c r="BA2" s="31" t="s">
        <v>5</v>
      </c>
      <c r="BB2" s="31" t="s">
        <v>9</v>
      </c>
      <c r="BC2" s="31" t="s">
        <v>10</v>
      </c>
      <c r="BD2" s="25"/>
    </row>
    <row r="3" spans="1:56" s="14" customFormat="1" ht="30" customHeight="1" x14ac:dyDescent="0.15">
      <c r="A3" s="16">
        <v>43313</v>
      </c>
      <c r="B3" s="17">
        <v>1.5</v>
      </c>
      <c r="C3" s="36">
        <v>6500</v>
      </c>
      <c r="D3" s="18">
        <f>B3*C3</f>
        <v>9750</v>
      </c>
      <c r="E3" s="18">
        <v>0.98</v>
      </c>
      <c r="F3" s="18">
        <f>D3+E3</f>
        <v>9750.98</v>
      </c>
      <c r="G3" s="33"/>
      <c r="H3" s="16">
        <v>43305</v>
      </c>
      <c r="I3" s="17">
        <v>1.49</v>
      </c>
      <c r="J3" s="36">
        <v>2000</v>
      </c>
      <c r="K3" s="18">
        <f>I3*J3</f>
        <v>2980</v>
      </c>
      <c r="L3" s="18">
        <v>0.3</v>
      </c>
      <c r="M3" s="18">
        <f>K3+L3</f>
        <v>2980.3</v>
      </c>
      <c r="N3" s="33"/>
      <c r="O3" s="16">
        <v>43329</v>
      </c>
      <c r="P3" s="17">
        <v>1.37</v>
      </c>
      <c r="Q3" s="36">
        <v>7000</v>
      </c>
      <c r="R3" s="18">
        <f t="shared" ref="R3" si="8">P3*Q3</f>
        <v>9590</v>
      </c>
      <c r="S3" s="18">
        <v>0.96</v>
      </c>
      <c r="T3" s="18">
        <f t="shared" ref="T3" si="9">R3+S3</f>
        <v>9590.9599999999991</v>
      </c>
      <c r="U3" s="33"/>
      <c r="V3" s="16">
        <v>43305</v>
      </c>
      <c r="W3" s="17">
        <v>0.77</v>
      </c>
      <c r="X3" s="36">
        <v>13000</v>
      </c>
      <c r="Y3" s="18">
        <f>W3*X3</f>
        <v>10010</v>
      </c>
      <c r="Z3" s="18">
        <v>1</v>
      </c>
      <c r="AA3" s="18">
        <f>Y3+Z3</f>
        <v>10011</v>
      </c>
      <c r="AB3" s="33"/>
      <c r="AC3" s="16">
        <v>43300</v>
      </c>
      <c r="AD3" s="17">
        <v>0.7</v>
      </c>
      <c r="AE3" s="36">
        <v>3000</v>
      </c>
      <c r="AF3" s="18">
        <f>AD3*AE3</f>
        <v>2100</v>
      </c>
      <c r="AG3" s="18">
        <f>AF3/10000</f>
        <v>0.21</v>
      </c>
      <c r="AH3" s="18">
        <f>AF3+AG3</f>
        <v>2100.21</v>
      </c>
      <c r="AI3" s="33"/>
      <c r="AJ3" s="16">
        <v>43305</v>
      </c>
      <c r="AK3" s="17">
        <v>14.8</v>
      </c>
      <c r="AL3" s="36">
        <v>3400</v>
      </c>
      <c r="AM3" s="18">
        <f>AK3*AL3</f>
        <v>50320</v>
      </c>
      <c r="AN3" s="18">
        <v>10.07</v>
      </c>
      <c r="AO3" s="18">
        <f>AM3+AN3</f>
        <v>50330.07</v>
      </c>
      <c r="AP3" s="33"/>
      <c r="AQ3" s="16">
        <v>43313</v>
      </c>
      <c r="AR3" s="17">
        <v>4.8</v>
      </c>
      <c r="AS3" s="36">
        <v>2000</v>
      </c>
      <c r="AT3" s="18">
        <f>AR3*AS3</f>
        <v>9600</v>
      </c>
      <c r="AU3" s="18">
        <v>5.19</v>
      </c>
      <c r="AV3" s="18">
        <f>AT3+AU3</f>
        <v>9605.19</v>
      </c>
      <c r="AW3" s="33"/>
      <c r="AX3" s="16">
        <v>43329</v>
      </c>
      <c r="AY3" s="17">
        <v>13.59</v>
      </c>
      <c r="AZ3" s="36">
        <v>700</v>
      </c>
      <c r="BA3" s="18">
        <f>AY3*AZ3</f>
        <v>9513</v>
      </c>
      <c r="BB3" s="18">
        <v>5.19</v>
      </c>
      <c r="BC3" s="18">
        <f>BA3+BB3</f>
        <v>9518.19</v>
      </c>
      <c r="BD3" s="33"/>
    </row>
    <row r="4" spans="1:56" s="14" customFormat="1" ht="30" customHeight="1" x14ac:dyDescent="0.15">
      <c r="A4" s="16">
        <v>43313</v>
      </c>
      <c r="B4" s="17">
        <v>1.49</v>
      </c>
      <c r="C4" s="36">
        <v>6500</v>
      </c>
      <c r="D4" s="18">
        <f>B4*C4</f>
        <v>9685</v>
      </c>
      <c r="E4" s="18">
        <v>0.97</v>
      </c>
      <c r="F4" s="18">
        <f>D4+E4</f>
        <v>9685.9699999999993</v>
      </c>
      <c r="G4" s="33"/>
      <c r="H4" s="16">
        <v>43305</v>
      </c>
      <c r="I4" s="17">
        <v>1.4910000000000001</v>
      </c>
      <c r="J4" s="36">
        <v>6900</v>
      </c>
      <c r="K4" s="18">
        <f>I4*J4</f>
        <v>10287.900000000001</v>
      </c>
      <c r="L4" s="18">
        <v>1.03</v>
      </c>
      <c r="M4" s="18">
        <f>K4+L4</f>
        <v>10288.930000000002</v>
      </c>
      <c r="N4" s="33"/>
      <c r="O4" s="16"/>
      <c r="P4" s="17"/>
      <c r="Q4" s="36"/>
      <c r="R4" s="18"/>
      <c r="S4" s="18"/>
      <c r="T4" s="18"/>
      <c r="U4" s="33"/>
      <c r="V4" s="16">
        <v>43305</v>
      </c>
      <c r="W4" s="17">
        <v>0.77500000000000002</v>
      </c>
      <c r="X4" s="36">
        <v>6600</v>
      </c>
      <c r="Y4" s="18">
        <f>W4*X4</f>
        <v>5115</v>
      </c>
      <c r="Z4" s="18">
        <v>0.51</v>
      </c>
      <c r="AA4" s="18">
        <f>Y4+Z4</f>
        <v>5115.51</v>
      </c>
      <c r="AB4" s="33"/>
      <c r="AC4" s="16">
        <v>43305</v>
      </c>
      <c r="AD4" s="17">
        <v>0.745</v>
      </c>
      <c r="AE4" s="36">
        <v>13500</v>
      </c>
      <c r="AF4" s="18">
        <f>AD4*AE4</f>
        <v>10057.5</v>
      </c>
      <c r="AG4" s="18">
        <v>1.01</v>
      </c>
      <c r="AH4" s="18">
        <f>AF4+AG4</f>
        <v>10058.51</v>
      </c>
      <c r="AI4" s="33"/>
      <c r="AJ4" s="16">
        <v>43311</v>
      </c>
      <c r="AK4" s="17">
        <v>14.5</v>
      </c>
      <c r="AL4" s="36">
        <v>700</v>
      </c>
      <c r="AM4" s="18">
        <f>AK4*AL4</f>
        <v>10150</v>
      </c>
      <c r="AN4" s="18">
        <v>5.2</v>
      </c>
      <c r="AO4" s="18">
        <f>AM4+AN4</f>
        <v>10155.200000000001</v>
      </c>
      <c r="AP4" s="33"/>
      <c r="AQ4" s="16"/>
      <c r="AR4" s="17"/>
      <c r="AS4" s="36"/>
      <c r="AT4" s="18"/>
      <c r="AU4" s="18"/>
      <c r="AV4" s="18"/>
      <c r="AW4" s="33"/>
      <c r="AX4" s="16"/>
      <c r="AY4" s="17"/>
      <c r="AZ4" s="36"/>
      <c r="BA4" s="18"/>
      <c r="BB4" s="18"/>
      <c r="BC4" s="18"/>
      <c r="BD4" s="33"/>
    </row>
    <row r="5" spans="1:56" s="14" customFormat="1" ht="30" customHeight="1" x14ac:dyDescent="0.15">
      <c r="A5" s="16">
        <v>43318</v>
      </c>
      <c r="B5" s="17">
        <v>1.4159999999999999</v>
      </c>
      <c r="C5" s="36">
        <v>1500</v>
      </c>
      <c r="D5" s="18">
        <f>B5*C5</f>
        <v>2124</v>
      </c>
      <c r="E5" s="18">
        <v>0.21</v>
      </c>
      <c r="F5" s="18">
        <f>D5+E5</f>
        <v>2124.21</v>
      </c>
      <c r="G5" s="33"/>
      <c r="H5" s="16">
        <v>43313</v>
      </c>
      <c r="I5" s="17">
        <v>1.44</v>
      </c>
      <c r="J5" s="36">
        <v>7000</v>
      </c>
      <c r="K5" s="18">
        <f>I5*J5</f>
        <v>10080</v>
      </c>
      <c r="L5" s="18">
        <v>1.01</v>
      </c>
      <c r="M5" s="18">
        <f>K5+L5</f>
        <v>10081.01</v>
      </c>
      <c r="N5" s="33"/>
      <c r="O5" s="16"/>
      <c r="P5" s="17"/>
      <c r="Q5" s="36"/>
      <c r="R5" s="18"/>
      <c r="S5" s="18"/>
      <c r="T5" s="18"/>
      <c r="U5" s="33"/>
      <c r="V5" s="16">
        <v>43313</v>
      </c>
      <c r="W5" s="17">
        <v>0.73499999999999999</v>
      </c>
      <c r="X5" s="36">
        <v>4300</v>
      </c>
      <c r="Y5" s="18">
        <f>W5*X5</f>
        <v>3160.5</v>
      </c>
      <c r="Z5" s="18">
        <v>0.32</v>
      </c>
      <c r="AA5" s="18">
        <f>Y5+Z5</f>
        <v>3160.82</v>
      </c>
      <c r="AB5" s="33"/>
      <c r="AC5" s="16">
        <v>43313</v>
      </c>
      <c r="AD5" s="17">
        <v>0.7</v>
      </c>
      <c r="AE5" s="36">
        <v>30000</v>
      </c>
      <c r="AF5" s="18">
        <f>AD5*AE5</f>
        <v>21000</v>
      </c>
      <c r="AG5" s="18">
        <v>2.1</v>
      </c>
      <c r="AH5" s="18">
        <f>AF5+AG5</f>
        <v>21002.1</v>
      </c>
      <c r="AI5" s="33"/>
      <c r="AJ5" s="16">
        <v>43313</v>
      </c>
      <c r="AK5" s="17">
        <v>14.4</v>
      </c>
      <c r="AL5" s="36">
        <v>700</v>
      </c>
      <c r="AM5" s="18">
        <f>AK5*AL5</f>
        <v>10080</v>
      </c>
      <c r="AN5" s="18">
        <v>5.2</v>
      </c>
      <c r="AO5" s="18">
        <f>AM5+AN5</f>
        <v>10085.200000000001</v>
      </c>
      <c r="AP5" s="33"/>
      <c r="AQ5" s="16"/>
      <c r="AR5" s="17"/>
      <c r="AS5" s="36"/>
      <c r="AT5" s="18"/>
      <c r="AU5" s="18"/>
      <c r="AV5" s="18"/>
      <c r="AW5" s="33"/>
      <c r="AX5" s="16"/>
      <c r="AY5" s="17"/>
      <c r="AZ5" s="36"/>
      <c r="BA5" s="18"/>
      <c r="BB5" s="18"/>
      <c r="BC5" s="18"/>
      <c r="BD5" s="33"/>
    </row>
    <row r="6" spans="1:56" s="14" customFormat="1" ht="30" customHeight="1" x14ac:dyDescent="0.15">
      <c r="A6" s="16">
        <v>43319</v>
      </c>
      <c r="B6" s="17">
        <v>1.427</v>
      </c>
      <c r="C6" s="36">
        <v>1400</v>
      </c>
      <c r="D6" s="18">
        <f t="shared" ref="D6:D7" si="10">B6*C6</f>
        <v>1997.8</v>
      </c>
      <c r="E6" s="18">
        <v>0.2</v>
      </c>
      <c r="F6" s="18">
        <f t="shared" ref="F6:F7" si="11">D6+E6</f>
        <v>1998</v>
      </c>
      <c r="G6" s="33"/>
      <c r="H6" s="16">
        <v>43319</v>
      </c>
      <c r="I6" s="17">
        <v>1.375</v>
      </c>
      <c r="J6" s="36">
        <v>7000</v>
      </c>
      <c r="K6" s="18">
        <f t="shared" ref="K6:K7" si="12">I6*J6</f>
        <v>9625</v>
      </c>
      <c r="L6" s="18">
        <v>0.96</v>
      </c>
      <c r="M6" s="18">
        <f t="shared" ref="M6:M7" si="13">K6+L6</f>
        <v>9625.9599999999991</v>
      </c>
      <c r="N6" s="33"/>
      <c r="O6" s="16"/>
      <c r="P6" s="17"/>
      <c r="Q6" s="36"/>
      <c r="R6" s="18"/>
      <c r="S6" s="18"/>
      <c r="T6" s="18"/>
      <c r="U6" s="33"/>
      <c r="V6" s="16">
        <v>43319</v>
      </c>
      <c r="W6" s="17">
        <v>0.70899999999999996</v>
      </c>
      <c r="X6" s="36">
        <v>2700</v>
      </c>
      <c r="Y6" s="18">
        <f>W6*X6</f>
        <v>1914.3</v>
      </c>
      <c r="Z6" s="18">
        <v>0.19</v>
      </c>
      <c r="AA6" s="18">
        <f>Y6+Z6</f>
        <v>1914.49</v>
      </c>
      <c r="AB6" s="33"/>
      <c r="AC6" s="16">
        <v>43314</v>
      </c>
      <c r="AD6" s="17">
        <v>0.67</v>
      </c>
      <c r="AE6" s="36">
        <v>15000</v>
      </c>
      <c r="AF6" s="18">
        <f>AD6*AE6</f>
        <v>10050</v>
      </c>
      <c r="AG6" s="18">
        <v>1.01</v>
      </c>
      <c r="AH6" s="18">
        <f>AF6+AG6</f>
        <v>10051.01</v>
      </c>
      <c r="AI6" s="33"/>
      <c r="AJ6" s="16">
        <v>43314</v>
      </c>
      <c r="AK6" s="17">
        <v>14</v>
      </c>
      <c r="AL6" s="36">
        <v>700</v>
      </c>
      <c r="AM6" s="18">
        <f>AK6*AL6</f>
        <v>9800</v>
      </c>
      <c r="AN6" s="18">
        <v>5.2</v>
      </c>
      <c r="AO6" s="18">
        <f>AM6+AN6</f>
        <v>9805.2000000000007</v>
      </c>
      <c r="AP6" s="33"/>
      <c r="AQ6" s="16"/>
      <c r="AR6" s="17"/>
      <c r="AS6" s="36"/>
      <c r="AT6" s="18"/>
      <c r="AU6" s="18"/>
      <c r="AV6" s="18"/>
      <c r="AW6" s="33"/>
      <c r="AX6" s="16"/>
      <c r="AY6" s="17"/>
      <c r="AZ6" s="36"/>
      <c r="BA6" s="18"/>
      <c r="BB6" s="18"/>
      <c r="BC6" s="18"/>
      <c r="BD6" s="33"/>
    </row>
    <row r="7" spans="1:56" ht="30" customHeight="1" x14ac:dyDescent="0.15">
      <c r="A7" s="16">
        <v>43319</v>
      </c>
      <c r="B7" s="17">
        <v>1.4379999999999999</v>
      </c>
      <c r="C7" s="36">
        <v>6500</v>
      </c>
      <c r="D7" s="18">
        <f t="shared" si="10"/>
        <v>9347</v>
      </c>
      <c r="E7" s="18">
        <v>0.93</v>
      </c>
      <c r="F7" s="18">
        <f t="shared" si="11"/>
        <v>9347.93</v>
      </c>
      <c r="H7" s="16">
        <v>43319</v>
      </c>
      <c r="I7" s="17">
        <v>1.363</v>
      </c>
      <c r="J7" s="36">
        <v>1400</v>
      </c>
      <c r="K7" s="18">
        <f t="shared" si="12"/>
        <v>1908.2</v>
      </c>
      <c r="L7" s="18">
        <v>0.19</v>
      </c>
      <c r="M7" s="18">
        <f t="shared" si="13"/>
        <v>1908.39</v>
      </c>
      <c r="O7" s="16"/>
      <c r="P7" s="17"/>
      <c r="Q7" s="36"/>
      <c r="R7" s="18"/>
      <c r="S7" s="18"/>
      <c r="T7" s="18"/>
      <c r="V7" s="16"/>
      <c r="W7" s="17"/>
      <c r="X7" s="36"/>
      <c r="Y7" s="18"/>
      <c r="Z7" s="18"/>
      <c r="AA7" s="18"/>
      <c r="AC7" s="16">
        <v>43319</v>
      </c>
      <c r="AD7" s="17">
        <v>0.65400000000000003</v>
      </c>
      <c r="AE7" s="36">
        <v>3000</v>
      </c>
      <c r="AF7" s="18">
        <f>AD7*AE7</f>
        <v>1962</v>
      </c>
      <c r="AG7" s="18">
        <v>0.2</v>
      </c>
      <c r="AH7" s="18">
        <f>AF7+AG7</f>
        <v>1962.2</v>
      </c>
      <c r="AJ7" s="16"/>
      <c r="AK7" s="17"/>
      <c r="AL7" s="36"/>
      <c r="AM7" s="18"/>
      <c r="AN7" s="18"/>
      <c r="AO7" s="18"/>
      <c r="AQ7" s="16"/>
      <c r="AR7" s="17"/>
      <c r="AS7" s="36"/>
      <c r="AT7" s="18"/>
      <c r="AU7" s="18"/>
      <c r="AV7" s="18"/>
      <c r="AX7" s="16"/>
      <c r="AY7" s="17"/>
      <c r="AZ7" s="36"/>
      <c r="BA7" s="18"/>
      <c r="BB7" s="18"/>
      <c r="BC7" s="18"/>
    </row>
    <row r="8" spans="1:56" ht="30" customHeight="1" x14ac:dyDescent="0.15">
      <c r="A8" s="16"/>
      <c r="B8" s="17"/>
      <c r="C8" s="36"/>
      <c r="D8" s="18"/>
      <c r="E8" s="18"/>
      <c r="F8" s="18"/>
      <c r="H8" s="16">
        <v>43329</v>
      </c>
      <c r="I8" s="17">
        <v>1.35</v>
      </c>
      <c r="J8" s="36">
        <v>7000</v>
      </c>
      <c r="K8" s="18">
        <f t="shared" ref="K8" si="14">I8*J8</f>
        <v>9450</v>
      </c>
      <c r="L8" s="18">
        <v>0.95</v>
      </c>
      <c r="M8" s="18">
        <f t="shared" ref="M8" si="15">K8+L8</f>
        <v>9450.9500000000007</v>
      </c>
      <c r="O8" s="16"/>
      <c r="P8" s="17"/>
      <c r="Q8" s="36"/>
      <c r="R8" s="18"/>
      <c r="S8" s="18"/>
      <c r="T8" s="18"/>
      <c r="V8" s="16"/>
      <c r="W8" s="17"/>
      <c r="X8" s="36"/>
      <c r="Y8" s="18"/>
      <c r="Z8" s="18"/>
      <c r="AA8" s="18"/>
      <c r="AC8" s="16">
        <v>43329</v>
      </c>
      <c r="AD8" s="17">
        <v>0.65800000000000003</v>
      </c>
      <c r="AE8" s="36">
        <v>13900</v>
      </c>
      <c r="AF8" s="18">
        <f>AD8*AE8</f>
        <v>9146.2000000000007</v>
      </c>
      <c r="AG8" s="18">
        <v>0.91</v>
      </c>
      <c r="AH8" s="18">
        <f>AF8+AG8</f>
        <v>9147.11</v>
      </c>
      <c r="AJ8" s="16"/>
      <c r="AK8" s="17"/>
      <c r="AL8" s="36"/>
      <c r="AM8" s="18"/>
      <c r="AN8" s="18"/>
      <c r="AO8" s="18"/>
      <c r="AQ8" s="16"/>
      <c r="AR8" s="17"/>
      <c r="AS8" s="36"/>
      <c r="AT8" s="18"/>
      <c r="AU8" s="18"/>
      <c r="AV8" s="18"/>
      <c r="AX8" s="16"/>
      <c r="AY8" s="17"/>
      <c r="AZ8" s="36"/>
      <c r="BA8" s="18"/>
      <c r="BB8" s="18"/>
      <c r="BC8" s="18"/>
    </row>
    <row r="9" spans="1:56" ht="30" customHeight="1" x14ac:dyDescent="0.15">
      <c r="A9" s="16"/>
      <c r="B9" s="17"/>
      <c r="C9" s="36"/>
      <c r="D9" s="18"/>
      <c r="E9" s="18"/>
      <c r="F9" s="18"/>
      <c r="H9" s="16"/>
      <c r="I9" s="17"/>
      <c r="J9" s="36"/>
      <c r="K9" s="18"/>
      <c r="L9" s="18"/>
      <c r="M9" s="18"/>
      <c r="O9" s="16"/>
      <c r="P9" s="17"/>
      <c r="Q9" s="36"/>
      <c r="R9" s="18"/>
      <c r="S9" s="18"/>
      <c r="T9" s="18"/>
      <c r="V9" s="16"/>
      <c r="W9" s="17"/>
      <c r="X9" s="36"/>
      <c r="Y9" s="18"/>
      <c r="Z9" s="18"/>
      <c r="AA9" s="18"/>
      <c r="AC9" s="16"/>
      <c r="AD9" s="17"/>
      <c r="AE9" s="36"/>
      <c r="AF9" s="18"/>
      <c r="AG9" s="18"/>
      <c r="AH9" s="18"/>
      <c r="AJ9" s="16"/>
      <c r="AK9" s="17"/>
      <c r="AL9" s="36"/>
      <c r="AM9" s="18"/>
      <c r="AN9" s="18"/>
      <c r="AO9" s="18"/>
      <c r="AQ9" s="16"/>
      <c r="AR9" s="17"/>
      <c r="AS9" s="36"/>
      <c r="AT9" s="18"/>
      <c r="AU9" s="18"/>
      <c r="AV9" s="18"/>
      <c r="AX9" s="16"/>
      <c r="AY9" s="17"/>
      <c r="AZ9" s="36"/>
      <c r="BA9" s="18"/>
      <c r="BB9" s="18"/>
      <c r="BC9" s="18"/>
    </row>
    <row r="10" spans="1:56" ht="30" customHeight="1" x14ac:dyDescent="0.15">
      <c r="A10" s="16"/>
      <c r="B10" s="17"/>
      <c r="C10" s="36"/>
      <c r="D10" s="18"/>
      <c r="E10" s="18"/>
      <c r="F10" s="18"/>
      <c r="H10" s="16"/>
      <c r="I10" s="17"/>
      <c r="J10" s="36"/>
      <c r="K10" s="18"/>
      <c r="L10" s="18"/>
      <c r="M10" s="18"/>
      <c r="O10" s="16"/>
      <c r="P10" s="17"/>
      <c r="Q10" s="36"/>
      <c r="R10" s="18"/>
      <c r="S10" s="18"/>
      <c r="T10" s="18"/>
      <c r="V10" s="16"/>
      <c r="W10" s="17"/>
      <c r="X10" s="36"/>
      <c r="Y10" s="18"/>
      <c r="Z10" s="18"/>
      <c r="AA10" s="18"/>
      <c r="AC10" s="16"/>
      <c r="AD10" s="17"/>
      <c r="AE10" s="36"/>
      <c r="AF10" s="18"/>
      <c r="AG10" s="18"/>
      <c r="AH10" s="18"/>
      <c r="AJ10" s="16"/>
      <c r="AK10" s="17"/>
      <c r="AL10" s="36"/>
      <c r="AM10" s="18"/>
      <c r="AN10" s="18"/>
      <c r="AO10" s="18"/>
      <c r="AQ10" s="16"/>
      <c r="AR10" s="17"/>
      <c r="AS10" s="36"/>
      <c r="AT10" s="18"/>
      <c r="AU10" s="18"/>
      <c r="AV10" s="18"/>
      <c r="AX10" s="16"/>
      <c r="AY10" s="17"/>
      <c r="AZ10" s="36"/>
      <c r="BA10" s="18"/>
      <c r="BB10" s="18"/>
      <c r="BC10" s="18"/>
    </row>
    <row r="11" spans="1:56" ht="30" customHeight="1" x14ac:dyDescent="0.15">
      <c r="A11" s="16"/>
      <c r="B11" s="17"/>
      <c r="C11" s="36"/>
      <c r="D11" s="18"/>
      <c r="E11" s="18"/>
      <c r="F11" s="18"/>
      <c r="H11" s="16"/>
      <c r="I11" s="17"/>
      <c r="J11" s="36"/>
      <c r="K11" s="18"/>
      <c r="L11" s="18"/>
      <c r="M11" s="18"/>
      <c r="O11" s="16"/>
      <c r="P11" s="17"/>
      <c r="Q11" s="36"/>
      <c r="R11" s="18"/>
      <c r="S11" s="18"/>
      <c r="T11" s="18"/>
      <c r="V11" s="16"/>
      <c r="W11" s="17"/>
      <c r="X11" s="36"/>
      <c r="Y11" s="18"/>
      <c r="Z11" s="18"/>
      <c r="AA11" s="18"/>
      <c r="AC11" s="16"/>
      <c r="AD11" s="17"/>
      <c r="AE11" s="36"/>
      <c r="AF11" s="18"/>
      <c r="AG11" s="18"/>
      <c r="AH11" s="18"/>
      <c r="AJ11" s="16"/>
      <c r="AK11" s="17"/>
      <c r="AL11" s="36"/>
      <c r="AM11" s="18"/>
      <c r="AN11" s="18"/>
      <c r="AO11" s="18"/>
      <c r="AQ11" s="16"/>
      <c r="AR11" s="17"/>
      <c r="AS11" s="36"/>
      <c r="AT11" s="18"/>
      <c r="AU11" s="18"/>
      <c r="AV11" s="18"/>
      <c r="AX11" s="16"/>
      <c r="AY11" s="17"/>
      <c r="AZ11" s="36"/>
      <c r="BA11" s="18"/>
      <c r="BB11" s="18"/>
      <c r="BC11" s="18"/>
    </row>
    <row r="13" spans="1:56" ht="30" customHeight="1" x14ac:dyDescent="0.15">
      <c r="O13" s="12"/>
      <c r="P13" s="12"/>
      <c r="Q13" s="1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10" workbookViewId="0">
      <selection activeCell="L26" sqref="L26"/>
    </sheetView>
  </sheetViews>
  <sheetFormatPr defaultRowHeight="24.95" customHeight="1" x14ac:dyDescent="0.15"/>
  <cols>
    <col min="1" max="1" width="29.5" style="38" customWidth="1"/>
    <col min="2" max="2" width="9.5" style="39" bestFit="1" customWidth="1"/>
    <col min="3" max="3" width="9.5" style="40" bestFit="1" customWidth="1"/>
    <col min="4" max="4" width="9.5" style="41" bestFit="1" customWidth="1"/>
    <col min="5" max="5" width="9.5" style="42" bestFit="1" customWidth="1"/>
    <col min="6" max="16384" width="9" style="43"/>
  </cols>
  <sheetData>
    <row r="1" spans="1:5" s="49" customFormat="1" ht="24.95" customHeight="1" x14ac:dyDescent="0.15">
      <c r="A1" s="44" t="s">
        <v>22</v>
      </c>
      <c r="B1" s="45" t="s">
        <v>23</v>
      </c>
      <c r="C1" s="46" t="s">
        <v>24</v>
      </c>
      <c r="D1" s="47" t="s">
        <v>25</v>
      </c>
      <c r="E1" s="48" t="s">
        <v>26</v>
      </c>
    </row>
    <row r="2" spans="1:5" ht="24.95" customHeight="1" x14ac:dyDescent="0.15">
      <c r="A2" s="38" t="s">
        <v>17</v>
      </c>
      <c r="B2" s="39">
        <v>0.81499999999999995</v>
      </c>
      <c r="C2" s="40">
        <v>2.1789999999999998</v>
      </c>
      <c r="D2" s="41">
        <v>1.49</v>
      </c>
      <c r="E2" s="42">
        <v>1.41</v>
      </c>
    </row>
    <row r="3" spans="1:5" ht="24.95" customHeight="1" x14ac:dyDescent="0.15">
      <c r="A3" s="38" t="s">
        <v>18</v>
      </c>
      <c r="B3" s="39">
        <v>0.84299999999999997</v>
      </c>
      <c r="C3" s="40">
        <v>3.2679999999999998</v>
      </c>
      <c r="D3" s="41">
        <v>1.46</v>
      </c>
      <c r="E3" s="42">
        <v>1.35</v>
      </c>
    </row>
    <row r="4" spans="1:5" ht="24.95" customHeight="1" x14ac:dyDescent="0.15">
      <c r="A4" s="38" t="s">
        <v>19</v>
      </c>
      <c r="B4" s="39">
        <v>0.58899999999999997</v>
      </c>
      <c r="C4" s="40">
        <v>3.8450000000000002</v>
      </c>
      <c r="D4" s="41">
        <v>1.5429999999999999</v>
      </c>
      <c r="E4" s="42">
        <v>1.37</v>
      </c>
    </row>
    <row r="5" spans="1:5" ht="24.95" customHeight="1" x14ac:dyDescent="0.15">
      <c r="A5" s="38" t="s">
        <v>20</v>
      </c>
      <c r="B5" s="39">
        <v>0.71199999999999997</v>
      </c>
      <c r="C5" s="40">
        <v>1.17</v>
      </c>
      <c r="D5" s="41">
        <v>0.73199999999999998</v>
      </c>
      <c r="E5" s="42">
        <v>0.7</v>
      </c>
    </row>
    <row r="6" spans="1:5" ht="24.95" customHeight="1" x14ac:dyDescent="0.15">
      <c r="A6" s="38" t="s">
        <v>21</v>
      </c>
      <c r="B6" s="39">
        <v>0.64</v>
      </c>
      <c r="C6" s="40">
        <v>1.1499999999999999</v>
      </c>
      <c r="D6" s="41">
        <v>0.72199999999999998</v>
      </c>
      <c r="E6" s="42">
        <v>0.64</v>
      </c>
    </row>
    <row r="7" spans="1:5" ht="24.95" customHeight="1" x14ac:dyDescent="0.15">
      <c r="A7" s="38" t="s">
        <v>31</v>
      </c>
      <c r="B7" s="39">
        <v>4.5</v>
      </c>
      <c r="C7" s="40">
        <v>16.559999999999999</v>
      </c>
      <c r="D7" s="41">
        <v>4.5199999999999996</v>
      </c>
      <c r="E7" s="42">
        <v>4.5</v>
      </c>
    </row>
    <row r="8" spans="1:5" ht="24.95" customHeight="1" x14ac:dyDescent="0.15">
      <c r="A8" s="38" t="s">
        <v>32</v>
      </c>
      <c r="B8" s="39">
        <v>13.3</v>
      </c>
      <c r="C8" s="40">
        <v>37.21</v>
      </c>
      <c r="D8" s="41">
        <v>14.25</v>
      </c>
      <c r="E8" s="42">
        <v>13.8</v>
      </c>
    </row>
    <row r="9" spans="1:5" ht="24.95" customHeight="1" x14ac:dyDescent="0.15">
      <c r="A9" s="38" t="s">
        <v>34</v>
      </c>
      <c r="E9" s="42">
        <v>6.5</v>
      </c>
    </row>
    <row r="10" spans="1:5" ht="24.95" customHeight="1" x14ac:dyDescent="0.15">
      <c r="A10" s="38" t="s">
        <v>35</v>
      </c>
      <c r="E10" s="42">
        <v>4.3</v>
      </c>
    </row>
    <row r="11" spans="1:5" ht="24.95" customHeight="1" x14ac:dyDescent="0.15">
      <c r="A11" s="38" t="s">
        <v>36</v>
      </c>
      <c r="E11" s="42">
        <v>5.6</v>
      </c>
    </row>
    <row r="12" spans="1:5" ht="24.95" customHeight="1" x14ac:dyDescent="0.15">
      <c r="A12" s="38" t="s">
        <v>37</v>
      </c>
      <c r="E12" s="42">
        <v>13</v>
      </c>
    </row>
    <row r="13" spans="1:5" ht="24.95" customHeight="1" x14ac:dyDescent="0.15">
      <c r="A13" s="38" t="s">
        <v>38</v>
      </c>
      <c r="E13" s="42">
        <v>6.5</v>
      </c>
    </row>
    <row r="14" spans="1:5" ht="24.95" customHeight="1" x14ac:dyDescent="0.15">
      <c r="A14" s="38" t="s">
        <v>39</v>
      </c>
      <c r="E14" s="42">
        <v>11</v>
      </c>
    </row>
    <row r="15" spans="1:5" ht="24.95" customHeight="1" x14ac:dyDescent="0.15">
      <c r="A15" s="38" t="s">
        <v>40</v>
      </c>
      <c r="E15" s="42">
        <v>12</v>
      </c>
    </row>
    <row r="16" spans="1:5" ht="24.95" customHeight="1" x14ac:dyDescent="0.15">
      <c r="A16" s="38" t="s">
        <v>41</v>
      </c>
      <c r="E16" s="42">
        <v>12</v>
      </c>
    </row>
    <row r="17" spans="1:5" ht="24.95" customHeight="1" x14ac:dyDescent="0.15">
      <c r="A17" s="38" t="s">
        <v>42</v>
      </c>
      <c r="E17" s="42">
        <v>7</v>
      </c>
    </row>
    <row r="18" spans="1:5" ht="24.95" customHeight="1" x14ac:dyDescent="0.15">
      <c r="A18" s="38" t="s">
        <v>43</v>
      </c>
      <c r="E18" s="42">
        <v>4</v>
      </c>
    </row>
    <row r="19" spans="1:5" ht="24.95" customHeight="1" x14ac:dyDescent="0.15">
      <c r="A19" s="38" t="s">
        <v>44</v>
      </c>
      <c r="E19" s="42">
        <v>26</v>
      </c>
    </row>
    <row r="20" spans="1:5" ht="24.95" customHeight="1" x14ac:dyDescent="0.15">
      <c r="A20" s="38" t="s">
        <v>45</v>
      </c>
      <c r="E20" s="42">
        <v>2.5750000000000002</v>
      </c>
    </row>
    <row r="21" spans="1:5" ht="24.95" customHeight="1" x14ac:dyDescent="0.15">
      <c r="A21" s="38" t="s">
        <v>46</v>
      </c>
      <c r="E21" s="42">
        <v>1.36</v>
      </c>
    </row>
    <row r="22" spans="1:5" ht="24.95" customHeight="1" x14ac:dyDescent="0.15">
      <c r="A22" s="38" t="s">
        <v>47</v>
      </c>
      <c r="E22" s="42">
        <v>1.65</v>
      </c>
    </row>
    <row r="23" spans="1:5" ht="24.95" customHeight="1" x14ac:dyDescent="0.15">
      <c r="A23" s="38" t="s">
        <v>48</v>
      </c>
      <c r="E23" s="42">
        <v>0.5</v>
      </c>
    </row>
    <row r="24" spans="1:5" ht="24.95" customHeight="1" x14ac:dyDescent="0.15">
      <c r="A24" s="38" t="s">
        <v>49</v>
      </c>
      <c r="E24" s="42">
        <v>0.4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充</vt:lpstr>
      <vt:lpstr>平安证券</vt:lpstr>
      <vt:lpstr>华泰证券</vt:lpstr>
      <vt:lpstr>纯债基金</vt:lpstr>
      <vt:lpstr>持仓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2018-08-20T00:33:38Z</dcterms:modified>
</cp:coreProperties>
</file>