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充" sheetId="2" r:id="rId1"/>
    <sheet name="平安证券" sheetId="1" r:id="rId2"/>
    <sheet name="华泰证券" sheetId="5" r:id="rId3"/>
    <sheet name="纯债基金" sheetId="3" r:id="rId4"/>
    <sheet name="指数基金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K4" i="4" l="1"/>
  <c r="M4" i="4"/>
  <c r="R4" i="4"/>
  <c r="T4" i="4"/>
  <c r="AF3" i="4" l="1"/>
  <c r="AF1" i="4" s="1"/>
  <c r="AE1" i="4"/>
  <c r="AD1" i="4"/>
  <c r="K3" i="4"/>
  <c r="M3" i="4" s="1"/>
  <c r="Y4" i="4"/>
  <c r="R3" i="4"/>
  <c r="AG1" i="4" l="1"/>
  <c r="AH1" i="4" s="1"/>
  <c r="AH3" i="4"/>
  <c r="AA4" i="4"/>
  <c r="T3" i="4"/>
  <c r="Z3" i="4"/>
  <c r="Y3" i="4" l="1"/>
  <c r="AA3" i="4" s="1"/>
  <c r="Z1" i="4" l="1"/>
  <c r="Y1" i="4"/>
  <c r="X1" i="4"/>
  <c r="W1" i="4"/>
  <c r="AA1" i="4" l="1"/>
  <c r="C1" i="5"/>
  <c r="B1" i="5"/>
  <c r="A1" i="5" s="1"/>
  <c r="P1" i="4" l="1"/>
  <c r="I1" i="4"/>
  <c r="B1" i="4"/>
  <c r="Q1" i="4"/>
  <c r="S1" i="4"/>
  <c r="J1" i="4"/>
  <c r="L1" i="4"/>
  <c r="C1" i="4"/>
  <c r="E1" i="4"/>
  <c r="D1" i="4" l="1"/>
  <c r="F1" i="4" s="1"/>
  <c r="K1" i="4"/>
  <c r="M1" i="4" s="1"/>
  <c r="R1" i="4"/>
  <c r="T1" i="4" s="1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<sst xmlns="http://schemas.openxmlformats.org/spreadsheetml/2006/main" count="65" uniqueCount="32">
  <si>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</si>
  <si>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</si>
  <si>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</si>
  <si>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</si>
  <si>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</si>
  <si>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</si>
  <si>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</si>
  <si>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</si>
  <si>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</si>
  <si>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</si>
  <si>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</si>
  <si>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</si>
  <si>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</si>
  <si>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</si>
  <si>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</si>
  <si>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</si>
  <si>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</si>
  <si>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</si>
  <si>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</si>
  <si>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</si>
  <si>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</si>
  <si>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</si>
  <si>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</si>
  <si>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</si>
  <si>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纳指ETF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</si>
  <si>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</si>
  <si>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</si>
  <si>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</si>
  <si>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</si>
  <si>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</si>
  <si>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</si>
  <si>
    <t>600739
辽宁成大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</si>
</sst>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1" sqref="F11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-172.52000000001863</v>
      </c>
      <c r="B1" s="20">
        <f>SUM(B3:B65535)</f>
        <v>278000</v>
      </c>
      <c r="C1" s="28">
        <f>SUM(C3:C65535)</f>
        <v>278172.52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>
        <v>43305</v>
      </c>
      <c r="C5" s="30">
        <v>8856.7999999999993</v>
      </c>
    </row>
    <row r="6" spans="1:3" ht="30" customHeight="1" x14ac:dyDescent="0.3">
      <c r="A6" s="4">
        <v>43308</v>
      </c>
      <c r="C6" s="30">
        <v>2004.47</v>
      </c>
    </row>
    <row r="7" spans="1:3" ht="30" customHeight="1" x14ac:dyDescent="0.3">
      <c r="A7" s="4">
        <v>43311</v>
      </c>
      <c r="C7" s="30">
        <v>199492.25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3" sqref="F13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10" sqref="H10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251000</v>
      </c>
      <c r="B1" s="20">
        <f>SUM(B3:B65535)</f>
        <v>251000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>
        <v>43305</v>
      </c>
      <c r="B4" s="22">
        <v>10000</v>
      </c>
    </row>
    <row r="5" spans="1:3" ht="30" customHeight="1" x14ac:dyDescent="0.3">
      <c r="A5" s="4">
        <v>43305</v>
      </c>
      <c r="B5" s="22">
        <v>20000</v>
      </c>
    </row>
    <row r="6" spans="1:3" ht="30" customHeight="1" x14ac:dyDescent="0.3">
      <c r="A6" s="4">
        <v>43305</v>
      </c>
      <c r="B6" s="22">
        <v>15000</v>
      </c>
    </row>
    <row r="7" spans="1:3" ht="30" customHeight="1" x14ac:dyDescent="0.3">
      <c r="A7" s="4">
        <v>43311</v>
      </c>
      <c r="B7" s="22">
        <v>160000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4" sqref="G14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opLeftCell="U1" workbookViewId="0">
      <selection activeCell="AP16" sqref="AP16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1.25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1.25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22" width="11.25" style="10" bestFit="1" customWidth="1"/>
    <col min="23" max="23" width="8.625" style="12" bestFit="1" customWidth="1"/>
    <col min="24" max="24" width="7.375" style="38" bestFit="1" customWidth="1"/>
    <col min="25" max="25" width="12.75" style="13" bestFit="1" customWidth="1"/>
    <col min="26" max="26" width="9.75" style="13" bestFit="1" customWidth="1"/>
    <col min="27" max="27" width="12.75" style="13" bestFit="1" customWidth="1"/>
    <col min="28" max="28" width="3.75" style="34" customWidth="1"/>
    <col min="29" max="29" width="11.25" style="10" bestFit="1" customWidth="1"/>
    <col min="30" max="30" width="9.625" style="12" bestFit="1" customWidth="1"/>
    <col min="31" max="31" width="7.375" style="38" bestFit="1" customWidth="1"/>
    <col min="32" max="32" width="12.75" style="13" bestFit="1" customWidth="1"/>
    <col min="33" max="33" width="9.75" style="13" bestFit="1" customWidth="1"/>
    <col min="34" max="34" width="12.75" style="13" bestFit="1" customWidth="1"/>
    <col min="35" max="35" width="3.75" style="34" customWidth="1"/>
    <col min="36" max="16384" width="9" style="10"/>
  </cols>
  <sheetData>
    <row r="1" spans="1:45" s="15" customFormat="1" ht="54" customHeight="1" x14ac:dyDescent="0.15">
      <c r="A1" s="33" t="s">
        <v>14</v>
      </c>
      <c r="B1" s="31">
        <f>MIN(B3:B65535)</f>
        <v>0</v>
      </c>
      <c r="C1" s="35">
        <f t="shared" ref="C1:E1" si="0">SUM(C3:C65535)</f>
        <v>0</v>
      </c>
      <c r="D1" s="31">
        <f t="shared" si="0"/>
        <v>0</v>
      </c>
      <c r="E1" s="31">
        <f t="shared" si="0"/>
        <v>0</v>
      </c>
      <c r="F1" s="31" t="e">
        <f>(D1+E1)/C1</f>
        <v>#DIV/0!</v>
      </c>
      <c r="G1" s="34"/>
      <c r="H1" s="33" t="s">
        <v>15</v>
      </c>
      <c r="I1" s="31">
        <f>MIN(I3:I65535)</f>
        <v>1.49</v>
      </c>
      <c r="J1" s="35">
        <f t="shared" ref="J1:L1" si="1">SUM(J3:J65535)</f>
        <v>8900</v>
      </c>
      <c r="K1" s="31">
        <f t="shared" si="1"/>
        <v>13267.900000000001</v>
      </c>
      <c r="L1" s="31">
        <f t="shared" si="1"/>
        <v>1.33</v>
      </c>
      <c r="M1" s="31">
        <f>(K1+L1)/J1</f>
        <v>1.4909247191011237</v>
      </c>
      <c r="N1" s="34"/>
      <c r="O1" s="33" t="s">
        <v>16</v>
      </c>
      <c r="P1" s="31">
        <f>MIN(P3:P65535)</f>
        <v>0.77</v>
      </c>
      <c r="Q1" s="35">
        <f t="shared" ref="Q1:S1" si="2">SUM(Q3:Q65535)</f>
        <v>19600</v>
      </c>
      <c r="R1" s="31">
        <f t="shared" si="2"/>
        <v>15125</v>
      </c>
      <c r="S1" s="31">
        <f t="shared" si="2"/>
        <v>1.51</v>
      </c>
      <c r="T1" s="31">
        <f>(R1+S1)/Q1</f>
        <v>0.77176071428571424</v>
      </c>
      <c r="U1" s="34"/>
      <c r="V1" s="33" t="s">
        <v>30</v>
      </c>
      <c r="W1" s="31">
        <f>MIN(W3:W65535)</f>
        <v>0.7</v>
      </c>
      <c r="X1" s="35">
        <f t="shared" ref="X1:Z1" si="3">SUM(X3:X65535)</f>
        <v>16500</v>
      </c>
      <c r="Y1" s="31">
        <f t="shared" si="3"/>
        <v>12157.5</v>
      </c>
      <c r="Z1" s="31">
        <f t="shared" si="3"/>
        <v>1.22</v>
      </c>
      <c r="AA1" s="31">
        <f>(Y1+Z1)/X1</f>
        <v>0.73689212121212122</v>
      </c>
      <c r="AB1" s="34"/>
      <c r="AC1" s="33" t="s">
        <v>31</v>
      </c>
      <c r="AD1" s="31">
        <f>MIN(AD3:AD65535)</f>
        <v>14.8</v>
      </c>
      <c r="AE1" s="35">
        <f t="shared" ref="AE1:AG1" si="4">SUM(AE3:AE65535)</f>
        <v>3400</v>
      </c>
      <c r="AF1" s="31">
        <f t="shared" si="4"/>
        <v>50320</v>
      </c>
      <c r="AG1" s="31">
        <f t="shared" si="4"/>
        <v>10.07</v>
      </c>
      <c r="AH1" s="31">
        <f>(AF1+AG1)/AE1</f>
        <v>14.802961764705882</v>
      </c>
      <c r="AI1" s="34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13</v>
      </c>
      <c r="P2" s="32" t="s">
        <v>8</v>
      </c>
      <c r="Q2" s="36" t="s">
        <v>9</v>
      </c>
      <c r="R2" s="32" t="s">
        <v>10</v>
      </c>
      <c r="S2" s="32" t="s">
        <v>11</v>
      </c>
      <c r="T2" s="32" t="s">
        <v>12</v>
      </c>
      <c r="U2" s="26"/>
      <c r="V2" s="16" t="s">
        <v>2</v>
      </c>
      <c r="W2" s="32" t="s">
        <v>8</v>
      </c>
      <c r="X2" s="36" t="s">
        <v>9</v>
      </c>
      <c r="Y2" s="32" t="s">
        <v>5</v>
      </c>
      <c r="Z2" s="32" t="s">
        <v>11</v>
      </c>
      <c r="AA2" s="32" t="s">
        <v>12</v>
      </c>
      <c r="AB2" s="26"/>
      <c r="AC2" s="16" t="s">
        <v>2</v>
      </c>
      <c r="AD2" s="32" t="s">
        <v>8</v>
      </c>
      <c r="AE2" s="36" t="s">
        <v>9</v>
      </c>
      <c r="AF2" s="32" t="s">
        <v>5</v>
      </c>
      <c r="AG2" s="32" t="s">
        <v>11</v>
      </c>
      <c r="AH2" s="32" t="s">
        <v>12</v>
      </c>
      <c r="AI2" s="26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5" customFormat="1" ht="30" customHeight="1" x14ac:dyDescent="0.15">
      <c r="A3" s="17"/>
      <c r="B3" s="18"/>
      <c r="C3" s="37"/>
      <c r="D3" s="19"/>
      <c r="E3" s="19"/>
      <c r="F3" s="19"/>
      <c r="G3" s="34"/>
      <c r="H3" s="17">
        <v>43305</v>
      </c>
      <c r="I3" s="18">
        <v>1.49</v>
      </c>
      <c r="J3" s="37">
        <v>2000</v>
      </c>
      <c r="K3" s="19">
        <f>I3*J3</f>
        <v>2980</v>
      </c>
      <c r="L3" s="19">
        <v>0.3</v>
      </c>
      <c r="M3" s="19">
        <f>K3+L3</f>
        <v>2980.3</v>
      </c>
      <c r="N3" s="34"/>
      <c r="O3" s="17">
        <v>43305</v>
      </c>
      <c r="P3" s="18">
        <v>0.77</v>
      </c>
      <c r="Q3" s="37">
        <v>13000</v>
      </c>
      <c r="R3" s="19">
        <f>P3*Q3</f>
        <v>10010</v>
      </c>
      <c r="S3" s="19">
        <v>1</v>
      </c>
      <c r="T3" s="19">
        <f>R3+S3</f>
        <v>10011</v>
      </c>
      <c r="U3" s="34"/>
      <c r="V3" s="17">
        <v>43300</v>
      </c>
      <c r="W3" s="18">
        <v>0.7</v>
      </c>
      <c r="X3" s="37">
        <v>3000</v>
      </c>
      <c r="Y3" s="19">
        <f>W3*X3</f>
        <v>2100</v>
      </c>
      <c r="Z3" s="19">
        <f>Y3/10000</f>
        <v>0.21</v>
      </c>
      <c r="AA3" s="19">
        <f>Y3+Z3</f>
        <v>2100.21</v>
      </c>
      <c r="AB3" s="34"/>
      <c r="AC3" s="17">
        <v>43305</v>
      </c>
      <c r="AD3" s="18">
        <v>14.8</v>
      </c>
      <c r="AE3" s="37">
        <v>3400</v>
      </c>
      <c r="AF3" s="19">
        <f>AD3*AE3</f>
        <v>50320</v>
      </c>
      <c r="AG3" s="19">
        <v>10.07</v>
      </c>
      <c r="AH3" s="19">
        <f>AF3+AG3</f>
        <v>50330.07</v>
      </c>
      <c r="AI3" s="34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15" customFormat="1" ht="30" customHeight="1" x14ac:dyDescent="0.15">
      <c r="A4" s="17"/>
      <c r="B4" s="18"/>
      <c r="C4" s="37"/>
      <c r="D4" s="19"/>
      <c r="E4" s="19"/>
      <c r="F4" s="19"/>
      <c r="G4" s="34"/>
      <c r="H4" s="17">
        <v>43305</v>
      </c>
      <c r="I4" s="18">
        <v>1.4910000000000001</v>
      </c>
      <c r="J4" s="37">
        <v>6900</v>
      </c>
      <c r="K4" s="19">
        <f>I4*J4</f>
        <v>10287.900000000001</v>
      </c>
      <c r="L4" s="19">
        <v>1.03</v>
      </c>
      <c r="M4" s="19">
        <f>K4+L4</f>
        <v>10288.930000000002</v>
      </c>
      <c r="N4" s="34"/>
      <c r="O4" s="17">
        <v>43305</v>
      </c>
      <c r="P4" s="18">
        <v>0.77500000000000002</v>
      </c>
      <c r="Q4" s="37">
        <v>6600</v>
      </c>
      <c r="R4" s="19">
        <f>P4*Q4</f>
        <v>5115</v>
      </c>
      <c r="S4" s="19">
        <v>0.51</v>
      </c>
      <c r="T4" s="19">
        <f>R4+S4</f>
        <v>5115.51</v>
      </c>
      <c r="U4" s="34"/>
      <c r="V4" s="17">
        <v>43305</v>
      </c>
      <c r="W4" s="18">
        <v>0.745</v>
      </c>
      <c r="X4" s="37">
        <v>13500</v>
      </c>
      <c r="Y4" s="19">
        <f>W4*X4</f>
        <v>10057.5</v>
      </c>
      <c r="Z4" s="19">
        <v>1.01</v>
      </c>
      <c r="AA4" s="19">
        <f>Y4+Z4</f>
        <v>10058.51</v>
      </c>
      <c r="AB4" s="34"/>
      <c r="AC4" s="17"/>
      <c r="AD4" s="18"/>
      <c r="AE4" s="37"/>
      <c r="AF4" s="19"/>
      <c r="AG4" s="19"/>
      <c r="AH4" s="19"/>
      <c r="AI4" s="34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s="15" customFormat="1" ht="30" customHeight="1" x14ac:dyDescent="0.15">
      <c r="A5" s="17"/>
      <c r="B5" s="18"/>
      <c r="C5" s="37"/>
      <c r="D5" s="19"/>
      <c r="E5" s="19"/>
      <c r="F5" s="19"/>
      <c r="G5" s="34"/>
      <c r="H5" s="17"/>
      <c r="I5" s="18"/>
      <c r="J5" s="37"/>
      <c r="K5" s="19"/>
      <c r="L5" s="19"/>
      <c r="M5" s="19"/>
      <c r="N5" s="34"/>
      <c r="O5" s="17"/>
      <c r="P5" s="18"/>
      <c r="Q5" s="37"/>
      <c r="R5" s="19"/>
      <c r="S5" s="19"/>
      <c r="T5" s="19"/>
      <c r="U5" s="34"/>
      <c r="V5" s="17"/>
      <c r="W5" s="18"/>
      <c r="X5" s="37"/>
      <c r="Y5" s="19"/>
      <c r="Z5" s="19"/>
      <c r="AA5" s="19"/>
      <c r="AB5" s="34"/>
      <c r="AC5" s="17"/>
      <c r="AD5" s="18"/>
      <c r="AE5" s="37"/>
      <c r="AF5" s="19"/>
      <c r="AG5" s="19"/>
      <c r="AH5" s="19"/>
      <c r="AI5" s="34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s="15" customFormat="1" ht="30" customHeight="1" x14ac:dyDescent="0.15">
      <c r="A6" s="17"/>
      <c r="B6" s="18"/>
      <c r="C6" s="37"/>
      <c r="D6" s="19"/>
      <c r="E6" s="19"/>
      <c r="F6" s="19"/>
      <c r="G6" s="34"/>
      <c r="H6" s="17"/>
      <c r="I6" s="18"/>
      <c r="J6" s="37"/>
      <c r="K6" s="19"/>
      <c r="L6" s="19"/>
      <c r="M6" s="19"/>
      <c r="N6" s="34"/>
      <c r="O6" s="17"/>
      <c r="P6" s="18"/>
      <c r="Q6" s="37"/>
      <c r="R6" s="19"/>
      <c r="S6" s="19"/>
      <c r="T6" s="19"/>
      <c r="U6" s="34"/>
      <c r="V6" s="17"/>
      <c r="W6" s="18"/>
      <c r="X6" s="37"/>
      <c r="Y6" s="19"/>
      <c r="Z6" s="19"/>
      <c r="AA6" s="19"/>
      <c r="AB6" s="34"/>
      <c r="AC6" s="17"/>
      <c r="AD6" s="18"/>
      <c r="AE6" s="37"/>
      <c r="AF6" s="19"/>
      <c r="AG6" s="19"/>
      <c r="AH6" s="19"/>
      <c r="AI6" s="34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30" customHeight="1" x14ac:dyDescent="0.15">
      <c r="A7" s="17"/>
      <c r="B7" s="18"/>
      <c r="C7" s="37"/>
      <c r="D7" s="19"/>
      <c r="E7" s="19"/>
      <c r="F7" s="19"/>
      <c r="H7" s="17"/>
      <c r="I7" s="18"/>
      <c r="J7" s="37"/>
      <c r="K7" s="19"/>
      <c r="L7" s="19"/>
      <c r="M7" s="19"/>
      <c r="O7" s="17"/>
      <c r="P7" s="18"/>
      <c r="Q7" s="37"/>
      <c r="R7" s="19"/>
      <c r="S7" s="19"/>
      <c r="T7" s="19"/>
      <c r="V7" s="17"/>
      <c r="W7" s="18"/>
      <c r="X7" s="37"/>
      <c r="Y7" s="19"/>
      <c r="Z7" s="19"/>
      <c r="AA7" s="19"/>
      <c r="AC7" s="17"/>
      <c r="AD7" s="18"/>
      <c r="AE7" s="37"/>
      <c r="AF7" s="19"/>
      <c r="AG7" s="19"/>
      <c r="AH7" s="19"/>
    </row>
    <row r="8" spans="1:45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  <c r="V8" s="17"/>
      <c r="W8" s="18"/>
      <c r="X8" s="37"/>
      <c r="Y8" s="19"/>
      <c r="Z8" s="19"/>
      <c r="AA8" s="19"/>
      <c r="AC8" s="17"/>
      <c r="AD8" s="18"/>
      <c r="AE8" s="37"/>
      <c r="AF8" s="19"/>
      <c r="AG8" s="19"/>
      <c r="AH8" s="19"/>
    </row>
    <row r="9" spans="1:45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  <c r="V9" s="17"/>
      <c r="W9" s="18"/>
      <c r="X9" s="37"/>
      <c r="Y9" s="19"/>
      <c r="Z9" s="19"/>
      <c r="AA9" s="19"/>
      <c r="AC9" s="17"/>
      <c r="AD9" s="18"/>
      <c r="AE9" s="37"/>
      <c r="AF9" s="19"/>
      <c r="AG9" s="19"/>
      <c r="AH9" s="19"/>
    </row>
    <row r="10" spans="1:45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  <c r="V10" s="17"/>
      <c r="W10" s="18"/>
      <c r="X10" s="37"/>
      <c r="Y10" s="19"/>
      <c r="Z10" s="19"/>
      <c r="AA10" s="19"/>
      <c r="AC10" s="17"/>
      <c r="AD10" s="18"/>
      <c r="AE10" s="37"/>
      <c r="AF10" s="19"/>
      <c r="AG10" s="19"/>
      <c r="AH10" s="19"/>
    </row>
    <row r="11" spans="1:45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  <c r="V11" s="17"/>
      <c r="W11" s="18"/>
      <c r="X11" s="37"/>
      <c r="Y11" s="19"/>
      <c r="Z11" s="19"/>
      <c r="AA11" s="19"/>
      <c r="AC11" s="17"/>
      <c r="AD11" s="18"/>
      <c r="AE11" s="37"/>
      <c r="AF11" s="19"/>
      <c r="AG11" s="19"/>
      <c r="AH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N16" sqref="N16"/>
    </sheetView>
  </sheetViews>
  <sheetFormatPr defaultRowHeight="24.95" customHeight="1" x14ac:dyDescent="0.15"/>
  <cols>
    <col min="1" max="1" width="29.5" style="39" customWidth="1"/>
    <col min="2" max="2" width="9" style="40"/>
    <col min="3" max="3" width="9" style="41"/>
    <col min="4" max="4" width="9" style="42"/>
    <col min="5" max="5" width="9" style="43"/>
    <col min="6" max="16384" width="9" style="44"/>
  </cols>
  <sheetData>
    <row r="1" spans="1:5" s="50" customFormat="1" ht="24.95" customHeight="1" x14ac:dyDescent="0.15">
      <c r="A1" s="45" t="s">
        <v>25</v>
      </c>
      <c r="B1" s="46" t="s">
        <v>26</v>
      </c>
      <c r="C1" s="47" t="s">
        <v>27</v>
      </c>
      <c r="D1" s="48" t="s">
        <v>28</v>
      </c>
      <c r="E1" s="49" t="s">
        <v>29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1.46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1.44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1.52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0.72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0.7</v>
      </c>
    </row>
    <row r="7" spans="1:5" ht="24.95" customHeight="1" x14ac:dyDescent="0.15">
      <c r="A7" s="39" t="s">
        <v>24</v>
      </c>
      <c r="B7" s="40">
        <v>0.93</v>
      </c>
      <c r="C7" s="41">
        <v>2.62</v>
      </c>
      <c r="D7" s="42">
        <v>2.5590000000000002</v>
      </c>
      <c r="E7" s="43">
        <v>2.2000000000000002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充</vt:lpstr>
      <vt:lpstr>平安证券</vt:lpstr>
      <vt:lpstr>华泰证券</vt:lpstr>
      <vt:lpstr>纯债基金</vt:lpstr>
      <vt:lpstr>指数基金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2018-07-30T05:36:38Z</dcterms:modified>
</cp:coreProperties>
</file>