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/qqtron/"/>
    </mc:Choice>
  </mc:AlternateContent>
  <xr:revisionPtr revIDLastSave="0" documentId="13_ncr:1_{E7B8A1F3-CFC7-0C43-97E1-10A393C034FA}" xr6:coauthVersionLast="45" xr6:coauthVersionMax="46" xr10:uidLastSave="{00000000-0000-0000-0000-000000000000}"/>
  <bookViews>
    <workbookView xWindow="840" yWindow="460" windowWidth="27960" windowHeight="17540" xr2:uid="{00000000-000D-0000-FFFF-FFFF00000000}"/>
  </bookViews>
  <sheets>
    <sheet name="Limpieza_vf" sheetId="25" r:id="rId1"/>
    <sheet name="CALENDARIO (MAR)" sheetId="7" state="hidden" r:id="rId2"/>
    <sheet name="CALENDARIO (MAY)" sheetId="8" state="hidden" r:id="rId3"/>
    <sheet name="CALENDARIO (FEB)" sheetId="9" state="hidden" r:id="rId4"/>
    <sheet name="CALENDARIO (ENE)" sheetId="10" state="hidden" r:id="rId5"/>
    <sheet name="CALENDARIO (DIC)" sheetId="12" state="hidden" r:id="rId6"/>
    <sheet name="CALENDARIO (NOV)" sheetId="13" state="hidden" r:id="rId7"/>
    <sheet name="CALENDARIO (OCT)" sheetId="14" state="hidden" r:id="rId8"/>
    <sheet name="CALENDARIO (SEPT)" sheetId="15" state="hidden" r:id="rId9"/>
    <sheet name="REPORTE" sheetId="21" state="hidden" r:id="rId10"/>
    <sheet name="Respuestas de formulario 1" sheetId="22" state="hidden" r:id="rId11"/>
  </sheets>
  <definedNames>
    <definedName name="_xlnm._FilterDatabase" localSheetId="0" hidden="1">Limpieza_vf!$A$1:$E$884</definedName>
    <definedName name="_xlnm._FilterDatabase" localSheetId="9" hidden="1">REPORTE!$A$1</definedName>
    <definedName name="_xlchart.v1.0" hidden="1">REPORTE!$B$289:$B$322</definedName>
    <definedName name="_xlchart.v1.1" hidden="1">REPORTE!$C$289:$C$322</definedName>
  </definedNames>
  <calcPr calcId="191029"/>
  <customWorkbookViews>
    <customWorkbookView name="Filtro 3" guid="{A70C1E85-9656-42E1-A12C-168F45345FF5}" maximized="1" windowWidth="0" windowHeight="0" activeSheetId="0"/>
    <customWorkbookView name="Filtro 2" guid="{A08B13A9-0487-463C-80CE-183F8807E290}" maximized="1" windowWidth="0" windowHeight="0" activeSheetId="0"/>
    <customWorkbookView name="Filtro 1" guid="{86D7BF94-DB42-42D0-A582-6832B45A7884}" maximized="1" windowWidth="0" windowHeight="0" activeSheetId="0"/>
    <customWorkbookView name="Filtro 7" guid="{2BE9FA78-0B8C-4687-BED7-D537FB930882}" maximized="1" windowWidth="0" windowHeight="0" activeSheetId="0"/>
    <customWorkbookView name="Filtro 6" guid="{EE0F13C4-FBFD-4270-85B5-D110DC2AF4F1}" maximized="1" windowWidth="0" windowHeight="0" activeSheetId="0"/>
    <customWorkbookView name="Filtro 10" guid="{D73CA5D8-998A-44D6-8B54-A605971946FA}" maximized="1" windowWidth="0" windowHeight="0" activeSheetId="0"/>
    <customWorkbookView name="Filtro 5" guid="{1AE8527B-8C57-4977-9BE9-F7BC3C37DC58}" maximized="1" windowWidth="0" windowHeight="0" activeSheetId="0"/>
    <customWorkbookView name="Filtro 4" guid="{EFA5B7E1-265E-408D-873D-9D712A8F44F1}" maximized="1" windowWidth="0" windowHeight="0" activeSheetId="0"/>
    <customWorkbookView name="Filtro 9" guid="{39C44A07-E9D7-423D-BC64-416A81418687}" maximized="1" windowWidth="0" windowHeight="0" activeSheetId="0"/>
    <customWorkbookView name="Filtro 8" guid="{D9B2FCDE-D39A-481C-9C17-B370ED328538}" maximized="1" windowWidth="0" windowHeight="0" activeSheetId="0"/>
  </customWorkbookViews>
</workbook>
</file>

<file path=xl/calcChain.xml><?xml version="1.0" encoding="utf-8"?>
<calcChain xmlns="http://schemas.openxmlformats.org/spreadsheetml/2006/main">
  <c r="H376" i="21" l="1"/>
  <c r="G376" i="21"/>
  <c r="F376" i="21"/>
  <c r="E376" i="21"/>
  <c r="D376" i="21"/>
  <c r="H375" i="21"/>
  <c r="G375" i="21"/>
  <c r="F375" i="21"/>
  <c r="E375" i="21"/>
  <c r="D375" i="21"/>
  <c r="O372" i="21"/>
  <c r="N372" i="21"/>
  <c r="M372" i="21"/>
  <c r="L372" i="21"/>
  <c r="K372" i="21"/>
  <c r="J372" i="21"/>
  <c r="I372" i="21"/>
  <c r="H372" i="21"/>
  <c r="G372" i="21"/>
  <c r="F372" i="21"/>
  <c r="E372" i="21"/>
  <c r="D372" i="21"/>
  <c r="O371" i="21"/>
  <c r="N371" i="21"/>
  <c r="M371" i="21"/>
  <c r="L371" i="21"/>
  <c r="K371" i="21"/>
  <c r="J371" i="21"/>
  <c r="I371" i="21"/>
  <c r="H371" i="21"/>
  <c r="G371" i="21"/>
  <c r="F371" i="21"/>
  <c r="E371" i="21"/>
  <c r="D371" i="21"/>
  <c r="B362" i="21"/>
  <c r="F362" i="21" s="1"/>
  <c r="Q362" i="21" s="1"/>
  <c r="AN361" i="21"/>
  <c r="B361" i="21"/>
  <c r="F361" i="21" s="1"/>
  <c r="Q361" i="21" s="1"/>
  <c r="AN360" i="21"/>
  <c r="F360" i="21"/>
  <c r="Q360" i="21" s="1"/>
  <c r="B360" i="21"/>
  <c r="AN359" i="21"/>
  <c r="F359" i="21"/>
  <c r="Q359" i="21" s="1"/>
  <c r="B359" i="21"/>
  <c r="AN358" i="21"/>
  <c r="Q358" i="21"/>
  <c r="F358" i="21"/>
  <c r="B358" i="21"/>
  <c r="AN357" i="21"/>
  <c r="B357" i="21"/>
  <c r="F357" i="21" s="1"/>
  <c r="Q357" i="21" s="1"/>
  <c r="AN356" i="21"/>
  <c r="B356" i="21"/>
  <c r="F356" i="21" s="1"/>
  <c r="Q356" i="21" s="1"/>
  <c r="AN355" i="21"/>
  <c r="B355" i="21"/>
  <c r="F355" i="21" s="1"/>
  <c r="Q355" i="21" s="1"/>
  <c r="AN354" i="21"/>
  <c r="B354" i="21"/>
  <c r="F354" i="21" s="1"/>
  <c r="Q354" i="21" s="1"/>
  <c r="AN353" i="21"/>
  <c r="F353" i="21"/>
  <c r="Q353" i="21" s="1"/>
  <c r="B353" i="21"/>
  <c r="AN352" i="21"/>
  <c r="F352" i="21"/>
  <c r="Q352" i="21" s="1"/>
  <c r="B352" i="21"/>
  <c r="AN351" i="21"/>
  <c r="F351" i="21"/>
  <c r="Q351" i="21" s="1"/>
  <c r="B351" i="21"/>
  <c r="AN350" i="21"/>
  <c r="F350" i="21"/>
  <c r="Q350" i="21" s="1"/>
  <c r="B350" i="21"/>
  <c r="AN349" i="21"/>
  <c r="B349" i="21"/>
  <c r="F349" i="21" s="1"/>
  <c r="Q349" i="21" s="1"/>
  <c r="AN348" i="21"/>
  <c r="B348" i="21"/>
  <c r="F348" i="21" s="1"/>
  <c r="Q348" i="21" s="1"/>
  <c r="AN347" i="21"/>
  <c r="B347" i="21"/>
  <c r="F347" i="21" s="1"/>
  <c r="Q347" i="21" s="1"/>
  <c r="AN346" i="21"/>
  <c r="B346" i="21"/>
  <c r="F346" i="21" s="1"/>
  <c r="Q346" i="21" s="1"/>
  <c r="AN345" i="21"/>
  <c r="F345" i="21"/>
  <c r="Q345" i="21" s="1"/>
  <c r="B345" i="21"/>
  <c r="AN344" i="21"/>
  <c r="B344" i="21"/>
  <c r="F344" i="21" s="1"/>
  <c r="Q344" i="21" s="1"/>
  <c r="AN343" i="21"/>
  <c r="F343" i="21"/>
  <c r="Q343" i="21" s="1"/>
  <c r="B343" i="21"/>
  <c r="AN342" i="21"/>
  <c r="Q342" i="21"/>
  <c r="F342" i="21"/>
  <c r="B342" i="21"/>
  <c r="AN341" i="21"/>
  <c r="F341" i="21"/>
  <c r="Q341" i="21" s="1"/>
  <c r="B341" i="21"/>
  <c r="AN340" i="21"/>
  <c r="F340" i="21"/>
  <c r="Q340" i="21" s="1"/>
  <c r="B340" i="21"/>
  <c r="AN339" i="21"/>
  <c r="Q339" i="21"/>
  <c r="F339" i="21"/>
  <c r="B339" i="21"/>
  <c r="AN338" i="21"/>
  <c r="B338" i="21"/>
  <c r="F338" i="21" s="1"/>
  <c r="Q338" i="21" s="1"/>
  <c r="AN337" i="21"/>
  <c r="F337" i="21"/>
  <c r="Q337" i="21" s="1"/>
  <c r="B337" i="21"/>
  <c r="AN336" i="21"/>
  <c r="B336" i="21"/>
  <c r="F336" i="21" s="1"/>
  <c r="Q336" i="21" s="1"/>
  <c r="AN335" i="21"/>
  <c r="B335" i="21"/>
  <c r="F335" i="21" s="1"/>
  <c r="Q335" i="21" s="1"/>
  <c r="AN334" i="21"/>
  <c r="F334" i="21"/>
  <c r="Q334" i="21" s="1"/>
  <c r="B334" i="21"/>
  <c r="AN333" i="21"/>
  <c r="B333" i="21"/>
  <c r="F333" i="21" s="1"/>
  <c r="Q333" i="21" s="1"/>
  <c r="AN332" i="21"/>
  <c r="F332" i="21"/>
  <c r="Q332" i="21" s="1"/>
  <c r="B332" i="21"/>
  <c r="AN331" i="21"/>
  <c r="Q331" i="21"/>
  <c r="B331" i="21"/>
  <c r="F331" i="21" s="1"/>
  <c r="AN330" i="21"/>
  <c r="B330" i="21"/>
  <c r="F330" i="21" s="1"/>
  <c r="Q330" i="21" s="1"/>
  <c r="AN329" i="21"/>
  <c r="Q329" i="21"/>
  <c r="F329" i="21"/>
  <c r="B329" i="21"/>
  <c r="AN328" i="21"/>
  <c r="B328" i="21"/>
  <c r="F328" i="21" s="1"/>
  <c r="Q328" i="21" s="1"/>
  <c r="AN327" i="21"/>
  <c r="B327" i="21"/>
  <c r="F327" i="21" s="1"/>
  <c r="Q327" i="21" s="1"/>
  <c r="AN326" i="21"/>
  <c r="Q326" i="21"/>
  <c r="F326" i="21"/>
  <c r="B326" i="21"/>
  <c r="AN325" i="21"/>
  <c r="B325" i="21"/>
  <c r="F325" i="21" s="1"/>
  <c r="Q325" i="21" s="1"/>
  <c r="AN324" i="21"/>
  <c r="B324" i="21"/>
  <c r="F324" i="21" s="1"/>
  <c r="Q324" i="21" s="1"/>
  <c r="AN323" i="21"/>
  <c r="F323" i="21"/>
  <c r="Q323" i="21" s="1"/>
  <c r="B323" i="21"/>
  <c r="AN322" i="21"/>
  <c r="B322" i="21"/>
  <c r="F322" i="21" s="1"/>
  <c r="Q322" i="21" s="1"/>
  <c r="AN321" i="21"/>
  <c r="B321" i="21"/>
  <c r="F321" i="21" s="1"/>
  <c r="Q321" i="21" s="1"/>
  <c r="AN320" i="21"/>
  <c r="B320" i="21"/>
  <c r="F320" i="21" s="1"/>
  <c r="Q320" i="21" s="1"/>
  <c r="AN319" i="21"/>
  <c r="B319" i="21"/>
  <c r="F319" i="21" s="1"/>
  <c r="Q319" i="21" s="1"/>
  <c r="AN318" i="21"/>
  <c r="F318" i="21"/>
  <c r="Q318" i="21" s="1"/>
  <c r="B318" i="21"/>
  <c r="AN317" i="21"/>
  <c r="Q317" i="21"/>
  <c r="B317" i="21"/>
  <c r="F317" i="21" s="1"/>
  <c r="AN316" i="21"/>
  <c r="B316" i="21"/>
  <c r="F316" i="21" s="1"/>
  <c r="Q316" i="21" s="1"/>
  <c r="AN315" i="21"/>
  <c r="F315" i="21"/>
  <c r="Q315" i="21" s="1"/>
  <c r="B315" i="21"/>
  <c r="AN314" i="21"/>
  <c r="B314" i="21"/>
  <c r="F314" i="21" s="1"/>
  <c r="Q314" i="21" s="1"/>
  <c r="AN313" i="21"/>
  <c r="B313" i="21"/>
  <c r="F313" i="21" s="1"/>
  <c r="Q313" i="21" s="1"/>
  <c r="AN312" i="21"/>
  <c r="B312" i="21"/>
  <c r="F312" i="21" s="1"/>
  <c r="Q312" i="21" s="1"/>
  <c r="AN311" i="21"/>
  <c r="F311" i="21"/>
  <c r="Q311" i="21" s="1"/>
  <c r="B311" i="21"/>
  <c r="AN310" i="21"/>
  <c r="B310" i="21"/>
  <c r="F310" i="21" s="1"/>
  <c r="Q310" i="21" s="1"/>
  <c r="AN309" i="21"/>
  <c r="Q309" i="21"/>
  <c r="F309" i="21"/>
  <c r="B309" i="21"/>
  <c r="AN308" i="21"/>
  <c r="B308" i="21"/>
  <c r="F308" i="21" s="1"/>
  <c r="Q308" i="21" s="1"/>
  <c r="AN307" i="21"/>
  <c r="B307" i="21"/>
  <c r="F307" i="21" s="1"/>
  <c r="Q307" i="21" s="1"/>
  <c r="AN306" i="21"/>
  <c r="F306" i="21"/>
  <c r="Q306" i="21" s="1"/>
  <c r="B306" i="21"/>
  <c r="AN305" i="21"/>
  <c r="B305" i="21"/>
  <c r="F305" i="21" s="1"/>
  <c r="Q305" i="21" s="1"/>
  <c r="AN304" i="21"/>
  <c r="F304" i="21"/>
  <c r="Q304" i="21" s="1"/>
  <c r="B304" i="21"/>
  <c r="AN303" i="21"/>
  <c r="B303" i="21"/>
  <c r="F303" i="21" s="1"/>
  <c r="Q303" i="21" s="1"/>
  <c r="AN302" i="21"/>
  <c r="Q302" i="21"/>
  <c r="B302" i="21"/>
  <c r="F302" i="21" s="1"/>
  <c r="AN301" i="21"/>
  <c r="B301" i="21"/>
  <c r="F301" i="21" s="1"/>
  <c r="Q301" i="21" s="1"/>
  <c r="AN300" i="21"/>
  <c r="B300" i="21"/>
  <c r="F300" i="21" s="1"/>
  <c r="Q300" i="21" s="1"/>
  <c r="AN299" i="21"/>
  <c r="B299" i="21"/>
  <c r="F299" i="21" s="1"/>
  <c r="Q299" i="21" s="1"/>
  <c r="AN298" i="21"/>
  <c r="Q298" i="21"/>
  <c r="F298" i="21"/>
  <c r="B298" i="21"/>
  <c r="AN297" i="21"/>
  <c r="Q297" i="21"/>
  <c r="B297" i="21"/>
  <c r="F297" i="21" s="1"/>
  <c r="AN296" i="21"/>
  <c r="F296" i="21"/>
  <c r="Q296" i="21" s="1"/>
  <c r="B296" i="21"/>
  <c r="AN295" i="21"/>
  <c r="F295" i="21"/>
  <c r="Q295" i="21" s="1"/>
  <c r="B295" i="21"/>
  <c r="AN294" i="21"/>
  <c r="F294" i="21"/>
  <c r="Q294" i="21" s="1"/>
  <c r="B294" i="21"/>
  <c r="AN293" i="21"/>
  <c r="F293" i="21"/>
  <c r="Q293" i="21" s="1"/>
  <c r="B293" i="21"/>
  <c r="AN292" i="21"/>
  <c r="F292" i="21"/>
  <c r="Q292" i="21" s="1"/>
  <c r="B292" i="21"/>
  <c r="AN291" i="21"/>
  <c r="F291" i="21"/>
  <c r="Q291" i="21" s="1"/>
  <c r="B291" i="21"/>
  <c r="AN290" i="21"/>
  <c r="T290" i="21"/>
  <c r="S290" i="21"/>
  <c r="D290" i="21"/>
  <c r="AG289" i="21"/>
  <c r="AF289" i="21"/>
  <c r="F289" i="21"/>
  <c r="V208" i="21"/>
  <c r="U208" i="21"/>
  <c r="T208" i="21"/>
  <c r="S208" i="21"/>
  <c r="R208" i="21"/>
  <c r="Q208" i="21"/>
  <c r="P208" i="21"/>
  <c r="O208" i="21"/>
  <c r="N208" i="21"/>
  <c r="M208" i="21"/>
  <c r="L208" i="21"/>
  <c r="K208" i="21"/>
  <c r="J208" i="21"/>
  <c r="B205" i="21"/>
  <c r="B204" i="21"/>
  <c r="B203" i="21"/>
  <c r="P200" i="21"/>
  <c r="O200" i="21"/>
  <c r="N200" i="21"/>
  <c r="M200" i="21"/>
  <c r="L200" i="21"/>
  <c r="G200" i="21"/>
  <c r="F200" i="21"/>
  <c r="E200" i="21"/>
  <c r="D200" i="21"/>
  <c r="C200" i="21"/>
  <c r="P199" i="21"/>
  <c r="O199" i="21"/>
  <c r="N199" i="21"/>
  <c r="M199" i="21"/>
  <c r="L199" i="21"/>
  <c r="G199" i="21"/>
  <c r="F199" i="21"/>
  <c r="E199" i="21"/>
  <c r="D199" i="21"/>
  <c r="C199" i="21"/>
  <c r="P198" i="21"/>
  <c r="O198" i="21"/>
  <c r="N198" i="21"/>
  <c r="M198" i="21"/>
  <c r="L198" i="21"/>
  <c r="G198" i="21"/>
  <c r="F198" i="21"/>
  <c r="E198" i="21"/>
  <c r="D198" i="21"/>
  <c r="C198" i="21"/>
  <c r="P197" i="21"/>
  <c r="O197" i="21"/>
  <c r="N197" i="21"/>
  <c r="M197" i="21"/>
  <c r="L197" i="21"/>
  <c r="G197" i="21"/>
  <c r="F197" i="21"/>
  <c r="E197" i="21"/>
  <c r="D197" i="21"/>
  <c r="C197" i="21"/>
  <c r="P196" i="21"/>
  <c r="O196" i="21"/>
  <c r="N196" i="21"/>
  <c r="M196" i="21"/>
  <c r="L196" i="21"/>
  <c r="G196" i="21"/>
  <c r="F196" i="21"/>
  <c r="E196" i="21"/>
  <c r="D196" i="21"/>
  <c r="C196" i="21"/>
  <c r="G193" i="21"/>
  <c r="F193" i="21"/>
  <c r="E193" i="21"/>
  <c r="D193" i="21"/>
  <c r="C193" i="21"/>
  <c r="G192" i="21"/>
  <c r="F192" i="21"/>
  <c r="E192" i="21"/>
  <c r="D192" i="21"/>
  <c r="C192" i="21"/>
  <c r="G191" i="21"/>
  <c r="D191" i="21"/>
  <c r="C191" i="21"/>
  <c r="G190" i="21"/>
  <c r="E190" i="21"/>
  <c r="C190" i="21"/>
  <c r="G189" i="21"/>
  <c r="D189" i="21"/>
  <c r="C189" i="21"/>
  <c r="F188" i="21"/>
  <c r="D188" i="21"/>
  <c r="C188" i="21"/>
  <c r="G187" i="21"/>
  <c r="E187" i="21"/>
  <c r="D187" i="21"/>
  <c r="C187" i="21"/>
  <c r="G186" i="21"/>
  <c r="D186" i="21"/>
  <c r="C186" i="21"/>
  <c r="G185" i="21"/>
  <c r="F185" i="21"/>
  <c r="D185" i="21"/>
  <c r="C185" i="21"/>
  <c r="G184" i="21"/>
  <c r="F184" i="21"/>
  <c r="C184" i="21"/>
  <c r="G183" i="21"/>
  <c r="C183" i="21"/>
  <c r="G182" i="21"/>
  <c r="F182" i="21"/>
  <c r="C182" i="21"/>
  <c r="G181" i="21"/>
  <c r="G180" i="21"/>
  <c r="F180" i="21"/>
  <c r="G179" i="21"/>
  <c r="F179" i="21"/>
  <c r="C179" i="21"/>
  <c r="G178" i="21"/>
  <c r="F178" i="21"/>
  <c r="G177" i="21"/>
  <c r="F177" i="21"/>
  <c r="G176" i="21"/>
  <c r="F176" i="21"/>
  <c r="G175" i="21"/>
  <c r="F175" i="21"/>
  <c r="E175" i="21"/>
  <c r="G174" i="21"/>
  <c r="F174" i="21"/>
  <c r="E174" i="21"/>
  <c r="G173" i="21"/>
  <c r="F173" i="21"/>
  <c r="E173" i="21"/>
  <c r="G172" i="21"/>
  <c r="F172" i="21"/>
  <c r="E172" i="21"/>
  <c r="D172" i="21"/>
  <c r="L171" i="21"/>
  <c r="K171" i="21"/>
  <c r="J171" i="21"/>
  <c r="I171" i="21"/>
  <c r="H171" i="21"/>
  <c r="G171" i="21"/>
  <c r="F171" i="21"/>
  <c r="E171" i="21"/>
  <c r="D171" i="21"/>
  <c r="C171" i="21"/>
  <c r="C170" i="21"/>
  <c r="H170" i="21" s="1"/>
  <c r="L168" i="21"/>
  <c r="K168" i="21"/>
  <c r="J168" i="21"/>
  <c r="I168" i="21"/>
  <c r="H168" i="21"/>
  <c r="G168" i="21"/>
  <c r="F168" i="21"/>
  <c r="E168" i="21"/>
  <c r="D168" i="21"/>
  <c r="C168" i="21"/>
  <c r="L167" i="21"/>
  <c r="K167" i="21"/>
  <c r="J167" i="21"/>
  <c r="I167" i="21"/>
  <c r="H167" i="21"/>
  <c r="G167" i="21"/>
  <c r="F167" i="21"/>
  <c r="E167" i="21"/>
  <c r="D167" i="21"/>
  <c r="C167" i="21"/>
  <c r="L166" i="21"/>
  <c r="K166" i="21"/>
  <c r="I166" i="21"/>
  <c r="H166" i="21"/>
  <c r="G166" i="21"/>
  <c r="F166" i="21"/>
  <c r="E166" i="21"/>
  <c r="D166" i="21"/>
  <c r="L165" i="21"/>
  <c r="K165" i="21"/>
  <c r="J165" i="21"/>
  <c r="I165" i="21"/>
  <c r="H165" i="21"/>
  <c r="G165" i="21"/>
  <c r="F165" i="21"/>
  <c r="E165" i="21"/>
  <c r="D165" i="21"/>
  <c r="L164" i="21"/>
  <c r="K164" i="21"/>
  <c r="J164" i="21"/>
  <c r="I164" i="21"/>
  <c r="H164" i="21"/>
  <c r="G164" i="21"/>
  <c r="F164" i="21"/>
  <c r="E164" i="21"/>
  <c r="D164" i="21"/>
  <c r="L163" i="21"/>
  <c r="K163" i="21"/>
  <c r="J163" i="21"/>
  <c r="H163" i="21"/>
  <c r="G163" i="21"/>
  <c r="F163" i="21"/>
  <c r="E163" i="21"/>
  <c r="D163" i="21"/>
  <c r="L162" i="21"/>
  <c r="K162" i="21"/>
  <c r="J162" i="21"/>
  <c r="I162" i="21"/>
  <c r="H162" i="21"/>
  <c r="G162" i="21"/>
  <c r="F162" i="21"/>
  <c r="E162" i="21"/>
  <c r="D162" i="21"/>
  <c r="L161" i="21"/>
  <c r="K161" i="21"/>
  <c r="J161" i="21"/>
  <c r="I161" i="21"/>
  <c r="H161" i="21"/>
  <c r="G161" i="21"/>
  <c r="F161" i="21"/>
  <c r="E161" i="21"/>
  <c r="D161" i="21"/>
  <c r="L160" i="21"/>
  <c r="K160" i="21"/>
  <c r="J160" i="21"/>
  <c r="I160" i="21"/>
  <c r="H160" i="21"/>
  <c r="G160" i="21"/>
  <c r="F160" i="21"/>
  <c r="E160" i="21"/>
  <c r="D160" i="21"/>
  <c r="L159" i="21"/>
  <c r="K159" i="21"/>
  <c r="I159" i="21"/>
  <c r="H159" i="21"/>
  <c r="G159" i="21"/>
  <c r="F159" i="21"/>
  <c r="E159" i="21"/>
  <c r="D159" i="21"/>
  <c r="L158" i="21"/>
  <c r="K158" i="21"/>
  <c r="J158" i="21"/>
  <c r="H158" i="21"/>
  <c r="G158" i="21"/>
  <c r="F158" i="21"/>
  <c r="E158" i="21"/>
  <c r="D158" i="21"/>
  <c r="L157" i="21"/>
  <c r="K157" i="21"/>
  <c r="J157" i="21"/>
  <c r="I157" i="21"/>
  <c r="H157" i="21"/>
  <c r="G157" i="21"/>
  <c r="F157" i="21"/>
  <c r="E157" i="21"/>
  <c r="D157" i="21"/>
  <c r="L156" i="21"/>
  <c r="K156" i="21"/>
  <c r="J156" i="21"/>
  <c r="I156" i="21"/>
  <c r="H156" i="21"/>
  <c r="G156" i="21"/>
  <c r="F156" i="21"/>
  <c r="E156" i="21"/>
  <c r="D156" i="21"/>
  <c r="L155" i="21"/>
  <c r="K155" i="21"/>
  <c r="I155" i="21"/>
  <c r="H155" i="21"/>
  <c r="G155" i="21"/>
  <c r="F155" i="21"/>
  <c r="E155" i="21"/>
  <c r="D155" i="21"/>
  <c r="L154" i="21"/>
  <c r="K154" i="21"/>
  <c r="J154" i="21"/>
  <c r="I154" i="21"/>
  <c r="H154" i="21"/>
  <c r="G154" i="21"/>
  <c r="F154" i="21"/>
  <c r="E154" i="21"/>
  <c r="D154" i="21"/>
  <c r="L153" i="21"/>
  <c r="K153" i="21"/>
  <c r="H153" i="21"/>
  <c r="G153" i="21"/>
  <c r="F153" i="21"/>
  <c r="E153" i="21"/>
  <c r="D153" i="21"/>
  <c r="L152" i="21"/>
  <c r="K152" i="21"/>
  <c r="H152" i="21"/>
  <c r="G152" i="21"/>
  <c r="F152" i="21"/>
  <c r="E152" i="21"/>
  <c r="D152" i="21"/>
  <c r="L151" i="21"/>
  <c r="K151" i="21"/>
  <c r="I151" i="21"/>
  <c r="H151" i="21"/>
  <c r="G151" i="21"/>
  <c r="F151" i="21"/>
  <c r="E151" i="21"/>
  <c r="D151" i="21"/>
  <c r="L150" i="21"/>
  <c r="K150" i="21"/>
  <c r="H150" i="21"/>
  <c r="G150" i="21"/>
  <c r="F150" i="21"/>
  <c r="E150" i="21"/>
  <c r="D150" i="21"/>
  <c r="L149" i="21"/>
  <c r="K149" i="21"/>
  <c r="H149" i="21"/>
  <c r="G149" i="21"/>
  <c r="F149" i="21"/>
  <c r="E149" i="21"/>
  <c r="D149" i="21"/>
  <c r="L148" i="21"/>
  <c r="K148" i="21"/>
  <c r="H148" i="21"/>
  <c r="G148" i="21"/>
  <c r="F148" i="21"/>
  <c r="E148" i="21"/>
  <c r="D148" i="21"/>
  <c r="L147" i="21"/>
  <c r="K147" i="21"/>
  <c r="J147" i="21"/>
  <c r="I147" i="21"/>
  <c r="H147" i="21"/>
  <c r="G147" i="21"/>
  <c r="F147" i="21"/>
  <c r="E147" i="21"/>
  <c r="D147" i="21"/>
  <c r="L146" i="21"/>
  <c r="K146" i="21"/>
  <c r="J146" i="21"/>
  <c r="I146" i="21"/>
  <c r="H146" i="21"/>
  <c r="G146" i="21"/>
  <c r="F146" i="21"/>
  <c r="E146" i="21"/>
  <c r="D146" i="21"/>
  <c r="L145" i="21"/>
  <c r="K145" i="21"/>
  <c r="J145" i="21"/>
  <c r="I145" i="21"/>
  <c r="H145" i="21"/>
  <c r="G145" i="21"/>
  <c r="F145" i="21"/>
  <c r="E145" i="21"/>
  <c r="D145" i="21"/>
  <c r="C145" i="21"/>
  <c r="G142" i="21"/>
  <c r="F142" i="21"/>
  <c r="E142" i="21"/>
  <c r="D142" i="21"/>
  <c r="C142" i="21"/>
  <c r="G141" i="21"/>
  <c r="F141" i="21"/>
  <c r="E141" i="21"/>
  <c r="D141" i="21"/>
  <c r="C141" i="21"/>
  <c r="G140" i="21"/>
  <c r="F140" i="21"/>
  <c r="E140" i="21"/>
  <c r="D140" i="21"/>
  <c r="C140" i="21"/>
  <c r="G139" i="21"/>
  <c r="F139" i="21"/>
  <c r="E139" i="21"/>
  <c r="D139" i="21"/>
  <c r="C139" i="21"/>
  <c r="G138" i="21"/>
  <c r="F138" i="21"/>
  <c r="E138" i="21"/>
  <c r="D138" i="21"/>
  <c r="C138" i="21"/>
  <c r="G137" i="21"/>
  <c r="F137" i="21"/>
  <c r="E137" i="21"/>
  <c r="D137" i="21"/>
  <c r="C137" i="21"/>
  <c r="G136" i="21"/>
  <c r="F136" i="21"/>
  <c r="E136" i="21"/>
  <c r="D136" i="21"/>
  <c r="C136" i="21"/>
  <c r="G135" i="21"/>
  <c r="F135" i="21"/>
  <c r="E135" i="21"/>
  <c r="D135" i="21"/>
  <c r="C135" i="21"/>
  <c r="G134" i="21"/>
  <c r="F134" i="21"/>
  <c r="E134" i="21"/>
  <c r="D134" i="21"/>
  <c r="C134" i="21"/>
  <c r="G133" i="21"/>
  <c r="F133" i="21"/>
  <c r="E133" i="21"/>
  <c r="D133" i="21"/>
  <c r="C133" i="21"/>
  <c r="G132" i="21"/>
  <c r="F132" i="21"/>
  <c r="E132" i="21"/>
  <c r="D132" i="21"/>
  <c r="C132" i="21"/>
  <c r="G131" i="21"/>
  <c r="F131" i="21"/>
  <c r="E131" i="21"/>
  <c r="D131" i="21"/>
  <c r="C131" i="21"/>
  <c r="G130" i="21"/>
  <c r="F130" i="21"/>
  <c r="E130" i="21"/>
  <c r="D130" i="21"/>
  <c r="C130" i="21"/>
  <c r="G129" i="21"/>
  <c r="F129" i="21"/>
  <c r="E129" i="21"/>
  <c r="D129" i="21"/>
  <c r="C129" i="21"/>
  <c r="G128" i="21"/>
  <c r="F128" i="21"/>
  <c r="E128" i="21"/>
  <c r="D128" i="21"/>
  <c r="C128" i="21"/>
  <c r="G127" i="21"/>
  <c r="F127" i="21"/>
  <c r="E127" i="21"/>
  <c r="D127" i="21"/>
  <c r="C127" i="21"/>
  <c r="G126" i="21"/>
  <c r="F126" i="21"/>
  <c r="E126" i="21"/>
  <c r="D126" i="21"/>
  <c r="C126" i="21"/>
  <c r="G125" i="21"/>
  <c r="F125" i="21"/>
  <c r="E125" i="21"/>
  <c r="D125" i="21"/>
  <c r="C125" i="21"/>
  <c r="G123" i="21"/>
  <c r="F123" i="21"/>
  <c r="E123" i="21"/>
  <c r="D123" i="21"/>
  <c r="C123" i="21"/>
  <c r="G122" i="21"/>
  <c r="F122" i="21"/>
  <c r="E122" i="21"/>
  <c r="D122" i="21"/>
  <c r="C122" i="21"/>
  <c r="G121" i="21"/>
  <c r="F121" i="21"/>
  <c r="E121" i="21"/>
  <c r="D121" i="21"/>
  <c r="C121" i="21"/>
  <c r="G120" i="21"/>
  <c r="F120" i="21"/>
  <c r="E120" i="21"/>
  <c r="D120" i="21"/>
  <c r="C120" i="21"/>
  <c r="L119" i="21"/>
  <c r="K119" i="21"/>
  <c r="J119" i="21"/>
  <c r="I119" i="21"/>
  <c r="H119" i="21"/>
  <c r="G119" i="21"/>
  <c r="F119" i="21"/>
  <c r="E119" i="21"/>
  <c r="D119" i="21"/>
  <c r="C119" i="21"/>
  <c r="G118" i="21"/>
  <c r="G170" i="21" s="1"/>
  <c r="L170" i="21" s="1"/>
  <c r="F118" i="21"/>
  <c r="F170" i="21" s="1"/>
  <c r="K170" i="21" s="1"/>
  <c r="E118" i="21"/>
  <c r="E170" i="21" s="1"/>
  <c r="J170" i="21" s="1"/>
  <c r="D118" i="21"/>
  <c r="D170" i="21" s="1"/>
  <c r="I170" i="21" s="1"/>
  <c r="C118" i="21"/>
  <c r="L116" i="21"/>
  <c r="K116" i="21"/>
  <c r="J116" i="21"/>
  <c r="I116" i="21"/>
  <c r="H116" i="21"/>
  <c r="G116" i="21"/>
  <c r="F116" i="21"/>
  <c r="E116" i="21"/>
  <c r="D116" i="21"/>
  <c r="C116" i="21"/>
  <c r="L115" i="21"/>
  <c r="K115" i="21"/>
  <c r="J115" i="21"/>
  <c r="I115" i="21"/>
  <c r="H115" i="21"/>
  <c r="G115" i="21"/>
  <c r="F115" i="21"/>
  <c r="E115" i="21"/>
  <c r="D115" i="21"/>
  <c r="C115" i="21"/>
  <c r="L114" i="21"/>
  <c r="K114" i="21"/>
  <c r="J114" i="21"/>
  <c r="I114" i="21"/>
  <c r="H114" i="21"/>
  <c r="G114" i="21"/>
  <c r="F114" i="21"/>
  <c r="E114" i="21"/>
  <c r="D114" i="21"/>
  <c r="C114" i="21"/>
  <c r="L113" i="21"/>
  <c r="K113" i="21"/>
  <c r="J113" i="21"/>
  <c r="I113" i="21"/>
  <c r="H113" i="21"/>
  <c r="G113" i="21"/>
  <c r="F113" i="21"/>
  <c r="E113" i="21"/>
  <c r="D113" i="21"/>
  <c r="C113" i="21"/>
  <c r="L112" i="21"/>
  <c r="K112" i="21"/>
  <c r="J112" i="21"/>
  <c r="I112" i="21"/>
  <c r="H112" i="21"/>
  <c r="G112" i="21"/>
  <c r="F112" i="21"/>
  <c r="E112" i="21"/>
  <c r="D112" i="21"/>
  <c r="C112" i="21"/>
  <c r="L111" i="21"/>
  <c r="K111" i="21"/>
  <c r="J111" i="21"/>
  <c r="I111" i="21"/>
  <c r="H111" i="21"/>
  <c r="G111" i="21"/>
  <c r="F111" i="21"/>
  <c r="E111" i="21"/>
  <c r="D111" i="21"/>
  <c r="C111" i="21"/>
  <c r="L110" i="21"/>
  <c r="K110" i="21"/>
  <c r="J110" i="21"/>
  <c r="I110" i="21"/>
  <c r="H110" i="21"/>
  <c r="G110" i="21"/>
  <c r="F110" i="21"/>
  <c r="E110" i="21"/>
  <c r="D110" i="21"/>
  <c r="C110" i="21"/>
  <c r="L109" i="21"/>
  <c r="K109" i="21"/>
  <c r="J109" i="21"/>
  <c r="I109" i="21"/>
  <c r="H109" i="21"/>
  <c r="G109" i="21"/>
  <c r="F109" i="21"/>
  <c r="E109" i="21"/>
  <c r="D109" i="21"/>
  <c r="C109" i="21"/>
  <c r="L108" i="21"/>
  <c r="K108" i="21"/>
  <c r="J108" i="21"/>
  <c r="I108" i="21"/>
  <c r="H108" i="21"/>
  <c r="G108" i="21"/>
  <c r="F108" i="21"/>
  <c r="E108" i="21"/>
  <c r="D108" i="21"/>
  <c r="C108" i="21"/>
  <c r="L107" i="21"/>
  <c r="K107" i="21"/>
  <c r="J107" i="21"/>
  <c r="I107" i="21"/>
  <c r="H107" i="21"/>
  <c r="G107" i="21"/>
  <c r="F107" i="21"/>
  <c r="E107" i="21"/>
  <c r="D107" i="21"/>
  <c r="C107" i="21"/>
  <c r="L106" i="21"/>
  <c r="K106" i="21"/>
  <c r="J106" i="21"/>
  <c r="I106" i="21"/>
  <c r="H106" i="21"/>
  <c r="G106" i="21"/>
  <c r="F106" i="21"/>
  <c r="E106" i="21"/>
  <c r="D106" i="21"/>
  <c r="C106" i="21"/>
  <c r="L105" i="21"/>
  <c r="K105" i="21"/>
  <c r="J105" i="21"/>
  <c r="I105" i="21"/>
  <c r="H105" i="21"/>
  <c r="G105" i="21"/>
  <c r="F105" i="21"/>
  <c r="E105" i="21"/>
  <c r="D105" i="21"/>
  <c r="C105" i="21"/>
  <c r="L104" i="21"/>
  <c r="K104" i="21"/>
  <c r="J104" i="21"/>
  <c r="I104" i="21"/>
  <c r="H104" i="21"/>
  <c r="G104" i="21"/>
  <c r="F104" i="21"/>
  <c r="E104" i="21"/>
  <c r="D104" i="21"/>
  <c r="C104" i="21"/>
  <c r="L103" i="21"/>
  <c r="K103" i="21"/>
  <c r="J103" i="21"/>
  <c r="I103" i="21"/>
  <c r="H103" i="21"/>
  <c r="G103" i="21"/>
  <c r="F103" i="21"/>
  <c r="E103" i="21"/>
  <c r="D103" i="21"/>
  <c r="C103" i="21"/>
  <c r="L102" i="21"/>
  <c r="K102" i="21"/>
  <c r="J102" i="21"/>
  <c r="I102" i="21"/>
  <c r="H102" i="21"/>
  <c r="G102" i="21"/>
  <c r="F102" i="21"/>
  <c r="E102" i="21"/>
  <c r="D102" i="21"/>
  <c r="C102" i="21"/>
  <c r="L101" i="21"/>
  <c r="K101" i="21"/>
  <c r="J101" i="21"/>
  <c r="I101" i="21"/>
  <c r="H101" i="21"/>
  <c r="G101" i="21"/>
  <c r="F101" i="21"/>
  <c r="E101" i="21"/>
  <c r="D101" i="21"/>
  <c r="C101" i="21"/>
  <c r="L100" i="21"/>
  <c r="K100" i="21"/>
  <c r="J100" i="21"/>
  <c r="I100" i="21"/>
  <c r="H100" i="21"/>
  <c r="G100" i="21"/>
  <c r="F100" i="21"/>
  <c r="E100" i="21"/>
  <c r="D100" i="21"/>
  <c r="C100" i="21"/>
  <c r="L99" i="21"/>
  <c r="K99" i="21"/>
  <c r="J99" i="21"/>
  <c r="I99" i="21"/>
  <c r="H99" i="21"/>
  <c r="G99" i="21"/>
  <c r="F99" i="21"/>
  <c r="E99" i="21"/>
  <c r="D99" i="21"/>
  <c r="C99" i="21"/>
  <c r="L98" i="21"/>
  <c r="K98" i="21"/>
  <c r="J98" i="21"/>
  <c r="I98" i="21"/>
  <c r="H98" i="21"/>
  <c r="G98" i="21"/>
  <c r="F98" i="21"/>
  <c r="E98" i="21"/>
  <c r="D98" i="21"/>
  <c r="C98" i="21"/>
  <c r="L97" i="21"/>
  <c r="K97" i="21"/>
  <c r="J97" i="21"/>
  <c r="I97" i="21"/>
  <c r="H97" i="21"/>
  <c r="G97" i="21"/>
  <c r="F97" i="21"/>
  <c r="E97" i="21"/>
  <c r="D97" i="21"/>
  <c r="C97" i="21"/>
  <c r="L96" i="21"/>
  <c r="K96" i="21"/>
  <c r="J96" i="21"/>
  <c r="I96" i="21"/>
  <c r="H96" i="21"/>
  <c r="G96" i="21"/>
  <c r="F96" i="21"/>
  <c r="E96" i="21"/>
  <c r="D96" i="21"/>
  <c r="C96" i="21"/>
  <c r="L95" i="21"/>
  <c r="K95" i="21"/>
  <c r="J95" i="21"/>
  <c r="I95" i="21"/>
  <c r="H95" i="21"/>
  <c r="G95" i="21"/>
  <c r="F95" i="21"/>
  <c r="E95" i="21"/>
  <c r="D95" i="21"/>
  <c r="C95" i="21"/>
  <c r="L94" i="21"/>
  <c r="K94" i="21"/>
  <c r="J94" i="21"/>
  <c r="I94" i="21"/>
  <c r="H94" i="21"/>
  <c r="G94" i="21"/>
  <c r="F94" i="21"/>
  <c r="E94" i="21"/>
  <c r="D94" i="21"/>
  <c r="C94" i="21"/>
  <c r="L93" i="21"/>
  <c r="K93" i="21"/>
  <c r="J93" i="21"/>
  <c r="I93" i="21"/>
  <c r="H93" i="21"/>
  <c r="G93" i="21"/>
  <c r="F93" i="21"/>
  <c r="E93" i="21"/>
  <c r="D93" i="21"/>
  <c r="C93" i="21"/>
  <c r="B79" i="21"/>
  <c r="M78" i="21"/>
  <c r="L78" i="21"/>
  <c r="K78" i="21"/>
  <c r="J78" i="21"/>
  <c r="I78" i="21"/>
  <c r="H78" i="21"/>
  <c r="G78" i="21"/>
  <c r="F78" i="21"/>
  <c r="E78" i="21"/>
  <c r="D78" i="21"/>
  <c r="P75" i="21"/>
  <c r="O75" i="21"/>
  <c r="N75" i="21"/>
  <c r="M75" i="21"/>
  <c r="L75" i="21"/>
  <c r="G75" i="21"/>
  <c r="F75" i="21"/>
  <c r="E75" i="21"/>
  <c r="D75" i="21"/>
  <c r="C75" i="21"/>
  <c r="P74" i="21"/>
  <c r="O74" i="21"/>
  <c r="N74" i="21"/>
  <c r="M74" i="21"/>
  <c r="L74" i="21"/>
  <c r="G74" i="21"/>
  <c r="F74" i="21"/>
  <c r="E74" i="21"/>
  <c r="D74" i="21"/>
  <c r="C74" i="21"/>
  <c r="P73" i="21"/>
  <c r="O73" i="21"/>
  <c r="N73" i="21"/>
  <c r="M73" i="21"/>
  <c r="L73" i="21"/>
  <c r="G73" i="21"/>
  <c r="F73" i="21"/>
  <c r="E73" i="21"/>
  <c r="D73" i="21"/>
  <c r="C73" i="21"/>
  <c r="P72" i="21"/>
  <c r="O72" i="21"/>
  <c r="N72" i="21"/>
  <c r="M72" i="21"/>
  <c r="L72" i="21"/>
  <c r="G72" i="21"/>
  <c r="F72" i="21"/>
  <c r="E72" i="21"/>
  <c r="D72" i="21"/>
  <c r="C72" i="21"/>
  <c r="P71" i="21"/>
  <c r="O71" i="21"/>
  <c r="N71" i="21"/>
  <c r="M71" i="21"/>
  <c r="L71" i="21"/>
  <c r="G71" i="21"/>
  <c r="F71" i="21"/>
  <c r="E71" i="21"/>
  <c r="D71" i="21"/>
  <c r="C71" i="21"/>
  <c r="P63" i="21"/>
  <c r="J63" i="21"/>
  <c r="H63" i="21"/>
  <c r="B61" i="21"/>
  <c r="B68" i="21" s="1"/>
  <c r="B60" i="21"/>
  <c r="U60" i="21" s="1"/>
  <c r="AE13" i="21" s="1"/>
  <c r="B59" i="21"/>
  <c r="AB12" i="21" s="1"/>
  <c r="AD12" i="21" s="1"/>
  <c r="B58" i="21"/>
  <c r="S58" i="21" s="1"/>
  <c r="B57" i="21"/>
  <c r="S57" i="21" s="1"/>
  <c r="T57" i="21" s="1"/>
  <c r="P56" i="21"/>
  <c r="J56" i="21"/>
  <c r="H56" i="21"/>
  <c r="T54" i="21"/>
  <c r="P54" i="21"/>
  <c r="J54" i="21"/>
  <c r="H54" i="21"/>
  <c r="T53" i="21"/>
  <c r="P53" i="21"/>
  <c r="M53" i="21"/>
  <c r="L53" i="21"/>
  <c r="U53" i="21" s="1"/>
  <c r="J53" i="21"/>
  <c r="H53" i="21"/>
  <c r="D53" i="21"/>
  <c r="T52" i="21"/>
  <c r="P52" i="21"/>
  <c r="J52" i="21"/>
  <c r="H52" i="21"/>
  <c r="T51" i="21"/>
  <c r="T50" i="21"/>
  <c r="P50" i="21"/>
  <c r="J50" i="21"/>
  <c r="I50" i="21"/>
  <c r="W50" i="21" s="1"/>
  <c r="H50" i="21"/>
  <c r="C50" i="21"/>
  <c r="P49" i="21"/>
  <c r="L49" i="21"/>
  <c r="K49" i="21"/>
  <c r="K63" i="21" s="1"/>
  <c r="J49" i="21"/>
  <c r="H49" i="21"/>
  <c r="D49" i="21"/>
  <c r="D63" i="21" s="1"/>
  <c r="U47" i="21"/>
  <c r="Y33" i="21" s="1"/>
  <c r="S47" i="21"/>
  <c r="W33" i="21" s="1"/>
  <c r="Q47" i="21"/>
  <c r="P47" i="21"/>
  <c r="O47" i="21"/>
  <c r="H47" i="21"/>
  <c r="U46" i="21"/>
  <c r="S46" i="21"/>
  <c r="Q46" i="21"/>
  <c r="P46" i="21"/>
  <c r="L46" i="21"/>
  <c r="J46" i="21"/>
  <c r="H46" i="21"/>
  <c r="D46" i="21"/>
  <c r="U45" i="21"/>
  <c r="Y31" i="21" s="1"/>
  <c r="S45" i="21"/>
  <c r="W31" i="21" s="1"/>
  <c r="Q45" i="21"/>
  <c r="P45" i="21"/>
  <c r="O45" i="21"/>
  <c r="H45" i="21"/>
  <c r="E45" i="21"/>
  <c r="U44" i="21"/>
  <c r="S44" i="21"/>
  <c r="W30" i="21" s="1"/>
  <c r="Q44" i="21"/>
  <c r="P44" i="21"/>
  <c r="M44" i="21"/>
  <c r="L44" i="21"/>
  <c r="K44" i="21"/>
  <c r="J44" i="21"/>
  <c r="H44" i="21"/>
  <c r="D44" i="21"/>
  <c r="U43" i="21"/>
  <c r="S43" i="21"/>
  <c r="W29" i="21" s="1"/>
  <c r="Q43" i="21"/>
  <c r="P43" i="21"/>
  <c r="K43" i="21"/>
  <c r="H43" i="21"/>
  <c r="G43" i="21"/>
  <c r="E43" i="21"/>
  <c r="P42" i="21"/>
  <c r="P51" i="21" s="1"/>
  <c r="O42" i="21"/>
  <c r="N42" i="21"/>
  <c r="M42" i="21"/>
  <c r="L42" i="21"/>
  <c r="L51" i="21" s="1"/>
  <c r="U51" i="21" s="1"/>
  <c r="K42" i="21"/>
  <c r="K53" i="21" s="1"/>
  <c r="J42" i="21"/>
  <c r="J51" i="21" s="1"/>
  <c r="I42" i="21"/>
  <c r="I52" i="21" s="1"/>
  <c r="W52" i="21" s="1"/>
  <c r="H42" i="21"/>
  <c r="H51" i="21" s="1"/>
  <c r="G42" i="21"/>
  <c r="F42" i="21"/>
  <c r="E42" i="21"/>
  <c r="D42" i="21"/>
  <c r="D51" i="21" s="1"/>
  <c r="C42" i="21"/>
  <c r="C49" i="21" s="1"/>
  <c r="C63" i="21" s="1"/>
  <c r="F40" i="21"/>
  <c r="I39" i="21"/>
  <c r="I40" i="21" s="1"/>
  <c r="H39" i="21"/>
  <c r="H40" i="21" s="1"/>
  <c r="F39" i="21"/>
  <c r="C39" i="21"/>
  <c r="C40" i="21" s="1"/>
  <c r="B37" i="21"/>
  <c r="K35" i="21"/>
  <c r="J35" i="21"/>
  <c r="W18" i="21" s="1"/>
  <c r="Y18" i="21" s="1"/>
  <c r="B35" i="21"/>
  <c r="J26" i="21" s="1"/>
  <c r="W15" i="21" s="1"/>
  <c r="Y15" i="21" s="1"/>
  <c r="K34" i="21"/>
  <c r="J34" i="21"/>
  <c r="W9" i="21" s="1"/>
  <c r="Y9" i="21" s="1"/>
  <c r="B34" i="21"/>
  <c r="V16" i="21" s="1"/>
  <c r="X16" i="21" s="1"/>
  <c r="X33" i="21"/>
  <c r="B33" i="21"/>
  <c r="X32" i="21"/>
  <c r="K32" i="21"/>
  <c r="B32" i="21"/>
  <c r="K33" i="21" s="1"/>
  <c r="X31" i="21"/>
  <c r="J31" i="21"/>
  <c r="W17" i="21" s="1"/>
  <c r="Y17" i="21" s="1"/>
  <c r="B31" i="21"/>
  <c r="K31" i="21" s="1"/>
  <c r="X30" i="21"/>
  <c r="K30" i="21"/>
  <c r="J30" i="21"/>
  <c r="W13" i="21" s="1"/>
  <c r="Y13" i="21" s="1"/>
  <c r="B30" i="21"/>
  <c r="X29" i="21"/>
  <c r="B29" i="21"/>
  <c r="J28" i="21" s="1"/>
  <c r="W14" i="21" s="1"/>
  <c r="Y14" i="21" s="1"/>
  <c r="K28" i="21"/>
  <c r="B28" i="21"/>
  <c r="J32" i="21" s="1"/>
  <c r="W11" i="21" s="1"/>
  <c r="Y11" i="21" s="1"/>
  <c r="B27" i="21"/>
  <c r="Z26" i="21"/>
  <c r="X26" i="21"/>
  <c r="N26" i="21"/>
  <c r="B26" i="21"/>
  <c r="Z25" i="21"/>
  <c r="X25" i="21"/>
  <c r="N25" i="21"/>
  <c r="M25" i="21"/>
  <c r="B25" i="21"/>
  <c r="V8" i="21" s="1"/>
  <c r="Z24" i="21"/>
  <c r="X24" i="21"/>
  <c r="O24" i="21"/>
  <c r="N24" i="21"/>
  <c r="M24" i="21"/>
  <c r="Z23" i="21"/>
  <c r="X23" i="21"/>
  <c r="O23" i="21"/>
  <c r="N23" i="21"/>
  <c r="M23" i="21"/>
  <c r="D23" i="21"/>
  <c r="V22" i="21"/>
  <c r="Z22" i="21" s="1"/>
  <c r="O22" i="21"/>
  <c r="N22" i="21"/>
  <c r="M22" i="21"/>
  <c r="F22" i="21"/>
  <c r="Z21" i="21"/>
  <c r="X21" i="21"/>
  <c r="V21" i="21"/>
  <c r="D21" i="21"/>
  <c r="AD17" i="21" s="1"/>
  <c r="V20" i="21"/>
  <c r="F20" i="21"/>
  <c r="F23" i="21" s="1"/>
  <c r="D20" i="21"/>
  <c r="B20" i="21"/>
  <c r="F19" i="21"/>
  <c r="D19" i="21"/>
  <c r="B19" i="21"/>
  <c r="V18" i="21"/>
  <c r="X18" i="21" s="1"/>
  <c r="D18" i="21"/>
  <c r="B18" i="21"/>
  <c r="AH17" i="21"/>
  <c r="V17" i="21"/>
  <c r="X17" i="21" s="1"/>
  <c r="D17" i="21"/>
  <c r="B17" i="21"/>
  <c r="AH16" i="21"/>
  <c r="AG16" i="21"/>
  <c r="D16" i="21"/>
  <c r="B16" i="21"/>
  <c r="D15" i="21"/>
  <c r="B15" i="21"/>
  <c r="X14" i="21"/>
  <c r="V14" i="21"/>
  <c r="H14" i="21"/>
  <c r="D14" i="21"/>
  <c r="B14" i="21"/>
  <c r="X13" i="21"/>
  <c r="V13" i="21"/>
  <c r="B13" i="21"/>
  <c r="Q12" i="21"/>
  <c r="G12" i="21"/>
  <c r="AE17" i="21" s="1"/>
  <c r="F12" i="21"/>
  <c r="D12" i="21"/>
  <c r="B12" i="21"/>
  <c r="Q11" i="21"/>
  <c r="F11" i="21"/>
  <c r="G11" i="21" s="1"/>
  <c r="D11" i="21"/>
  <c r="B11" i="21"/>
  <c r="AB10" i="21"/>
  <c r="AD10" i="21" s="1"/>
  <c r="X10" i="21"/>
  <c r="V10" i="21"/>
  <c r="F10" i="21"/>
  <c r="G10" i="21" s="1"/>
  <c r="B10" i="21"/>
  <c r="X9" i="21"/>
  <c r="V9" i="21"/>
  <c r="K9" i="21"/>
  <c r="F9" i="21"/>
  <c r="G9" i="21" s="1"/>
  <c r="D9" i="21"/>
  <c r="Z8" i="21"/>
  <c r="Y8" i="21"/>
  <c r="X8" i="21"/>
  <c r="K8" i="21"/>
  <c r="D8" i="21"/>
  <c r="K7" i="21"/>
  <c r="D7" i="21"/>
  <c r="AC17" i="21" s="1"/>
  <c r="H6" i="21"/>
  <c r="F6" i="21"/>
  <c r="E33" i="21" s="1"/>
  <c r="V5" i="21"/>
  <c r="F5" i="21"/>
  <c r="G5" i="21" s="1"/>
  <c r="F4" i="21"/>
  <c r="E4" i="21"/>
  <c r="O26" i="21" s="1"/>
  <c r="X3" i="21"/>
  <c r="W3" i="21"/>
  <c r="G3" i="15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C3" i="15"/>
  <c r="D3" i="15" s="1"/>
  <c r="E3" i="15" s="1"/>
  <c r="F3" i="15" s="1"/>
  <c r="A2" i="14"/>
  <c r="F189" i="21"/>
  <c r="C180" i="21"/>
  <c r="H180" i="21" s="1"/>
  <c r="D183" i="21"/>
  <c r="J151" i="21"/>
  <c r="J166" i="21"/>
  <c r="D182" i="21"/>
  <c r="C146" i="21"/>
  <c r="J148" i="21"/>
  <c r="J149" i="21"/>
  <c r="D190" i="21"/>
  <c r="J155" i="21"/>
  <c r="F191" i="21"/>
  <c r="I152" i="21"/>
  <c r="D173" i="21"/>
  <c r="I173" i="21" s="1"/>
  <c r="I158" i="21"/>
  <c r="C159" i="21"/>
  <c r="D184" i="21"/>
  <c r="E182" i="21"/>
  <c r="C172" i="21"/>
  <c r="H172" i="21" s="1"/>
  <c r="J150" i="21"/>
  <c r="X214" i="21" l="1"/>
  <c r="AH212" i="21"/>
  <c r="X211" i="21"/>
  <c r="Y223" i="21"/>
  <c r="AH214" i="21"/>
  <c r="AE225" i="21"/>
  <c r="AE216" i="21"/>
  <c r="AD211" i="21"/>
  <c r="AE221" i="21"/>
  <c r="AD238" i="21"/>
  <c r="AE220" i="21"/>
  <c r="AE214" i="21"/>
  <c r="AD219" i="21"/>
  <c r="AH228" i="21"/>
  <c r="Y212" i="21"/>
  <c r="X217" i="21"/>
  <c r="X226" i="21"/>
  <c r="X218" i="21"/>
  <c r="J198" i="21"/>
  <c r="H199" i="21"/>
  <c r="AB213" i="21"/>
  <c r="X219" i="21"/>
  <c r="Y230" i="21"/>
  <c r="X232" i="21"/>
  <c r="AB210" i="21"/>
  <c r="AB215" i="21"/>
  <c r="X216" i="21"/>
  <c r="AB250" i="21"/>
  <c r="Y241" i="21"/>
  <c r="Y250" i="21"/>
  <c r="X241" i="21"/>
  <c r="X234" i="21"/>
  <c r="X230" i="21"/>
  <c r="X223" i="21"/>
  <c r="AB219" i="21"/>
  <c r="X215" i="21"/>
  <c r="X213" i="21"/>
  <c r="AB211" i="21"/>
  <c r="Y246" i="21"/>
  <c r="X246" i="21"/>
  <c r="X239" i="21"/>
  <c r="X221" i="21"/>
  <c r="AB218" i="21"/>
  <c r="AB216" i="21"/>
  <c r="AB214" i="21"/>
  <c r="Y232" i="21"/>
  <c r="Y218" i="21"/>
  <c r="Y216" i="21"/>
  <c r="Y214" i="21"/>
  <c r="AB212" i="21"/>
  <c r="AB254" i="21"/>
  <c r="X237" i="21"/>
  <c r="Y227" i="21"/>
  <c r="X224" i="21"/>
  <c r="AB220" i="21"/>
  <c r="X212" i="21"/>
  <c r="Y210" i="21"/>
  <c r="X243" i="21"/>
  <c r="X227" i="21"/>
  <c r="AB223" i="21"/>
  <c r="X210" i="21"/>
  <c r="AB258" i="21"/>
  <c r="AB236" i="21"/>
  <c r="AH225" i="21"/>
  <c r="AH216" i="21"/>
  <c r="AD240" i="21"/>
  <c r="AD259" i="21"/>
  <c r="AD233" i="21"/>
  <c r="AE228" i="21"/>
  <c r="AE224" i="21"/>
  <c r="AE212" i="21"/>
  <c r="AH210" i="21"/>
  <c r="AD255" i="21"/>
  <c r="AH245" i="21"/>
  <c r="AE238" i="21"/>
  <c r="AD228" i="21"/>
  <c r="AD224" i="21"/>
  <c r="AH220" i="21"/>
  <c r="AE210" i="21"/>
  <c r="AE254" i="21"/>
  <c r="AE243" i="21"/>
  <c r="AD243" i="21"/>
  <c r="AE231" i="21"/>
  <c r="AE217" i="21"/>
  <c r="AE215" i="21"/>
  <c r="AE213" i="21"/>
  <c r="AD251" i="21"/>
  <c r="AD236" i="21"/>
  <c r="AE230" i="21"/>
  <c r="AE219" i="21"/>
  <c r="AD217" i="21"/>
  <c r="AD215" i="21"/>
  <c r="AD213" i="21"/>
  <c r="AE211" i="21"/>
  <c r="AE259" i="21"/>
  <c r="AE233" i="21"/>
  <c r="AB227" i="21"/>
  <c r="AB224" i="21"/>
  <c r="K178" i="21"/>
  <c r="AH265" i="21"/>
  <c r="AE255" i="21"/>
  <c r="AE251" i="21"/>
  <c r="AE246" i="21"/>
  <c r="AH230" i="21"/>
  <c r="AD227" i="21"/>
  <c r="AH224" i="21"/>
  <c r="AD223" i="21"/>
  <c r="AH219" i="21"/>
  <c r="AD218" i="21"/>
  <c r="AH215" i="21"/>
  <c r="AD214" i="21"/>
  <c r="AH211" i="21"/>
  <c r="AD210" i="21"/>
  <c r="AE264" i="21"/>
  <c r="AH269" i="21"/>
  <c r="AD264" i="21"/>
  <c r="AE279" i="21"/>
  <c r="AE268" i="21"/>
  <c r="AE263" i="21"/>
  <c r="AD268" i="21"/>
  <c r="AE242" i="21"/>
  <c r="AD231" i="21"/>
  <c r="AH229" i="21"/>
  <c r="AH226" i="21"/>
  <c r="AD225" i="21"/>
  <c r="AH221" i="21"/>
  <c r="AD220" i="21"/>
  <c r="AH217" i="21"/>
  <c r="AD216" i="21"/>
  <c r="AH213" i="21"/>
  <c r="AD212" i="21"/>
  <c r="AH273" i="21"/>
  <c r="AD242" i="21"/>
  <c r="AH237" i="21"/>
  <c r="AH232" i="21"/>
  <c r="AE229" i="21"/>
  <c r="AE226" i="21"/>
  <c r="AE272" i="21"/>
  <c r="AH252" i="21"/>
  <c r="AH247" i="21"/>
  <c r="AD244" i="21"/>
  <c r="AH241" i="21"/>
  <c r="AH239" i="21"/>
  <c r="AE237" i="21"/>
  <c r="AH234" i="21"/>
  <c r="AE232" i="21"/>
  <c r="AD229" i="21"/>
  <c r="AD226" i="21"/>
  <c r="AH223" i="21"/>
  <c r="AD221" i="21"/>
  <c r="AH218" i="21"/>
  <c r="AD272" i="21"/>
  <c r="AH260" i="21"/>
  <c r="AH256" i="21"/>
  <c r="AE241" i="21"/>
  <c r="AE239" i="21"/>
  <c r="AE234" i="21"/>
  <c r="AD232" i="21"/>
  <c r="AE227" i="21"/>
  <c r="AE223" i="21"/>
  <c r="AE218" i="21"/>
  <c r="Y271" i="21"/>
  <c r="X260" i="21"/>
  <c r="Y244" i="21"/>
  <c r="AB241" i="21"/>
  <c r="Y239" i="21"/>
  <c r="Y237" i="21"/>
  <c r="Y234" i="21"/>
  <c r="AB232" i="21"/>
  <c r="X229" i="21"/>
  <c r="Y226" i="21"/>
  <c r="Y221" i="21"/>
  <c r="Y217" i="21"/>
  <c r="Y213" i="21"/>
  <c r="X270" i="21"/>
  <c r="Y276" i="21"/>
  <c r="AB263" i="21"/>
  <c r="Y258" i="21"/>
  <c r="Y254" i="21"/>
  <c r="AB249" i="21"/>
  <c r="AB245" i="21"/>
  <c r="AB240" i="21"/>
  <c r="AB238" i="21"/>
  <c r="Y236" i="21"/>
  <c r="AB233" i="21"/>
  <c r="AB228" i="21"/>
  <c r="Y224" i="21"/>
  <c r="Y219" i="21"/>
  <c r="Y215" i="21"/>
  <c r="Y211" i="21"/>
  <c r="Y267" i="21"/>
  <c r="Y263" i="21"/>
  <c r="AB257" i="21"/>
  <c r="X253" i="21"/>
  <c r="X249" i="21"/>
  <c r="Y245" i="21"/>
  <c r="X240" i="21"/>
  <c r="X236" i="21"/>
  <c r="AB231" i="21"/>
  <c r="Y228" i="21"/>
  <c r="AB266" i="21"/>
  <c r="X262" i="21"/>
  <c r="X257" i="21"/>
  <c r="Y231" i="21"/>
  <c r="X228" i="21"/>
  <c r="Y225" i="21"/>
  <c r="Y220" i="21"/>
  <c r="X266" i="21"/>
  <c r="X252" i="21"/>
  <c r="X247" i="21"/>
  <c r="AB244" i="21"/>
  <c r="AB237" i="21"/>
  <c r="X231" i="21"/>
  <c r="AB229" i="21"/>
  <c r="AB226" i="21"/>
  <c r="X225" i="21"/>
  <c r="AB221" i="21"/>
  <c r="X220" i="21"/>
  <c r="AB225" i="21"/>
  <c r="AB217" i="21"/>
  <c r="L181" i="21"/>
  <c r="K10" i="21"/>
  <c r="AH227" i="21"/>
  <c r="AH233" i="21"/>
  <c r="AB271" i="21"/>
  <c r="X269" i="21"/>
  <c r="X278" i="21"/>
  <c r="X275" i="21"/>
  <c r="X287" i="21" s="1"/>
  <c r="Y273" i="21"/>
  <c r="Y265" i="21"/>
  <c r="Y256" i="21"/>
  <c r="X244" i="21"/>
  <c r="Y242" i="21"/>
  <c r="Y238" i="21"/>
  <c r="Y233" i="21"/>
  <c r="Y229" i="21"/>
  <c r="X273" i="21"/>
  <c r="AB270" i="21"/>
  <c r="X265" i="21"/>
  <c r="AB262" i="21"/>
  <c r="X256" i="21"/>
  <c r="AB253" i="21"/>
  <c r="Y247" i="21"/>
  <c r="X242" i="21"/>
  <c r="AB239" i="21"/>
  <c r="X238" i="21"/>
  <c r="AB234" i="21"/>
  <c r="X233" i="21"/>
  <c r="AB276" i="21"/>
  <c r="Y269" i="21"/>
  <c r="Y260" i="21"/>
  <c r="Y252" i="21"/>
  <c r="Y243" i="21"/>
  <c r="Y240" i="21"/>
  <c r="Y278" i="21"/>
  <c r="AB275" i="21"/>
  <c r="AB230" i="21"/>
  <c r="AB267" i="21"/>
  <c r="AE277" i="21"/>
  <c r="AD277" i="21"/>
  <c r="AD270" i="21"/>
  <c r="AH267" i="21"/>
  <c r="AD262" i="21"/>
  <c r="AH258" i="21"/>
  <c r="AD253" i="21"/>
  <c r="AH250" i="21"/>
  <c r="AD247" i="21"/>
  <c r="AE245" i="21"/>
  <c r="AH240" i="21"/>
  <c r="AD239" i="21"/>
  <c r="AH236" i="21"/>
  <c r="AD234" i="21"/>
  <c r="AH231" i="21"/>
  <c r="AD230" i="21"/>
  <c r="AE283" i="21"/>
  <c r="AE276" i="21"/>
  <c r="AE267" i="21"/>
  <c r="AE258" i="21"/>
  <c r="AE250" i="21"/>
  <c r="AD245" i="21"/>
  <c r="AH243" i="21"/>
  <c r="AE240" i="21"/>
  <c r="AE236" i="21"/>
  <c r="AD280" i="21"/>
  <c r="AH278" i="21"/>
  <c r="AD275" i="21"/>
  <c r="AH271" i="21"/>
  <c r="AD266" i="21"/>
  <c r="AH263" i="21"/>
  <c r="AD257" i="21"/>
  <c r="AH254" i="21"/>
  <c r="AD249" i="21"/>
  <c r="AD246" i="21"/>
  <c r="AE244" i="21"/>
  <c r="AD241" i="21"/>
  <c r="AH238" i="21"/>
  <c r="AD237" i="21"/>
  <c r="AE271" i="21"/>
  <c r="K189" i="21"/>
  <c r="AB279" i="21"/>
  <c r="X279" i="21"/>
  <c r="AH244" i="21"/>
  <c r="AH276" i="21"/>
  <c r="AH246" i="21"/>
  <c r="AH242" i="21"/>
  <c r="X283" i="21"/>
  <c r="AB280" i="21"/>
  <c r="AB277" i="21"/>
  <c r="X276" i="21"/>
  <c r="AB272" i="21"/>
  <c r="X271" i="21"/>
  <c r="AB268" i="21"/>
  <c r="X267" i="21"/>
  <c r="AB264" i="21"/>
  <c r="X263" i="21"/>
  <c r="AB259" i="21"/>
  <c r="X258" i="21"/>
  <c r="AB255" i="21"/>
  <c r="X254" i="21"/>
  <c r="AB251" i="21"/>
  <c r="X250" i="21"/>
  <c r="AB246" i="21"/>
  <c r="X245" i="21"/>
  <c r="X280" i="21"/>
  <c r="Y277" i="21"/>
  <c r="Y272" i="21"/>
  <c r="Y268" i="21"/>
  <c r="Y264" i="21"/>
  <c r="Y259" i="21"/>
  <c r="Y255" i="21"/>
  <c r="Y251" i="21"/>
  <c r="AB278" i="21"/>
  <c r="X277" i="21"/>
  <c r="AB273" i="21"/>
  <c r="X272" i="21"/>
  <c r="AB269" i="21"/>
  <c r="X268" i="21"/>
  <c r="AB265" i="21"/>
  <c r="X264" i="21"/>
  <c r="AB260" i="21"/>
  <c r="X259" i="21"/>
  <c r="AB256" i="21"/>
  <c r="X255" i="21"/>
  <c r="AB252" i="21"/>
  <c r="X251" i="21"/>
  <c r="Y285" i="21"/>
  <c r="AB284" i="21"/>
  <c r="Y284" i="21"/>
  <c r="Y279" i="21"/>
  <c r="Y275" i="21"/>
  <c r="Y270" i="21"/>
  <c r="Y266" i="21"/>
  <c r="Y262" i="21"/>
  <c r="Y257" i="21"/>
  <c r="Y253" i="21"/>
  <c r="Y249" i="21"/>
  <c r="X284" i="21"/>
  <c r="Y281" i="21"/>
  <c r="AB242" i="21"/>
  <c r="AB247" i="21"/>
  <c r="AB243" i="21"/>
  <c r="AE278" i="21"/>
  <c r="AE273" i="21"/>
  <c r="AE269" i="21"/>
  <c r="AE265" i="21"/>
  <c r="AE260" i="21"/>
  <c r="AE256" i="21"/>
  <c r="AE252" i="21"/>
  <c r="AE247" i="21"/>
  <c r="AH282" i="21"/>
  <c r="AD278" i="21"/>
  <c r="AH275" i="21"/>
  <c r="AD273" i="21"/>
  <c r="AH270" i="21"/>
  <c r="AD269" i="21"/>
  <c r="AH266" i="21"/>
  <c r="AD265" i="21"/>
  <c r="AH262" i="21"/>
  <c r="AD260" i="21"/>
  <c r="AH257" i="21"/>
  <c r="AD256" i="21"/>
  <c r="AH253" i="21"/>
  <c r="AD252" i="21"/>
  <c r="AH249" i="21"/>
  <c r="AE282" i="21"/>
  <c r="AH279" i="21"/>
  <c r="AE275" i="21"/>
  <c r="AE270" i="21"/>
  <c r="AE266" i="21"/>
  <c r="AE262" i="21"/>
  <c r="AE257" i="21"/>
  <c r="AE253" i="21"/>
  <c r="AE249" i="21"/>
  <c r="AE261" i="21" s="1"/>
  <c r="AD282" i="21"/>
  <c r="AE281" i="21"/>
  <c r="AD281" i="21"/>
  <c r="AH277" i="21"/>
  <c r="AD276" i="21"/>
  <c r="AH272" i="21"/>
  <c r="AD271" i="21"/>
  <c r="AH268" i="21"/>
  <c r="AD267" i="21"/>
  <c r="AH264" i="21"/>
  <c r="AD263" i="21"/>
  <c r="AH259" i="21"/>
  <c r="AD258" i="21"/>
  <c r="AH255" i="21"/>
  <c r="AD254" i="21"/>
  <c r="AH251" i="21"/>
  <c r="AD250" i="21"/>
  <c r="R45" i="21"/>
  <c r="K180" i="21"/>
  <c r="G29" i="21"/>
  <c r="AB11" i="21"/>
  <c r="AD11" i="21" s="1"/>
  <c r="H7" i="21"/>
  <c r="C33" i="21"/>
  <c r="Z18" i="21" s="1"/>
  <c r="J199" i="21"/>
  <c r="H200" i="21"/>
  <c r="L176" i="21"/>
  <c r="K200" i="21"/>
  <c r="K174" i="21"/>
  <c r="L186" i="21"/>
  <c r="H71" i="21"/>
  <c r="J72" i="21"/>
  <c r="L182" i="21"/>
  <c r="K176" i="21"/>
  <c r="I196" i="21"/>
  <c r="H192" i="21"/>
  <c r="H184" i="21"/>
  <c r="K196" i="21"/>
  <c r="I197" i="21"/>
  <c r="H189" i="21"/>
  <c r="L191" i="21"/>
  <c r="H75" i="21"/>
  <c r="K197" i="21"/>
  <c r="I198" i="21"/>
  <c r="C31" i="21"/>
  <c r="Z17" i="21" s="1"/>
  <c r="H72" i="21"/>
  <c r="I75" i="21"/>
  <c r="K172" i="21"/>
  <c r="J175" i="21"/>
  <c r="L178" i="21"/>
  <c r="K71" i="21"/>
  <c r="I72" i="21"/>
  <c r="K74" i="21"/>
  <c r="L174" i="21"/>
  <c r="H186" i="21"/>
  <c r="H188" i="21"/>
  <c r="L190" i="21"/>
  <c r="H193" i="21"/>
  <c r="H197" i="21"/>
  <c r="K199" i="21"/>
  <c r="H59" i="21"/>
  <c r="K75" i="21"/>
  <c r="P59" i="21"/>
  <c r="B67" i="21"/>
  <c r="Q67" i="21" s="1"/>
  <c r="K72" i="21"/>
  <c r="J173" i="21"/>
  <c r="L184" i="21"/>
  <c r="J193" i="21"/>
  <c r="H198" i="21"/>
  <c r="Q59" i="21"/>
  <c r="AC12" i="21" s="1"/>
  <c r="L173" i="21"/>
  <c r="I187" i="21"/>
  <c r="I193" i="21"/>
  <c r="C32" i="21"/>
  <c r="Z10" i="21" s="1"/>
  <c r="I71" i="21"/>
  <c r="L179" i="21"/>
  <c r="K198" i="21"/>
  <c r="H196" i="21"/>
  <c r="I199" i="21"/>
  <c r="H67" i="21"/>
  <c r="J60" i="21"/>
  <c r="AB13" i="21"/>
  <c r="AD13" i="21" s="1"/>
  <c r="S60" i="21"/>
  <c r="T60" i="21" s="1"/>
  <c r="K73" i="21"/>
  <c r="U58" i="21"/>
  <c r="AE11" i="21" s="1"/>
  <c r="B65" i="21"/>
  <c r="P65" i="21" s="1"/>
  <c r="Q58" i="21"/>
  <c r="AC11" i="21" s="1"/>
  <c r="C29" i="21"/>
  <c r="Z14" i="21" s="1"/>
  <c r="G33" i="21"/>
  <c r="G35" i="21"/>
  <c r="J71" i="21"/>
  <c r="J73" i="21"/>
  <c r="L172" i="21"/>
  <c r="K177" i="21"/>
  <c r="H183" i="21"/>
  <c r="K185" i="21"/>
  <c r="K193" i="21"/>
  <c r="J197" i="21"/>
  <c r="I200" i="21"/>
  <c r="L177" i="21"/>
  <c r="L180" i="21"/>
  <c r="L183" i="21"/>
  <c r="L185" i="21"/>
  <c r="L187" i="21"/>
  <c r="L193" i="21"/>
  <c r="H74" i="21"/>
  <c r="H190" i="21"/>
  <c r="E27" i="21"/>
  <c r="E31" i="21"/>
  <c r="G32" i="21"/>
  <c r="J65" i="21"/>
  <c r="H61" i="21"/>
  <c r="I74" i="21"/>
  <c r="K173" i="21"/>
  <c r="L175" i="21"/>
  <c r="I186" i="21"/>
  <c r="I189" i="21"/>
  <c r="G31" i="21"/>
  <c r="P61" i="21"/>
  <c r="I172" i="21"/>
  <c r="L192" i="21"/>
  <c r="G8" i="21"/>
  <c r="AB14" i="21"/>
  <c r="AD14" i="21" s="1"/>
  <c r="E26" i="21"/>
  <c r="G28" i="21"/>
  <c r="J174" i="21"/>
  <c r="G6" i="21"/>
  <c r="I6" i="21" s="1"/>
  <c r="G26" i="21"/>
  <c r="J75" i="21"/>
  <c r="J172" i="21"/>
  <c r="H185" i="21"/>
  <c r="H187" i="21"/>
  <c r="J196" i="21"/>
  <c r="C148" i="21"/>
  <c r="D180" i="21"/>
  <c r="D175" i="21"/>
  <c r="C150" i="21"/>
  <c r="AA272" i="21"/>
  <c r="AA264" i="21"/>
  <c r="AA273" i="21"/>
  <c r="AA280" i="21"/>
  <c r="AA266" i="21"/>
  <c r="AA258" i="21"/>
  <c r="AA275" i="21"/>
  <c r="AA267" i="21"/>
  <c r="AA259" i="21"/>
  <c r="AA276" i="21"/>
  <c r="AA268" i="21"/>
  <c r="AA260" i="21"/>
  <c r="AA277" i="21"/>
  <c r="AA269" i="21"/>
  <c r="AA283" i="21"/>
  <c r="AA278" i="21"/>
  <c r="AA270" i="21"/>
  <c r="AA262" i="21"/>
  <c r="AA279" i="21"/>
  <c r="AA271" i="21"/>
  <c r="AA263" i="21"/>
  <c r="AA265" i="21"/>
  <c r="AA249" i="21"/>
  <c r="AA241" i="21"/>
  <c r="AA233" i="21"/>
  <c r="AA250" i="21"/>
  <c r="AA242" i="21"/>
  <c r="AA234" i="21"/>
  <c r="AA251" i="21"/>
  <c r="AA243" i="21"/>
  <c r="AA252" i="21"/>
  <c r="AA244" i="21"/>
  <c r="AA236" i="21"/>
  <c r="AA253" i="21"/>
  <c r="AA245" i="21"/>
  <c r="AA237" i="21"/>
  <c r="AA255" i="21"/>
  <c r="AA247" i="21"/>
  <c r="AA239" i="21"/>
  <c r="AA256" i="21"/>
  <c r="AA240" i="21"/>
  <c r="AA246" i="21"/>
  <c r="AA224" i="21"/>
  <c r="AA216" i="21"/>
  <c r="AA238" i="21"/>
  <c r="AA225" i="21"/>
  <c r="AA217" i="21"/>
  <c r="AA257" i="21"/>
  <c r="AA226" i="21"/>
  <c r="AA218" i="21"/>
  <c r="AA227" i="21"/>
  <c r="AA219" i="21"/>
  <c r="AA211" i="21"/>
  <c r="AA228" i="21"/>
  <c r="AA220" i="21"/>
  <c r="AA254" i="21"/>
  <c r="AA229" i="21"/>
  <c r="AA221" i="21"/>
  <c r="AA213" i="21"/>
  <c r="AA232" i="21"/>
  <c r="AA230" i="21"/>
  <c r="AA214" i="21"/>
  <c r="AA231" i="21"/>
  <c r="AA223" i="21"/>
  <c r="AA215" i="21"/>
  <c r="AA210" i="21"/>
  <c r="AA212" i="21"/>
  <c r="D174" i="21"/>
  <c r="I174" i="21" s="1"/>
  <c r="I149" i="21"/>
  <c r="E191" i="21"/>
  <c r="C166" i="21"/>
  <c r="C176" i="21"/>
  <c r="Z285" i="21"/>
  <c r="Z279" i="21"/>
  <c r="F275" i="21"/>
  <c r="Z271" i="21"/>
  <c r="F267" i="21"/>
  <c r="Z263" i="21"/>
  <c r="F259" i="21"/>
  <c r="F276" i="21"/>
  <c r="T352" i="21" s="1"/>
  <c r="Z272" i="21"/>
  <c r="Z282" i="21"/>
  <c r="F282" i="21"/>
  <c r="T358" i="21" s="1"/>
  <c r="F277" i="21"/>
  <c r="T353" i="21" s="1"/>
  <c r="Z273" i="21"/>
  <c r="F269" i="21"/>
  <c r="Z265" i="21"/>
  <c r="F281" i="21"/>
  <c r="T357" i="21" s="1"/>
  <c r="F278" i="21"/>
  <c r="T354" i="21" s="1"/>
  <c r="F270" i="21"/>
  <c r="Z266" i="21"/>
  <c r="F262" i="21"/>
  <c r="Z258" i="21"/>
  <c r="F279" i="21"/>
  <c r="T355" i="21" s="1"/>
  <c r="Z275" i="21"/>
  <c r="F271" i="21"/>
  <c r="Z267" i="21"/>
  <c r="F263" i="21"/>
  <c r="Z259" i="21"/>
  <c r="Z276" i="21"/>
  <c r="F272" i="21"/>
  <c r="Z268" i="21"/>
  <c r="F264" i="21"/>
  <c r="Z260" i="21"/>
  <c r="Z277" i="21"/>
  <c r="F273" i="21"/>
  <c r="Z269" i="21"/>
  <c r="F265" i="21"/>
  <c r="F257" i="21"/>
  <c r="F280" i="21"/>
  <c r="T356" i="21" s="1"/>
  <c r="Z278" i="21"/>
  <c r="Z270" i="21"/>
  <c r="F266" i="21"/>
  <c r="Z262" i="21"/>
  <c r="F268" i="21"/>
  <c r="Z256" i="21"/>
  <c r="F252" i="21"/>
  <c r="F244" i="21"/>
  <c r="Z240" i="21"/>
  <c r="F236" i="21"/>
  <c r="Z232" i="21"/>
  <c r="Z264" i="21"/>
  <c r="F253" i="21"/>
  <c r="Z249" i="21"/>
  <c r="F245" i="21"/>
  <c r="Z241" i="21"/>
  <c r="F237" i="21"/>
  <c r="F254" i="21"/>
  <c r="Z250" i="21"/>
  <c r="F246" i="21"/>
  <c r="Z242" i="21"/>
  <c r="F238" i="21"/>
  <c r="Z234" i="21"/>
  <c r="F255" i="21"/>
  <c r="Z251" i="21"/>
  <c r="F247" i="21"/>
  <c r="Z243" i="21"/>
  <c r="F239" i="21"/>
  <c r="F260" i="21"/>
  <c r="F256" i="21"/>
  <c r="Z252" i="21"/>
  <c r="Z244" i="21"/>
  <c r="F240" i="21"/>
  <c r="Z236" i="21"/>
  <c r="Z257" i="21"/>
  <c r="Z254" i="21"/>
  <c r="F250" i="21"/>
  <c r="Z246" i="21"/>
  <c r="F242" i="21"/>
  <c r="Z238" i="21"/>
  <c r="Z255" i="21"/>
  <c r="F251" i="21"/>
  <c r="Z247" i="21"/>
  <c r="F243" i="21"/>
  <c r="Z239" i="21"/>
  <c r="Z231" i="21"/>
  <c r="F227" i="21"/>
  <c r="Z223" i="21"/>
  <c r="F219" i="21"/>
  <c r="Z215" i="21"/>
  <c r="F211" i="21"/>
  <c r="Z245" i="21"/>
  <c r="F241" i="21"/>
  <c r="F228" i="21"/>
  <c r="Z224" i="21"/>
  <c r="F220" i="21"/>
  <c r="Z216" i="21"/>
  <c r="F212" i="21"/>
  <c r="F229" i="21"/>
  <c r="Z225" i="21"/>
  <c r="F221" i="21"/>
  <c r="Z217" i="21"/>
  <c r="F213" i="21"/>
  <c r="Z237" i="21"/>
  <c r="F230" i="21"/>
  <c r="Z226" i="21"/>
  <c r="Z218" i="21"/>
  <c r="F214" i="21"/>
  <c r="Z210" i="21"/>
  <c r="F231" i="21"/>
  <c r="Z227" i="21"/>
  <c r="F223" i="21"/>
  <c r="Z219" i="21"/>
  <c r="F215" i="21"/>
  <c r="F258" i="21"/>
  <c r="F234" i="21"/>
  <c r="Z233" i="21"/>
  <c r="F233" i="21"/>
  <c r="Z228" i="21"/>
  <c r="F224" i="21"/>
  <c r="Z220" i="21"/>
  <c r="F216" i="21"/>
  <c r="Z212" i="21"/>
  <c r="Z253" i="21"/>
  <c r="F249" i="21"/>
  <c r="F232" i="21"/>
  <c r="Z229" i="21"/>
  <c r="F225" i="21"/>
  <c r="Z221" i="21"/>
  <c r="F217" i="21"/>
  <c r="Z213" i="21"/>
  <c r="Z230" i="21"/>
  <c r="F226" i="21"/>
  <c r="F218" i="21"/>
  <c r="Z214" i="21"/>
  <c r="F210" i="21"/>
  <c r="Z211" i="21"/>
  <c r="W283" i="21"/>
  <c r="W281" i="21"/>
  <c r="W276" i="21"/>
  <c r="W268" i="21"/>
  <c r="W260" i="21"/>
  <c r="W277" i="21"/>
  <c r="W278" i="21"/>
  <c r="W270" i="21"/>
  <c r="W262" i="21"/>
  <c r="W282" i="21"/>
  <c r="W279" i="21"/>
  <c r="W271" i="21"/>
  <c r="W263" i="21"/>
  <c r="W272" i="21"/>
  <c r="W264" i="21"/>
  <c r="W273" i="21"/>
  <c r="W265" i="21"/>
  <c r="W257" i="21"/>
  <c r="W266" i="21"/>
  <c r="W258" i="21"/>
  <c r="W275" i="21"/>
  <c r="W267" i="21"/>
  <c r="W259" i="21"/>
  <c r="W253" i="21"/>
  <c r="W245" i="21"/>
  <c r="W237" i="21"/>
  <c r="W254" i="21"/>
  <c r="W246" i="21"/>
  <c r="W238" i="21"/>
  <c r="W255" i="21"/>
  <c r="W247" i="21"/>
  <c r="W239" i="21"/>
  <c r="W256" i="21"/>
  <c r="W240" i="21"/>
  <c r="W249" i="21"/>
  <c r="W241" i="21"/>
  <c r="W251" i="21"/>
  <c r="W243" i="21"/>
  <c r="W252" i="21"/>
  <c r="W244" i="21"/>
  <c r="W233" i="21"/>
  <c r="W228" i="21"/>
  <c r="W220" i="21"/>
  <c r="W212" i="21"/>
  <c r="W236" i="21"/>
  <c r="W232" i="21"/>
  <c r="W229" i="21"/>
  <c r="W221" i="21"/>
  <c r="W213" i="21"/>
  <c r="W230" i="21"/>
  <c r="W214" i="21"/>
  <c r="W250" i="21"/>
  <c r="W231" i="21"/>
  <c r="W223" i="21"/>
  <c r="W215" i="21"/>
  <c r="W234" i="21"/>
  <c r="W224" i="21"/>
  <c r="W216" i="21"/>
  <c r="W269" i="21"/>
  <c r="W225" i="21"/>
  <c r="W217" i="21"/>
  <c r="W242" i="21"/>
  <c r="W226" i="21"/>
  <c r="W218" i="21"/>
  <c r="W227" i="21"/>
  <c r="W219" i="21"/>
  <c r="W211" i="21"/>
  <c r="W210" i="21"/>
  <c r="E179" i="21"/>
  <c r="D178" i="21"/>
  <c r="E188" i="21"/>
  <c r="J188" i="21" s="1"/>
  <c r="C156" i="21"/>
  <c r="F181" i="21"/>
  <c r="K181" i="21" s="1"/>
  <c r="E186" i="21"/>
  <c r="C177" i="21"/>
  <c r="G188" i="21"/>
  <c r="L188" i="21" s="1"/>
  <c r="I163" i="21"/>
  <c r="I183" i="21"/>
  <c r="AC286" i="21"/>
  <c r="AH283" i="21"/>
  <c r="AG282" i="21"/>
  <c r="I282" i="21"/>
  <c r="W358" i="21" s="1"/>
  <c r="AF281" i="21"/>
  <c r="H281" i="21"/>
  <c r="AE280" i="21"/>
  <c r="AD279" i="21"/>
  <c r="AH284" i="21"/>
  <c r="AG283" i="21"/>
  <c r="I283" i="21"/>
  <c r="W359" i="21" s="1"/>
  <c r="AF282" i="21"/>
  <c r="H282" i="21"/>
  <c r="AH285" i="21"/>
  <c r="AH286" i="21"/>
  <c r="AG285" i="21"/>
  <c r="AG286" i="21"/>
  <c r="I286" i="21"/>
  <c r="W362" i="21" s="1"/>
  <c r="AF285" i="21"/>
  <c r="H285" i="21"/>
  <c r="AE284" i="21"/>
  <c r="AD283" i="21"/>
  <c r="AC282" i="21"/>
  <c r="AF286" i="21"/>
  <c r="H286" i="21"/>
  <c r="AE285" i="21"/>
  <c r="AD284" i="21"/>
  <c r="AC283" i="21"/>
  <c r="AH280" i="21"/>
  <c r="AE286" i="21"/>
  <c r="AD285" i="21"/>
  <c r="AC284" i="21"/>
  <c r="AH281" i="21"/>
  <c r="AG280" i="21"/>
  <c r="I280" i="21"/>
  <c r="W356" i="21" s="1"/>
  <c r="AF279" i="21"/>
  <c r="AD286" i="21"/>
  <c r="AC285" i="21"/>
  <c r="H277" i="21"/>
  <c r="H269" i="21"/>
  <c r="H278" i="21"/>
  <c r="H270" i="21"/>
  <c r="H284" i="21"/>
  <c r="H279" i="21"/>
  <c r="H271" i="21"/>
  <c r="H263" i="21"/>
  <c r="H272" i="21"/>
  <c r="H264" i="21"/>
  <c r="H273" i="21"/>
  <c r="H265" i="21"/>
  <c r="H283" i="21"/>
  <c r="H266" i="21"/>
  <c r="H258" i="21"/>
  <c r="H280" i="21"/>
  <c r="H275" i="21"/>
  <c r="H267" i="21"/>
  <c r="H259" i="21"/>
  <c r="H276" i="21"/>
  <c r="H268" i="21"/>
  <c r="H260" i="21"/>
  <c r="H254" i="21"/>
  <c r="H246" i="21"/>
  <c r="H238" i="21"/>
  <c r="H255" i="21"/>
  <c r="H247" i="21"/>
  <c r="H239" i="21"/>
  <c r="H256" i="21"/>
  <c r="H240" i="21"/>
  <c r="H232" i="21"/>
  <c r="H249" i="21"/>
  <c r="H241" i="21"/>
  <c r="H250" i="21"/>
  <c r="H242" i="21"/>
  <c r="H252" i="21"/>
  <c r="H244" i="21"/>
  <c r="H236" i="21"/>
  <c r="H262" i="21"/>
  <c r="H253" i="21"/>
  <c r="H245" i="21"/>
  <c r="H229" i="21"/>
  <c r="H221" i="21"/>
  <c r="H213" i="21"/>
  <c r="H237" i="21"/>
  <c r="H230" i="21"/>
  <c r="H214" i="21"/>
  <c r="H231" i="21"/>
  <c r="H223" i="21"/>
  <c r="H215" i="21"/>
  <c r="H234" i="21"/>
  <c r="H233" i="21"/>
  <c r="H224" i="21"/>
  <c r="H216" i="21"/>
  <c r="H251" i="21"/>
  <c r="H225" i="21"/>
  <c r="H217" i="21"/>
  <c r="H226" i="21"/>
  <c r="H218" i="21"/>
  <c r="H257" i="21"/>
  <c r="H227" i="21"/>
  <c r="H219" i="21"/>
  <c r="H243" i="21"/>
  <c r="H228" i="21"/>
  <c r="H220" i="21"/>
  <c r="H212" i="21"/>
  <c r="H211" i="21"/>
  <c r="H210" i="21"/>
  <c r="I278" i="21"/>
  <c r="W354" i="21" s="1"/>
  <c r="AF277" i="21"/>
  <c r="I270" i="21"/>
  <c r="W347" i="21" s="1"/>
  <c r="AF269" i="21"/>
  <c r="I262" i="21"/>
  <c r="AF284" i="21"/>
  <c r="I284" i="21"/>
  <c r="W360" i="21" s="1"/>
  <c r="I281" i="21"/>
  <c r="W357" i="21" s="1"/>
  <c r="I279" i="21"/>
  <c r="W355" i="21" s="1"/>
  <c r="AF278" i="21"/>
  <c r="I271" i="21"/>
  <c r="W348" i="21" s="1"/>
  <c r="AF270" i="21"/>
  <c r="I272" i="21"/>
  <c r="W349" i="21" s="1"/>
  <c r="AF271" i="21"/>
  <c r="I264" i="21"/>
  <c r="W341" i="21" s="1"/>
  <c r="AF263" i="21"/>
  <c r="I273" i="21"/>
  <c r="W350" i="21" s="1"/>
  <c r="AF272" i="21"/>
  <c r="I265" i="21"/>
  <c r="W342" i="21" s="1"/>
  <c r="AF264" i="21"/>
  <c r="AF283" i="21"/>
  <c r="AF273" i="21"/>
  <c r="I266" i="21"/>
  <c r="W343" i="21" s="1"/>
  <c r="AF265" i="21"/>
  <c r="I258" i="21"/>
  <c r="W336" i="21" s="1"/>
  <c r="AF257" i="21"/>
  <c r="I275" i="21"/>
  <c r="I267" i="21"/>
  <c r="W344" i="21" s="1"/>
  <c r="AF266" i="21"/>
  <c r="I259" i="21"/>
  <c r="W337" i="21" s="1"/>
  <c r="AF258" i="21"/>
  <c r="AF280" i="21"/>
  <c r="I276" i="21"/>
  <c r="W352" i="21" s="1"/>
  <c r="AF275" i="21"/>
  <c r="I268" i="21"/>
  <c r="W345" i="21" s="1"/>
  <c r="AF267" i="21"/>
  <c r="I260" i="21"/>
  <c r="W338" i="21" s="1"/>
  <c r="AF259" i="21"/>
  <c r="I285" i="21"/>
  <c r="W361" i="21" s="1"/>
  <c r="I277" i="21"/>
  <c r="W353" i="21" s="1"/>
  <c r="AF276" i="21"/>
  <c r="I269" i="21"/>
  <c r="W346" i="21" s="1"/>
  <c r="AF268" i="21"/>
  <c r="AF260" i="21"/>
  <c r="AF262" i="21"/>
  <c r="I255" i="21"/>
  <c r="W333" i="21" s="1"/>
  <c r="AF254" i="21"/>
  <c r="I247" i="21"/>
  <c r="W326" i="21" s="1"/>
  <c r="AF246" i="21"/>
  <c r="I239" i="21"/>
  <c r="W318" i="21" s="1"/>
  <c r="AF238" i="21"/>
  <c r="I256" i="21"/>
  <c r="W334" i="21" s="1"/>
  <c r="AF255" i="21"/>
  <c r="AF247" i="21"/>
  <c r="I240" i="21"/>
  <c r="W319" i="21" s="1"/>
  <c r="AF239" i="21"/>
  <c r="I249" i="21"/>
  <c r="I241" i="21"/>
  <c r="W320" i="21" s="1"/>
  <c r="AF240" i="21"/>
  <c r="I233" i="21"/>
  <c r="W313" i="21" s="1"/>
  <c r="AF232" i="21"/>
  <c r="AF256" i="21"/>
  <c r="I250" i="21"/>
  <c r="W328" i="21" s="1"/>
  <c r="AF249" i="21"/>
  <c r="I242" i="21"/>
  <c r="W321" i="21" s="1"/>
  <c r="AF241" i="21"/>
  <c r="I234" i="21"/>
  <c r="W314" i="21" s="1"/>
  <c r="I257" i="21"/>
  <c r="W335" i="21" s="1"/>
  <c r="I251" i="21"/>
  <c r="W329" i="21" s="1"/>
  <c r="AF250" i="21"/>
  <c r="I243" i="21"/>
  <c r="W322" i="21" s="1"/>
  <c r="AF242" i="21"/>
  <c r="I263" i="21"/>
  <c r="W340" i="21" s="1"/>
  <c r="I253" i="21"/>
  <c r="W331" i="21" s="1"/>
  <c r="AF252" i="21"/>
  <c r="I245" i="21"/>
  <c r="W324" i="21" s="1"/>
  <c r="AF244" i="21"/>
  <c r="I237" i="21"/>
  <c r="W316" i="21" s="1"/>
  <c r="AF236" i="21"/>
  <c r="I254" i="21"/>
  <c r="W332" i="21" s="1"/>
  <c r="AF253" i="21"/>
  <c r="I246" i="21"/>
  <c r="W325" i="21" s="1"/>
  <c r="AF245" i="21"/>
  <c r="I238" i="21"/>
  <c r="W317" i="21" s="1"/>
  <c r="AF243" i="21"/>
  <c r="AF233" i="21"/>
  <c r="I230" i="21"/>
  <c r="W310" i="21" s="1"/>
  <c r="AF229" i="21"/>
  <c r="AF221" i="21"/>
  <c r="I214" i="21"/>
  <c r="W295" i="21" s="1"/>
  <c r="AF213" i="21"/>
  <c r="I231" i="21"/>
  <c r="W311" i="21" s="1"/>
  <c r="AF230" i="21"/>
  <c r="I223" i="21"/>
  <c r="I215" i="21"/>
  <c r="W296" i="21" s="1"/>
  <c r="AF214" i="21"/>
  <c r="AF231" i="21"/>
  <c r="I224" i="21"/>
  <c r="W304" i="21" s="1"/>
  <c r="AF223" i="21"/>
  <c r="I216" i="21"/>
  <c r="W297" i="21" s="1"/>
  <c r="AF215" i="21"/>
  <c r="I252" i="21"/>
  <c r="W330" i="21" s="1"/>
  <c r="I225" i="21"/>
  <c r="W305" i="21" s="1"/>
  <c r="AF224" i="21"/>
  <c r="I217" i="21"/>
  <c r="W298" i="21" s="1"/>
  <c r="AF216" i="21"/>
  <c r="I232" i="21"/>
  <c r="W312" i="21" s="1"/>
  <c r="I226" i="21"/>
  <c r="W306" i="21" s="1"/>
  <c r="AF225" i="21"/>
  <c r="I218" i="21"/>
  <c r="W299" i="21" s="1"/>
  <c r="AF217" i="21"/>
  <c r="AF251" i="21"/>
  <c r="AF234" i="21"/>
  <c r="I227" i="21"/>
  <c r="W307" i="21" s="1"/>
  <c r="AF226" i="21"/>
  <c r="I219" i="21"/>
  <c r="W300" i="21" s="1"/>
  <c r="AF218" i="21"/>
  <c r="I244" i="21"/>
  <c r="W323" i="21" s="1"/>
  <c r="I236" i="21"/>
  <c r="I228" i="21"/>
  <c r="W308" i="21" s="1"/>
  <c r="AF227" i="21"/>
  <c r="I220" i="21"/>
  <c r="W301" i="21" s="1"/>
  <c r="AF219" i="21"/>
  <c r="AF237" i="21"/>
  <c r="I229" i="21"/>
  <c r="W309" i="21" s="1"/>
  <c r="AF228" i="21"/>
  <c r="I221" i="21"/>
  <c r="W302" i="21" s="1"/>
  <c r="AP301" i="21" s="1"/>
  <c r="AF220" i="21"/>
  <c r="I213" i="21"/>
  <c r="W294" i="21" s="1"/>
  <c r="AF212" i="21"/>
  <c r="I210" i="21"/>
  <c r="AF211" i="21"/>
  <c r="AF210" i="21"/>
  <c r="I212" i="21"/>
  <c r="W293" i="21" s="1"/>
  <c r="I211" i="21"/>
  <c r="W292" i="21" s="1"/>
  <c r="C175" i="21"/>
  <c r="D181" i="21"/>
  <c r="D179" i="21"/>
  <c r="C154" i="21"/>
  <c r="F183" i="21"/>
  <c r="C158" i="21"/>
  <c r="J153" i="21"/>
  <c r="E178" i="21"/>
  <c r="C153" i="21"/>
  <c r="E180" i="21"/>
  <c r="C178" i="21"/>
  <c r="H179" i="21" s="1"/>
  <c r="I153" i="21"/>
  <c r="C173" i="21"/>
  <c r="H173" i="21" s="1"/>
  <c r="C147" i="21"/>
  <c r="E183" i="21"/>
  <c r="J183" i="21" s="1"/>
  <c r="C155" i="21"/>
  <c r="I150" i="21"/>
  <c r="C174" i="21"/>
  <c r="I148" i="21"/>
  <c r="D177" i="21"/>
  <c r="J152" i="21"/>
  <c r="C161" i="21"/>
  <c r="F186" i="21"/>
  <c r="K186" i="21" s="1"/>
  <c r="E286" i="21"/>
  <c r="AB285" i="21"/>
  <c r="AA284" i="21"/>
  <c r="Z283" i="21"/>
  <c r="Y282" i="21"/>
  <c r="X281" i="21"/>
  <c r="W280" i="21"/>
  <c r="AB286" i="21"/>
  <c r="AA285" i="21"/>
  <c r="Z284" i="21"/>
  <c r="Y283" i="21"/>
  <c r="X282" i="21"/>
  <c r="AA286" i="21"/>
  <c r="Z286" i="21"/>
  <c r="Y286" i="21"/>
  <c r="X285" i="21"/>
  <c r="W284" i="21"/>
  <c r="F283" i="21"/>
  <c r="T359" i="21" s="1"/>
  <c r="E282" i="21"/>
  <c r="AB281" i="21"/>
  <c r="X286" i="21"/>
  <c r="W285" i="21"/>
  <c r="F284" i="21"/>
  <c r="T360" i="21" s="1"/>
  <c r="E283" i="21"/>
  <c r="AB282" i="21"/>
  <c r="AA281" i="21"/>
  <c r="Z280" i="21"/>
  <c r="W286" i="21"/>
  <c r="F285" i="21"/>
  <c r="T361" i="21" s="1"/>
  <c r="E284" i="21"/>
  <c r="AB283" i="21"/>
  <c r="AA282" i="21"/>
  <c r="Z281" i="21"/>
  <c r="Y280" i="21"/>
  <c r="F286" i="21"/>
  <c r="T362" i="21" s="1"/>
  <c r="E285" i="21"/>
  <c r="E280" i="21"/>
  <c r="E266" i="21"/>
  <c r="E258" i="21"/>
  <c r="E275" i="21"/>
  <c r="E276" i="21"/>
  <c r="E268" i="21"/>
  <c r="E260" i="21"/>
  <c r="E277" i="21"/>
  <c r="E269" i="21"/>
  <c r="E281" i="21"/>
  <c r="E278" i="21"/>
  <c r="E270" i="21"/>
  <c r="E262" i="21"/>
  <c r="E279" i="21"/>
  <c r="E271" i="21"/>
  <c r="E263" i="21"/>
  <c r="E272" i="21"/>
  <c r="E264" i="21"/>
  <c r="E273" i="21"/>
  <c r="E265" i="21"/>
  <c r="E259" i="21"/>
  <c r="E251" i="21"/>
  <c r="E243" i="21"/>
  <c r="E252" i="21"/>
  <c r="E244" i="21"/>
  <c r="E236" i="21"/>
  <c r="E267" i="21"/>
  <c r="E253" i="21"/>
  <c r="E245" i="21"/>
  <c r="E237" i="21"/>
  <c r="E254" i="21"/>
  <c r="E246" i="21"/>
  <c r="E238" i="21"/>
  <c r="E255" i="21"/>
  <c r="E247" i="21"/>
  <c r="E239" i="21"/>
  <c r="E249" i="21"/>
  <c r="E241" i="21"/>
  <c r="E257" i="21"/>
  <c r="E250" i="21"/>
  <c r="E242" i="21"/>
  <c r="E226" i="21"/>
  <c r="E218" i="21"/>
  <c r="E210" i="21"/>
  <c r="E227" i="21"/>
  <c r="E219" i="21"/>
  <c r="E211" i="21"/>
  <c r="E228" i="21"/>
  <c r="E220" i="21"/>
  <c r="E240" i="21"/>
  <c r="E229" i="21"/>
  <c r="E221" i="21"/>
  <c r="E213" i="21"/>
  <c r="E230" i="21"/>
  <c r="E214" i="21"/>
  <c r="E231" i="21"/>
  <c r="E223" i="21"/>
  <c r="E215" i="21"/>
  <c r="E234" i="21"/>
  <c r="E233" i="21"/>
  <c r="E224" i="21"/>
  <c r="E216" i="21"/>
  <c r="E256" i="21"/>
  <c r="E232" i="21"/>
  <c r="E225" i="21"/>
  <c r="E217" i="21"/>
  <c r="M212" i="21"/>
  <c r="G293" i="21" s="1"/>
  <c r="Q211" i="21"/>
  <c r="K292" i="21" s="1"/>
  <c r="P211" i="21"/>
  <c r="J292" i="21" s="1"/>
  <c r="S210" i="21"/>
  <c r="Q210" i="21"/>
  <c r="P210" i="21"/>
  <c r="U212" i="21"/>
  <c r="O293" i="21" s="1"/>
  <c r="E212" i="21"/>
  <c r="O210" i="21"/>
  <c r="AC280" i="21"/>
  <c r="AC266" i="21"/>
  <c r="AC258" i="21"/>
  <c r="AC275" i="21"/>
  <c r="AC276" i="21"/>
  <c r="AC268" i="21"/>
  <c r="AC260" i="21"/>
  <c r="AC277" i="21"/>
  <c r="AC269" i="21"/>
  <c r="AC278" i="21"/>
  <c r="AC270" i="21"/>
  <c r="AC262" i="21"/>
  <c r="AC279" i="21"/>
  <c r="AC271" i="21"/>
  <c r="AC263" i="21"/>
  <c r="AC281" i="21"/>
  <c r="AC272" i="21"/>
  <c r="AC264" i="21"/>
  <c r="AC256" i="21"/>
  <c r="AC273" i="21"/>
  <c r="AC265" i="21"/>
  <c r="AC259" i="21"/>
  <c r="AC251" i="21"/>
  <c r="AC243" i="21"/>
  <c r="AC252" i="21"/>
  <c r="AC244" i="21"/>
  <c r="AC236" i="21"/>
  <c r="AC253" i="21"/>
  <c r="AC245" i="21"/>
  <c r="AC237" i="21"/>
  <c r="AC257" i="21"/>
  <c r="AC254" i="21"/>
  <c r="AC246" i="21"/>
  <c r="AC238" i="21"/>
  <c r="AC267" i="21"/>
  <c r="AC255" i="21"/>
  <c r="AC247" i="21"/>
  <c r="AC239" i="21"/>
  <c r="AC249" i="21"/>
  <c r="AC241" i="21"/>
  <c r="AC250" i="21"/>
  <c r="AC242" i="21"/>
  <c r="AC234" i="21"/>
  <c r="AC226" i="21"/>
  <c r="AC218" i="21"/>
  <c r="AC210" i="21"/>
  <c r="AC227" i="21"/>
  <c r="AC219" i="21"/>
  <c r="AC211" i="21"/>
  <c r="AC228" i="21"/>
  <c r="AC220" i="21"/>
  <c r="AC212" i="21"/>
  <c r="AC233" i="21"/>
  <c r="AC229" i="21"/>
  <c r="AC221" i="21"/>
  <c r="AC213" i="21"/>
  <c r="AC232" i="21"/>
  <c r="AC230" i="21"/>
  <c r="AC214" i="21"/>
  <c r="AC240" i="21"/>
  <c r="AC231" i="21"/>
  <c r="AC223" i="21"/>
  <c r="AC215" i="21"/>
  <c r="AC224" i="21"/>
  <c r="AC216" i="21"/>
  <c r="AC225" i="21"/>
  <c r="AC217" i="21"/>
  <c r="D176" i="21"/>
  <c r="C151" i="21"/>
  <c r="C157" i="21"/>
  <c r="E177" i="21"/>
  <c r="AG284" i="21"/>
  <c r="AG278" i="21"/>
  <c r="AG270" i="21"/>
  <c r="AG262" i="21"/>
  <c r="AG271" i="21"/>
  <c r="AG272" i="21"/>
  <c r="AG264" i="21"/>
  <c r="AG281" i="21"/>
  <c r="AG279" i="21"/>
  <c r="AG273" i="21"/>
  <c r="AG265" i="21"/>
  <c r="AG266" i="21"/>
  <c r="AG258" i="21"/>
  <c r="AG275" i="21"/>
  <c r="AG267" i="21"/>
  <c r="AG259" i="21"/>
  <c r="AG276" i="21"/>
  <c r="AG268" i="21"/>
  <c r="AG260" i="21"/>
  <c r="AG277" i="21"/>
  <c r="AG269" i="21"/>
  <c r="AG257" i="21"/>
  <c r="AG255" i="21"/>
  <c r="AG247" i="21"/>
  <c r="AG239" i="21"/>
  <c r="AG231" i="21"/>
  <c r="AG240" i="21"/>
  <c r="AG256" i="21"/>
  <c r="AG249" i="21"/>
  <c r="AG241" i="21"/>
  <c r="AG233" i="21"/>
  <c r="AG250" i="21"/>
  <c r="AG242" i="21"/>
  <c r="AG234" i="21"/>
  <c r="AG251" i="21"/>
  <c r="AG243" i="21"/>
  <c r="AG253" i="21"/>
  <c r="AG245" i="21"/>
  <c r="AG237" i="21"/>
  <c r="AG263" i="21"/>
  <c r="AG254" i="21"/>
  <c r="AG246" i="21"/>
  <c r="AG238" i="21"/>
  <c r="AG230" i="21"/>
  <c r="AG214" i="21"/>
  <c r="AG232" i="21"/>
  <c r="AG223" i="21"/>
  <c r="AG215" i="21"/>
  <c r="AG224" i="21"/>
  <c r="AG216" i="21"/>
  <c r="AG236" i="21"/>
  <c r="AG225" i="21"/>
  <c r="AG217" i="21"/>
  <c r="AG252" i="21"/>
  <c r="AG226" i="21"/>
  <c r="AG218" i="21"/>
  <c r="AG227" i="21"/>
  <c r="AG219" i="21"/>
  <c r="AG228" i="21"/>
  <c r="AG220" i="21"/>
  <c r="AG212" i="21"/>
  <c r="AG244" i="21"/>
  <c r="AG229" i="21"/>
  <c r="AG221" i="21"/>
  <c r="AG213" i="21"/>
  <c r="AG211" i="21"/>
  <c r="AG210" i="21"/>
  <c r="E184" i="21"/>
  <c r="J159" i="21"/>
  <c r="E176" i="21"/>
  <c r="J176" i="21" s="1"/>
  <c r="C165" i="21"/>
  <c r="F190" i="21"/>
  <c r="K190" i="21" s="1"/>
  <c r="E181" i="21"/>
  <c r="F205" i="21"/>
  <c r="I203" i="21"/>
  <c r="J212" i="21"/>
  <c r="L211" i="21"/>
  <c r="C205" i="21"/>
  <c r="F203" i="21"/>
  <c r="J211" i="21"/>
  <c r="D203" i="21"/>
  <c r="C203" i="21"/>
  <c r="C152" i="21"/>
  <c r="I185" i="21"/>
  <c r="I184" i="21"/>
  <c r="C149" i="21"/>
  <c r="E189" i="21"/>
  <c r="C164" i="21"/>
  <c r="C163" i="21"/>
  <c r="F187" i="21"/>
  <c r="C162" i="21"/>
  <c r="E185" i="21"/>
  <c r="C160" i="21"/>
  <c r="C181" i="21"/>
  <c r="H181" i="21" s="1"/>
  <c r="J68" i="21"/>
  <c r="Q68" i="21"/>
  <c r="P68" i="21"/>
  <c r="H68" i="21"/>
  <c r="O68" i="21"/>
  <c r="G68" i="21"/>
  <c r="S68" i="21" s="1"/>
  <c r="M68" i="21"/>
  <c r="C68" i="21"/>
  <c r="V43" i="21"/>
  <c r="Y29" i="21"/>
  <c r="W32" i="21"/>
  <c r="T46" i="21"/>
  <c r="X20" i="21"/>
  <c r="Z20" i="21"/>
  <c r="K29" i="21"/>
  <c r="V12" i="21"/>
  <c r="X12" i="21" s="1"/>
  <c r="J29" i="21"/>
  <c r="W12" i="21" s="1"/>
  <c r="Y12" i="21" s="1"/>
  <c r="G30" i="21"/>
  <c r="E30" i="21"/>
  <c r="C30" i="21"/>
  <c r="V44" i="21"/>
  <c r="Y30" i="21"/>
  <c r="K27" i="21"/>
  <c r="J27" i="21"/>
  <c r="W16" i="21" s="1"/>
  <c r="Y16" i="21" s="1"/>
  <c r="G34" i="21"/>
  <c r="E34" i="21"/>
  <c r="C34" i="21"/>
  <c r="V15" i="21"/>
  <c r="X15" i="21" s="1"/>
  <c r="C27" i="21"/>
  <c r="E28" i="21"/>
  <c r="E29" i="21"/>
  <c r="K39" i="21"/>
  <c r="K40" i="21" s="1"/>
  <c r="E54" i="21"/>
  <c r="E52" i="21"/>
  <c r="E56" i="21"/>
  <c r="E68" i="21" s="1"/>
  <c r="E50" i="21"/>
  <c r="M54" i="21"/>
  <c r="M52" i="21"/>
  <c r="M56" i="21"/>
  <c r="M50" i="21"/>
  <c r="I43" i="21"/>
  <c r="C44" i="21"/>
  <c r="C45" i="21"/>
  <c r="I46" i="21"/>
  <c r="E51" i="21"/>
  <c r="C53" i="21"/>
  <c r="I56" i="21"/>
  <c r="J74" i="21"/>
  <c r="F47" i="21"/>
  <c r="F45" i="21"/>
  <c r="F43" i="21"/>
  <c r="F52" i="21"/>
  <c r="X52" i="21" s="1"/>
  <c r="F56" i="21"/>
  <c r="F50" i="21"/>
  <c r="X50" i="21" s="1"/>
  <c r="F53" i="21"/>
  <c r="X53" i="21" s="1"/>
  <c r="F49" i="21"/>
  <c r="F46" i="21"/>
  <c r="F44" i="21"/>
  <c r="N47" i="21"/>
  <c r="N45" i="21"/>
  <c r="N43" i="21"/>
  <c r="N52" i="21"/>
  <c r="N56" i="21"/>
  <c r="N57" i="21" s="1"/>
  <c r="N50" i="21"/>
  <c r="N53" i="21"/>
  <c r="N49" i="21"/>
  <c r="N63" i="21" s="1"/>
  <c r="N46" i="21"/>
  <c r="N44" i="21"/>
  <c r="V46" i="21"/>
  <c r="R47" i="21"/>
  <c r="F51" i="21"/>
  <c r="X51" i="21" s="1"/>
  <c r="N54" i="21"/>
  <c r="J58" i="21"/>
  <c r="I204" i="21"/>
  <c r="G52" i="21"/>
  <c r="V52" i="21" s="1"/>
  <c r="G56" i="21"/>
  <c r="G60" i="21" s="1"/>
  <c r="G50" i="21"/>
  <c r="V50" i="21" s="1"/>
  <c r="D39" i="21"/>
  <c r="D40" i="21" s="1"/>
  <c r="G53" i="21"/>
  <c r="V53" i="21" s="1"/>
  <c r="G49" i="21"/>
  <c r="G46" i="21"/>
  <c r="O52" i="21"/>
  <c r="O56" i="21"/>
  <c r="O50" i="21"/>
  <c r="O53" i="21"/>
  <c r="O49" i="21"/>
  <c r="O63" i="21" s="1"/>
  <c r="O46" i="21"/>
  <c r="M43" i="21"/>
  <c r="E44" i="21"/>
  <c r="O44" i="21"/>
  <c r="G45" i="21"/>
  <c r="T45" i="21"/>
  <c r="K46" i="21"/>
  <c r="E47" i="21"/>
  <c r="T47" i="21"/>
  <c r="U49" i="21"/>
  <c r="L63" i="21"/>
  <c r="R63" i="21" s="1"/>
  <c r="G51" i="21"/>
  <c r="V51" i="21" s="1"/>
  <c r="E53" i="21"/>
  <c r="O54" i="21"/>
  <c r="O59" i="21"/>
  <c r="Q65" i="21"/>
  <c r="G7" i="21"/>
  <c r="H8" i="21"/>
  <c r="X22" i="21"/>
  <c r="C26" i="21"/>
  <c r="G27" i="21"/>
  <c r="J33" i="21"/>
  <c r="W10" i="21" s="1"/>
  <c r="Y10" i="21" s="1"/>
  <c r="E39" i="21"/>
  <c r="E40" i="21" s="1"/>
  <c r="O43" i="21"/>
  <c r="G44" i="21"/>
  <c r="V45" i="21"/>
  <c r="G47" i="21"/>
  <c r="V47" i="21"/>
  <c r="M49" i="21"/>
  <c r="M63" i="21" s="1"/>
  <c r="K50" i="21"/>
  <c r="M51" i="21"/>
  <c r="Q57" i="21"/>
  <c r="P57" i="21"/>
  <c r="H57" i="21"/>
  <c r="O57" i="21"/>
  <c r="F57" i="21"/>
  <c r="B64" i="21"/>
  <c r="U57" i="21"/>
  <c r="V60" i="21" s="1"/>
  <c r="M57" i="21"/>
  <c r="H73" i="21"/>
  <c r="R211" i="21"/>
  <c r="L292" i="21" s="1"/>
  <c r="Y32" i="21"/>
  <c r="I53" i="21"/>
  <c r="W53" i="21" s="1"/>
  <c r="I49" i="21"/>
  <c r="I51" i="21"/>
  <c r="W51" i="21" s="1"/>
  <c r="I54" i="21"/>
  <c r="W54" i="21" s="1"/>
  <c r="C43" i="21"/>
  <c r="R44" i="21"/>
  <c r="I45" i="21"/>
  <c r="C46" i="21"/>
  <c r="M46" i="21"/>
  <c r="N51" i="21"/>
  <c r="K212" i="21"/>
  <c r="E32" i="21"/>
  <c r="G39" i="21"/>
  <c r="G40" i="21" s="1"/>
  <c r="T58" i="21"/>
  <c r="R43" i="21"/>
  <c r="I44" i="21"/>
  <c r="K45" i="21"/>
  <c r="I47" i="21"/>
  <c r="O51" i="21"/>
  <c r="F54" i="21"/>
  <c r="X54" i="21" s="1"/>
  <c r="J57" i="21"/>
  <c r="C28" i="21"/>
  <c r="V11" i="21"/>
  <c r="X11" i="21" s="1"/>
  <c r="E35" i="21"/>
  <c r="C35" i="21"/>
  <c r="K26" i="21"/>
  <c r="C51" i="21"/>
  <c r="C54" i="21"/>
  <c r="C47" i="21"/>
  <c r="C52" i="21"/>
  <c r="C56" i="21"/>
  <c r="K51" i="21"/>
  <c r="K54" i="21"/>
  <c r="K47" i="21"/>
  <c r="K52" i="21"/>
  <c r="K56" i="21"/>
  <c r="T43" i="21"/>
  <c r="T44" i="21"/>
  <c r="M45" i="21"/>
  <c r="E46" i="21"/>
  <c r="R46" i="21"/>
  <c r="M47" i="21"/>
  <c r="E49" i="21"/>
  <c r="E63" i="21" s="1"/>
  <c r="G54" i="21"/>
  <c r="V54" i="21" s="1"/>
  <c r="J200" i="21"/>
  <c r="L285" i="21"/>
  <c r="L286" i="21"/>
  <c r="L282" i="21"/>
  <c r="L283" i="21"/>
  <c r="L284" i="21"/>
  <c r="L281" i="21"/>
  <c r="L273" i="21"/>
  <c r="L265" i="21"/>
  <c r="L275" i="21"/>
  <c r="L267" i="21"/>
  <c r="L259" i="21"/>
  <c r="L280" i="21"/>
  <c r="L276" i="21"/>
  <c r="L268" i="21"/>
  <c r="L260" i="21"/>
  <c r="L277" i="21"/>
  <c r="L269" i="21"/>
  <c r="L278" i="21"/>
  <c r="L270" i="21"/>
  <c r="L262" i="21"/>
  <c r="L279" i="21"/>
  <c r="L271" i="21"/>
  <c r="L263" i="21"/>
  <c r="L272" i="21"/>
  <c r="L264" i="21"/>
  <c r="L250" i="21"/>
  <c r="L242" i="21"/>
  <c r="L234" i="21"/>
  <c r="L257" i="21"/>
  <c r="L251" i="21"/>
  <c r="L243" i="21"/>
  <c r="L266" i="21"/>
  <c r="L252" i="21"/>
  <c r="L244" i="21"/>
  <c r="L236" i="21"/>
  <c r="L258" i="21"/>
  <c r="L253" i="21"/>
  <c r="L245" i="21"/>
  <c r="L237" i="21"/>
  <c r="L254" i="21"/>
  <c r="L246" i="21"/>
  <c r="L238" i="21"/>
  <c r="L256" i="21"/>
  <c r="L240" i="21"/>
  <c r="L249" i="21"/>
  <c r="L241" i="21"/>
  <c r="L225" i="21"/>
  <c r="L217" i="21"/>
  <c r="L233" i="21"/>
  <c r="L226" i="21"/>
  <c r="L218" i="21"/>
  <c r="L210" i="21"/>
  <c r="L247" i="21"/>
  <c r="L232" i="21"/>
  <c r="L227" i="21"/>
  <c r="L219" i="21"/>
  <c r="L239" i="21"/>
  <c r="L228" i="21"/>
  <c r="L220" i="21"/>
  <c r="L212" i="21"/>
  <c r="L229" i="21"/>
  <c r="L221" i="21"/>
  <c r="L230" i="21"/>
  <c r="L214" i="21"/>
  <c r="L231" i="21"/>
  <c r="L223" i="21"/>
  <c r="L215" i="21"/>
  <c r="L255" i="21"/>
  <c r="L224" i="21"/>
  <c r="L216" i="21"/>
  <c r="T285" i="21"/>
  <c r="N361" i="21" s="1"/>
  <c r="T286" i="21"/>
  <c r="N362" i="21" s="1"/>
  <c r="N290" i="21"/>
  <c r="T282" i="21"/>
  <c r="N358" i="21" s="1"/>
  <c r="T283" i="21"/>
  <c r="N359" i="21" s="1"/>
  <c r="T273" i="21"/>
  <c r="N350" i="21" s="1"/>
  <c r="T265" i="21"/>
  <c r="N342" i="21" s="1"/>
  <c r="T275" i="21"/>
  <c r="T267" i="21"/>
  <c r="N344" i="21" s="1"/>
  <c r="T259" i="21"/>
  <c r="N337" i="21" s="1"/>
  <c r="T281" i="21"/>
  <c r="N357" i="21" s="1"/>
  <c r="T276" i="21"/>
  <c r="N352" i="21" s="1"/>
  <c r="T268" i="21"/>
  <c r="N345" i="21" s="1"/>
  <c r="T260" i="21"/>
  <c r="N338" i="21" s="1"/>
  <c r="T277" i="21"/>
  <c r="N353" i="21" s="1"/>
  <c r="T269" i="21"/>
  <c r="N346" i="21" s="1"/>
  <c r="T284" i="21"/>
  <c r="N360" i="21" s="1"/>
  <c r="T278" i="21"/>
  <c r="N354" i="21" s="1"/>
  <c r="T270" i="21"/>
  <c r="N347" i="21" s="1"/>
  <c r="T262" i="21"/>
  <c r="T280" i="21"/>
  <c r="N356" i="21" s="1"/>
  <c r="T279" i="21"/>
  <c r="N355" i="21" s="1"/>
  <c r="T271" i="21"/>
  <c r="N348" i="21" s="1"/>
  <c r="T263" i="21"/>
  <c r="N340" i="21" s="1"/>
  <c r="T272" i="21"/>
  <c r="N349" i="21" s="1"/>
  <c r="T264" i="21"/>
  <c r="N341" i="21" s="1"/>
  <c r="T258" i="21"/>
  <c r="N336" i="21" s="1"/>
  <c r="T250" i="21"/>
  <c r="N328" i="21" s="1"/>
  <c r="T242" i="21"/>
  <c r="N321" i="21" s="1"/>
  <c r="T234" i="21"/>
  <c r="N314" i="21" s="1"/>
  <c r="T266" i="21"/>
  <c r="N343" i="21" s="1"/>
  <c r="T251" i="21"/>
  <c r="N329" i="21" s="1"/>
  <c r="T243" i="21"/>
  <c r="N322" i="21" s="1"/>
  <c r="T257" i="21"/>
  <c r="N335" i="21" s="1"/>
  <c r="T252" i="21"/>
  <c r="N330" i="21" s="1"/>
  <c r="T244" i="21"/>
  <c r="N323" i="21" s="1"/>
  <c r="T236" i="21"/>
  <c r="T253" i="21"/>
  <c r="N331" i="21" s="1"/>
  <c r="T245" i="21"/>
  <c r="N324" i="21" s="1"/>
  <c r="T237" i="21"/>
  <c r="N316" i="21" s="1"/>
  <c r="T254" i="21"/>
  <c r="N332" i="21" s="1"/>
  <c r="T246" i="21"/>
  <c r="N325" i="21" s="1"/>
  <c r="T238" i="21"/>
  <c r="N317" i="21" s="1"/>
  <c r="T256" i="21"/>
  <c r="N334" i="21" s="1"/>
  <c r="T240" i="21"/>
  <c r="N319" i="21" s="1"/>
  <c r="T249" i="21"/>
  <c r="T241" i="21"/>
  <c r="N320" i="21" s="1"/>
  <c r="T225" i="21"/>
  <c r="N305" i="21" s="1"/>
  <c r="T217" i="21"/>
  <c r="N298" i="21" s="1"/>
  <c r="T247" i="21"/>
  <c r="N326" i="21" s="1"/>
  <c r="T226" i="21"/>
  <c r="N306" i="21" s="1"/>
  <c r="T218" i="21"/>
  <c r="N299" i="21" s="1"/>
  <c r="T210" i="21"/>
  <c r="T239" i="21"/>
  <c r="N318" i="21" s="1"/>
  <c r="T227" i="21"/>
  <c r="N307" i="21" s="1"/>
  <c r="T219" i="21"/>
  <c r="N300" i="21" s="1"/>
  <c r="T233" i="21"/>
  <c r="N313" i="21" s="1"/>
  <c r="T228" i="21"/>
  <c r="N308" i="21" s="1"/>
  <c r="T220" i="21"/>
  <c r="N301" i="21" s="1"/>
  <c r="T212" i="21"/>
  <c r="N293" i="21" s="1"/>
  <c r="T232" i="21"/>
  <c r="N312" i="21" s="1"/>
  <c r="T229" i="21"/>
  <c r="N309" i="21" s="1"/>
  <c r="T221" i="21"/>
  <c r="N302" i="21" s="1"/>
  <c r="T230" i="21"/>
  <c r="N310" i="21" s="1"/>
  <c r="T214" i="21"/>
  <c r="N295" i="21" s="1"/>
  <c r="T255" i="21"/>
  <c r="N333" i="21" s="1"/>
  <c r="T231" i="21"/>
  <c r="N311" i="21" s="1"/>
  <c r="T223" i="21"/>
  <c r="T215" i="21"/>
  <c r="N296" i="21" s="1"/>
  <c r="T224" i="21"/>
  <c r="N304" i="21" s="1"/>
  <c r="T216" i="21"/>
  <c r="N297" i="21" s="1"/>
  <c r="J59" i="21"/>
  <c r="K175" i="21"/>
  <c r="K179" i="21"/>
  <c r="I188" i="21"/>
  <c r="H205" i="21"/>
  <c r="G205" i="21"/>
  <c r="E205" i="21"/>
  <c r="M230" i="21"/>
  <c r="G310" i="21" s="1"/>
  <c r="U230" i="21"/>
  <c r="O310" i="21" s="1"/>
  <c r="L213" i="21"/>
  <c r="J39" i="21"/>
  <c r="J40" i="21" s="1"/>
  <c r="J43" i="21"/>
  <c r="J45" i="21"/>
  <c r="J47" i="21"/>
  <c r="D50" i="21"/>
  <c r="L50" i="21"/>
  <c r="U50" i="21" s="1"/>
  <c r="D56" i="21"/>
  <c r="L56" i="21"/>
  <c r="H58" i="21"/>
  <c r="P58" i="21"/>
  <c r="C59" i="21"/>
  <c r="S59" i="21"/>
  <c r="T59" i="21" s="1"/>
  <c r="I61" i="21"/>
  <c r="Q61" i="21"/>
  <c r="H290" i="21"/>
  <c r="N283" i="21"/>
  <c r="H359" i="21" s="1"/>
  <c r="N284" i="21"/>
  <c r="H360" i="21" s="1"/>
  <c r="N285" i="21"/>
  <c r="H361" i="21" s="1"/>
  <c r="N286" i="21"/>
  <c r="H362" i="21" s="1"/>
  <c r="N275" i="21"/>
  <c r="N267" i="21"/>
  <c r="H344" i="21" s="1"/>
  <c r="N259" i="21"/>
  <c r="H337" i="21" s="1"/>
  <c r="N280" i="21"/>
  <c r="H356" i="21" s="1"/>
  <c r="N276" i="21"/>
  <c r="H352" i="21" s="1"/>
  <c r="N277" i="21"/>
  <c r="H353" i="21" s="1"/>
  <c r="N269" i="21"/>
  <c r="H346" i="21" s="1"/>
  <c r="N278" i="21"/>
  <c r="H354" i="21" s="1"/>
  <c r="N270" i="21"/>
  <c r="H347" i="21" s="1"/>
  <c r="N262" i="21"/>
  <c r="N279" i="21"/>
  <c r="H355" i="21" s="1"/>
  <c r="N271" i="21"/>
  <c r="H348" i="21" s="1"/>
  <c r="N263" i="21"/>
  <c r="H340" i="21" s="1"/>
  <c r="N272" i="21"/>
  <c r="H349" i="21" s="1"/>
  <c r="N264" i="21"/>
  <c r="H341" i="21" s="1"/>
  <c r="N281" i="21"/>
  <c r="H357" i="21" s="1"/>
  <c r="N273" i="21"/>
  <c r="H350" i="21" s="1"/>
  <c r="N265" i="21"/>
  <c r="H342" i="21" s="1"/>
  <c r="N257" i="21"/>
  <c r="H335" i="21" s="1"/>
  <c r="N282" i="21"/>
  <c r="H358" i="21" s="1"/>
  <c r="N266" i="21"/>
  <c r="H343" i="21" s="1"/>
  <c r="N252" i="21"/>
  <c r="H330" i="21" s="1"/>
  <c r="N244" i="21"/>
  <c r="H323" i="21" s="1"/>
  <c r="N236" i="21"/>
  <c r="N253" i="21"/>
  <c r="H331" i="21" s="1"/>
  <c r="N245" i="21"/>
  <c r="H324" i="21" s="1"/>
  <c r="N237" i="21"/>
  <c r="H316" i="21" s="1"/>
  <c r="N258" i="21"/>
  <c r="H336" i="21" s="1"/>
  <c r="N254" i="21"/>
  <c r="H332" i="21" s="1"/>
  <c r="N246" i="21"/>
  <c r="H325" i="21" s="1"/>
  <c r="N238" i="21"/>
  <c r="H317" i="21" s="1"/>
  <c r="N260" i="21"/>
  <c r="H338" i="21" s="1"/>
  <c r="N255" i="21"/>
  <c r="H333" i="21" s="1"/>
  <c r="N247" i="21"/>
  <c r="H326" i="21" s="1"/>
  <c r="N239" i="21"/>
  <c r="H318" i="21" s="1"/>
  <c r="N256" i="21"/>
  <c r="H334" i="21" s="1"/>
  <c r="N240" i="21"/>
  <c r="H319" i="21" s="1"/>
  <c r="N250" i="21"/>
  <c r="H328" i="21" s="1"/>
  <c r="N242" i="21"/>
  <c r="H321" i="21" s="1"/>
  <c r="N268" i="21"/>
  <c r="H345" i="21" s="1"/>
  <c r="N251" i="21"/>
  <c r="H329" i="21" s="1"/>
  <c r="N243" i="21"/>
  <c r="H322" i="21" s="1"/>
  <c r="N241" i="21"/>
  <c r="H320" i="21" s="1"/>
  <c r="N232" i="21"/>
  <c r="H312" i="21" s="1"/>
  <c r="N227" i="21"/>
  <c r="H307" i="21" s="1"/>
  <c r="N219" i="21"/>
  <c r="H300" i="21" s="1"/>
  <c r="N211" i="21"/>
  <c r="H292" i="21" s="1"/>
  <c r="N234" i="21"/>
  <c r="H314" i="21" s="1"/>
  <c r="N228" i="21"/>
  <c r="H308" i="21" s="1"/>
  <c r="N220" i="21"/>
  <c r="H301" i="21" s="1"/>
  <c r="N212" i="21"/>
  <c r="H293" i="21" s="1"/>
  <c r="N229" i="21"/>
  <c r="H309" i="21" s="1"/>
  <c r="N221" i="21"/>
  <c r="H302" i="21" s="1"/>
  <c r="N213" i="21"/>
  <c r="H294" i="21" s="1"/>
  <c r="N230" i="21"/>
  <c r="H310" i="21" s="1"/>
  <c r="N214" i="21"/>
  <c r="H295" i="21" s="1"/>
  <c r="N231" i="21"/>
  <c r="H311" i="21" s="1"/>
  <c r="N223" i="21"/>
  <c r="N215" i="21"/>
  <c r="H296" i="21" s="1"/>
  <c r="N249" i="21"/>
  <c r="N224" i="21"/>
  <c r="H304" i="21" s="1"/>
  <c r="N216" i="21"/>
  <c r="H297" i="21" s="1"/>
  <c r="N225" i="21"/>
  <c r="H305" i="21" s="1"/>
  <c r="N217" i="21"/>
  <c r="H298" i="21" s="1"/>
  <c r="N233" i="21"/>
  <c r="H313" i="21" s="1"/>
  <c r="N226" i="21"/>
  <c r="H306" i="21" s="1"/>
  <c r="N218" i="21"/>
  <c r="H299" i="21" s="1"/>
  <c r="N210" i="21"/>
  <c r="P290" i="21"/>
  <c r="V283" i="21"/>
  <c r="P359" i="21" s="1"/>
  <c r="V284" i="21"/>
  <c r="P360" i="21" s="1"/>
  <c r="V285" i="21"/>
  <c r="P361" i="21" s="1"/>
  <c r="V286" i="21"/>
  <c r="P362" i="21" s="1"/>
  <c r="V275" i="21"/>
  <c r="V267" i="21"/>
  <c r="P344" i="21" s="1"/>
  <c r="V259" i="21"/>
  <c r="P337" i="21" s="1"/>
  <c r="V281" i="21"/>
  <c r="P357" i="21" s="1"/>
  <c r="V276" i="21"/>
  <c r="P352" i="21" s="1"/>
  <c r="V277" i="21"/>
  <c r="P353" i="21" s="1"/>
  <c r="V269" i="21"/>
  <c r="P346" i="21" s="1"/>
  <c r="V278" i="21"/>
  <c r="P354" i="21" s="1"/>
  <c r="V270" i="21"/>
  <c r="P347" i="21" s="1"/>
  <c r="V262" i="21"/>
  <c r="V282" i="21"/>
  <c r="P358" i="21" s="1"/>
  <c r="V280" i="21"/>
  <c r="P356" i="21" s="1"/>
  <c r="V279" i="21"/>
  <c r="P355" i="21" s="1"/>
  <c r="V271" i="21"/>
  <c r="P348" i="21" s="1"/>
  <c r="V263" i="21"/>
  <c r="P340" i="21" s="1"/>
  <c r="V272" i="21"/>
  <c r="P349" i="21" s="1"/>
  <c r="V264" i="21"/>
  <c r="P341" i="21" s="1"/>
  <c r="V273" i="21"/>
  <c r="P350" i="21" s="1"/>
  <c r="V265" i="21"/>
  <c r="P342" i="21" s="1"/>
  <c r="V257" i="21"/>
  <c r="P335" i="21" s="1"/>
  <c r="V266" i="21"/>
  <c r="P343" i="21" s="1"/>
  <c r="V252" i="21"/>
  <c r="P330" i="21" s="1"/>
  <c r="V244" i="21"/>
  <c r="P323" i="21" s="1"/>
  <c r="V236" i="21"/>
  <c r="V253" i="21"/>
  <c r="P331" i="21" s="1"/>
  <c r="V245" i="21"/>
  <c r="P324" i="21" s="1"/>
  <c r="V237" i="21"/>
  <c r="P316" i="21" s="1"/>
  <c r="V260" i="21"/>
  <c r="P338" i="21" s="1"/>
  <c r="V254" i="21"/>
  <c r="P332" i="21" s="1"/>
  <c r="V246" i="21"/>
  <c r="P325" i="21" s="1"/>
  <c r="V238" i="21"/>
  <c r="P317" i="21" s="1"/>
  <c r="V255" i="21"/>
  <c r="P333" i="21" s="1"/>
  <c r="V247" i="21"/>
  <c r="P326" i="21" s="1"/>
  <c r="V239" i="21"/>
  <c r="P318" i="21" s="1"/>
  <c r="V256" i="21"/>
  <c r="P334" i="21" s="1"/>
  <c r="V240" i="21"/>
  <c r="P319" i="21" s="1"/>
  <c r="V268" i="21"/>
  <c r="P345" i="21" s="1"/>
  <c r="V250" i="21"/>
  <c r="P328" i="21" s="1"/>
  <c r="V242" i="21"/>
  <c r="P321" i="21" s="1"/>
  <c r="V258" i="21"/>
  <c r="P336" i="21" s="1"/>
  <c r="V251" i="21"/>
  <c r="P329" i="21" s="1"/>
  <c r="V243" i="21"/>
  <c r="P322" i="21" s="1"/>
  <c r="V227" i="21"/>
  <c r="P307" i="21" s="1"/>
  <c r="V219" i="21"/>
  <c r="P300" i="21" s="1"/>
  <c r="V211" i="21"/>
  <c r="P292" i="21" s="1"/>
  <c r="V233" i="21"/>
  <c r="P313" i="21" s="1"/>
  <c r="V228" i="21"/>
  <c r="P308" i="21" s="1"/>
  <c r="V220" i="21"/>
  <c r="P301" i="21" s="1"/>
  <c r="V212" i="21"/>
  <c r="P293" i="21" s="1"/>
  <c r="V232" i="21"/>
  <c r="P312" i="21" s="1"/>
  <c r="V229" i="21"/>
  <c r="P309" i="21" s="1"/>
  <c r="V221" i="21"/>
  <c r="P302" i="21" s="1"/>
  <c r="V213" i="21"/>
  <c r="P294" i="21" s="1"/>
  <c r="V230" i="21"/>
  <c r="P310" i="21" s="1"/>
  <c r="V214" i="21"/>
  <c r="P295" i="21" s="1"/>
  <c r="V249" i="21"/>
  <c r="V231" i="21"/>
  <c r="P311" i="21" s="1"/>
  <c r="V223" i="21"/>
  <c r="V215" i="21"/>
  <c r="P296" i="21" s="1"/>
  <c r="V234" i="21"/>
  <c r="P314" i="21" s="1"/>
  <c r="V224" i="21"/>
  <c r="P304" i="21" s="1"/>
  <c r="V216" i="21"/>
  <c r="P297" i="21" s="1"/>
  <c r="V225" i="21"/>
  <c r="P305" i="21" s="1"/>
  <c r="V217" i="21"/>
  <c r="P298" i="21" s="1"/>
  <c r="V241" i="21"/>
  <c r="P320" i="21" s="1"/>
  <c r="V226" i="21"/>
  <c r="P306" i="21" s="1"/>
  <c r="V218" i="21"/>
  <c r="P299" i="21" s="1"/>
  <c r="V210" i="21"/>
  <c r="T213" i="21"/>
  <c r="N294" i="21" s="1"/>
  <c r="D52" i="21"/>
  <c r="L52" i="21"/>
  <c r="U52" i="21" s="1"/>
  <c r="O60" i="21"/>
  <c r="J61" i="21"/>
  <c r="J79" i="21"/>
  <c r="D205" i="21"/>
  <c r="O230" i="21"/>
  <c r="I310" i="21" s="1"/>
  <c r="D10" i="21"/>
  <c r="D22" i="21"/>
  <c r="D43" i="21"/>
  <c r="L43" i="21"/>
  <c r="D45" i="21"/>
  <c r="L45" i="21"/>
  <c r="D47" i="21"/>
  <c r="L47" i="21"/>
  <c r="U59" i="21"/>
  <c r="H60" i="21"/>
  <c r="P60" i="21"/>
  <c r="S61" i="21"/>
  <c r="T61" i="21" s="1"/>
  <c r="B66" i="21"/>
  <c r="C79" i="21"/>
  <c r="K79" i="21"/>
  <c r="H191" i="21"/>
  <c r="H204" i="21"/>
  <c r="G204" i="21"/>
  <c r="E204" i="21"/>
  <c r="P230" i="21"/>
  <c r="J310" i="21" s="1"/>
  <c r="D54" i="21"/>
  <c r="L54" i="21"/>
  <c r="U54" i="21" s="1"/>
  <c r="F59" i="21"/>
  <c r="I60" i="21"/>
  <c r="Q60" i="21"/>
  <c r="I73" i="21"/>
  <c r="I192" i="21"/>
  <c r="C204" i="21"/>
  <c r="I205" i="21"/>
  <c r="Q282" i="21"/>
  <c r="K358" i="21" s="1"/>
  <c r="Q283" i="21"/>
  <c r="K359" i="21" s="1"/>
  <c r="Q286" i="21"/>
  <c r="K362" i="21" s="1"/>
  <c r="K290" i="21"/>
  <c r="Q280" i="21"/>
  <c r="K356" i="21" s="1"/>
  <c r="Q278" i="21"/>
  <c r="K354" i="21" s="1"/>
  <c r="Q270" i="21"/>
  <c r="K347" i="21" s="1"/>
  <c r="Q262" i="21"/>
  <c r="Q279" i="21"/>
  <c r="K355" i="21" s="1"/>
  <c r="Q271" i="21"/>
  <c r="K348" i="21" s="1"/>
  <c r="Q272" i="21"/>
  <c r="K349" i="21" s="1"/>
  <c r="Q264" i="21"/>
  <c r="K341" i="21" s="1"/>
  <c r="Q273" i="21"/>
  <c r="K350" i="21" s="1"/>
  <c r="Q265" i="21"/>
  <c r="K342" i="21" s="1"/>
  <c r="Q281" i="21"/>
  <c r="K357" i="21" s="1"/>
  <c r="Q266" i="21"/>
  <c r="K343" i="21" s="1"/>
  <c r="Q258" i="21"/>
  <c r="K336" i="21" s="1"/>
  <c r="Q285" i="21"/>
  <c r="K361" i="21" s="1"/>
  <c r="Q275" i="21"/>
  <c r="Q267" i="21"/>
  <c r="K344" i="21" s="1"/>
  <c r="Q259" i="21"/>
  <c r="K337" i="21" s="1"/>
  <c r="Q284" i="21"/>
  <c r="K360" i="21" s="1"/>
  <c r="Q276" i="21"/>
  <c r="K352" i="21" s="1"/>
  <c r="Q268" i="21"/>
  <c r="K345" i="21" s="1"/>
  <c r="Q260" i="21"/>
  <c r="K338" i="21" s="1"/>
  <c r="Q277" i="21"/>
  <c r="K353" i="21" s="1"/>
  <c r="Q269" i="21"/>
  <c r="K346" i="21" s="1"/>
  <c r="Q255" i="21"/>
  <c r="K333" i="21" s="1"/>
  <c r="Q247" i="21"/>
  <c r="K326" i="21" s="1"/>
  <c r="Q239" i="21"/>
  <c r="K318" i="21" s="1"/>
  <c r="Q256" i="21"/>
  <c r="K334" i="21" s="1"/>
  <c r="Q240" i="21"/>
  <c r="K319" i="21" s="1"/>
  <c r="Q249" i="21"/>
  <c r="Q241" i="21"/>
  <c r="K320" i="21" s="1"/>
  <c r="Q233" i="21"/>
  <c r="K313" i="21" s="1"/>
  <c r="Q250" i="21"/>
  <c r="K328" i="21" s="1"/>
  <c r="Q242" i="21"/>
  <c r="K321" i="21" s="1"/>
  <c r="Q234" i="21"/>
  <c r="K314" i="21" s="1"/>
  <c r="Q251" i="21"/>
  <c r="K329" i="21" s="1"/>
  <c r="Q243" i="21"/>
  <c r="K322" i="21" s="1"/>
  <c r="Q253" i="21"/>
  <c r="K331" i="21" s="1"/>
  <c r="Q245" i="21"/>
  <c r="K324" i="21" s="1"/>
  <c r="Q237" i="21"/>
  <c r="K316" i="21" s="1"/>
  <c r="Q254" i="21"/>
  <c r="K332" i="21" s="1"/>
  <c r="Q246" i="21"/>
  <c r="K325" i="21" s="1"/>
  <c r="Q238" i="21"/>
  <c r="K317" i="21" s="1"/>
  <c r="Q230" i="21"/>
  <c r="K310" i="21" s="1"/>
  <c r="Q214" i="21"/>
  <c r="K295" i="21" s="1"/>
  <c r="Q231" i="21"/>
  <c r="K311" i="21" s="1"/>
  <c r="Q223" i="21"/>
  <c r="Q215" i="21"/>
  <c r="K296" i="21" s="1"/>
  <c r="Q252" i="21"/>
  <c r="K330" i="21" s="1"/>
  <c r="Q224" i="21"/>
  <c r="K304" i="21" s="1"/>
  <c r="Q216" i="21"/>
  <c r="K297" i="21" s="1"/>
  <c r="Q263" i="21"/>
  <c r="K340" i="21" s="1"/>
  <c r="Q236" i="21"/>
  <c r="Q225" i="21"/>
  <c r="K305" i="21" s="1"/>
  <c r="Q217" i="21"/>
  <c r="K298" i="21" s="1"/>
  <c r="Q226" i="21"/>
  <c r="K306" i="21" s="1"/>
  <c r="Q218" i="21"/>
  <c r="K299" i="21" s="1"/>
  <c r="Q257" i="21"/>
  <c r="K335" i="21" s="1"/>
  <c r="Q244" i="21"/>
  <c r="K323" i="21" s="1"/>
  <c r="Q227" i="21"/>
  <c r="K307" i="21" s="1"/>
  <c r="Q219" i="21"/>
  <c r="K300" i="21" s="1"/>
  <c r="Q232" i="21"/>
  <c r="K312" i="21" s="1"/>
  <c r="Q228" i="21"/>
  <c r="K308" i="21" s="1"/>
  <c r="Q220" i="21"/>
  <c r="K301" i="21" s="1"/>
  <c r="Q229" i="21"/>
  <c r="K309" i="21" s="1"/>
  <c r="Q221" i="21"/>
  <c r="K302" i="21" s="1"/>
  <c r="Q213" i="21"/>
  <c r="K294" i="21" s="1"/>
  <c r="Q212" i="21"/>
  <c r="K293" i="21" s="1"/>
  <c r="D13" i="21"/>
  <c r="O25" i="21"/>
  <c r="E61" i="21"/>
  <c r="M61" i="21"/>
  <c r="U61" i="21"/>
  <c r="D204" i="21"/>
  <c r="J283" i="21"/>
  <c r="J284" i="21"/>
  <c r="J286" i="21"/>
  <c r="J281" i="21"/>
  <c r="J282" i="21"/>
  <c r="J279" i="21"/>
  <c r="J271" i="21"/>
  <c r="J263" i="21"/>
  <c r="J272" i="21"/>
  <c r="J273" i="21"/>
  <c r="J265" i="21"/>
  <c r="J266" i="21"/>
  <c r="J275" i="21"/>
  <c r="J267" i="21"/>
  <c r="J259" i="21"/>
  <c r="J280" i="21"/>
  <c r="J276" i="21"/>
  <c r="J268" i="21"/>
  <c r="J260" i="21"/>
  <c r="J285" i="21"/>
  <c r="J277" i="21"/>
  <c r="J269" i="21"/>
  <c r="J278" i="21"/>
  <c r="J270" i="21"/>
  <c r="J262" i="21"/>
  <c r="J256" i="21"/>
  <c r="J240" i="21"/>
  <c r="J232" i="21"/>
  <c r="J249" i="21"/>
  <c r="J241" i="21"/>
  <c r="J250" i="21"/>
  <c r="J242" i="21"/>
  <c r="J234" i="21"/>
  <c r="J257" i="21"/>
  <c r="J251" i="21"/>
  <c r="J243" i="21"/>
  <c r="J258" i="21"/>
  <c r="J252" i="21"/>
  <c r="J244" i="21"/>
  <c r="J254" i="21"/>
  <c r="J246" i="21"/>
  <c r="J238" i="21"/>
  <c r="J255" i="21"/>
  <c r="J247" i="21"/>
  <c r="J239" i="21"/>
  <c r="J237" i="21"/>
  <c r="J231" i="21"/>
  <c r="J223" i="21"/>
  <c r="J215" i="21"/>
  <c r="J224" i="21"/>
  <c r="J216" i="21"/>
  <c r="J253" i="21"/>
  <c r="J233" i="21"/>
  <c r="J225" i="21"/>
  <c r="J217" i="21"/>
  <c r="J226" i="21"/>
  <c r="J218" i="21"/>
  <c r="J210" i="21"/>
  <c r="J264" i="21"/>
  <c r="J227" i="21"/>
  <c r="J219" i="21"/>
  <c r="J245" i="21"/>
  <c r="J236" i="21"/>
  <c r="J228" i="21"/>
  <c r="J220" i="21"/>
  <c r="J229" i="21"/>
  <c r="J221" i="21"/>
  <c r="J213" i="21"/>
  <c r="J230" i="21"/>
  <c r="J214" i="21"/>
  <c r="R283" i="21"/>
  <c r="L359" i="21" s="1"/>
  <c r="R284" i="21"/>
  <c r="L360" i="21" s="1"/>
  <c r="R286" i="21"/>
  <c r="L362" i="21" s="1"/>
  <c r="L290" i="21"/>
  <c r="R280" i="21"/>
  <c r="L356" i="21" s="1"/>
  <c r="R281" i="21"/>
  <c r="L357" i="21" s="1"/>
  <c r="R279" i="21"/>
  <c r="L355" i="21" s="1"/>
  <c r="R271" i="21"/>
  <c r="L348" i="21" s="1"/>
  <c r="R263" i="21"/>
  <c r="L340" i="21" s="1"/>
  <c r="R272" i="21"/>
  <c r="L349" i="21" s="1"/>
  <c r="R273" i="21"/>
  <c r="L350" i="21" s="1"/>
  <c r="R265" i="21"/>
  <c r="L342" i="21" s="1"/>
  <c r="R266" i="21"/>
  <c r="L343" i="21" s="1"/>
  <c r="R285" i="21"/>
  <c r="L361" i="21" s="1"/>
  <c r="R275" i="21"/>
  <c r="R267" i="21"/>
  <c r="L344" i="21" s="1"/>
  <c r="R259" i="21"/>
  <c r="L337" i="21" s="1"/>
  <c r="R282" i="21"/>
  <c r="L358" i="21" s="1"/>
  <c r="R276" i="21"/>
  <c r="L352" i="21" s="1"/>
  <c r="R268" i="21"/>
  <c r="L345" i="21" s="1"/>
  <c r="R260" i="21"/>
  <c r="L338" i="21" s="1"/>
  <c r="R277" i="21"/>
  <c r="L353" i="21" s="1"/>
  <c r="R269" i="21"/>
  <c r="L346" i="21" s="1"/>
  <c r="R278" i="21"/>
  <c r="L354" i="21" s="1"/>
  <c r="R270" i="21"/>
  <c r="L347" i="21" s="1"/>
  <c r="R262" i="21"/>
  <c r="R256" i="21"/>
  <c r="L334" i="21" s="1"/>
  <c r="R240" i="21"/>
  <c r="L319" i="21" s="1"/>
  <c r="R232" i="21"/>
  <c r="L312" i="21" s="1"/>
  <c r="R258" i="21"/>
  <c r="L336" i="21" s="1"/>
  <c r="R249" i="21"/>
  <c r="R241" i="21"/>
  <c r="L320" i="21" s="1"/>
  <c r="R250" i="21"/>
  <c r="L328" i="21" s="1"/>
  <c r="R242" i="21"/>
  <c r="L321" i="21" s="1"/>
  <c r="R234" i="21"/>
  <c r="L314" i="21" s="1"/>
  <c r="R251" i="21"/>
  <c r="L329" i="21" s="1"/>
  <c r="R243" i="21"/>
  <c r="L322" i="21" s="1"/>
  <c r="R264" i="21"/>
  <c r="L341" i="21" s="1"/>
  <c r="R257" i="21"/>
  <c r="L335" i="21" s="1"/>
  <c r="R252" i="21"/>
  <c r="L330" i="21" s="1"/>
  <c r="R244" i="21"/>
  <c r="L323" i="21" s="1"/>
  <c r="R254" i="21"/>
  <c r="L332" i="21" s="1"/>
  <c r="R246" i="21"/>
  <c r="L325" i="21" s="1"/>
  <c r="R238" i="21"/>
  <c r="L317" i="21" s="1"/>
  <c r="R255" i="21"/>
  <c r="L333" i="21" s="1"/>
  <c r="R247" i="21"/>
  <c r="L326" i="21" s="1"/>
  <c r="R239" i="21"/>
  <c r="L318" i="21" s="1"/>
  <c r="R231" i="21"/>
  <c r="L311" i="21" s="1"/>
  <c r="R223" i="21"/>
  <c r="R215" i="21"/>
  <c r="L296" i="21" s="1"/>
  <c r="R253" i="21"/>
  <c r="L331" i="21" s="1"/>
  <c r="R224" i="21"/>
  <c r="L304" i="21" s="1"/>
  <c r="R216" i="21"/>
  <c r="L297" i="21" s="1"/>
  <c r="R236" i="21"/>
  <c r="R225" i="21"/>
  <c r="L305" i="21" s="1"/>
  <c r="R217" i="21"/>
  <c r="L298" i="21" s="1"/>
  <c r="R226" i="21"/>
  <c r="L306" i="21" s="1"/>
  <c r="R218" i="21"/>
  <c r="L299" i="21" s="1"/>
  <c r="R210" i="21"/>
  <c r="R245" i="21"/>
  <c r="L324" i="21" s="1"/>
  <c r="R233" i="21"/>
  <c r="L313" i="21" s="1"/>
  <c r="R227" i="21"/>
  <c r="L307" i="21" s="1"/>
  <c r="R219" i="21"/>
  <c r="L300" i="21" s="1"/>
  <c r="R228" i="21"/>
  <c r="L308" i="21" s="1"/>
  <c r="R220" i="21"/>
  <c r="L301" i="21" s="1"/>
  <c r="R237" i="21"/>
  <c r="L316" i="21" s="1"/>
  <c r="R229" i="21"/>
  <c r="L309" i="21" s="1"/>
  <c r="R221" i="21"/>
  <c r="L302" i="21" s="1"/>
  <c r="R213" i="21"/>
  <c r="L294" i="21" s="1"/>
  <c r="R230" i="21"/>
  <c r="L310" i="21" s="1"/>
  <c r="R214" i="21"/>
  <c r="L295" i="21" s="1"/>
  <c r="T211" i="21"/>
  <c r="N292" i="21" s="1"/>
  <c r="R212" i="21"/>
  <c r="L293" i="21" s="1"/>
  <c r="H203" i="21"/>
  <c r="G203" i="21"/>
  <c r="E203" i="21"/>
  <c r="F204" i="21"/>
  <c r="K284" i="21"/>
  <c r="K285" i="21"/>
  <c r="K286" i="21"/>
  <c r="K281" i="21"/>
  <c r="K282" i="21"/>
  <c r="K272" i="21"/>
  <c r="K264" i="21"/>
  <c r="K273" i="21"/>
  <c r="K266" i="21"/>
  <c r="K258" i="21"/>
  <c r="K275" i="21"/>
  <c r="K267" i="21"/>
  <c r="K259" i="21"/>
  <c r="K283" i="21"/>
  <c r="K280" i="21"/>
  <c r="K276" i="21"/>
  <c r="K268" i="21"/>
  <c r="K260" i="21"/>
  <c r="K277" i="21"/>
  <c r="K269" i="21"/>
  <c r="K278" i="21"/>
  <c r="K270" i="21"/>
  <c r="K262" i="21"/>
  <c r="K279" i="21"/>
  <c r="K271" i="21"/>
  <c r="K263" i="21"/>
  <c r="K249" i="21"/>
  <c r="K241" i="21"/>
  <c r="K233" i="21"/>
  <c r="K250" i="21"/>
  <c r="K242" i="21"/>
  <c r="K234" i="21"/>
  <c r="K257" i="21"/>
  <c r="K251" i="21"/>
  <c r="K243" i="21"/>
  <c r="K252" i="21"/>
  <c r="K244" i="21"/>
  <c r="K236" i="21"/>
  <c r="K265" i="21"/>
  <c r="K253" i="21"/>
  <c r="K245" i="21"/>
  <c r="K237" i="21"/>
  <c r="K255" i="21"/>
  <c r="K247" i="21"/>
  <c r="K239" i="21"/>
  <c r="K256" i="21"/>
  <c r="K240" i="21"/>
  <c r="K224" i="21"/>
  <c r="K216" i="21"/>
  <c r="K254" i="21"/>
  <c r="K225" i="21"/>
  <c r="K217" i="21"/>
  <c r="K226" i="21"/>
  <c r="K218" i="21"/>
  <c r="K232" i="21"/>
  <c r="K227" i="21"/>
  <c r="K219" i="21"/>
  <c r="K211" i="21"/>
  <c r="K246" i="21"/>
  <c r="K228" i="21"/>
  <c r="K220" i="21"/>
  <c r="K238" i="21"/>
  <c r="K229" i="21"/>
  <c r="K221" i="21"/>
  <c r="K213" i="21"/>
  <c r="K230" i="21"/>
  <c r="K214" i="21"/>
  <c r="K231" i="21"/>
  <c r="K223" i="21"/>
  <c r="K215" i="21"/>
  <c r="S284" i="21"/>
  <c r="M360" i="21" s="1"/>
  <c r="S285" i="21"/>
  <c r="M361" i="21" s="1"/>
  <c r="S286" i="21"/>
  <c r="M362" i="21" s="1"/>
  <c r="M290" i="21"/>
  <c r="S281" i="21"/>
  <c r="M357" i="21" s="1"/>
  <c r="S282" i="21"/>
  <c r="M358" i="21" s="1"/>
  <c r="S272" i="21"/>
  <c r="M349" i="21" s="1"/>
  <c r="S264" i="21"/>
  <c r="M341" i="21" s="1"/>
  <c r="S283" i="21"/>
  <c r="M359" i="21" s="1"/>
  <c r="S273" i="21"/>
  <c r="M350" i="21" s="1"/>
  <c r="S266" i="21"/>
  <c r="M343" i="21" s="1"/>
  <c r="S258" i="21"/>
  <c r="M336" i="21" s="1"/>
  <c r="S275" i="21"/>
  <c r="S267" i="21"/>
  <c r="M344" i="21" s="1"/>
  <c r="S259" i="21"/>
  <c r="M337" i="21" s="1"/>
  <c r="S276" i="21"/>
  <c r="M352" i="21" s="1"/>
  <c r="S268" i="21"/>
  <c r="M345" i="21" s="1"/>
  <c r="S260" i="21"/>
  <c r="M338" i="21" s="1"/>
  <c r="S277" i="21"/>
  <c r="M353" i="21" s="1"/>
  <c r="S269" i="21"/>
  <c r="M346" i="21" s="1"/>
  <c r="S278" i="21"/>
  <c r="M354" i="21" s="1"/>
  <c r="S270" i="21"/>
  <c r="M347" i="21" s="1"/>
  <c r="S262" i="21"/>
  <c r="S280" i="21"/>
  <c r="M356" i="21" s="1"/>
  <c r="S279" i="21"/>
  <c r="M355" i="21" s="1"/>
  <c r="S271" i="21"/>
  <c r="M348" i="21" s="1"/>
  <c r="S263" i="21"/>
  <c r="M340" i="21" s="1"/>
  <c r="S249" i="21"/>
  <c r="S241" i="21"/>
  <c r="M320" i="21" s="1"/>
  <c r="S233" i="21"/>
  <c r="M313" i="21" s="1"/>
  <c r="S250" i="21"/>
  <c r="M328" i="21" s="1"/>
  <c r="S242" i="21"/>
  <c r="M321" i="21" s="1"/>
  <c r="S234" i="21"/>
  <c r="M314" i="21" s="1"/>
  <c r="S251" i="21"/>
  <c r="M329" i="21" s="1"/>
  <c r="S243" i="21"/>
  <c r="M322" i="21" s="1"/>
  <c r="S265" i="21"/>
  <c r="M342" i="21" s="1"/>
  <c r="S257" i="21"/>
  <c r="M335" i="21" s="1"/>
  <c r="S252" i="21"/>
  <c r="M330" i="21" s="1"/>
  <c r="S244" i="21"/>
  <c r="M323" i="21" s="1"/>
  <c r="S236" i="21"/>
  <c r="S253" i="21"/>
  <c r="M331" i="21" s="1"/>
  <c r="S245" i="21"/>
  <c r="M324" i="21" s="1"/>
  <c r="S237" i="21"/>
  <c r="M316" i="21" s="1"/>
  <c r="S255" i="21"/>
  <c r="M333" i="21" s="1"/>
  <c r="S247" i="21"/>
  <c r="M326" i="21" s="1"/>
  <c r="S239" i="21"/>
  <c r="M318" i="21" s="1"/>
  <c r="S256" i="21"/>
  <c r="M334" i="21" s="1"/>
  <c r="S240" i="21"/>
  <c r="M319" i="21" s="1"/>
  <c r="S254" i="21"/>
  <c r="M332" i="21" s="1"/>
  <c r="S224" i="21"/>
  <c r="M304" i="21" s="1"/>
  <c r="S216" i="21"/>
  <c r="M297" i="21" s="1"/>
  <c r="S225" i="21"/>
  <c r="M305" i="21" s="1"/>
  <c r="S217" i="21"/>
  <c r="M298" i="21" s="1"/>
  <c r="S226" i="21"/>
  <c r="M306" i="21" s="1"/>
  <c r="S218" i="21"/>
  <c r="M299" i="21" s="1"/>
  <c r="S246" i="21"/>
  <c r="M325" i="21" s="1"/>
  <c r="S227" i="21"/>
  <c r="M307" i="21" s="1"/>
  <c r="S219" i="21"/>
  <c r="M300" i="21" s="1"/>
  <c r="S211" i="21"/>
  <c r="M292" i="21" s="1"/>
  <c r="S238" i="21"/>
  <c r="M317" i="21" s="1"/>
  <c r="S228" i="21"/>
  <c r="M308" i="21" s="1"/>
  <c r="S220" i="21"/>
  <c r="M301" i="21" s="1"/>
  <c r="S232" i="21"/>
  <c r="M312" i="21" s="1"/>
  <c r="S229" i="21"/>
  <c r="M309" i="21" s="1"/>
  <c r="S221" i="21"/>
  <c r="M302" i="21" s="1"/>
  <c r="S213" i="21"/>
  <c r="M294" i="21" s="1"/>
  <c r="S230" i="21"/>
  <c r="M310" i="21" s="1"/>
  <c r="S214" i="21"/>
  <c r="M295" i="21" s="1"/>
  <c r="S231" i="21"/>
  <c r="M311" i="21" s="1"/>
  <c r="S223" i="21"/>
  <c r="S215" i="21"/>
  <c r="M296" i="21" s="1"/>
  <c r="K210" i="21"/>
  <c r="S212" i="21"/>
  <c r="M293" i="21" s="1"/>
  <c r="O211" i="21"/>
  <c r="I292" i="21" s="1"/>
  <c r="P212" i="21"/>
  <c r="J293" i="21" s="1"/>
  <c r="M217" i="21"/>
  <c r="G298" i="21" s="1"/>
  <c r="U217" i="21"/>
  <c r="O298" i="21" s="1"/>
  <c r="O219" i="21"/>
  <c r="I300" i="21" s="1"/>
  <c r="P220" i="21"/>
  <c r="J301" i="21" s="1"/>
  <c r="M225" i="21"/>
  <c r="G305" i="21" s="1"/>
  <c r="U225" i="21"/>
  <c r="O305" i="21" s="1"/>
  <c r="O227" i="21"/>
  <c r="I307" i="21" s="1"/>
  <c r="P228" i="21"/>
  <c r="J308" i="21" s="1"/>
  <c r="O232" i="21"/>
  <c r="I312" i="21" s="1"/>
  <c r="P234" i="21"/>
  <c r="J314" i="21" s="1"/>
  <c r="P237" i="21"/>
  <c r="J316" i="21" s="1"/>
  <c r="O242" i="21"/>
  <c r="I321" i="21" s="1"/>
  <c r="M216" i="21"/>
  <c r="G297" i="21" s="1"/>
  <c r="U216" i="21"/>
  <c r="O297" i="21" s="1"/>
  <c r="O218" i="21"/>
  <c r="I299" i="21" s="1"/>
  <c r="P219" i="21"/>
  <c r="J300" i="21" s="1"/>
  <c r="M224" i="21"/>
  <c r="G304" i="21" s="1"/>
  <c r="U224" i="21"/>
  <c r="O304" i="21" s="1"/>
  <c r="O226" i="21"/>
  <c r="I306" i="21" s="1"/>
  <c r="P227" i="21"/>
  <c r="J307" i="21" s="1"/>
  <c r="O233" i="21"/>
  <c r="I313" i="21" s="1"/>
  <c r="U234" i="21"/>
  <c r="O314" i="21" s="1"/>
  <c r="P243" i="21"/>
  <c r="J322" i="21" s="1"/>
  <c r="M256" i="21"/>
  <c r="G334" i="21" s="1"/>
  <c r="O259" i="21"/>
  <c r="I337" i="21" s="1"/>
  <c r="M215" i="21"/>
  <c r="G296" i="21" s="1"/>
  <c r="U215" i="21"/>
  <c r="O296" i="21" s="1"/>
  <c r="O217" i="21"/>
  <c r="I298" i="21" s="1"/>
  <c r="P218" i="21"/>
  <c r="J299" i="21" s="1"/>
  <c r="M223" i="21"/>
  <c r="U223" i="21"/>
  <c r="O225" i="21"/>
  <c r="I305" i="21" s="1"/>
  <c r="P226" i="21"/>
  <c r="J306" i="21" s="1"/>
  <c r="M231" i="21"/>
  <c r="G311" i="21" s="1"/>
  <c r="U231" i="21"/>
  <c r="O311" i="21" s="1"/>
  <c r="P233" i="21"/>
  <c r="J313" i="21" s="1"/>
  <c r="U256" i="21"/>
  <c r="O334" i="21" s="1"/>
  <c r="M214" i="21"/>
  <c r="G295" i="21" s="1"/>
  <c r="U214" i="21"/>
  <c r="O295" i="21" s="1"/>
  <c r="O216" i="21"/>
  <c r="I297" i="21" s="1"/>
  <c r="P217" i="21"/>
  <c r="J298" i="21" s="1"/>
  <c r="O224" i="21"/>
  <c r="I304" i="21" s="1"/>
  <c r="P225" i="21"/>
  <c r="J305" i="21" s="1"/>
  <c r="O236" i="21"/>
  <c r="O250" i="21"/>
  <c r="I328" i="21" s="1"/>
  <c r="M286" i="21"/>
  <c r="G362" i="21" s="1"/>
  <c r="G290" i="21"/>
  <c r="M282" i="21"/>
  <c r="G358" i="21" s="1"/>
  <c r="M283" i="21"/>
  <c r="G359" i="21" s="1"/>
  <c r="M284" i="21"/>
  <c r="G360" i="21" s="1"/>
  <c r="M285" i="21"/>
  <c r="G361" i="21" s="1"/>
  <c r="M266" i="21"/>
  <c r="G343" i="21" s="1"/>
  <c r="M258" i="21"/>
  <c r="G336" i="21" s="1"/>
  <c r="M275" i="21"/>
  <c r="M280" i="21"/>
  <c r="G356" i="21" s="1"/>
  <c r="M276" i="21"/>
  <c r="G352" i="21" s="1"/>
  <c r="M268" i="21"/>
  <c r="G345" i="21" s="1"/>
  <c r="M260" i="21"/>
  <c r="G338" i="21" s="1"/>
  <c r="M277" i="21"/>
  <c r="G353" i="21" s="1"/>
  <c r="M269" i="21"/>
  <c r="G346" i="21" s="1"/>
  <c r="M278" i="21"/>
  <c r="G354" i="21" s="1"/>
  <c r="M270" i="21"/>
  <c r="G347" i="21" s="1"/>
  <c r="M262" i="21"/>
  <c r="M279" i="21"/>
  <c r="G355" i="21" s="1"/>
  <c r="M271" i="21"/>
  <c r="G348" i="21" s="1"/>
  <c r="M263" i="21"/>
  <c r="G340" i="21" s="1"/>
  <c r="M272" i="21"/>
  <c r="G349" i="21" s="1"/>
  <c r="M264" i="21"/>
  <c r="G341" i="21" s="1"/>
  <c r="M281" i="21"/>
  <c r="G357" i="21" s="1"/>
  <c r="M273" i="21"/>
  <c r="G350" i="21" s="1"/>
  <c r="M265" i="21"/>
  <c r="G342" i="21" s="1"/>
  <c r="M257" i="21"/>
  <c r="G335" i="21" s="1"/>
  <c r="M251" i="21"/>
  <c r="G329" i="21" s="1"/>
  <c r="M243" i="21"/>
  <c r="G322" i="21" s="1"/>
  <c r="M267" i="21"/>
  <c r="G344" i="21" s="1"/>
  <c r="M252" i="21"/>
  <c r="G330" i="21" s="1"/>
  <c r="M244" i="21"/>
  <c r="G323" i="21" s="1"/>
  <c r="M236" i="21"/>
  <c r="M253" i="21"/>
  <c r="G331" i="21" s="1"/>
  <c r="M245" i="21"/>
  <c r="G324" i="21" s="1"/>
  <c r="M237" i="21"/>
  <c r="G316" i="21" s="1"/>
  <c r="M254" i="21"/>
  <c r="G332" i="21" s="1"/>
  <c r="M246" i="21"/>
  <c r="G325" i="21" s="1"/>
  <c r="M238" i="21"/>
  <c r="G317" i="21" s="1"/>
  <c r="M255" i="21"/>
  <c r="G333" i="21" s="1"/>
  <c r="M247" i="21"/>
  <c r="G326" i="21" s="1"/>
  <c r="M239" i="21"/>
  <c r="G318" i="21" s="1"/>
  <c r="M259" i="21"/>
  <c r="G337" i="21" s="1"/>
  <c r="M249" i="21"/>
  <c r="M241" i="21"/>
  <c r="G320" i="21" s="1"/>
  <c r="M250" i="21"/>
  <c r="G328" i="21" s="1"/>
  <c r="M242" i="21"/>
  <c r="G321" i="21" s="1"/>
  <c r="U286" i="21"/>
  <c r="O362" i="21" s="1"/>
  <c r="O290" i="21"/>
  <c r="U282" i="21"/>
  <c r="O358" i="21" s="1"/>
  <c r="U283" i="21"/>
  <c r="O359" i="21" s="1"/>
  <c r="U284" i="21"/>
  <c r="O360" i="21" s="1"/>
  <c r="U285" i="21"/>
  <c r="O361" i="21" s="1"/>
  <c r="U266" i="21"/>
  <c r="O343" i="21" s="1"/>
  <c r="U258" i="21"/>
  <c r="O336" i="21" s="1"/>
  <c r="U275" i="21"/>
  <c r="U281" i="21"/>
  <c r="O357" i="21" s="1"/>
  <c r="U276" i="21"/>
  <c r="O352" i="21" s="1"/>
  <c r="U268" i="21"/>
  <c r="O345" i="21" s="1"/>
  <c r="U260" i="21"/>
  <c r="O338" i="21" s="1"/>
  <c r="U277" i="21"/>
  <c r="O353" i="21" s="1"/>
  <c r="U269" i="21"/>
  <c r="O346" i="21" s="1"/>
  <c r="U278" i="21"/>
  <c r="O354" i="21" s="1"/>
  <c r="U270" i="21"/>
  <c r="O347" i="21" s="1"/>
  <c r="U262" i="21"/>
  <c r="U280" i="21"/>
  <c r="O356" i="21" s="1"/>
  <c r="U279" i="21"/>
  <c r="O355" i="21" s="1"/>
  <c r="U271" i="21"/>
  <c r="O348" i="21" s="1"/>
  <c r="U263" i="21"/>
  <c r="O340" i="21" s="1"/>
  <c r="U272" i="21"/>
  <c r="O349" i="21" s="1"/>
  <c r="U264" i="21"/>
  <c r="O341" i="21" s="1"/>
  <c r="U273" i="21"/>
  <c r="O350" i="21" s="1"/>
  <c r="U265" i="21"/>
  <c r="O342" i="21" s="1"/>
  <c r="U267" i="21"/>
  <c r="O344" i="21" s="1"/>
  <c r="U251" i="21"/>
  <c r="O329" i="21" s="1"/>
  <c r="U243" i="21"/>
  <c r="O322" i="21" s="1"/>
  <c r="U257" i="21"/>
  <c r="O335" i="21" s="1"/>
  <c r="U252" i="21"/>
  <c r="O330" i="21" s="1"/>
  <c r="U244" i="21"/>
  <c r="O323" i="21" s="1"/>
  <c r="U236" i="21"/>
  <c r="U253" i="21"/>
  <c r="O331" i="21" s="1"/>
  <c r="U245" i="21"/>
  <c r="O324" i="21" s="1"/>
  <c r="U237" i="21"/>
  <c r="O316" i="21" s="1"/>
  <c r="U254" i="21"/>
  <c r="O332" i="21" s="1"/>
  <c r="U246" i="21"/>
  <c r="O325" i="21" s="1"/>
  <c r="U238" i="21"/>
  <c r="O317" i="21" s="1"/>
  <c r="U259" i="21"/>
  <c r="O337" i="21" s="1"/>
  <c r="U255" i="21"/>
  <c r="O333" i="21" s="1"/>
  <c r="U247" i="21"/>
  <c r="O326" i="21" s="1"/>
  <c r="U239" i="21"/>
  <c r="O318" i="21" s="1"/>
  <c r="U249" i="21"/>
  <c r="U241" i="21"/>
  <c r="O320" i="21" s="1"/>
  <c r="U250" i="21"/>
  <c r="O328" i="21" s="1"/>
  <c r="U242" i="21"/>
  <c r="O321" i="21" s="1"/>
  <c r="M213" i="21"/>
  <c r="G294" i="21" s="1"/>
  <c r="U213" i="21"/>
  <c r="O294" i="21" s="1"/>
  <c r="O215" i="21"/>
  <c r="I296" i="21" s="1"/>
  <c r="P216" i="21"/>
  <c r="J297" i="21" s="1"/>
  <c r="M221" i="21"/>
  <c r="G302" i="21" s="1"/>
  <c r="U221" i="21"/>
  <c r="O302" i="21" s="1"/>
  <c r="O223" i="21"/>
  <c r="P224" i="21"/>
  <c r="J304" i="21" s="1"/>
  <c r="M229" i="21"/>
  <c r="G309" i="21" s="1"/>
  <c r="U229" i="21"/>
  <c r="O309" i="21" s="1"/>
  <c r="O231" i="21"/>
  <c r="I311" i="21" s="1"/>
  <c r="U232" i="21"/>
  <c r="O312" i="21" s="1"/>
  <c r="P251" i="21"/>
  <c r="J329" i="21" s="1"/>
  <c r="O214" i="21"/>
  <c r="I295" i="21" s="1"/>
  <c r="P215" i="21"/>
  <c r="J296" i="21" s="1"/>
  <c r="M220" i="21"/>
  <c r="G301" i="21" s="1"/>
  <c r="U220" i="21"/>
  <c r="O301" i="21" s="1"/>
  <c r="P223" i="21"/>
  <c r="M228" i="21"/>
  <c r="G308" i="21" s="1"/>
  <c r="U228" i="21"/>
  <c r="O308" i="21" s="1"/>
  <c r="P231" i="21"/>
  <c r="J311" i="21" s="1"/>
  <c r="U233" i="21"/>
  <c r="O313" i="21" s="1"/>
  <c r="M234" i="21"/>
  <c r="G314" i="21" s="1"/>
  <c r="M240" i="21"/>
  <c r="G319" i="21" s="1"/>
  <c r="O280" i="21"/>
  <c r="I356" i="21" s="1"/>
  <c r="O284" i="21"/>
  <c r="I360" i="21" s="1"/>
  <c r="O285" i="21"/>
  <c r="I361" i="21" s="1"/>
  <c r="O286" i="21"/>
  <c r="I362" i="21" s="1"/>
  <c r="I290" i="21"/>
  <c r="O276" i="21"/>
  <c r="I352" i="21" s="1"/>
  <c r="O268" i="21"/>
  <c r="I345" i="21" s="1"/>
  <c r="O260" i="21"/>
  <c r="I338" i="21" s="1"/>
  <c r="O277" i="21"/>
  <c r="I353" i="21" s="1"/>
  <c r="O278" i="21"/>
  <c r="I354" i="21" s="1"/>
  <c r="O270" i="21"/>
  <c r="I347" i="21" s="1"/>
  <c r="O262" i="21"/>
  <c r="O283" i="21"/>
  <c r="I359" i="21" s="1"/>
  <c r="O279" i="21"/>
  <c r="I355" i="21" s="1"/>
  <c r="O271" i="21"/>
  <c r="I348" i="21" s="1"/>
  <c r="O263" i="21"/>
  <c r="I340" i="21" s="1"/>
  <c r="O272" i="21"/>
  <c r="I349" i="21" s="1"/>
  <c r="O264" i="21"/>
  <c r="I341" i="21" s="1"/>
  <c r="O281" i="21"/>
  <c r="I357" i="21" s="1"/>
  <c r="O273" i="21"/>
  <c r="I350" i="21" s="1"/>
  <c r="O265" i="21"/>
  <c r="I342" i="21" s="1"/>
  <c r="O282" i="21"/>
  <c r="I358" i="21" s="1"/>
  <c r="O266" i="21"/>
  <c r="I343" i="21" s="1"/>
  <c r="O258" i="21"/>
  <c r="I336" i="21" s="1"/>
  <c r="O275" i="21"/>
  <c r="O267" i="21"/>
  <c r="I344" i="21" s="1"/>
  <c r="O253" i="21"/>
  <c r="I331" i="21" s="1"/>
  <c r="O245" i="21"/>
  <c r="I324" i="21" s="1"/>
  <c r="O237" i="21"/>
  <c r="I316" i="21" s="1"/>
  <c r="O254" i="21"/>
  <c r="I332" i="21" s="1"/>
  <c r="O246" i="21"/>
  <c r="I325" i="21" s="1"/>
  <c r="O238" i="21"/>
  <c r="I317" i="21" s="1"/>
  <c r="O255" i="21"/>
  <c r="I333" i="21" s="1"/>
  <c r="O247" i="21"/>
  <c r="I326" i="21" s="1"/>
  <c r="O239" i="21"/>
  <c r="I318" i="21" s="1"/>
  <c r="O256" i="21"/>
  <c r="I334" i="21" s="1"/>
  <c r="O240" i="21"/>
  <c r="I319" i="21" s="1"/>
  <c r="O249" i="21"/>
  <c r="O241" i="21"/>
  <c r="I320" i="21" s="1"/>
  <c r="O269" i="21"/>
  <c r="I346" i="21" s="1"/>
  <c r="O251" i="21"/>
  <c r="I329" i="21" s="1"/>
  <c r="O243" i="21"/>
  <c r="I322" i="21" s="1"/>
  <c r="O257" i="21"/>
  <c r="I335" i="21" s="1"/>
  <c r="O252" i="21"/>
  <c r="I330" i="21" s="1"/>
  <c r="O244" i="21"/>
  <c r="I323" i="21" s="1"/>
  <c r="M211" i="21"/>
  <c r="G292" i="21" s="1"/>
  <c r="U211" i="21"/>
  <c r="O292" i="21" s="1"/>
  <c r="O213" i="21"/>
  <c r="I294" i="21" s="1"/>
  <c r="P214" i="21"/>
  <c r="J295" i="21" s="1"/>
  <c r="M219" i="21"/>
  <c r="G300" i="21" s="1"/>
  <c r="U219" i="21"/>
  <c r="O300" i="21" s="1"/>
  <c r="O221" i="21"/>
  <c r="I302" i="21" s="1"/>
  <c r="M227" i="21"/>
  <c r="G307" i="21" s="1"/>
  <c r="U227" i="21"/>
  <c r="O307" i="21" s="1"/>
  <c r="O229" i="21"/>
  <c r="I309" i="21" s="1"/>
  <c r="M232" i="21"/>
  <c r="G312" i="21" s="1"/>
  <c r="U240" i="21"/>
  <c r="O319" i="21" s="1"/>
  <c r="P281" i="21"/>
  <c r="J357" i="21" s="1"/>
  <c r="P282" i="21"/>
  <c r="J358" i="21" s="1"/>
  <c r="P285" i="21"/>
  <c r="J361" i="21" s="1"/>
  <c r="P286" i="21"/>
  <c r="J362" i="21" s="1"/>
  <c r="J290" i="21"/>
  <c r="P280" i="21"/>
  <c r="J356" i="21" s="1"/>
  <c r="P277" i="21"/>
  <c r="J353" i="21" s="1"/>
  <c r="P269" i="21"/>
  <c r="J346" i="21" s="1"/>
  <c r="P278" i="21"/>
  <c r="J354" i="21" s="1"/>
  <c r="P270" i="21"/>
  <c r="J347" i="21" s="1"/>
  <c r="P283" i="21"/>
  <c r="J359" i="21" s="1"/>
  <c r="P279" i="21"/>
  <c r="J355" i="21" s="1"/>
  <c r="P271" i="21"/>
  <c r="J348" i="21" s="1"/>
  <c r="P263" i="21"/>
  <c r="J340" i="21" s="1"/>
  <c r="P272" i="21"/>
  <c r="J349" i="21" s="1"/>
  <c r="P264" i="21"/>
  <c r="J341" i="21" s="1"/>
  <c r="P273" i="21"/>
  <c r="J350" i="21" s="1"/>
  <c r="P265" i="21"/>
  <c r="J342" i="21" s="1"/>
  <c r="P266" i="21"/>
  <c r="J343" i="21" s="1"/>
  <c r="P258" i="21"/>
  <c r="J336" i="21" s="1"/>
  <c r="P275" i="21"/>
  <c r="P267" i="21"/>
  <c r="J344" i="21" s="1"/>
  <c r="P259" i="21"/>
  <c r="J337" i="21" s="1"/>
  <c r="P284" i="21"/>
  <c r="J360" i="21" s="1"/>
  <c r="P276" i="21"/>
  <c r="J352" i="21" s="1"/>
  <c r="P268" i="21"/>
  <c r="J345" i="21" s="1"/>
  <c r="P260" i="21"/>
  <c r="J338" i="21" s="1"/>
  <c r="P254" i="21"/>
  <c r="J332" i="21" s="1"/>
  <c r="P246" i="21"/>
  <c r="J325" i="21" s="1"/>
  <c r="P238" i="21"/>
  <c r="J317" i="21" s="1"/>
  <c r="P255" i="21"/>
  <c r="J333" i="21" s="1"/>
  <c r="P247" i="21"/>
  <c r="J326" i="21" s="1"/>
  <c r="P239" i="21"/>
  <c r="J318" i="21" s="1"/>
  <c r="P256" i="21"/>
  <c r="J334" i="21" s="1"/>
  <c r="P240" i="21"/>
  <c r="J319" i="21" s="1"/>
  <c r="P232" i="21"/>
  <c r="J312" i="21" s="1"/>
  <c r="P249" i="21"/>
  <c r="P241" i="21"/>
  <c r="J320" i="21" s="1"/>
  <c r="P250" i="21"/>
  <c r="J328" i="21" s="1"/>
  <c r="P242" i="21"/>
  <c r="J321" i="21" s="1"/>
  <c r="P262" i="21"/>
  <c r="P257" i="21"/>
  <c r="J335" i="21" s="1"/>
  <c r="P252" i="21"/>
  <c r="J330" i="21" s="1"/>
  <c r="P244" i="21"/>
  <c r="J323" i="21" s="1"/>
  <c r="P236" i="21"/>
  <c r="P253" i="21"/>
  <c r="J331" i="21" s="1"/>
  <c r="P245" i="21"/>
  <c r="J324" i="21" s="1"/>
  <c r="M210" i="21"/>
  <c r="U210" i="21"/>
  <c r="O212" i="21"/>
  <c r="I293" i="21" s="1"/>
  <c r="P213" i="21"/>
  <c r="J294" i="21" s="1"/>
  <c r="M218" i="21"/>
  <c r="G299" i="21" s="1"/>
  <c r="U218" i="21"/>
  <c r="O299" i="21" s="1"/>
  <c r="O220" i="21"/>
  <c r="I301" i="21" s="1"/>
  <c r="P221" i="21"/>
  <c r="J302" i="21" s="1"/>
  <c r="M226" i="21"/>
  <c r="G306" i="21" s="1"/>
  <c r="U226" i="21"/>
  <c r="O306" i="21" s="1"/>
  <c r="O228" i="21"/>
  <c r="I308" i="21" s="1"/>
  <c r="P229" i="21"/>
  <c r="J309" i="21" s="1"/>
  <c r="M233" i="21"/>
  <c r="G313" i="21" s="1"/>
  <c r="O234" i="21"/>
  <c r="I314" i="21" s="1"/>
  <c r="AB261" i="21"/>
  <c r="AH274" i="21"/>
  <c r="Y287" i="21" l="1"/>
  <c r="AP358" i="21"/>
  <c r="M67" i="21"/>
  <c r="L67" i="21"/>
  <c r="R67" i="21" s="1"/>
  <c r="J67" i="21"/>
  <c r="O67" i="21"/>
  <c r="C65" i="21"/>
  <c r="D65" i="21"/>
  <c r="G67" i="21"/>
  <c r="S67" i="21" s="1"/>
  <c r="D67" i="21"/>
  <c r="O65" i="21"/>
  <c r="J189" i="21"/>
  <c r="F67" i="21"/>
  <c r="U67" i="21" s="1"/>
  <c r="H65" i="21"/>
  <c r="J185" i="21"/>
  <c r="I181" i="21"/>
  <c r="L189" i="21"/>
  <c r="AB222" i="21"/>
  <c r="AD222" i="21"/>
  <c r="AE235" i="21"/>
  <c r="AE287" i="21"/>
  <c r="AD248" i="21"/>
  <c r="X261" i="21"/>
  <c r="AH248" i="21"/>
  <c r="Y235" i="21"/>
  <c r="X248" i="21"/>
  <c r="Y222" i="21"/>
  <c r="AE248" i="21"/>
  <c r="AH235" i="21"/>
  <c r="AB235" i="21"/>
  <c r="AH222" i="21"/>
  <c r="AD235" i="21"/>
  <c r="Y248" i="21"/>
  <c r="AE222" i="21"/>
  <c r="X222" i="21"/>
  <c r="AP361" i="21"/>
  <c r="H182" i="21"/>
  <c r="X235" i="21"/>
  <c r="AD274" i="21"/>
  <c r="AP359" i="21"/>
  <c r="AC248" i="21"/>
  <c r="AB287" i="21"/>
  <c r="AD287" i="21"/>
  <c r="X274" i="21"/>
  <c r="AP360" i="21"/>
  <c r="AH261" i="21"/>
  <c r="AH287" i="21"/>
  <c r="AD261" i="21"/>
  <c r="AB274" i="21"/>
  <c r="Y261" i="21"/>
  <c r="AB248" i="21"/>
  <c r="AA222" i="21"/>
  <c r="AA274" i="21"/>
  <c r="AE274" i="21"/>
  <c r="AG222" i="21"/>
  <c r="AG248" i="21"/>
  <c r="Y274" i="21"/>
  <c r="Z235" i="21"/>
  <c r="AP355" i="21"/>
  <c r="AP354" i="21"/>
  <c r="K3" i="21"/>
  <c r="J184" i="21"/>
  <c r="J181" i="21"/>
  <c r="K182" i="21"/>
  <c r="I176" i="21"/>
  <c r="I175" i="21"/>
  <c r="P67" i="21"/>
  <c r="E36" i="21"/>
  <c r="Y23" i="21" s="1"/>
  <c r="Y50" i="21"/>
  <c r="H178" i="21"/>
  <c r="H174" i="21"/>
  <c r="I179" i="21"/>
  <c r="L235" i="21"/>
  <c r="J180" i="21"/>
  <c r="H175" i="21"/>
  <c r="H177" i="21"/>
  <c r="J287" i="21"/>
  <c r="H315" i="21"/>
  <c r="N248" i="21"/>
  <c r="N303" i="21"/>
  <c r="T235" i="21"/>
  <c r="K58" i="21"/>
  <c r="K60" i="21"/>
  <c r="N68" i="21"/>
  <c r="M291" i="21"/>
  <c r="S222" i="21"/>
  <c r="S297" i="21"/>
  <c r="D297" i="21"/>
  <c r="D216" i="21"/>
  <c r="AB296" i="21" s="1"/>
  <c r="D310" i="21"/>
  <c r="S310" i="21"/>
  <c r="D230" i="21"/>
  <c r="AB309" i="21" s="1"/>
  <c r="S300" i="21"/>
  <c r="D300" i="21"/>
  <c r="D219" i="21"/>
  <c r="AB299" i="21" s="1"/>
  <c r="D320" i="21"/>
  <c r="S320" i="21"/>
  <c r="D241" i="21"/>
  <c r="AB319" i="21" s="1"/>
  <c r="D316" i="21"/>
  <c r="S316" i="21"/>
  <c r="D237" i="21"/>
  <c r="AB315" i="21" s="1"/>
  <c r="S329" i="21"/>
  <c r="D329" i="21"/>
  <c r="D251" i="21"/>
  <c r="AB328" i="21" s="1"/>
  <c r="S355" i="21"/>
  <c r="D279" i="21"/>
  <c r="AB354" i="21" s="1"/>
  <c r="S345" i="21"/>
  <c r="D346" i="21"/>
  <c r="D356" i="21"/>
  <c r="D268" i="21"/>
  <c r="AB344" i="21" s="1"/>
  <c r="V300" i="21"/>
  <c r="G219" i="21"/>
  <c r="V297" i="21"/>
  <c r="G216" i="21"/>
  <c r="V310" i="21"/>
  <c r="G230" i="21"/>
  <c r="V315" i="21"/>
  <c r="H248" i="21"/>
  <c r="G19" i="21" s="1"/>
  <c r="G236" i="21"/>
  <c r="V319" i="21"/>
  <c r="G240" i="21"/>
  <c r="V338" i="21"/>
  <c r="G260" i="21"/>
  <c r="V343" i="21"/>
  <c r="G266" i="21"/>
  <c r="V355" i="21"/>
  <c r="G279" i="21"/>
  <c r="V361" i="21"/>
  <c r="G285" i="21"/>
  <c r="W274" i="21"/>
  <c r="E291" i="21"/>
  <c r="E380" i="21" s="1"/>
  <c r="T291" i="21"/>
  <c r="F222" i="21"/>
  <c r="E305" i="21"/>
  <c r="T305" i="21"/>
  <c r="AP304" i="21" s="1"/>
  <c r="E304" i="21"/>
  <c r="T304" i="21"/>
  <c r="AP303" i="21" s="1"/>
  <c r="E303" i="21"/>
  <c r="T303" i="21"/>
  <c r="F235" i="21"/>
  <c r="E301" i="21"/>
  <c r="T301" i="21"/>
  <c r="AP300" i="21" s="1"/>
  <c r="E333" i="21"/>
  <c r="T333" i="21"/>
  <c r="AP332" i="21" s="1"/>
  <c r="E323" i="21"/>
  <c r="T323" i="21"/>
  <c r="AP322" i="21" s="1"/>
  <c r="E357" i="21"/>
  <c r="E347" i="21"/>
  <c r="T346" i="21"/>
  <c r="AP345" i="21" s="1"/>
  <c r="J339" i="21"/>
  <c r="P274" i="21"/>
  <c r="L327" i="21"/>
  <c r="R261" i="21"/>
  <c r="R61" i="21"/>
  <c r="AC14" i="21"/>
  <c r="I351" i="21"/>
  <c r="O287" i="21"/>
  <c r="N67" i="21"/>
  <c r="M79" i="21"/>
  <c r="E79" i="21"/>
  <c r="H79" i="21"/>
  <c r="F79" i="21"/>
  <c r="B80" i="21"/>
  <c r="G79" i="21"/>
  <c r="L58" i="21"/>
  <c r="L60" i="21"/>
  <c r="I63" i="21"/>
  <c r="T63" i="21" s="1"/>
  <c r="W49" i="21"/>
  <c r="K188" i="21"/>
  <c r="K187" i="21"/>
  <c r="S304" i="21"/>
  <c r="D304" i="21"/>
  <c r="D224" i="21"/>
  <c r="AB303" i="21" s="1"/>
  <c r="D294" i="21"/>
  <c r="S294" i="21"/>
  <c r="D213" i="21"/>
  <c r="AB293" i="21" s="1"/>
  <c r="D307" i="21"/>
  <c r="S307" i="21"/>
  <c r="D227" i="21"/>
  <c r="AB306" i="21" s="1"/>
  <c r="D327" i="21"/>
  <c r="S327" i="21"/>
  <c r="E261" i="21"/>
  <c r="D339" i="21" s="1"/>
  <c r="D249" i="21"/>
  <c r="S324" i="21"/>
  <c r="D324" i="21"/>
  <c r="D245" i="21"/>
  <c r="AB323" i="21" s="1"/>
  <c r="D337" i="21"/>
  <c r="S337" i="21"/>
  <c r="D259" i="21"/>
  <c r="AB336" i="21" s="1"/>
  <c r="S339" i="21"/>
  <c r="D340" i="21"/>
  <c r="E274" i="21"/>
  <c r="D262" i="21"/>
  <c r="S352" i="21"/>
  <c r="D276" i="21"/>
  <c r="AB351" i="21" s="1"/>
  <c r="S362" i="21"/>
  <c r="D286" i="21"/>
  <c r="AB361" i="21" s="1"/>
  <c r="K191" i="21"/>
  <c r="W291" i="21"/>
  <c r="I222" i="21"/>
  <c r="AF235" i="21"/>
  <c r="W351" i="21"/>
  <c r="I287" i="21"/>
  <c r="V307" i="21"/>
  <c r="G227" i="21"/>
  <c r="V304" i="21"/>
  <c r="G224" i="21"/>
  <c r="V316" i="21"/>
  <c r="G237" i="21"/>
  <c r="V323" i="21"/>
  <c r="G244" i="21"/>
  <c r="V334" i="21"/>
  <c r="G256" i="21"/>
  <c r="V345" i="21"/>
  <c r="G268" i="21"/>
  <c r="V359" i="21"/>
  <c r="G283" i="21"/>
  <c r="V360" i="21"/>
  <c r="G284" i="21"/>
  <c r="E294" i="21"/>
  <c r="T294" i="21"/>
  <c r="AP293" i="21" s="1"/>
  <c r="E307" i="21"/>
  <c r="T307" i="21"/>
  <c r="AP306" i="21" s="1"/>
  <c r="T321" i="21"/>
  <c r="AP320" i="21" s="1"/>
  <c r="E321" i="21"/>
  <c r="E324" i="21"/>
  <c r="T324" i="21"/>
  <c r="AP323" i="21" s="1"/>
  <c r="E330" i="21"/>
  <c r="T330" i="21"/>
  <c r="AP329" i="21" s="1"/>
  <c r="E335" i="21"/>
  <c r="T335" i="21"/>
  <c r="AP334" i="21" s="1"/>
  <c r="E350" i="21"/>
  <c r="E360" i="21"/>
  <c r="T349" i="21"/>
  <c r="AP348" i="21" s="1"/>
  <c r="T344" i="21"/>
  <c r="AP343" i="21" s="1"/>
  <c r="E345" i="21"/>
  <c r="E355" i="21"/>
  <c r="AA248" i="21"/>
  <c r="O315" i="21"/>
  <c r="U248" i="21"/>
  <c r="Z16" i="21"/>
  <c r="K274" i="21"/>
  <c r="G59" i="21"/>
  <c r="K303" i="21"/>
  <c r="Q235" i="21"/>
  <c r="V59" i="21"/>
  <c r="AE12" i="21"/>
  <c r="N60" i="21"/>
  <c r="D58" i="21"/>
  <c r="D60" i="21"/>
  <c r="L79" i="21"/>
  <c r="L65" i="21"/>
  <c r="R65" i="21" s="1"/>
  <c r="V49" i="21"/>
  <c r="G63" i="21"/>
  <c r="S63" i="21" s="1"/>
  <c r="F58" i="21"/>
  <c r="F61" i="21"/>
  <c r="I58" i="21"/>
  <c r="I59" i="21"/>
  <c r="I67" i="21"/>
  <c r="T67" i="21" s="1"/>
  <c r="M60" i="21"/>
  <c r="M58" i="21"/>
  <c r="AD23" i="21"/>
  <c r="D68" i="21"/>
  <c r="S313" i="21"/>
  <c r="D313" i="21"/>
  <c r="D233" i="21"/>
  <c r="AB312" i="21" s="1"/>
  <c r="S302" i="21"/>
  <c r="D302" i="21"/>
  <c r="D221" i="21"/>
  <c r="AB301" i="21" s="1"/>
  <c r="D291" i="21"/>
  <c r="D380" i="21" s="1"/>
  <c r="S291" i="21"/>
  <c r="D210" i="21"/>
  <c r="E222" i="21"/>
  <c r="D318" i="21"/>
  <c r="S318" i="21"/>
  <c r="D239" i="21"/>
  <c r="AB317" i="21" s="1"/>
  <c r="S331" i="21"/>
  <c r="D331" i="21"/>
  <c r="D253" i="21"/>
  <c r="AB330" i="21" s="1"/>
  <c r="D353" i="21"/>
  <c r="D343" i="21"/>
  <c r="S342" i="21"/>
  <c r="D265" i="21"/>
  <c r="AB341" i="21" s="1"/>
  <c r="S347" i="21"/>
  <c r="D348" i="21"/>
  <c r="D358" i="21"/>
  <c r="D270" i="21"/>
  <c r="AB346" i="21" s="1"/>
  <c r="S351" i="21"/>
  <c r="E287" i="21"/>
  <c r="D275" i="21"/>
  <c r="S359" i="21"/>
  <c r="D283" i="21"/>
  <c r="AB358" i="21" s="1"/>
  <c r="AF287" i="21"/>
  <c r="V291" i="21"/>
  <c r="H222" i="21"/>
  <c r="G210" i="21"/>
  <c r="V335" i="21"/>
  <c r="G257" i="21"/>
  <c r="V313" i="21"/>
  <c r="G233" i="21"/>
  <c r="V294" i="21"/>
  <c r="G213" i="21"/>
  <c r="V330" i="21"/>
  <c r="G252" i="21"/>
  <c r="V318" i="21"/>
  <c r="G239" i="21"/>
  <c r="V352" i="21"/>
  <c r="G276" i="21"/>
  <c r="V342" i="21"/>
  <c r="G265" i="21"/>
  <c r="V347" i="21"/>
  <c r="G270" i="21"/>
  <c r="E299" i="21"/>
  <c r="T299" i="21"/>
  <c r="AP298" i="21" s="1"/>
  <c r="E312" i="21"/>
  <c r="T312" i="21"/>
  <c r="AP311" i="21" s="1"/>
  <c r="E313" i="21"/>
  <c r="T313" i="21"/>
  <c r="AP312" i="21" s="1"/>
  <c r="E311" i="21"/>
  <c r="T311" i="21"/>
  <c r="AP310" i="21" s="1"/>
  <c r="E308" i="21"/>
  <c r="T308" i="21"/>
  <c r="AP307" i="21" s="1"/>
  <c r="E334" i="21"/>
  <c r="T334" i="21"/>
  <c r="AP333" i="21" s="1"/>
  <c r="E317" i="21"/>
  <c r="T317" i="21"/>
  <c r="AP316" i="21" s="1"/>
  <c r="Z261" i="21"/>
  <c r="E353" i="21"/>
  <c r="T342" i="21"/>
  <c r="AP341" i="21" s="1"/>
  <c r="E343" i="21"/>
  <c r="T339" i="21"/>
  <c r="E340" i="21"/>
  <c r="F274" i="21"/>
  <c r="AP352" i="21"/>
  <c r="AA235" i="21"/>
  <c r="I180" i="21"/>
  <c r="G315" i="21"/>
  <c r="M248" i="21"/>
  <c r="AG17" i="21"/>
  <c r="I7" i="21"/>
  <c r="J3" i="21"/>
  <c r="J303" i="21"/>
  <c r="P235" i="21"/>
  <c r="O351" i="21"/>
  <c r="U287" i="21"/>
  <c r="L287" i="21"/>
  <c r="Y51" i="21"/>
  <c r="Z12" i="21"/>
  <c r="I315" i="21"/>
  <c r="O248" i="21"/>
  <c r="K222" i="21"/>
  <c r="M315" i="21"/>
  <c r="S248" i="21"/>
  <c r="K248" i="21"/>
  <c r="J222" i="21"/>
  <c r="K327" i="21"/>
  <c r="Q261" i="21"/>
  <c r="L61" i="21"/>
  <c r="E67" i="21"/>
  <c r="M59" i="21"/>
  <c r="P291" i="21"/>
  <c r="V222" i="21"/>
  <c r="F60" i="21"/>
  <c r="Z15" i="21"/>
  <c r="AD24" i="21"/>
  <c r="K65" i="21"/>
  <c r="D57" i="21"/>
  <c r="G57" i="21"/>
  <c r="G36" i="21"/>
  <c r="AA24" i="21" s="1"/>
  <c r="E65" i="21"/>
  <c r="I65" i="21"/>
  <c r="T65" i="21" s="1"/>
  <c r="Y53" i="21"/>
  <c r="K68" i="21"/>
  <c r="J177" i="21"/>
  <c r="I291" i="21"/>
  <c r="O222" i="21"/>
  <c r="D314" i="21"/>
  <c r="S314" i="21"/>
  <c r="D234" i="21"/>
  <c r="AB313" i="21" s="1"/>
  <c r="S309" i="21"/>
  <c r="D309" i="21"/>
  <c r="D229" i="21"/>
  <c r="AB308" i="21" s="1"/>
  <c r="D299" i="21"/>
  <c r="S299" i="21"/>
  <c r="D218" i="21"/>
  <c r="AB298" i="21" s="1"/>
  <c r="D326" i="21"/>
  <c r="S326" i="21"/>
  <c r="D247" i="21"/>
  <c r="AB325" i="21" s="1"/>
  <c r="D345" i="21"/>
  <c r="S344" i="21"/>
  <c r="D355" i="21"/>
  <c r="D267" i="21"/>
  <c r="AB343" i="21" s="1"/>
  <c r="D361" i="21"/>
  <c r="S350" i="21"/>
  <c r="D273" i="21"/>
  <c r="AB349" i="21" s="1"/>
  <c r="S354" i="21"/>
  <c r="D278" i="21"/>
  <c r="AB353" i="21" s="1"/>
  <c r="D336" i="21"/>
  <c r="S336" i="21"/>
  <c r="D258" i="21"/>
  <c r="AB335" i="21" s="1"/>
  <c r="W327" i="21"/>
  <c r="I261" i="21"/>
  <c r="V292" i="21"/>
  <c r="G211" i="21"/>
  <c r="V299" i="21"/>
  <c r="G218" i="21"/>
  <c r="V314" i="21"/>
  <c r="G234" i="21"/>
  <c r="V302" i="21"/>
  <c r="G221" i="21"/>
  <c r="V321" i="21"/>
  <c r="G242" i="21"/>
  <c r="V326" i="21"/>
  <c r="G247" i="21"/>
  <c r="V337" i="21"/>
  <c r="G259" i="21"/>
  <c r="V350" i="21"/>
  <c r="G273" i="21"/>
  <c r="V354" i="21"/>
  <c r="G278" i="21"/>
  <c r="V362" i="21"/>
  <c r="G286" i="21"/>
  <c r="J179" i="21"/>
  <c r="W235" i="21"/>
  <c r="T306" i="21"/>
  <c r="AP305" i="21" s="1"/>
  <c r="E306" i="21"/>
  <c r="E327" i="21"/>
  <c r="T327" i="21"/>
  <c r="F261" i="21"/>
  <c r="E339" i="21" s="1"/>
  <c r="Z222" i="21"/>
  <c r="E302" i="21"/>
  <c r="E320" i="21"/>
  <c r="T320" i="21"/>
  <c r="AP319" i="21" s="1"/>
  <c r="E328" i="21"/>
  <c r="T328" i="21"/>
  <c r="AP327" i="21" s="1"/>
  <c r="E338" i="21"/>
  <c r="T338" i="21"/>
  <c r="AP337" i="21" s="1"/>
  <c r="E331" i="21"/>
  <c r="T331" i="21"/>
  <c r="AP330" i="21" s="1"/>
  <c r="T345" i="21"/>
  <c r="AP344" i="21" s="1"/>
  <c r="E356" i="21"/>
  <c r="E346" i="21"/>
  <c r="AP357" i="21"/>
  <c r="T351" i="21"/>
  <c r="F287" i="21"/>
  <c r="AA261" i="21"/>
  <c r="AA287" i="21"/>
  <c r="G351" i="21"/>
  <c r="M287" i="21"/>
  <c r="L351" i="21"/>
  <c r="R287" i="21"/>
  <c r="J261" i="21"/>
  <c r="N58" i="21"/>
  <c r="N61" i="21"/>
  <c r="G291" i="21"/>
  <c r="M222" i="21"/>
  <c r="G303" i="21"/>
  <c r="M235" i="21"/>
  <c r="L315" i="21"/>
  <c r="R248" i="21"/>
  <c r="J315" i="21"/>
  <c r="P248" i="21"/>
  <c r="J327" i="21"/>
  <c r="P261" i="21"/>
  <c r="J351" i="21"/>
  <c r="P287" i="21"/>
  <c r="I327" i="21"/>
  <c r="O261" i="21"/>
  <c r="I303" i="21"/>
  <c r="O235" i="21"/>
  <c r="M339" i="21"/>
  <c r="S274" i="21"/>
  <c r="K235" i="21"/>
  <c r="L291" i="21"/>
  <c r="R222" i="21"/>
  <c r="J274" i="21"/>
  <c r="K315" i="21"/>
  <c r="Q248" i="21"/>
  <c r="K339" i="21"/>
  <c r="Q274" i="21"/>
  <c r="D61" i="21"/>
  <c r="L66" i="21"/>
  <c r="R66" i="21" s="1"/>
  <c r="D66" i="21"/>
  <c r="K66" i="21"/>
  <c r="C66" i="21"/>
  <c r="J66" i="21"/>
  <c r="Q66" i="21"/>
  <c r="I66" i="21"/>
  <c r="T66" i="21" s="1"/>
  <c r="P66" i="21"/>
  <c r="H66" i="21"/>
  <c r="O66" i="21"/>
  <c r="G66" i="21"/>
  <c r="S66" i="21" s="1"/>
  <c r="N66" i="21"/>
  <c r="M66" i="21"/>
  <c r="F66" i="21"/>
  <c r="U66" i="21" s="1"/>
  <c r="E66" i="21"/>
  <c r="E59" i="21"/>
  <c r="H291" i="21"/>
  <c r="N222" i="21"/>
  <c r="H327" i="21"/>
  <c r="N261" i="21"/>
  <c r="N351" i="21"/>
  <c r="T287" i="21"/>
  <c r="L57" i="21"/>
  <c r="C36" i="21"/>
  <c r="D30" i="21" s="1"/>
  <c r="AD21" i="21"/>
  <c r="Z9" i="21"/>
  <c r="M65" i="21"/>
  <c r="Z13" i="21"/>
  <c r="AD22" i="21"/>
  <c r="L68" i="21"/>
  <c r="R68" i="21" s="1"/>
  <c r="AG235" i="21"/>
  <c r="AC261" i="21"/>
  <c r="D293" i="21"/>
  <c r="S293" i="21"/>
  <c r="D212" i="21"/>
  <c r="AB292" i="21" s="1"/>
  <c r="S298" i="21"/>
  <c r="D298" i="21"/>
  <c r="D217" i="21"/>
  <c r="AB297" i="21" s="1"/>
  <c r="D296" i="21"/>
  <c r="S296" i="21"/>
  <c r="D215" i="21"/>
  <c r="AB295" i="21" s="1"/>
  <c r="D319" i="21"/>
  <c r="S319" i="21"/>
  <c r="D240" i="21"/>
  <c r="AB318" i="21" s="1"/>
  <c r="D306" i="21"/>
  <c r="S306" i="21"/>
  <c r="D226" i="21"/>
  <c r="AB305" i="21" s="1"/>
  <c r="D333" i="21"/>
  <c r="S333" i="21"/>
  <c r="D255" i="21"/>
  <c r="AB332" i="21" s="1"/>
  <c r="D315" i="21"/>
  <c r="S315" i="21"/>
  <c r="D236" i="21"/>
  <c r="E248" i="21"/>
  <c r="G16" i="21" s="1"/>
  <c r="D352" i="21"/>
  <c r="D342" i="21"/>
  <c r="S341" i="21"/>
  <c r="D264" i="21"/>
  <c r="AB340" i="21" s="1"/>
  <c r="S357" i="21"/>
  <c r="D281" i="21"/>
  <c r="AB356" i="21" s="1"/>
  <c r="D344" i="21"/>
  <c r="D354" i="21"/>
  <c r="S343" i="21"/>
  <c r="D266" i="21"/>
  <c r="AB342" i="21" s="1"/>
  <c r="S360" i="21"/>
  <c r="D284" i="21"/>
  <c r="AB359" i="21" s="1"/>
  <c r="K184" i="21"/>
  <c r="K183" i="21"/>
  <c r="AF261" i="21"/>
  <c r="V293" i="21"/>
  <c r="G212" i="21"/>
  <c r="V306" i="21"/>
  <c r="G226" i="21"/>
  <c r="V296" i="21"/>
  <c r="G215" i="21"/>
  <c r="V309" i="21"/>
  <c r="G229" i="21"/>
  <c r="V328" i="21"/>
  <c r="G250" i="21"/>
  <c r="V333" i="21"/>
  <c r="G255" i="21"/>
  <c r="V344" i="21"/>
  <c r="G267" i="21"/>
  <c r="V341" i="21"/>
  <c r="G264" i="21"/>
  <c r="V346" i="21"/>
  <c r="G269" i="21"/>
  <c r="J186" i="21"/>
  <c r="J187" i="21"/>
  <c r="W248" i="21"/>
  <c r="W287" i="21"/>
  <c r="T314" i="21"/>
  <c r="AP313" i="21" s="1"/>
  <c r="E314" i="21"/>
  <c r="E295" i="21"/>
  <c r="T295" i="21"/>
  <c r="AP294" i="21" s="1"/>
  <c r="T322" i="21"/>
  <c r="AP321" i="21" s="1"/>
  <c r="E322" i="21"/>
  <c r="T318" i="21"/>
  <c r="AP317" i="21" s="1"/>
  <c r="E318" i="21"/>
  <c r="E325" i="21"/>
  <c r="T325" i="21"/>
  <c r="AP324" i="21" s="1"/>
  <c r="Z274" i="21"/>
  <c r="T350" i="21"/>
  <c r="AP349" i="21" s="1"/>
  <c r="E361" i="21"/>
  <c r="E341" i="21"/>
  <c r="T340" i="21"/>
  <c r="AP339" i="21" s="1"/>
  <c r="E351" i="21"/>
  <c r="E358" i="21"/>
  <c r="E348" i="21"/>
  <c r="T347" i="21"/>
  <c r="AP346" i="21" s="1"/>
  <c r="O291" i="21"/>
  <c r="U222" i="21"/>
  <c r="N64" i="21"/>
  <c r="F64" i="21"/>
  <c r="U64" i="21" s="1"/>
  <c r="M64" i="21"/>
  <c r="E64" i="21"/>
  <c r="L64" i="21"/>
  <c r="R64" i="21" s="1"/>
  <c r="D64" i="21"/>
  <c r="K64" i="21"/>
  <c r="C64" i="21"/>
  <c r="J64" i="21"/>
  <c r="Q64" i="21"/>
  <c r="I64" i="21"/>
  <c r="T64" i="21" s="1"/>
  <c r="G64" i="21"/>
  <c r="S64" i="21" s="1"/>
  <c r="P64" i="21"/>
  <c r="O64" i="21"/>
  <c r="H64" i="21"/>
  <c r="AC10" i="21"/>
  <c r="R57" i="21"/>
  <c r="K351" i="21"/>
  <c r="Q287" i="21"/>
  <c r="G327" i="21"/>
  <c r="M261" i="21"/>
  <c r="M303" i="21"/>
  <c r="S235" i="21"/>
  <c r="L339" i="21"/>
  <c r="R274" i="21"/>
  <c r="J235" i="21"/>
  <c r="R60" i="21"/>
  <c r="AC13" i="21"/>
  <c r="P303" i="21"/>
  <c r="V235" i="21"/>
  <c r="P339" i="21"/>
  <c r="V274" i="21"/>
  <c r="I79" i="21"/>
  <c r="K59" i="21"/>
  <c r="L261" i="21"/>
  <c r="R59" i="21"/>
  <c r="C58" i="21"/>
  <c r="C57" i="21"/>
  <c r="C60" i="21"/>
  <c r="E57" i="21"/>
  <c r="F65" i="21"/>
  <c r="U65" i="21" s="1"/>
  <c r="I68" i="21"/>
  <c r="T68" i="21" s="1"/>
  <c r="AG287" i="21"/>
  <c r="AC235" i="21"/>
  <c r="AC222" i="21"/>
  <c r="S305" i="21"/>
  <c r="D305" i="21"/>
  <c r="D225" i="21"/>
  <c r="AB304" i="21" s="1"/>
  <c r="D303" i="21"/>
  <c r="S303" i="21"/>
  <c r="E235" i="21"/>
  <c r="D223" i="21"/>
  <c r="D301" i="21"/>
  <c r="S301" i="21"/>
  <c r="D220" i="21"/>
  <c r="AB300" i="21" s="1"/>
  <c r="S321" i="21"/>
  <c r="D321" i="21"/>
  <c r="D242" i="21"/>
  <c r="AB320" i="21" s="1"/>
  <c r="S317" i="21"/>
  <c r="D317" i="21"/>
  <c r="D238" i="21"/>
  <c r="AB316" i="21" s="1"/>
  <c r="D323" i="21"/>
  <c r="S323" i="21"/>
  <c r="D244" i="21"/>
  <c r="AB322" i="21" s="1"/>
  <c r="D360" i="21"/>
  <c r="D350" i="21"/>
  <c r="S349" i="21"/>
  <c r="D272" i="21"/>
  <c r="AB348" i="21" s="1"/>
  <c r="D347" i="21"/>
  <c r="D357" i="21"/>
  <c r="S346" i="21"/>
  <c r="D269" i="21"/>
  <c r="AB345" i="21" s="1"/>
  <c r="S356" i="21"/>
  <c r="D280" i="21"/>
  <c r="AB355" i="21" s="1"/>
  <c r="I177" i="21"/>
  <c r="W315" i="21"/>
  <c r="I248" i="21"/>
  <c r="G20" i="21" s="1"/>
  <c r="AF248" i="21"/>
  <c r="V301" i="21"/>
  <c r="G220" i="21"/>
  <c r="V298" i="21"/>
  <c r="G217" i="21"/>
  <c r="V303" i="21"/>
  <c r="H235" i="21"/>
  <c r="G223" i="21"/>
  <c r="V324" i="21"/>
  <c r="G245" i="21"/>
  <c r="V320" i="21"/>
  <c r="G241" i="21"/>
  <c r="V317" i="21"/>
  <c r="G238" i="21"/>
  <c r="V351" i="21"/>
  <c r="H287" i="21"/>
  <c r="G275" i="21"/>
  <c r="V349" i="21"/>
  <c r="G272" i="21"/>
  <c r="V353" i="21"/>
  <c r="G277" i="21"/>
  <c r="I178" i="21"/>
  <c r="W222" i="21"/>
  <c r="T336" i="21"/>
  <c r="AP335" i="21" s="1"/>
  <c r="E336" i="21"/>
  <c r="E309" i="21"/>
  <c r="T309" i="21"/>
  <c r="AP308" i="21" s="1"/>
  <c r="E292" i="21"/>
  <c r="T292" i="21"/>
  <c r="AP291" i="21" s="1"/>
  <c r="T343" i="21"/>
  <c r="AP342" i="21" s="1"/>
  <c r="E354" i="21"/>
  <c r="E344" i="21"/>
  <c r="AP353" i="21"/>
  <c r="I339" i="21"/>
  <c r="O274" i="21"/>
  <c r="L303" i="21"/>
  <c r="R235" i="21"/>
  <c r="J248" i="21"/>
  <c r="L59" i="21"/>
  <c r="N327" i="21"/>
  <c r="T261" i="21"/>
  <c r="R58" i="21"/>
  <c r="G58" i="21"/>
  <c r="G61" i="21"/>
  <c r="E60" i="21"/>
  <c r="E58" i="21"/>
  <c r="AG261" i="21"/>
  <c r="J291" i="21"/>
  <c r="P222" i="21"/>
  <c r="D312" i="21"/>
  <c r="S312" i="21"/>
  <c r="D232" i="21"/>
  <c r="AB311" i="21" s="1"/>
  <c r="D311" i="21"/>
  <c r="S311" i="21"/>
  <c r="D231" i="21"/>
  <c r="AB310" i="21" s="1"/>
  <c r="D308" i="21"/>
  <c r="S308" i="21"/>
  <c r="D228" i="21"/>
  <c r="AB307" i="21" s="1"/>
  <c r="D328" i="21"/>
  <c r="S328" i="21"/>
  <c r="D250" i="21"/>
  <c r="AB327" i="21" s="1"/>
  <c r="S325" i="21"/>
  <c r="D325" i="21"/>
  <c r="D246" i="21"/>
  <c r="AB324" i="21" s="1"/>
  <c r="D330" i="21"/>
  <c r="S330" i="21"/>
  <c r="D252" i="21"/>
  <c r="AB329" i="21" s="1"/>
  <c r="S340" i="21"/>
  <c r="D341" i="21"/>
  <c r="D351" i="21"/>
  <c r="D263" i="21"/>
  <c r="AB339" i="21" s="1"/>
  <c r="S353" i="21"/>
  <c r="D277" i="21"/>
  <c r="AB352" i="21" s="1"/>
  <c r="S361" i="21"/>
  <c r="D285" i="21"/>
  <c r="AB360" i="21" s="1"/>
  <c r="J182" i="21"/>
  <c r="I182" i="21"/>
  <c r="W303" i="21"/>
  <c r="I235" i="21"/>
  <c r="V308" i="21"/>
  <c r="G228" i="21"/>
  <c r="V305" i="21"/>
  <c r="G225" i="21"/>
  <c r="V311" i="21"/>
  <c r="G231" i="21"/>
  <c r="V331" i="21"/>
  <c r="G253" i="21"/>
  <c r="V327" i="21"/>
  <c r="H261" i="21"/>
  <c r="G249" i="21"/>
  <c r="V325" i="21"/>
  <c r="G246" i="21"/>
  <c r="V356" i="21"/>
  <c r="G280" i="21"/>
  <c r="V340" i="21"/>
  <c r="G263" i="21"/>
  <c r="V357" i="21"/>
  <c r="G281" i="21"/>
  <c r="W261" i="21"/>
  <c r="E298" i="21"/>
  <c r="T298" i="21"/>
  <c r="AP297" i="21" s="1"/>
  <c r="E297" i="21"/>
  <c r="T297" i="21"/>
  <c r="AP296" i="21" s="1"/>
  <c r="E296" i="21"/>
  <c r="T296" i="21"/>
  <c r="AP295" i="21" s="1"/>
  <c r="E293" i="21"/>
  <c r="T293" i="21"/>
  <c r="AP292" i="21" s="1"/>
  <c r="T329" i="21"/>
  <c r="AP328" i="21" s="1"/>
  <c r="E329" i="21"/>
  <c r="Z248" i="21"/>
  <c r="T326" i="21"/>
  <c r="AP325" i="21" s="1"/>
  <c r="E326" i="21"/>
  <c r="T332" i="21"/>
  <c r="AP331" i="21" s="1"/>
  <c r="E332" i="21"/>
  <c r="E315" i="21"/>
  <c r="T315" i="21"/>
  <c r="F248" i="21"/>
  <c r="G17" i="21" s="1"/>
  <c r="E349" i="21"/>
  <c r="E359" i="21"/>
  <c r="T348" i="21"/>
  <c r="AP347" i="21" s="1"/>
  <c r="AP356" i="21"/>
  <c r="AP351" i="21"/>
  <c r="H176" i="21"/>
  <c r="O339" i="21"/>
  <c r="U274" i="21"/>
  <c r="O303" i="21"/>
  <c r="U235" i="21"/>
  <c r="N339" i="21"/>
  <c r="T274" i="21"/>
  <c r="Y54" i="21"/>
  <c r="O327" i="21"/>
  <c r="U261" i="21"/>
  <c r="M351" i="21"/>
  <c r="S287" i="21"/>
  <c r="K261" i="21"/>
  <c r="K287" i="21"/>
  <c r="K61" i="21"/>
  <c r="P351" i="21"/>
  <c r="V287" i="21"/>
  <c r="H303" i="21"/>
  <c r="N235" i="21"/>
  <c r="H339" i="21"/>
  <c r="N274" i="21"/>
  <c r="K67" i="21"/>
  <c r="L222" i="21"/>
  <c r="L274" i="21"/>
  <c r="Y52" i="21"/>
  <c r="N65" i="21"/>
  <c r="G339" i="21"/>
  <c r="M274" i="21"/>
  <c r="M327" i="21"/>
  <c r="S261" i="21"/>
  <c r="V61" i="21"/>
  <c r="AE14" i="21"/>
  <c r="D79" i="21"/>
  <c r="N59" i="21"/>
  <c r="C61" i="21"/>
  <c r="D59" i="21"/>
  <c r="P327" i="21"/>
  <c r="V261" i="21"/>
  <c r="P315" i="21"/>
  <c r="V248" i="21"/>
  <c r="H351" i="21"/>
  <c r="N287" i="21"/>
  <c r="C67" i="21"/>
  <c r="N291" i="21"/>
  <c r="T222" i="21"/>
  <c r="N315" i="21"/>
  <c r="T248" i="21"/>
  <c r="L248" i="21"/>
  <c r="K57" i="21"/>
  <c r="Z11" i="21"/>
  <c r="V57" i="21"/>
  <c r="AE10" i="21"/>
  <c r="V58" i="21"/>
  <c r="I57" i="21"/>
  <c r="G65" i="21"/>
  <c r="S65" i="21" s="1"/>
  <c r="O58" i="21"/>
  <c r="O61" i="21"/>
  <c r="F63" i="21"/>
  <c r="U63" i="21" s="1"/>
  <c r="X49" i="21"/>
  <c r="F68" i="21"/>
  <c r="U68" i="21" s="1"/>
  <c r="AG274" i="21"/>
  <c r="AC274" i="21"/>
  <c r="AC287" i="21"/>
  <c r="K291" i="21"/>
  <c r="Q222" i="21"/>
  <c r="D334" i="21"/>
  <c r="S334" i="21"/>
  <c r="D256" i="21"/>
  <c r="AB333" i="21" s="1"/>
  <c r="D295" i="21"/>
  <c r="S295" i="21"/>
  <c r="D214" i="21"/>
  <c r="AB294" i="21" s="1"/>
  <c r="D292" i="21"/>
  <c r="S292" i="21"/>
  <c r="D211" i="21"/>
  <c r="AB291" i="21" s="1"/>
  <c r="S335" i="21"/>
  <c r="D335" i="21"/>
  <c r="D257" i="21"/>
  <c r="AB334" i="21" s="1"/>
  <c r="D332" i="21"/>
  <c r="S332" i="21"/>
  <c r="D254" i="21"/>
  <c r="AB331" i="21" s="1"/>
  <c r="D322" i="21"/>
  <c r="S322" i="21"/>
  <c r="D243" i="21"/>
  <c r="AB321" i="21" s="1"/>
  <c r="S348" i="21"/>
  <c r="D359" i="21"/>
  <c r="D349" i="21"/>
  <c r="D271" i="21"/>
  <c r="AB347" i="21" s="1"/>
  <c r="D338" i="21"/>
  <c r="S338" i="21"/>
  <c r="D260" i="21"/>
  <c r="AB337" i="21" s="1"/>
  <c r="S358" i="21"/>
  <c r="D282" i="21"/>
  <c r="AB357" i="21" s="1"/>
  <c r="J178" i="21"/>
  <c r="AF222" i="21"/>
  <c r="AF274" i="21"/>
  <c r="W339" i="21"/>
  <c r="I274" i="21"/>
  <c r="V322" i="21"/>
  <c r="G243" i="21"/>
  <c r="V329" i="21"/>
  <c r="G251" i="21"/>
  <c r="V295" i="21"/>
  <c r="G214" i="21"/>
  <c r="V339" i="21"/>
  <c r="G262" i="21"/>
  <c r="H274" i="21"/>
  <c r="V312" i="21"/>
  <c r="G232" i="21"/>
  <c r="V332" i="21"/>
  <c r="G254" i="21"/>
  <c r="V336" i="21"/>
  <c r="G258" i="21"/>
  <c r="V348" i="21"/>
  <c r="G271" i="21"/>
  <c r="V358" i="21"/>
  <c r="G282" i="21"/>
  <c r="T310" i="21"/>
  <c r="AP309" i="21" s="1"/>
  <c r="E310" i="21"/>
  <c r="E300" i="21"/>
  <c r="T300" i="21"/>
  <c r="AP299" i="21" s="1"/>
  <c r="E319" i="21"/>
  <c r="T319" i="21"/>
  <c r="AP318" i="21" s="1"/>
  <c r="E316" i="21"/>
  <c r="T316" i="21"/>
  <c r="AP315" i="21" s="1"/>
  <c r="E342" i="21"/>
  <c r="E352" i="21"/>
  <c r="T341" i="21"/>
  <c r="AP340" i="21" s="1"/>
  <c r="Z287" i="21"/>
  <c r="E337" i="21"/>
  <c r="T337" i="21"/>
  <c r="AP336" i="21" s="1"/>
  <c r="Y25" i="21" l="1"/>
  <c r="Y24" i="21"/>
  <c r="F27" i="21"/>
  <c r="AP314" i="21"/>
  <c r="AP350" i="21"/>
  <c r="Z51" i="21"/>
  <c r="Z55" i="21" s="1"/>
  <c r="Y26" i="21"/>
  <c r="F32" i="21"/>
  <c r="F28" i="21"/>
  <c r="F33" i="21"/>
  <c r="Y22" i="21"/>
  <c r="F30" i="21"/>
  <c r="V67" i="21"/>
  <c r="F34" i="21"/>
  <c r="F26" i="21"/>
  <c r="F36" i="21" s="1"/>
  <c r="F35" i="21"/>
  <c r="Y21" i="21"/>
  <c r="F29" i="21"/>
  <c r="F31" i="21"/>
  <c r="Z52" i="21"/>
  <c r="AE22" i="21"/>
  <c r="V65" i="21"/>
  <c r="U349" i="21"/>
  <c r="AC348" i="21"/>
  <c r="C349" i="21" s="1"/>
  <c r="AO353" i="21"/>
  <c r="R354" i="21"/>
  <c r="R309" i="21"/>
  <c r="AO308" i="21"/>
  <c r="S289" i="21"/>
  <c r="K18" i="21" s="1"/>
  <c r="R291" i="21"/>
  <c r="AO290" i="21"/>
  <c r="AC333" i="21"/>
  <c r="C334" i="21" s="1"/>
  <c r="U334" i="21"/>
  <c r="U307" i="21"/>
  <c r="AC306" i="21"/>
  <c r="C307" i="21" s="1"/>
  <c r="AK294" i="21" s="1"/>
  <c r="AO326" i="21"/>
  <c r="R327" i="21"/>
  <c r="T289" i="21"/>
  <c r="K22" i="21" s="1"/>
  <c r="AP290" i="21"/>
  <c r="AC342" i="21"/>
  <c r="C343" i="21" s="1"/>
  <c r="U343" i="21"/>
  <c r="U332" i="21"/>
  <c r="AC331" i="21"/>
  <c r="C332" i="21" s="1"/>
  <c r="U301" i="21"/>
  <c r="AC300" i="21"/>
  <c r="C301" i="21" s="1"/>
  <c r="AJ300" i="21" s="1"/>
  <c r="AC345" i="21"/>
  <c r="C346" i="21" s="1"/>
  <c r="U346" i="21"/>
  <c r="AC327" i="21"/>
  <c r="C328" i="21" s="1"/>
  <c r="U328" i="21"/>
  <c r="U293" i="21"/>
  <c r="AC292" i="21"/>
  <c r="C293" i="21" s="1"/>
  <c r="AJ292" i="21" s="1"/>
  <c r="R296" i="21"/>
  <c r="AO295" i="21"/>
  <c r="W26" i="21"/>
  <c r="D33" i="21"/>
  <c r="D29" i="21"/>
  <c r="D32" i="21"/>
  <c r="D31" i="21"/>
  <c r="W23" i="21"/>
  <c r="U329" i="21"/>
  <c r="AC328" i="21"/>
  <c r="C329" i="21" s="1"/>
  <c r="U311" i="21"/>
  <c r="AC310" i="21"/>
  <c r="C311" i="21" s="1"/>
  <c r="AK298" i="21" s="1"/>
  <c r="R353" i="21"/>
  <c r="AO352" i="21"/>
  <c r="AC323" i="21"/>
  <c r="C324" i="21" s="1"/>
  <c r="AL299" i="21" s="1"/>
  <c r="U324" i="21"/>
  <c r="R321" i="21"/>
  <c r="AO320" i="21"/>
  <c r="R343" i="21"/>
  <c r="AO342" i="21"/>
  <c r="D26" i="21"/>
  <c r="D36" i="21" s="1"/>
  <c r="U337" i="21"/>
  <c r="AC336" i="21"/>
  <c r="C337" i="21" s="1"/>
  <c r="AC313" i="21"/>
  <c r="C314" i="21" s="1"/>
  <c r="AK301" i="21" s="1"/>
  <c r="U314" i="21"/>
  <c r="R326" i="21"/>
  <c r="AO325" i="21"/>
  <c r="Z53" i="21"/>
  <c r="U352" i="21"/>
  <c r="AC351" i="21"/>
  <c r="C352" i="21" s="1"/>
  <c r="AC312" i="21"/>
  <c r="C313" i="21" s="1"/>
  <c r="AK300" i="21" s="1"/>
  <c r="U313" i="21"/>
  <c r="D381" i="21"/>
  <c r="D382" i="21" s="1"/>
  <c r="D383" i="21" s="1"/>
  <c r="D384" i="21" s="1"/>
  <c r="D385" i="21" s="1"/>
  <c r="D386" i="21" s="1"/>
  <c r="D387" i="21" s="1"/>
  <c r="D388" i="21" s="1"/>
  <c r="D389" i="21" s="1"/>
  <c r="D390" i="21" s="1"/>
  <c r="D391" i="21" s="1"/>
  <c r="D392" i="21" s="1"/>
  <c r="D393" i="21" s="1"/>
  <c r="D394" i="21" s="1"/>
  <c r="D395" i="21" s="1"/>
  <c r="D396" i="21" s="1"/>
  <c r="D397" i="21" s="1"/>
  <c r="D398" i="21" s="1"/>
  <c r="D399" i="21" s="1"/>
  <c r="D400" i="21" s="1"/>
  <c r="D401" i="21" s="1"/>
  <c r="D402" i="21" s="1"/>
  <c r="D403" i="21" s="1"/>
  <c r="D404" i="21" s="1"/>
  <c r="D405" i="21" s="1"/>
  <c r="D406" i="21" s="1"/>
  <c r="D407" i="21" s="1"/>
  <c r="D408" i="21" s="1"/>
  <c r="D409" i="21" s="1"/>
  <c r="D410" i="21" s="1"/>
  <c r="D34" i="21"/>
  <c r="AO361" i="21"/>
  <c r="R362" i="21"/>
  <c r="AO336" i="21"/>
  <c r="R337" i="21"/>
  <c r="AP302" i="21"/>
  <c r="E381" i="21"/>
  <c r="E382" i="21" s="1"/>
  <c r="E383" i="21" s="1"/>
  <c r="E384" i="21" s="1"/>
  <c r="E385" i="21" s="1"/>
  <c r="E386" i="21" s="1"/>
  <c r="E387" i="21" s="1"/>
  <c r="E388" i="21" s="1"/>
  <c r="E389" i="21" s="1"/>
  <c r="E390" i="21" s="1"/>
  <c r="E391" i="21" s="1"/>
  <c r="E392" i="21" s="1"/>
  <c r="E393" i="21" s="1"/>
  <c r="E394" i="21" s="1"/>
  <c r="E395" i="21" s="1"/>
  <c r="E396" i="21" s="1"/>
  <c r="E397" i="21" s="1"/>
  <c r="E398" i="21" s="1"/>
  <c r="E399" i="21" s="1"/>
  <c r="E400" i="21" s="1"/>
  <c r="E401" i="21" s="1"/>
  <c r="E402" i="21" s="1"/>
  <c r="E403" i="21" s="1"/>
  <c r="E404" i="21" s="1"/>
  <c r="E405" i="21" s="1"/>
  <c r="E406" i="21" s="1"/>
  <c r="E407" i="21" s="1"/>
  <c r="E408" i="21" s="1"/>
  <c r="E409" i="21" s="1"/>
  <c r="E410" i="21" s="1"/>
  <c r="AC309" i="21"/>
  <c r="C310" i="21" s="1"/>
  <c r="AK297" i="21" s="1"/>
  <c r="U310" i="21"/>
  <c r="AO354" i="21"/>
  <c r="R355" i="21"/>
  <c r="R320" i="21"/>
  <c r="AO319" i="21"/>
  <c r="AC324" i="21"/>
  <c r="C325" i="21" s="1"/>
  <c r="AL300" i="21" s="1"/>
  <c r="U325" i="21"/>
  <c r="U351" i="21"/>
  <c r="AC350" i="21"/>
  <c r="G287" i="21"/>
  <c r="AG295" i="21" s="1"/>
  <c r="AO345" i="21"/>
  <c r="R346" i="21"/>
  <c r="AO322" i="21"/>
  <c r="R323" i="21"/>
  <c r="U341" i="21"/>
  <c r="AC340" i="21"/>
  <c r="C341" i="21" s="1"/>
  <c r="AC308" i="21"/>
  <c r="C309" i="21" s="1"/>
  <c r="AK296" i="21" s="1"/>
  <c r="U309" i="21"/>
  <c r="G22" i="21"/>
  <c r="W5" i="21"/>
  <c r="R306" i="21"/>
  <c r="AO305" i="21"/>
  <c r="W22" i="21"/>
  <c r="AP326" i="21"/>
  <c r="R350" i="21"/>
  <c r="AO349" i="21"/>
  <c r="AO313" i="21"/>
  <c r="R314" i="21"/>
  <c r="R331" i="21"/>
  <c r="AO330" i="21"/>
  <c r="AE23" i="21"/>
  <c r="AC359" i="21"/>
  <c r="C360" i="21" s="1"/>
  <c r="U360" i="21"/>
  <c r="U323" i="21"/>
  <c r="AC322" i="21"/>
  <c r="C323" i="21" s="1"/>
  <c r="AL298" i="21" s="1"/>
  <c r="R304" i="21"/>
  <c r="AO303" i="21"/>
  <c r="I80" i="21"/>
  <c r="H80" i="21"/>
  <c r="K80" i="21"/>
  <c r="J80" i="21"/>
  <c r="C80" i="21"/>
  <c r="B81" i="21" s="1"/>
  <c r="AC337" i="21"/>
  <c r="C338" i="21" s="1"/>
  <c r="U338" i="21"/>
  <c r="AC355" i="21"/>
  <c r="C356" i="21" s="1"/>
  <c r="U356" i="21"/>
  <c r="R308" i="21"/>
  <c r="AO307" i="21"/>
  <c r="AO355" i="21"/>
  <c r="R356" i="21"/>
  <c r="AC311" i="21"/>
  <c r="C312" i="21" s="1"/>
  <c r="AK299" i="21" s="1"/>
  <c r="U312" i="21"/>
  <c r="AC304" i="21"/>
  <c r="C305" i="21" s="1"/>
  <c r="AK292" i="21" s="1"/>
  <c r="U305" i="21"/>
  <c r="R325" i="21"/>
  <c r="AO324" i="21"/>
  <c r="AO310" i="21"/>
  <c r="R311" i="21"/>
  <c r="U303" i="21"/>
  <c r="AC302" i="21"/>
  <c r="G235" i="21"/>
  <c r="AG291" i="21" s="1"/>
  <c r="X6" i="21"/>
  <c r="AO300" i="21"/>
  <c r="R301" i="21"/>
  <c r="R305" i="21"/>
  <c r="AO304" i="21"/>
  <c r="AB314" i="21"/>
  <c r="D248" i="21"/>
  <c r="D27" i="21"/>
  <c r="AC361" i="21"/>
  <c r="C362" i="21" s="1"/>
  <c r="U362" i="21"/>
  <c r="AC325" i="21"/>
  <c r="C326" i="21" s="1"/>
  <c r="AL301" i="21" s="1"/>
  <c r="U326" i="21"/>
  <c r="U299" i="21"/>
  <c r="AC298" i="21"/>
  <c r="C299" i="21" s="1"/>
  <c r="AJ298" i="21" s="1"/>
  <c r="D35" i="21"/>
  <c r="U318" i="21"/>
  <c r="AC317" i="21"/>
  <c r="C318" i="21" s="1"/>
  <c r="AL293" i="21" s="1"/>
  <c r="AC334" i="21"/>
  <c r="C335" i="21" s="1"/>
  <c r="U335" i="21"/>
  <c r="AO346" i="21"/>
  <c r="R347" i="21"/>
  <c r="R352" i="21"/>
  <c r="AO351" i="21"/>
  <c r="AO306" i="21"/>
  <c r="R307" i="21"/>
  <c r="U297" i="21"/>
  <c r="AC296" i="21"/>
  <c r="C297" i="21" s="1"/>
  <c r="AJ296" i="21" s="1"/>
  <c r="R297" i="21"/>
  <c r="AO296" i="21"/>
  <c r="R292" i="21"/>
  <c r="AO291" i="21"/>
  <c r="U357" i="21"/>
  <c r="AC356" i="21"/>
  <c r="C357" i="21" s="1"/>
  <c r="U327" i="21"/>
  <c r="AC326" i="21"/>
  <c r="G261" i="21"/>
  <c r="AG293" i="21" s="1"/>
  <c r="U344" i="21"/>
  <c r="AC343" i="21"/>
  <c r="C344" i="21" s="1"/>
  <c r="U296" i="21"/>
  <c r="AC295" i="21"/>
  <c r="C296" i="21" s="1"/>
  <c r="AJ295" i="21" s="1"/>
  <c r="AO314" i="21"/>
  <c r="R315" i="21"/>
  <c r="R298" i="21"/>
  <c r="AO297" i="21"/>
  <c r="AO298" i="21"/>
  <c r="R299" i="21"/>
  <c r="AE24" i="21"/>
  <c r="E362" i="21"/>
  <c r="R359" i="21"/>
  <c r="AO358" i="21"/>
  <c r="R318" i="21"/>
  <c r="AO317" i="21"/>
  <c r="R302" i="21"/>
  <c r="AO301" i="21"/>
  <c r="U359" i="21"/>
  <c r="AC358" i="21"/>
  <c r="C359" i="21" s="1"/>
  <c r="AC315" i="21"/>
  <c r="C316" i="21" s="1"/>
  <c r="AL291" i="21" s="1"/>
  <c r="U316" i="21"/>
  <c r="AB338" i="21"/>
  <c r="D274" i="21"/>
  <c r="AF294" i="21" s="1"/>
  <c r="AC360" i="21"/>
  <c r="C361" i="21" s="1"/>
  <c r="U361" i="21"/>
  <c r="U319" i="21"/>
  <c r="AC318" i="21"/>
  <c r="C319" i="21" s="1"/>
  <c r="AL294" i="21" s="1"/>
  <c r="R329" i="21"/>
  <c r="AO328" i="21"/>
  <c r="R338" i="21"/>
  <c r="AO337" i="21"/>
  <c r="R295" i="21"/>
  <c r="AO294" i="21"/>
  <c r="U348" i="21"/>
  <c r="AC347" i="21"/>
  <c r="C348" i="21" s="1"/>
  <c r="AC338" i="21"/>
  <c r="U339" i="21"/>
  <c r="G274" i="21"/>
  <c r="AG294" i="21" s="1"/>
  <c r="AO347" i="21"/>
  <c r="R348" i="21"/>
  <c r="AC307" i="21"/>
  <c r="C308" i="21" s="1"/>
  <c r="AK295" i="21" s="1"/>
  <c r="U308" i="21"/>
  <c r="AO339" i="21"/>
  <c r="R340" i="21"/>
  <c r="R328" i="21"/>
  <c r="AO327" i="21"/>
  <c r="AC316" i="21"/>
  <c r="C317" i="21" s="1"/>
  <c r="AL292" i="21" s="1"/>
  <c r="U317" i="21"/>
  <c r="AB302" i="21"/>
  <c r="D235" i="21"/>
  <c r="AF291" i="21" s="1"/>
  <c r="AO356" i="21"/>
  <c r="R357" i="21"/>
  <c r="AO318" i="21"/>
  <c r="R319" i="21"/>
  <c r="AC353" i="21"/>
  <c r="C354" i="21" s="1"/>
  <c r="U354" i="21"/>
  <c r="AC320" i="21"/>
  <c r="C321" i="21" s="1"/>
  <c r="AL296" i="21" s="1"/>
  <c r="U321" i="21"/>
  <c r="U292" i="21"/>
  <c r="AC291" i="21"/>
  <c r="C292" i="21" s="1"/>
  <c r="AJ291" i="21" s="1"/>
  <c r="AO335" i="21"/>
  <c r="R336" i="21"/>
  <c r="AA26" i="21"/>
  <c r="AA21" i="21"/>
  <c r="AA25" i="21"/>
  <c r="H32" i="21"/>
  <c r="H26" i="21"/>
  <c r="H36" i="21" s="1"/>
  <c r="H28" i="21"/>
  <c r="H31" i="21"/>
  <c r="H35" i="21"/>
  <c r="H33" i="21"/>
  <c r="H29" i="21"/>
  <c r="AA23" i="21"/>
  <c r="W25" i="21"/>
  <c r="V68" i="21"/>
  <c r="AC346" i="21"/>
  <c r="C347" i="21" s="1"/>
  <c r="U347" i="21"/>
  <c r="AC329" i="21"/>
  <c r="C330" i="21" s="1"/>
  <c r="U330" i="21"/>
  <c r="U291" i="21"/>
  <c r="AC290" i="21"/>
  <c r="G222" i="21"/>
  <c r="AG290" i="21" s="1"/>
  <c r="AB350" i="21"/>
  <c r="D287" i="21"/>
  <c r="AF295" i="21" s="1"/>
  <c r="R342" i="21"/>
  <c r="AO341" i="21"/>
  <c r="D362" i="21"/>
  <c r="R324" i="21"/>
  <c r="AO323" i="21"/>
  <c r="AC299" i="21"/>
  <c r="C300" i="21" s="1"/>
  <c r="AJ299" i="21" s="1"/>
  <c r="U300" i="21"/>
  <c r="R300" i="21"/>
  <c r="AO299" i="21"/>
  <c r="U358" i="21"/>
  <c r="AC357" i="21"/>
  <c r="C358" i="21" s="1"/>
  <c r="AC321" i="21"/>
  <c r="C322" i="21" s="1"/>
  <c r="AL297" i="21" s="1"/>
  <c r="U322" i="21"/>
  <c r="AC335" i="21"/>
  <c r="C336" i="21" s="1"/>
  <c r="U336" i="21"/>
  <c r="R358" i="21"/>
  <c r="AO357" i="21"/>
  <c r="R335" i="21"/>
  <c r="AO334" i="21"/>
  <c r="R334" i="21"/>
  <c r="AO333" i="21"/>
  <c r="D28" i="21"/>
  <c r="AC339" i="21"/>
  <c r="C340" i="21" s="1"/>
  <c r="U340" i="21"/>
  <c r="R312" i="21"/>
  <c r="AO311" i="21"/>
  <c r="AC352" i="21"/>
  <c r="C353" i="21" s="1"/>
  <c r="U353" i="21"/>
  <c r="U298" i="21"/>
  <c r="AC297" i="21"/>
  <c r="C298" i="21" s="1"/>
  <c r="AJ297" i="21" s="1"/>
  <c r="AO348" i="21"/>
  <c r="R349" i="21"/>
  <c r="R317" i="21"/>
  <c r="AO316" i="21"/>
  <c r="V64" i="21"/>
  <c r="U333" i="21"/>
  <c r="AC332" i="21"/>
  <c r="C333" i="21" s="1"/>
  <c r="AC305" i="21"/>
  <c r="C306" i="21" s="1"/>
  <c r="AK293" i="21" s="1"/>
  <c r="U306" i="21"/>
  <c r="R293" i="21"/>
  <c r="AO292" i="21"/>
  <c r="AE21" i="21"/>
  <c r="AO343" i="21"/>
  <c r="R344" i="21"/>
  <c r="H30" i="21"/>
  <c r="H27" i="21"/>
  <c r="AP338" i="21"/>
  <c r="AC344" i="21"/>
  <c r="C345" i="21" s="1"/>
  <c r="U345" i="21"/>
  <c r="AC303" i="21"/>
  <c r="C304" i="21" s="1"/>
  <c r="AK291" i="21" s="1"/>
  <c r="U304" i="21"/>
  <c r="W289" i="21"/>
  <c r="K23" i="21" s="1"/>
  <c r="AB326" i="21"/>
  <c r="D261" i="21"/>
  <c r="AF293" i="21" s="1"/>
  <c r="R294" i="21"/>
  <c r="AO293" i="21"/>
  <c r="AC354" i="21"/>
  <c r="C355" i="21" s="1"/>
  <c r="U355" i="21"/>
  <c r="U315" i="21"/>
  <c r="AC314" i="21"/>
  <c r="G248" i="21"/>
  <c r="R316" i="21"/>
  <c r="AO315" i="21"/>
  <c r="R332" i="21"/>
  <c r="AO331" i="21"/>
  <c r="U295" i="21"/>
  <c r="AC294" i="21"/>
  <c r="C295" i="21" s="1"/>
  <c r="AJ294" i="21" s="1"/>
  <c r="AO321" i="21"/>
  <c r="R322" i="21"/>
  <c r="G23" i="21"/>
  <c r="W6" i="21"/>
  <c r="AC330" i="21"/>
  <c r="C331" i="21" s="1"/>
  <c r="U331" i="21"/>
  <c r="R361" i="21"/>
  <c r="AO360" i="21"/>
  <c r="R330" i="21"/>
  <c r="AO329" i="21"/>
  <c r="AC319" i="21"/>
  <c r="C320" i="21" s="1"/>
  <c r="AL295" i="21" s="1"/>
  <c r="U320" i="21"/>
  <c r="AO302" i="21"/>
  <c r="R303" i="21"/>
  <c r="R360" i="21"/>
  <c r="AO359" i="21"/>
  <c r="AO340" i="21"/>
  <c r="R341" i="21"/>
  <c r="AO332" i="21"/>
  <c r="R333" i="21"/>
  <c r="W21" i="21"/>
  <c r="V66" i="21"/>
  <c r="U350" i="21"/>
  <c r="AC349" i="21"/>
  <c r="C350" i="21" s="1"/>
  <c r="AC301" i="21"/>
  <c r="C302" i="21" s="1"/>
  <c r="AJ301" i="21" s="1"/>
  <c r="U302" i="21"/>
  <c r="H34" i="21"/>
  <c r="AA22" i="21"/>
  <c r="W24" i="21"/>
  <c r="U342" i="21"/>
  <c r="AC341" i="21"/>
  <c r="C342" i="21" s="1"/>
  <c r="U294" i="21"/>
  <c r="AC293" i="21"/>
  <c r="C294" i="21" s="1"/>
  <c r="AJ293" i="21" s="1"/>
  <c r="V289" i="21"/>
  <c r="K19" i="21" s="1"/>
  <c r="R351" i="21"/>
  <c r="AO350" i="21"/>
  <c r="AB290" i="21"/>
  <c r="D222" i="21"/>
  <c r="AF290" i="21" s="1"/>
  <c r="R313" i="21"/>
  <c r="AO312" i="21"/>
  <c r="R339" i="21"/>
  <c r="AO338" i="21"/>
  <c r="X5" i="21"/>
  <c r="R345" i="21"/>
  <c r="AO344" i="21"/>
  <c r="AO309" i="21"/>
  <c r="R310" i="21"/>
  <c r="C351" i="21" l="1"/>
  <c r="K15" i="21"/>
  <c r="C327" i="21"/>
  <c r="AF297" i="21"/>
  <c r="C303" i="21"/>
  <c r="AK290" i="21" s="1"/>
  <c r="E81" i="21"/>
  <c r="C81" i="21"/>
  <c r="B82" i="21" s="1"/>
  <c r="I81" i="21"/>
  <c r="G81" i="21"/>
  <c r="G80" i="21"/>
  <c r="K21" i="21"/>
  <c r="D80" i="21"/>
  <c r="AF292" i="21"/>
  <c r="G15" i="21"/>
  <c r="L80" i="21"/>
  <c r="C315" i="21"/>
  <c r="AL290" i="21" s="1"/>
  <c r="E80" i="21"/>
  <c r="R289" i="21"/>
  <c r="U289" i="21"/>
  <c r="AG292" i="21"/>
  <c r="G18" i="21"/>
  <c r="C339" i="21"/>
  <c r="M80" i="21"/>
  <c r="K17" i="21"/>
  <c r="K14" i="21"/>
  <c r="C291" i="21"/>
  <c r="AG297" i="21"/>
  <c r="F80" i="21"/>
  <c r="K13" i="21" l="1"/>
  <c r="H81" i="21"/>
  <c r="M81" i="21"/>
  <c r="G21" i="21"/>
  <c r="I21" i="21" s="1"/>
  <c r="W4" i="21"/>
  <c r="H16" i="21"/>
  <c r="H17" i="21"/>
  <c r="J81" i="21"/>
  <c r="I82" i="21"/>
  <c r="H82" i="21"/>
  <c r="F82" i="21"/>
  <c r="M82" i="21"/>
  <c r="E82" i="21"/>
  <c r="L82" i="21"/>
  <c r="D82" i="21"/>
  <c r="K82" i="21"/>
  <c r="J82" i="21"/>
  <c r="C82" i="21"/>
  <c r="B83" i="21" s="1"/>
  <c r="X4" i="21"/>
  <c r="H19" i="21"/>
  <c r="H20" i="21"/>
  <c r="K81" i="21"/>
  <c r="C380" i="21"/>
  <c r="C381" i="21" s="1"/>
  <c r="C382" i="21" s="1"/>
  <c r="C383" i="21" s="1"/>
  <c r="C384" i="21" s="1"/>
  <c r="C385" i="21" s="1"/>
  <c r="C386" i="21" s="1"/>
  <c r="C387" i="21" s="1"/>
  <c r="C388" i="21" s="1"/>
  <c r="C389" i="21" s="1"/>
  <c r="C390" i="21" s="1"/>
  <c r="C391" i="21" s="1"/>
  <c r="C392" i="21" s="1"/>
  <c r="C393" i="21" s="1"/>
  <c r="C394" i="21" s="1"/>
  <c r="C395" i="21" s="1"/>
  <c r="C396" i="21" s="1"/>
  <c r="C397" i="21" s="1"/>
  <c r="C398" i="21" s="1"/>
  <c r="C399" i="21" s="1"/>
  <c r="C400" i="21" s="1"/>
  <c r="C401" i="21" s="1"/>
  <c r="C402" i="21" s="1"/>
  <c r="C403" i="21" s="1"/>
  <c r="AJ290" i="21"/>
  <c r="D81" i="21"/>
  <c r="F81" i="21"/>
  <c r="L81" i="21"/>
  <c r="Q375" i="21" l="1"/>
  <c r="C404" i="21"/>
  <c r="C405" i="21" s="1"/>
  <c r="C406" i="21" s="1"/>
  <c r="C407" i="21" s="1"/>
  <c r="C408" i="21" s="1"/>
  <c r="C409" i="21" s="1"/>
  <c r="C410" i="21" s="1"/>
  <c r="E83" i="21"/>
  <c r="L83" i="21"/>
  <c r="D83" i="21"/>
  <c r="K83" i="21"/>
  <c r="C83" i="21"/>
  <c r="B84" i="21" s="1"/>
  <c r="J83" i="21"/>
  <c r="I83" i="21"/>
  <c r="G83" i="21"/>
  <c r="F83" i="21"/>
  <c r="G82" i="21"/>
  <c r="H83" i="21" l="1"/>
  <c r="M83" i="21"/>
  <c r="G84" i="21"/>
  <c r="F84" i="21"/>
  <c r="M84" i="21"/>
  <c r="C84" i="21"/>
  <c r="B85" i="21" s="1"/>
  <c r="K84" i="21"/>
  <c r="J84" i="21" l="1"/>
  <c r="I84" i="21"/>
  <c r="H84" i="21"/>
  <c r="D84" i="21"/>
  <c r="M85" i="21"/>
  <c r="E85" i="21"/>
  <c r="K85" i="21"/>
  <c r="C85" i="21"/>
  <c r="B86" i="21" s="1"/>
  <c r="J85" i="21"/>
  <c r="I85" i="21"/>
  <c r="H85" i="21"/>
  <c r="G85" i="21"/>
  <c r="L84" i="21"/>
  <c r="E84" i="21"/>
  <c r="F86" i="21" l="1"/>
  <c r="C86" i="21"/>
  <c r="B87" i="21" s="1"/>
  <c r="D85" i="21"/>
  <c r="F85" i="21"/>
  <c r="L85" i="21"/>
  <c r="M87" i="21" l="1"/>
  <c r="E87" i="21"/>
  <c r="L87" i="21"/>
  <c r="D87" i="21"/>
  <c r="K87" i="21"/>
  <c r="C87" i="21"/>
  <c r="B88" i="21" s="1"/>
  <c r="J87" i="21"/>
  <c r="I87" i="21"/>
  <c r="H87" i="21"/>
  <c r="F87" i="21"/>
  <c r="G87" i="21"/>
  <c r="G86" i="21"/>
  <c r="J86" i="21"/>
  <c r="H86" i="21"/>
  <c r="K86" i="21"/>
  <c r="I86" i="21"/>
  <c r="D86" i="21"/>
  <c r="L86" i="21"/>
  <c r="E86" i="21"/>
  <c r="M86" i="21"/>
  <c r="C88" i="21" l="1"/>
  <c r="B89" i="21" s="1"/>
  <c r="H88" i="21" l="1"/>
  <c r="I88" i="21"/>
  <c r="J88" i="21"/>
  <c r="D88" i="21"/>
  <c r="K88" i="21"/>
  <c r="L88" i="21"/>
  <c r="E88" i="21"/>
  <c r="M89" i="21"/>
  <c r="E89" i="21"/>
  <c r="D89" i="21"/>
  <c r="C89" i="21"/>
  <c r="B90" i="21" s="1"/>
  <c r="J89" i="21"/>
  <c r="I89" i="21"/>
  <c r="H89" i="21"/>
  <c r="G89" i="21"/>
  <c r="M88" i="21"/>
  <c r="G88" i="21"/>
  <c r="F88" i="21"/>
  <c r="J90" i="21" l="1"/>
  <c r="I90" i="21"/>
  <c r="H90" i="21"/>
  <c r="G90" i="21"/>
  <c r="F90" i="21"/>
  <c r="M90" i="21"/>
  <c r="E90" i="21"/>
  <c r="L90" i="21"/>
  <c r="K90" i="21"/>
  <c r="D90" i="21"/>
  <c r="K89" i="21"/>
  <c r="F89" i="21"/>
  <c r="L89" i="21"/>
</calcChain>
</file>

<file path=xl/sharedStrings.xml><?xml version="1.0" encoding="utf-8"?>
<sst xmlns="http://schemas.openxmlformats.org/spreadsheetml/2006/main" count="2618" uniqueCount="347">
  <si>
    <t>ALQUILER</t>
  </si>
  <si>
    <t>PRECIO</t>
  </si>
  <si>
    <t>€/m2</t>
  </si>
  <si>
    <t>Madrid</t>
  </si>
  <si>
    <t>Retiro</t>
  </si>
  <si>
    <t>Corporativo</t>
  </si>
  <si>
    <t>Academia IV</t>
  </si>
  <si>
    <t>Sevilla</t>
  </si>
  <si>
    <t>Turístico</t>
  </si>
  <si>
    <t>N/A</t>
  </si>
  <si>
    <t>100 m2</t>
  </si>
  <si>
    <t>Chamartin</t>
  </si>
  <si>
    <t>Chamberi</t>
  </si>
  <si>
    <t>Salamanca</t>
  </si>
  <si>
    <t>Recoletos</t>
  </si>
  <si>
    <t>Alcala IX</t>
  </si>
  <si>
    <t>Almirante XIII</t>
  </si>
  <si>
    <t>Moncloa</t>
  </si>
  <si>
    <t>Tetuan</t>
  </si>
  <si>
    <t>Atico</t>
  </si>
  <si>
    <t>Barcelona</t>
  </si>
  <si>
    <t>En Proceso</t>
  </si>
  <si>
    <t>Valencia</t>
  </si>
  <si>
    <t>Carranza II</t>
  </si>
  <si>
    <t>Castello XXI</t>
  </si>
  <si>
    <t>Cedaceros I</t>
  </si>
  <si>
    <t>Centro Colon XXII</t>
  </si>
  <si>
    <t>136 m2</t>
  </si>
  <si>
    <t>2</t>
  </si>
  <si>
    <t>5400</t>
  </si>
  <si>
    <t>Claudio Coello XXVIII</t>
  </si>
  <si>
    <t>Conde de Aranda II</t>
  </si>
  <si>
    <t>Conde de Aranda III</t>
  </si>
  <si>
    <t>Cruz I</t>
  </si>
  <si>
    <t>Cruz II</t>
  </si>
  <si>
    <t>Diego de Leon IV</t>
  </si>
  <si>
    <t>Don Ramon de la Cruz VII</t>
  </si>
  <si>
    <t>Fuencarral</t>
  </si>
  <si>
    <t>Garibay I</t>
  </si>
  <si>
    <t>General Pardiñas X</t>
  </si>
  <si>
    <t>General Peron III</t>
  </si>
  <si>
    <t>Gran Via</t>
  </si>
  <si>
    <t>Gran Via XXII</t>
  </si>
  <si>
    <t>Hermosilla XXIV</t>
  </si>
  <si>
    <t>Jovellar I</t>
  </si>
  <si>
    <t>Jovellar II</t>
  </si>
  <si>
    <t>Juan Bravo VI</t>
  </si>
  <si>
    <t>Juan Bravo VII</t>
  </si>
  <si>
    <t>Lagasca XXXIII</t>
  </si>
  <si>
    <t>Zona Noroeste</t>
  </si>
  <si>
    <t>Maldonado III</t>
  </si>
  <si>
    <t>160 m2</t>
  </si>
  <si>
    <t>425 m2</t>
  </si>
  <si>
    <t>75 m2</t>
  </si>
  <si>
    <t>Palencia I</t>
  </si>
  <si>
    <t>Paseo del Prado VI</t>
  </si>
  <si>
    <t>Pradillo</t>
  </si>
  <si>
    <t>Pradillo II</t>
  </si>
  <si>
    <t>Recoletos VII</t>
  </si>
  <si>
    <t>Recoletos VIII</t>
  </si>
  <si>
    <t>200 m2</t>
  </si>
  <si>
    <t>Sainz de Baranda IV</t>
  </si>
  <si>
    <t>Salesas III</t>
  </si>
  <si>
    <t>San Bartolome I</t>
  </si>
  <si>
    <t>San Bartolome II</t>
  </si>
  <si>
    <t>Santa Maria I</t>
  </si>
  <si>
    <t>Hortaleza</t>
  </si>
  <si>
    <t>3</t>
  </si>
  <si>
    <t>1</t>
  </si>
  <si>
    <t>Villanueva XXVI</t>
  </si>
  <si>
    <t>73 m2</t>
  </si>
  <si>
    <t>89 m2</t>
  </si>
  <si>
    <t>94 m2</t>
  </si>
  <si>
    <t>82 m2</t>
  </si>
  <si>
    <t>86 m2</t>
  </si>
  <si>
    <t>65 M2</t>
  </si>
  <si>
    <t>110 m2</t>
  </si>
  <si>
    <t>60 m2</t>
  </si>
  <si>
    <t>Legalitat I</t>
  </si>
  <si>
    <t>120 m2</t>
  </si>
  <si>
    <t>170 m2</t>
  </si>
  <si>
    <t>250 m2</t>
  </si>
  <si>
    <t>140 m2</t>
  </si>
  <si>
    <t>144 m2</t>
  </si>
  <si>
    <t>50 m2</t>
  </si>
  <si>
    <t>Modalidad</t>
  </si>
  <si>
    <t>Distrito:</t>
  </si>
  <si>
    <t>Distrito</t>
  </si>
  <si>
    <t>Dimensiones:</t>
  </si>
  <si>
    <t>100-110</t>
  </si>
  <si>
    <t>Barrio</t>
  </si>
  <si>
    <t>Num. Dorm</t>
  </si>
  <si>
    <t>Alquiler Medio</t>
  </si>
  <si>
    <t>€/m2 Prom.</t>
  </si>
  <si>
    <t>Descatalogadas</t>
  </si>
  <si>
    <t>AÑO</t>
  </si>
  <si>
    <t>Incorporadas</t>
  </si>
  <si>
    <t>Cantidad</t>
  </si>
  <si>
    <t>DESCAT</t>
  </si>
  <si>
    <t>Corpo</t>
  </si>
  <si>
    <t>Tur</t>
  </si>
  <si>
    <t>Narvaez I</t>
  </si>
  <si>
    <t>Marques del Riscal I</t>
  </si>
  <si>
    <t>Centro Colon XXIV</t>
  </si>
  <si>
    <t>Conde de Aranda IV</t>
  </si>
  <si>
    <t>Miercoles</t>
  </si>
  <si>
    <t>Jueves</t>
  </si>
  <si>
    <t>Viernes</t>
  </si>
  <si>
    <t>sábado</t>
  </si>
  <si>
    <t>domingo</t>
  </si>
  <si>
    <t>lunes</t>
  </si>
  <si>
    <t>martes</t>
  </si>
  <si>
    <t>miércoles</t>
  </si>
  <si>
    <t>jueves</t>
  </si>
  <si>
    <t>viernes</t>
  </si>
  <si>
    <t>Equipamiento</t>
  </si>
  <si>
    <t>Limpieza</t>
  </si>
  <si>
    <t>RMF</t>
  </si>
  <si>
    <t>RCF</t>
  </si>
  <si>
    <t xml:space="preserve">               </t>
  </si>
  <si>
    <t>Lunes</t>
  </si>
  <si>
    <t>Marzo</t>
  </si>
  <si>
    <t>Reportaje</t>
  </si>
  <si>
    <t xml:space="preserve">General Martinez Campos </t>
  </si>
  <si>
    <t>Huertas 41 Atico A y B</t>
  </si>
  <si>
    <t>Mayo</t>
  </si>
  <si>
    <t>Sabado</t>
  </si>
  <si>
    <t>Domingo</t>
  </si>
  <si>
    <t>Ayala III (Perdida de fotos)</t>
  </si>
  <si>
    <t>Eduardo Aunós</t>
  </si>
  <si>
    <t>Torre Madrid 26.7</t>
  </si>
  <si>
    <t>Atria VIII</t>
  </si>
  <si>
    <t>Hermosilla 82</t>
  </si>
  <si>
    <t>Teresa Lopez I</t>
  </si>
  <si>
    <t>General Martinez Campos 21</t>
  </si>
  <si>
    <t>Febrero</t>
  </si>
  <si>
    <t>Sombrerete</t>
  </si>
  <si>
    <t xml:space="preserve">Alcala XIV / General  Arando I </t>
  </si>
  <si>
    <t>Sombrerete / Goya V</t>
  </si>
  <si>
    <t xml:space="preserve">Fernandez de la Hoz </t>
  </si>
  <si>
    <t>Ortega y Gasset 2A / 2B</t>
  </si>
  <si>
    <t>Ortega y Gasset 2C / 2D</t>
  </si>
  <si>
    <t>Velazquez 20, 7º Izq / Belen V</t>
  </si>
  <si>
    <t>Enero</t>
  </si>
  <si>
    <t>Martes</t>
  </si>
  <si>
    <t xml:space="preserve">Viernes </t>
  </si>
  <si>
    <t>Alcala 22 (4 pisos)</t>
  </si>
  <si>
    <t>Festivo</t>
  </si>
  <si>
    <t>Cruz I y II</t>
  </si>
  <si>
    <t>Atria Home V</t>
  </si>
  <si>
    <t>Atria Homes VII - VI</t>
  </si>
  <si>
    <t>Gran via</t>
  </si>
  <si>
    <t>MES</t>
  </si>
  <si>
    <t>30&lt;</t>
  </si>
  <si>
    <t>60&lt;</t>
  </si>
  <si>
    <t>30-40</t>
  </si>
  <si>
    <t>60-100</t>
  </si>
  <si>
    <t>MARZO</t>
  </si>
  <si>
    <t>40-50</t>
  </si>
  <si>
    <t>100-140</t>
  </si>
  <si>
    <t>50-60</t>
  </si>
  <si>
    <t>140-200</t>
  </si>
  <si>
    <t>60-70</t>
  </si>
  <si>
    <t>200&gt;</t>
  </si>
  <si>
    <t>80-90</t>
  </si>
  <si>
    <t>90-100</t>
  </si>
  <si>
    <t>110-120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</si>
  <si>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</si>
  <si>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</si>
  <si>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</si>
  <si>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</si>
  <si>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</si>
  <si>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</si>
  <si>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</si>
  <si>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</si>
  <si>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200-210</t>
  </si>
  <si>
    <t>210-220</t>
  </si>
  <si>
    <t>220-230</t>
  </si>
  <si>
    <t>230-240</t>
  </si>
  <si>
    <t>240-250</t>
  </si>
  <si>
    <t>250&gt;</t>
  </si>
  <si>
    <t>Bilbao</t>
  </si>
  <si>
    <t>Diciembre</t>
  </si>
  <si>
    <t xml:space="preserve"> Jovellar 2</t>
  </si>
  <si>
    <t>Alcalá 22 (4 pisos)</t>
  </si>
  <si>
    <t>San Lenadro (Sevilla)</t>
  </si>
  <si>
    <t>Noviembre</t>
  </si>
  <si>
    <t>Cruz 20*</t>
  </si>
  <si>
    <t>Atria Homes</t>
  </si>
  <si>
    <t xml:space="preserve">Fernandez de la Hoz V </t>
  </si>
  <si>
    <t xml:space="preserve"> Jorge Juan IX / San Bartolome</t>
  </si>
  <si>
    <t xml:space="preserve"> Carranza II</t>
  </si>
  <si>
    <t xml:space="preserve">Palencia I / Hermosilla XXIV </t>
  </si>
  <si>
    <t>Liborio Garcia I  y II</t>
  </si>
  <si>
    <t>Liborio Garcia III  y IV</t>
  </si>
  <si>
    <t xml:space="preserve">Liborio Garcia V y Liborio Garcia Terrazas </t>
  </si>
  <si>
    <t xml:space="preserve">Paseo del Prado VI </t>
  </si>
  <si>
    <t>Pradillo II / Jorge Juan IX</t>
  </si>
  <si>
    <t>Gran Via XXIII y XXIV</t>
  </si>
  <si>
    <t>Cedaceros I / Colon XXII</t>
  </si>
  <si>
    <t xml:space="preserve">Palencia I </t>
  </si>
  <si>
    <t>Jorge Juan IX pendiente repor</t>
  </si>
  <si>
    <t>*Hermosilla XXIV postpuesto</t>
  </si>
  <si>
    <t>Programar equipamiento COnde de aranda III</t>
  </si>
  <si>
    <t>Palencia (post reportaje)</t>
  </si>
  <si>
    <t>Centro Colon XXIII</t>
  </si>
  <si>
    <t>Gran Via x 2</t>
  </si>
  <si>
    <t>Peñalver</t>
  </si>
  <si>
    <t>Carranza</t>
  </si>
  <si>
    <t>Sta Maria I</t>
  </si>
  <si>
    <t>GM Campos II</t>
  </si>
  <si>
    <t>Conde Peñalver V, VI</t>
  </si>
  <si>
    <t>Centro Colon XXII / Maldonado III</t>
  </si>
  <si>
    <t>Jovellar falta textil</t>
  </si>
  <si>
    <t>Septiembre</t>
  </si>
  <si>
    <t>Centro Colon XXIII / Salesas III</t>
  </si>
  <si>
    <t>General M Campos II</t>
  </si>
  <si>
    <t>Jorge Juan 55</t>
  </si>
  <si>
    <t>Don Ramon de la Cruz 54 (I)</t>
  </si>
  <si>
    <t>Don Ramon de la Cruz 54 (II)</t>
  </si>
  <si>
    <t>Juan Bravo 5</t>
  </si>
  <si>
    <t>Gral pardiñas X / G Pardiñas IX</t>
  </si>
  <si>
    <t>Juan Bravo VI / Recoletos VII</t>
  </si>
  <si>
    <t>Gral Pardiñas IX * / General Peron III</t>
  </si>
  <si>
    <t>Limpieza final</t>
  </si>
  <si>
    <t>Garibay</t>
  </si>
  <si>
    <t>TOTAL</t>
  </si>
  <si>
    <t>Precio Alquiler</t>
  </si>
  <si>
    <t>CORPO</t>
  </si>
  <si>
    <t>Centro</t>
  </si>
  <si>
    <t>Chamberí</t>
  </si>
  <si>
    <t>€m2</t>
  </si>
  <si>
    <t>%</t>
  </si>
  <si>
    <t>Propiedades</t>
  </si>
  <si>
    <t>REPORTE MENSUAL</t>
  </si>
  <si>
    <t>DEPARTAMENTO DE NUEVAS PROPIEDADES</t>
  </si>
  <si>
    <t>OCUPACIÓN ACTUAL</t>
  </si>
  <si>
    <t>CALCULADORA DE PRECIOS HS</t>
  </si>
  <si>
    <t>FECHA</t>
  </si>
  <si>
    <t>MADRID</t>
  </si>
  <si>
    <t>PROP. PROM.</t>
  </si>
  <si>
    <t xml:space="preserve">Total </t>
  </si>
  <si>
    <t>PRINCIPALES MAGNITUDES</t>
  </si>
  <si>
    <t>Incorporaciones</t>
  </si>
  <si>
    <t>Tipología:</t>
  </si>
  <si>
    <t>TurÍstico</t>
  </si>
  <si>
    <t>Numero de Dormitorios:</t>
  </si>
  <si>
    <t>Metros Cuadrados</t>
  </si>
  <si>
    <t>TUR</t>
  </si>
  <si>
    <t>Alquiler mensual</t>
  </si>
  <si>
    <t>PROMEDIO</t>
  </si>
  <si>
    <t>desde 1/17</t>
  </si>
  <si>
    <t>Neto</t>
  </si>
  <si>
    <t>ACUM. ANUAL</t>
  </si>
  <si>
    <t>CORPORATIVO</t>
  </si>
  <si>
    <t>Incorp.</t>
  </si>
  <si>
    <t>Descat.</t>
  </si>
  <si>
    <t>TURÍSTICO</t>
  </si>
  <si>
    <t>NUM PROP</t>
  </si>
  <si>
    <t>PORCENTAJE</t>
  </si>
  <si>
    <t>TURISTICO</t>
  </si>
  <si>
    <t>INCORP</t>
  </si>
  <si>
    <t>+40€</t>
  </si>
  <si>
    <t>+35€</t>
  </si>
  <si>
    <t>+30€</t>
  </si>
  <si>
    <t>+25€</t>
  </si>
  <si>
    <t>PROP</t>
  </si>
  <si>
    <t>TOTAL %</t>
  </si>
  <si>
    <t>€/MES CORP</t>
  </si>
  <si>
    <t>€/MES TUR</t>
  </si>
  <si>
    <t>Alrededores</t>
  </si>
  <si>
    <t>Destinos</t>
  </si>
  <si>
    <t>1 Dorm</t>
  </si>
  <si>
    <t>2 Dorm</t>
  </si>
  <si>
    <t>3 Dorm</t>
  </si>
  <si>
    <t>4 Dorm</t>
  </si>
  <si>
    <t>5 o más</t>
  </si>
  <si>
    <t>PROM ALQ CORP</t>
  </si>
  <si>
    <t>€/M2</t>
  </si>
  <si>
    <t>PROM HS</t>
  </si>
  <si>
    <t>PROM ALQ CORP/M2</t>
  </si>
  <si>
    <t>M2/DORM</t>
  </si>
  <si>
    <t>2/1</t>
  </si>
  <si>
    <t>3/2</t>
  </si>
  <si>
    <t>4/3</t>
  </si>
  <si>
    <t>5/4</t>
  </si>
  <si>
    <t>PROPIEDADES</t>
  </si>
  <si>
    <t>Precio min</t>
  </si>
  <si>
    <t>Precio max</t>
  </si>
  <si>
    <t>justicia</t>
  </si>
  <si>
    <t>Cortes</t>
  </si>
  <si>
    <t>Austrias</t>
  </si>
  <si>
    <t>Justicia</t>
  </si>
  <si>
    <t>Alredodores</t>
  </si>
  <si>
    <t>70-80</t>
  </si>
  <si>
    <t>M2/BAÑOS</t>
  </si>
  <si>
    <t>CAMBIO PROP.</t>
  </si>
  <si>
    <t>PUBLICADAS</t>
  </si>
  <si>
    <t>DESCATALOGADAS</t>
  </si>
  <si>
    <t>PUB CORPO</t>
  </si>
  <si>
    <t>PUB TUR</t>
  </si>
  <si>
    <t>DES CORPO</t>
  </si>
  <si>
    <t>DES TUR</t>
  </si>
  <si>
    <t xml:space="preserve">Malaga </t>
  </si>
  <si>
    <t>PROP. NETAS</t>
  </si>
  <si>
    <t>PROP. GENERAL</t>
  </si>
  <si>
    <t>PROP. CORPO</t>
  </si>
  <si>
    <t>PROP. TUR</t>
  </si>
  <si>
    <t>MESES</t>
  </si>
  <si>
    <t>FECHAS</t>
  </si>
  <si>
    <t>NETAS CORPO</t>
  </si>
  <si>
    <t>NETAS TUR</t>
  </si>
  <si>
    <t>PUB TOTAL</t>
  </si>
  <si>
    <t>DESCAT TOT</t>
  </si>
  <si>
    <t>DESCAT CORP</t>
  </si>
  <si>
    <t>DESCAT TUR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</si>
  <si>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</si>
  <si>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</si>
  <si>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</si>
  <si>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</si>
  <si>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</si>
  <si>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</si>
  <si>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</si>
  <si>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</si>
  <si>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</si>
  <si>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</si>
  <si>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</si>
  <si>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</si>
  <si>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PROPIEDADES vs RESERVAS</t>
  </si>
  <si>
    <t>OCUPACIÓN</t>
  </si>
  <si>
    <t>Reservas</t>
  </si>
  <si>
    <t>%YoY</t>
  </si>
  <si>
    <t>Var. Propiedades</t>
  </si>
  <si>
    <t>Var. Reservas</t>
  </si>
  <si>
    <t>CAGR 17-18</t>
  </si>
  <si>
    <t>PROPIEDADES TOTALES</t>
  </si>
  <si>
    <t>GENERAL</t>
  </si>
  <si>
    <t>TUR MADRID</t>
  </si>
  <si>
    <t>TUR SEVILLA</t>
  </si>
  <si>
    <t>TUR MALAGA</t>
  </si>
  <si>
    <t>TUR VALENCIA</t>
  </si>
  <si>
    <t>Marca temporal</t>
  </si>
  <si>
    <t>Pregunta sin título</t>
  </si>
  <si>
    <t>#VALUE!</t>
  </si>
  <si>
    <t>LOCATIONNAME</t>
  </si>
  <si>
    <t>ROOMS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</si>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</sst>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5" formatCode="0\ &quot;m2&quot;"/>
    <numFmt numFmtId="166" formatCode="#,##0\ [$€-1]"/>
    <numFmt numFmtId="167" formatCode="dd/mm"/>
    <numFmt numFmtId="168" formatCode="#,##0&quot;€&quot;"/>
    <numFmt numFmtId="169" formatCode="#,##0\ &quot;x&quot;"/>
    <numFmt numFmtId="170" formatCode="0.0\ &quot;m2&quot;"/>
    <numFmt numFmtId="171" formatCode="#,##0.0\ [$€-1]"/>
    <numFmt numFmtId="172" formatCode="mmmm"/>
    <numFmt numFmtId="173" formatCode="0.0%"/>
    <numFmt numFmtId="174" formatCode="d\.m"/>
    <numFmt numFmtId="175" formatCode="0%\ &quot;Corporativo&quot;"/>
    <numFmt numFmtId="176" formatCode="0%\ &quot;Turístico&quot;"/>
    <numFmt numFmtId="177" formatCode="0.0\ &quot;Años&quot;"/>
    <numFmt numFmtId="178" formatCode="0\ &quot;Dorm&quot;"/>
    <numFmt numFmtId="179" formatCode="0\ &quot;+ Dorm&quot;"/>
    <numFmt numFmtId="180" formatCode="0\ &quot;Baños&quot;"/>
    <numFmt numFmtId="181" formatCode="mmm\-d"/>
    <numFmt numFmtId="182" formatCode="0_ ;\-0\ "/>
  </numFmts>
  <fonts count="46" x14ac:knownFonts="1">
    <font>
      <sz val="10"/>
      <color rgb="FF000000"/>
      <name val="Arial"/>
    </font>
    <font>
      <sz val="10"/>
      <name val="Arial"/>
    </font>
    <font>
      <b/>
      <sz val="8"/>
      <color rgb="FFFFFFFF"/>
      <name val="Calibri"/>
    </font>
    <font>
      <sz val="9"/>
      <name val="Calibri"/>
    </font>
    <font>
      <sz val="9"/>
      <color rgb="FF000000"/>
      <name val="Calibri"/>
    </font>
    <font>
      <i/>
      <sz val="9"/>
      <name val="Calibri"/>
    </font>
    <font>
      <i/>
      <sz val="9"/>
      <color rgb="FF0B5394"/>
      <name val="Calibri"/>
    </font>
    <font>
      <strike/>
      <sz val="9"/>
      <name val="Calibri"/>
    </font>
    <font>
      <sz val="9"/>
      <color rgb="FFFFFFFF"/>
      <name val="Calibri"/>
    </font>
    <font>
      <b/>
      <sz val="10"/>
      <color rgb="FFFFFFFF"/>
      <name val="Arial"/>
    </font>
    <font>
      <sz val="9"/>
      <color rgb="FF0000FF"/>
      <name val="Calibri"/>
    </font>
    <font>
      <b/>
      <sz val="10"/>
      <color rgb="FF0B5394"/>
      <name val="Arial"/>
    </font>
    <font>
      <b/>
      <sz val="9"/>
      <color rgb="FFFFFFFF"/>
      <name val="Calibri"/>
    </font>
    <font>
      <sz val="9"/>
      <color rgb="FF434343"/>
      <name val="Calibri"/>
    </font>
    <font>
      <i/>
      <sz val="9"/>
      <color rgb="FF000000"/>
      <name val="Calibri"/>
    </font>
    <font>
      <b/>
      <sz val="9"/>
      <name val="Calibri"/>
    </font>
    <font>
      <b/>
      <sz val="12"/>
      <color rgb="FF000000"/>
      <name val="Calibri"/>
    </font>
    <font>
      <b/>
      <sz val="10"/>
      <color rgb="FFFFFFFF"/>
      <name val="Calibri"/>
    </font>
    <font>
      <sz val="10"/>
      <name val="Calibri"/>
    </font>
    <font>
      <sz val="10"/>
      <color rgb="FF000000"/>
      <name val="Calibri"/>
    </font>
    <font>
      <sz val="10"/>
      <color rgb="FF38761D"/>
      <name val="Calibri"/>
    </font>
    <font>
      <sz val="10"/>
      <color rgb="FF000000"/>
      <name val="Calibri"/>
    </font>
    <font>
      <sz val="9"/>
      <name val="Arial"/>
    </font>
    <font>
      <sz val="10"/>
      <color rgb="FFFF0000"/>
      <name val="Calibri"/>
    </font>
    <font>
      <sz val="10"/>
      <color rgb="FFDD7E6B"/>
      <name val="Calibri"/>
    </font>
    <font>
      <sz val="10"/>
      <color rgb="FF0000FF"/>
      <name val="Calibri"/>
    </font>
    <font>
      <sz val="11"/>
      <name val="Calibri"/>
    </font>
    <font>
      <b/>
      <sz val="11"/>
      <color rgb="FFFFFFFF"/>
      <name val="Calibri"/>
    </font>
    <font>
      <sz val="9"/>
      <color rgb="FF666666"/>
      <name val="Calibri"/>
    </font>
    <font>
      <b/>
      <sz val="9"/>
      <color rgb="FF000000"/>
      <name val="Calibri"/>
    </font>
    <font>
      <i/>
      <sz val="9"/>
      <color rgb="FFD9D9D9"/>
      <name val="Calibri"/>
    </font>
    <font>
      <sz val="9"/>
      <color rgb="FF999999"/>
      <name val="Calibri"/>
    </font>
    <font>
      <b/>
      <sz val="9"/>
      <color rgb="FF666666"/>
      <name val="Calibri"/>
    </font>
    <font>
      <b/>
      <sz val="9"/>
      <color rgb="FFCC0000"/>
      <name val="Calibri"/>
    </font>
    <font>
      <i/>
      <sz val="7"/>
      <color rgb="FFCCCCCC"/>
      <name val="Calibri"/>
    </font>
    <font>
      <b/>
      <sz val="9"/>
      <color rgb="FF0B5394"/>
      <name val="Calibri"/>
    </font>
    <font>
      <sz val="9"/>
      <color rgb="FFF3F3F3"/>
      <name val="Calibri"/>
    </font>
    <font>
      <sz val="9"/>
      <color rgb="FFFFFFFF"/>
      <name val="Arial"/>
    </font>
    <font>
      <b/>
      <sz val="14"/>
      <color rgb="FF00FF00"/>
      <name val="Arial"/>
    </font>
    <font>
      <i/>
      <sz val="6"/>
      <color rgb="FFFFFFFF"/>
      <name val="Calibri"/>
    </font>
    <font>
      <b/>
      <sz val="9"/>
      <color rgb="FF999999"/>
      <name val="Calibri"/>
    </font>
    <font>
      <i/>
      <sz val="9"/>
      <color rgb="FFB7B7B7"/>
      <name val="Arial"/>
    </font>
    <font>
      <i/>
      <sz val="9"/>
      <color rgb="FFB7B7B7"/>
      <name val="Calibri"/>
    </font>
    <font>
      <i/>
      <sz val="9"/>
      <color rgb="FF980000"/>
      <name val="Calibri"/>
    </font>
    <font>
      <b/>
      <sz val="11"/>
      <color rgb="FF000000"/>
      <name val="Calibri"/>
    </font>
    <font>
      <sz val="9"/>
      <color rgb="FF0B5394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51B749"/>
        <bgColor rgb="FF51B749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B6D7A8"/>
        <bgColor rgb="FFB6D7A8"/>
      </patternFill>
    </fill>
    <fill>
      <patternFill patternType="solid">
        <fgColor rgb="FFBDBDBD"/>
        <bgColor rgb="FFBDBDBD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100">
    <border>
      <left/>
      <right/>
      <top/>
      <bottom/>
      <diagonal/>
    </border>
    <border>
      <left style="thick">
        <color rgb="FF0B5394"/>
      </left>
      <right/>
      <top/>
      <bottom/>
      <diagonal/>
    </border>
    <border>
      <left/>
      <right style="dotted">
        <color rgb="FF0B5394"/>
      </right>
      <top/>
      <bottom/>
      <diagonal/>
    </border>
    <border>
      <left/>
      <right style="dotted">
        <color rgb="FF999999"/>
      </right>
      <top/>
      <bottom/>
      <diagonal/>
    </border>
    <border>
      <left/>
      <right style="dotted">
        <color rgb="FFB7B7B7"/>
      </right>
      <top/>
      <bottom/>
      <diagonal/>
    </border>
    <border>
      <left/>
      <right/>
      <top/>
      <bottom style="thick">
        <color rgb="FF0B5394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ck">
        <color rgb="FF999999"/>
      </left>
      <right/>
      <top style="thick">
        <color rgb="FF999999"/>
      </top>
      <bottom style="thick">
        <color rgb="FF999999"/>
      </bottom>
      <diagonal/>
    </border>
    <border>
      <left/>
      <right style="thick">
        <color rgb="FF999999"/>
      </right>
      <top style="thick">
        <color rgb="FF999999"/>
      </top>
      <bottom style="thick">
        <color rgb="FF999999"/>
      </bottom>
      <diagonal/>
    </border>
    <border>
      <left/>
      <right/>
      <top/>
      <bottom style="dotted">
        <color rgb="FFB7B7B7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434343"/>
      </right>
      <top/>
      <bottom/>
      <diagonal/>
    </border>
    <border>
      <left/>
      <right/>
      <top/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B7B7B7"/>
      </right>
      <top/>
      <bottom/>
      <diagonal/>
    </border>
    <border>
      <left style="medium">
        <color rgb="FF1155CC"/>
      </left>
      <right/>
      <top style="medium">
        <color rgb="FF1155CC"/>
      </top>
      <bottom/>
      <diagonal/>
    </border>
    <border>
      <left/>
      <right/>
      <top style="medium">
        <color rgb="FF1155CC"/>
      </top>
      <bottom/>
      <diagonal/>
    </border>
    <border>
      <left/>
      <right style="medium">
        <color rgb="FF1155CC"/>
      </right>
      <top style="medium">
        <color rgb="FF1155CC"/>
      </top>
      <bottom/>
      <diagonal/>
    </border>
    <border>
      <left style="thin">
        <color rgb="FF999999"/>
      </left>
      <right/>
      <top/>
      <bottom/>
      <diagonal/>
    </border>
    <border>
      <left style="medium">
        <color rgb="FF1155CC"/>
      </left>
      <right/>
      <top/>
      <bottom style="medium">
        <color rgb="FF1155CC"/>
      </bottom>
      <diagonal/>
    </border>
    <border>
      <left/>
      <right/>
      <top/>
      <bottom style="medium">
        <color rgb="FF1155CC"/>
      </bottom>
      <diagonal/>
    </border>
    <border>
      <left/>
      <right style="medium">
        <color rgb="FF1155CC"/>
      </right>
      <top/>
      <bottom style="medium">
        <color rgb="FF1155CC"/>
      </bottom>
      <diagonal/>
    </border>
    <border>
      <left style="thin">
        <color rgb="FF0B5394"/>
      </left>
      <right/>
      <top style="thin">
        <color rgb="FF0B5394"/>
      </top>
      <bottom style="thin">
        <color rgb="FF0B5394"/>
      </bottom>
      <diagonal/>
    </border>
    <border>
      <left/>
      <right style="thin">
        <color rgb="FF0B5394"/>
      </right>
      <top style="thin">
        <color rgb="FF0B5394"/>
      </top>
      <bottom style="thin">
        <color rgb="FF0B5394"/>
      </bottom>
      <diagonal/>
    </border>
    <border>
      <left style="medium">
        <color rgb="FF0B5394"/>
      </left>
      <right/>
      <top/>
      <bottom/>
      <diagonal/>
    </border>
    <border>
      <left/>
      <right style="medium">
        <color rgb="FF0B5394"/>
      </right>
      <top/>
      <bottom/>
      <diagonal/>
    </border>
    <border>
      <left style="thin">
        <color rgb="FF999999"/>
      </left>
      <right/>
      <top/>
      <bottom style="dotted">
        <color rgb="FFB7B7B7"/>
      </bottom>
      <diagonal/>
    </border>
    <border>
      <left/>
      <right style="thin">
        <color rgb="FF999999"/>
      </right>
      <top/>
      <bottom style="dotted">
        <color rgb="FFB7B7B7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666666"/>
      </left>
      <right/>
      <top/>
      <bottom/>
      <diagonal/>
    </border>
    <border>
      <left style="thin">
        <color rgb="FF999999"/>
      </left>
      <right/>
      <top/>
      <bottom style="dotted">
        <color rgb="FF999999"/>
      </bottom>
      <diagonal/>
    </border>
    <border>
      <left/>
      <right style="thin">
        <color rgb="FF999999"/>
      </right>
      <top/>
      <bottom style="dotted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073763"/>
      </left>
      <right/>
      <top style="thick">
        <color rgb="FF073763"/>
      </top>
      <bottom/>
      <diagonal/>
    </border>
    <border>
      <left/>
      <right/>
      <top style="thick">
        <color rgb="FF073763"/>
      </top>
      <bottom/>
      <diagonal/>
    </border>
    <border>
      <left/>
      <right style="thick">
        <color rgb="FF073763"/>
      </right>
      <top style="thick">
        <color rgb="FF073763"/>
      </top>
      <bottom/>
      <diagonal/>
    </border>
    <border>
      <left style="thick">
        <color rgb="FF073763"/>
      </left>
      <right/>
      <top/>
      <bottom style="thick">
        <color rgb="FF073763"/>
      </bottom>
      <diagonal/>
    </border>
    <border>
      <left/>
      <right/>
      <top/>
      <bottom style="thick">
        <color rgb="FF073763"/>
      </bottom>
      <diagonal/>
    </border>
    <border>
      <left/>
      <right style="thick">
        <color rgb="FF073763"/>
      </right>
      <top/>
      <bottom style="thick">
        <color rgb="FF073763"/>
      </bottom>
      <diagonal/>
    </border>
    <border>
      <left style="medium">
        <color rgb="FF0B5394"/>
      </left>
      <right/>
      <top/>
      <bottom style="medium">
        <color rgb="FF0B5394"/>
      </bottom>
      <diagonal/>
    </border>
    <border>
      <left/>
      <right/>
      <top/>
      <bottom style="medium">
        <color rgb="FF0B5394"/>
      </bottom>
      <diagonal/>
    </border>
    <border>
      <left/>
      <right style="medium">
        <color rgb="FF0B5394"/>
      </right>
      <top/>
      <bottom style="medium">
        <color rgb="FF0B5394"/>
      </bottom>
      <diagonal/>
    </border>
    <border>
      <left style="thin">
        <color rgb="FF999999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/>
      <top/>
      <bottom style="dotted">
        <color rgb="FFCCCCCC"/>
      </bottom>
      <diagonal/>
    </border>
    <border>
      <left/>
      <right/>
      <top/>
      <bottom style="dotted">
        <color rgb="FFCCCCCC"/>
      </bottom>
      <diagonal/>
    </border>
    <border>
      <left/>
      <right style="thin">
        <color rgb="FF999999"/>
      </right>
      <top/>
      <bottom style="dotted">
        <color rgb="FFCCCCCC"/>
      </bottom>
      <diagonal/>
    </border>
    <border>
      <left style="thin">
        <color rgb="FF999999"/>
      </left>
      <right/>
      <top style="dotted">
        <color rgb="FFCCCCCC"/>
      </top>
      <bottom style="dotted">
        <color rgb="FFCCCCCC"/>
      </bottom>
      <diagonal/>
    </border>
    <border>
      <left/>
      <right/>
      <top style="dotted">
        <color rgb="FFCCCCCC"/>
      </top>
      <bottom style="dotted">
        <color rgb="FFCCCCCC"/>
      </bottom>
      <diagonal/>
    </border>
    <border>
      <left/>
      <right style="thin">
        <color rgb="FF999999"/>
      </right>
      <top style="dotted">
        <color rgb="FFCCCCCC"/>
      </top>
      <bottom style="dotted">
        <color rgb="FFCCCCCC"/>
      </bottom>
      <diagonal/>
    </border>
    <border>
      <left style="thin">
        <color rgb="FF999999"/>
      </left>
      <right/>
      <top/>
      <bottom style="thick">
        <color rgb="FF999999"/>
      </bottom>
      <diagonal/>
    </border>
    <border>
      <left/>
      <right/>
      <top/>
      <bottom style="thick">
        <color rgb="FF999999"/>
      </bottom>
      <diagonal/>
    </border>
    <border>
      <left/>
      <right style="thin">
        <color rgb="FF999999"/>
      </right>
      <top/>
      <bottom style="thick">
        <color rgb="FF999999"/>
      </bottom>
      <diagonal/>
    </border>
    <border>
      <left/>
      <right/>
      <top/>
      <bottom style="thin">
        <color rgb="FFB7B7B7"/>
      </bottom>
      <diagonal/>
    </border>
    <border>
      <left style="medium">
        <color rgb="FFB7B7B7"/>
      </left>
      <right/>
      <top style="medium">
        <color rgb="FFB7B7B7"/>
      </top>
      <bottom style="medium">
        <color rgb="FFB7B7B7"/>
      </bottom>
      <diagonal/>
    </border>
    <border>
      <left/>
      <right/>
      <top style="medium">
        <color rgb="FFB7B7B7"/>
      </top>
      <bottom style="medium">
        <color rgb="FFB7B7B7"/>
      </bottom>
      <diagonal/>
    </border>
    <border>
      <left/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/>
      <right style="dotted">
        <color rgb="FFB7B7B7"/>
      </right>
      <top/>
      <bottom style="thin">
        <color rgb="FFB7B7B7"/>
      </bottom>
      <diagonal/>
    </border>
    <border>
      <left/>
      <right style="dotted">
        <color rgb="FFB7B7B7"/>
      </right>
      <top/>
      <bottom style="thin">
        <color rgb="FF999999"/>
      </bottom>
      <diagonal/>
    </border>
    <border>
      <left style="medium">
        <color rgb="FF999999"/>
      </left>
      <right/>
      <top style="medium">
        <color rgb="FFB7B7B7"/>
      </top>
      <bottom style="medium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dotted">
        <color rgb="FF999999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B7B7B7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B7B7B7"/>
      </left>
      <right style="thin">
        <color rgb="FFB7B7B7"/>
      </right>
      <top/>
      <bottom style="medium">
        <color rgb="FFB7B7B7"/>
      </bottom>
      <diagonal/>
    </border>
    <border>
      <left/>
      <right/>
      <top/>
      <bottom style="medium">
        <color rgb="FFB7B7B7"/>
      </bottom>
      <diagonal/>
    </border>
    <border>
      <left/>
      <right style="thin">
        <color rgb="FF999999"/>
      </right>
      <top/>
      <bottom style="medium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 style="thick">
        <color rgb="FF999999"/>
      </top>
      <bottom style="thick">
        <color rgb="FF999999"/>
      </bottom>
      <diagonal/>
    </border>
    <border>
      <left/>
      <right style="medium">
        <color rgb="FF434343"/>
      </right>
      <top style="thick">
        <color rgb="FF999999"/>
      </top>
      <bottom style="thick">
        <color rgb="FF999999"/>
      </bottom>
      <diagonal/>
    </border>
    <border>
      <left/>
      <right style="medium">
        <color rgb="FFB7B7B7"/>
      </right>
      <top/>
      <bottom/>
      <diagonal/>
    </border>
    <border>
      <left/>
      <right/>
      <top style="thick">
        <color rgb="FFB7B7B7"/>
      </top>
      <bottom/>
      <diagonal/>
    </border>
    <border>
      <left/>
      <right style="medium">
        <color rgb="FF434343"/>
      </right>
      <top style="thick">
        <color rgb="FFB7B7B7"/>
      </top>
      <bottom/>
      <diagonal/>
    </border>
    <border>
      <left/>
      <right style="medium">
        <color rgb="FFB7B7B7"/>
      </right>
      <top/>
      <bottom style="medium">
        <color rgb="FFB7B7B7"/>
      </bottom>
      <diagonal/>
    </border>
    <border>
      <left/>
      <right style="dotted">
        <color rgb="FFB7B7B7"/>
      </right>
      <top/>
      <bottom style="medium">
        <color rgb="FFB7B7B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442">
    <xf numFmtId="0" fontId="0" fillId="0" borderId="0" xfId="0" applyFont="1" applyAlignment="1"/>
    <xf numFmtId="0" fontId="1" fillId="0" borderId="0" xfId="0" applyFont="1" applyAlignment="1"/>
    <xf numFmtId="49" fontId="2" fillId="5" borderId="0" xfId="0" applyNumberFormat="1" applyFont="1" applyFill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165" fontId="3" fillId="0" borderId="2" xfId="0" applyNumberFormat="1" applyFont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5" fontId="7" fillId="11" borderId="2" xfId="0" applyNumberFormat="1" applyFont="1" applyFill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0" fontId="1" fillId="0" borderId="0" xfId="0" applyNumberFormat="1" applyFont="1"/>
    <xf numFmtId="0" fontId="4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172" fontId="16" fillId="15" borderId="0" xfId="0" applyNumberFormat="1" applyFont="1" applyFill="1" applyAlignment="1">
      <alignment horizontal="center" vertical="center" wrapText="1"/>
    </xf>
    <xf numFmtId="0" fontId="17" fillId="15" borderId="0" xfId="0" applyFont="1" applyFill="1" applyAlignment="1">
      <alignment horizontal="center" wrapText="1"/>
    </xf>
    <xf numFmtId="0" fontId="17" fillId="9" borderId="7" xfId="0" applyFont="1" applyFill="1" applyBorder="1" applyAlignment="1">
      <alignment horizontal="center" wrapText="1"/>
    </xf>
    <xf numFmtId="167" fontId="18" fillId="12" borderId="7" xfId="0" applyNumberFormat="1" applyFont="1" applyFill="1" applyBorder="1" applyAlignment="1">
      <alignment horizontal="center" wrapText="1"/>
    </xf>
    <xf numFmtId="0" fontId="18" fillId="4" borderId="7" xfId="0" applyFont="1" applyFill="1" applyBorder="1" applyAlignment="1">
      <alignment horizontal="left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8" fillId="12" borderId="7" xfId="0" applyFont="1" applyFill="1" applyBorder="1" applyAlignment="1">
      <alignment horizontal="left" vertical="center" wrapText="1"/>
    </xf>
    <xf numFmtId="0" fontId="18" fillId="12" borderId="7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8" fillId="12" borderId="0" xfId="0" applyFont="1" applyFill="1" applyAlignment="1">
      <alignment horizontal="left" vertical="center" wrapText="1"/>
    </xf>
    <xf numFmtId="0" fontId="18" fillId="12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left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12" borderId="0" xfId="0" applyFont="1" applyFill="1" applyAlignment="1">
      <alignment horizontal="left" vertical="center" wrapText="1"/>
    </xf>
    <xf numFmtId="0" fontId="18" fillId="12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left" vertical="center" wrapText="1"/>
    </xf>
    <xf numFmtId="0" fontId="20" fillId="12" borderId="0" xfId="0" applyFont="1" applyFill="1" applyAlignment="1">
      <alignment horizontal="center" vertical="center" wrapText="1"/>
    </xf>
    <xf numFmtId="0" fontId="18" fillId="0" borderId="0" xfId="0" applyFont="1" applyAlignment="1"/>
    <xf numFmtId="0" fontId="18" fillId="0" borderId="0" xfId="0" applyFont="1"/>
    <xf numFmtId="0" fontId="19" fillId="6" borderId="7" xfId="0" applyFont="1" applyFill="1" applyBorder="1" applyAlignment="1">
      <alignment horizontal="left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 wrapText="1"/>
    </xf>
    <xf numFmtId="0" fontId="19" fillId="2" borderId="7" xfId="0" applyFont="1" applyFill="1" applyBorder="1" applyAlignment="1">
      <alignment horizontal="left" vertical="center" wrapText="1"/>
    </xf>
    <xf numFmtId="0" fontId="19" fillId="14" borderId="7" xfId="0" applyFont="1" applyFill="1" applyBorder="1" applyAlignment="1">
      <alignment horizontal="center" vertical="center" wrapText="1"/>
    </xf>
    <xf numFmtId="0" fontId="18" fillId="14" borderId="7" xfId="0" applyFont="1" applyFill="1" applyBorder="1" applyAlignment="1">
      <alignment horizontal="center" vertical="center" wrapText="1"/>
    </xf>
    <xf numFmtId="0" fontId="16" fillId="15" borderId="0" xfId="0" applyFont="1" applyFill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9" fillId="16" borderId="7" xfId="0" applyFont="1" applyFill="1" applyBorder="1" applyAlignment="1">
      <alignment horizontal="center" vertical="center" wrapText="1"/>
    </xf>
    <xf numFmtId="0" fontId="18" fillId="12" borderId="7" xfId="0" applyFont="1" applyFill="1" applyBorder="1" applyAlignment="1">
      <alignment horizontal="center" vertical="center" wrapText="1"/>
    </xf>
    <xf numFmtId="0" fontId="18" fillId="12" borderId="7" xfId="0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/>
    <xf numFmtId="0" fontId="4" fillId="4" borderId="0" xfId="0" applyFont="1" applyFill="1" applyAlignment="1">
      <alignment vertical="center"/>
    </xf>
    <xf numFmtId="0" fontId="1" fillId="4" borderId="0" xfId="0" applyFont="1" applyFill="1"/>
    <xf numFmtId="0" fontId="19" fillId="4" borderId="7" xfId="0" applyFont="1" applyFill="1" applyBorder="1" applyAlignment="1">
      <alignment horizontal="center" vertical="center" wrapText="1"/>
    </xf>
    <xf numFmtId="0" fontId="18" fillId="16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left"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20" fillId="0" borderId="0" xfId="0" applyFont="1" applyAlignment="1"/>
    <xf numFmtId="0" fontId="17" fillId="9" borderId="7" xfId="0" applyFont="1" applyFill="1" applyBorder="1" applyAlignment="1">
      <alignment horizontal="center" wrapText="1"/>
    </xf>
    <xf numFmtId="167" fontId="25" fillId="12" borderId="7" xfId="0" applyNumberFormat="1" applyFont="1" applyFill="1" applyBorder="1" applyAlignment="1">
      <alignment horizontal="center" wrapText="1"/>
    </xf>
    <xf numFmtId="167" fontId="19" fillId="12" borderId="7" xfId="0" applyNumberFormat="1" applyFont="1" applyFill="1" applyBorder="1" applyAlignment="1">
      <alignment horizontal="center" wrapText="1"/>
    </xf>
    <xf numFmtId="0" fontId="18" fillId="14" borderId="7" xfId="0" applyFont="1" applyFill="1" applyBorder="1" applyAlignment="1">
      <alignment horizontal="center" vertical="center" wrapText="1"/>
    </xf>
    <xf numFmtId="0" fontId="24" fillId="12" borderId="7" xfId="0" applyFont="1" applyFill="1" applyBorder="1" applyAlignment="1">
      <alignment horizontal="center" vertical="center" wrapText="1"/>
    </xf>
    <xf numFmtId="0" fontId="26" fillId="0" borderId="0" xfId="0" applyFont="1" applyAlignment="1"/>
    <xf numFmtId="0" fontId="12" fillId="13" borderId="9" xfId="0" applyFont="1" applyFill="1" applyBorder="1" applyAlignment="1">
      <alignment vertical="center"/>
    </xf>
    <xf numFmtId="0" fontId="12" fillId="13" borderId="10" xfId="0" applyFont="1" applyFill="1" applyBorder="1" applyAlignment="1">
      <alignment vertical="center"/>
    </xf>
    <xf numFmtId="0" fontId="12" fillId="13" borderId="12" xfId="0" applyFont="1" applyFill="1" applyBorder="1" applyAlignment="1">
      <alignment horizontal="left" vertical="center"/>
    </xf>
    <xf numFmtId="0" fontId="12" fillId="13" borderId="13" xfId="0" applyFont="1" applyFill="1" applyBorder="1" applyAlignment="1">
      <alignment horizontal="center" vertical="center"/>
    </xf>
    <xf numFmtId="0" fontId="12" fillId="13" borderId="14" xfId="0" applyFont="1" applyFill="1" applyBorder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1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2" fillId="1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12" fillId="13" borderId="0" xfId="0" applyFont="1" applyFill="1" applyAlignment="1">
      <alignment horizontal="right" vertical="center"/>
    </xf>
    <xf numFmtId="0" fontId="12" fillId="13" borderId="12" xfId="0" applyFont="1" applyFill="1" applyBorder="1" applyAlignment="1">
      <alignment vertical="center"/>
    </xf>
    <xf numFmtId="0" fontId="12" fillId="13" borderId="14" xfId="0" applyFont="1" applyFill="1" applyBorder="1" applyAlignment="1">
      <alignment vertical="center"/>
    </xf>
    <xf numFmtId="0" fontId="33" fillId="0" borderId="0" xfId="0" applyFont="1" applyAlignment="1">
      <alignment vertical="center"/>
    </xf>
    <xf numFmtId="174" fontId="22" fillId="0" borderId="0" xfId="0" applyNumberFormat="1" applyFont="1" applyAlignment="1"/>
    <xf numFmtId="175" fontId="13" fillId="0" borderId="25" xfId="0" applyNumberFormat="1" applyFont="1" applyBorder="1" applyAlignment="1">
      <alignment horizontal="left" vertical="center" wrapText="1"/>
    </xf>
    <xf numFmtId="176" fontId="13" fillId="0" borderId="20" xfId="0" applyNumberFormat="1" applyFont="1" applyBorder="1" applyAlignment="1">
      <alignment horizontal="left" vertical="center" wrapText="1"/>
    </xf>
    <xf numFmtId="0" fontId="34" fillId="12" borderId="0" xfId="0" applyFont="1" applyFill="1" applyAlignment="1">
      <alignment vertical="center"/>
    </xf>
    <xf numFmtId="0" fontId="34" fillId="12" borderId="0" xfId="0" applyFont="1" applyFill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3" fillId="12" borderId="31" xfId="0" applyFont="1" applyFill="1" applyBorder="1" applyAlignment="1">
      <alignment vertical="center"/>
    </xf>
    <xf numFmtId="0" fontId="1" fillId="12" borderId="0" xfId="0" applyFont="1" applyFill="1"/>
    <xf numFmtId="0" fontId="3" fillId="12" borderId="32" xfId="0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1" fillId="12" borderId="31" xfId="0" applyFont="1" applyFill="1" applyBorder="1"/>
    <xf numFmtId="177" fontId="29" fillId="12" borderId="0" xfId="0" applyNumberFormat="1" applyFont="1" applyFill="1" applyAlignment="1">
      <alignment horizontal="left" vertical="center"/>
    </xf>
    <xf numFmtId="3" fontId="4" fillId="12" borderId="0" xfId="0" applyNumberFormat="1" applyFont="1" applyFill="1" applyAlignment="1">
      <alignment horizontal="left" vertical="center"/>
    </xf>
    <xf numFmtId="0" fontId="1" fillId="12" borderId="32" xfId="0" applyFont="1" applyFill="1" applyBorder="1"/>
    <xf numFmtId="0" fontId="12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37" fillId="0" borderId="0" xfId="0" applyFont="1"/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horizontal="center" vertical="center"/>
    </xf>
    <xf numFmtId="10" fontId="30" fillId="12" borderId="0" xfId="0" applyNumberFormat="1" applyFont="1" applyFill="1" applyAlignment="1">
      <alignment horizontal="left" vertical="center"/>
    </xf>
    <xf numFmtId="1" fontId="1" fillId="0" borderId="0" xfId="0" applyNumberFormat="1" applyFont="1"/>
    <xf numFmtId="177" fontId="4" fillId="0" borderId="0" xfId="0" applyNumberFormat="1" applyFont="1" applyAlignment="1">
      <alignment horizontal="left" vertical="center"/>
    </xf>
    <xf numFmtId="0" fontId="15" fillId="17" borderId="38" xfId="0" applyFont="1" applyFill="1" applyBorder="1" applyAlignment="1">
      <alignment vertical="center"/>
    </xf>
    <xf numFmtId="0" fontId="15" fillId="17" borderId="38" xfId="0" applyFont="1" applyFill="1" applyBorder="1" applyAlignment="1">
      <alignment vertical="center"/>
    </xf>
    <xf numFmtId="0" fontId="15" fillId="17" borderId="38" xfId="0" applyFont="1" applyFill="1" applyBorder="1" applyAlignment="1">
      <alignment horizontal="center" vertical="center"/>
    </xf>
    <xf numFmtId="0" fontId="28" fillId="4" borderId="39" xfId="0" applyFont="1" applyFill="1" applyBorder="1" applyAlignment="1">
      <alignment vertical="center"/>
    </xf>
    <xf numFmtId="0" fontId="28" fillId="4" borderId="0" xfId="0" applyFont="1" applyFill="1" applyAlignment="1">
      <alignment vertical="center"/>
    </xf>
    <xf numFmtId="0" fontId="28" fillId="4" borderId="20" xfId="0" applyFont="1" applyFill="1" applyBorder="1" applyAlignment="1">
      <alignment horizontal="center" vertical="center"/>
    </xf>
    <xf numFmtId="178" fontId="28" fillId="0" borderId="34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4" borderId="0" xfId="0" applyFont="1" applyFill="1" applyAlignment="1">
      <alignment horizontal="center" vertical="center"/>
    </xf>
    <xf numFmtId="0" fontId="28" fillId="4" borderId="35" xfId="0" applyFont="1" applyFill="1" applyBorder="1" applyAlignment="1">
      <alignment vertical="center"/>
    </xf>
    <xf numFmtId="0" fontId="28" fillId="4" borderId="36" xfId="0" applyFont="1" applyFill="1" applyBorder="1" applyAlignment="1">
      <alignment vertical="center"/>
    </xf>
    <xf numFmtId="0" fontId="28" fillId="4" borderId="37" xfId="0" applyFont="1" applyFill="1" applyBorder="1" applyAlignment="1">
      <alignment horizontal="center" vertical="center"/>
    </xf>
    <xf numFmtId="0" fontId="4" fillId="0" borderId="40" xfId="0" applyFont="1" applyBorder="1" applyAlignment="1">
      <alignment vertical="center"/>
    </xf>
    <xf numFmtId="166" fontId="28" fillId="0" borderId="41" xfId="0" applyNumberFormat="1" applyFont="1" applyBorder="1" applyAlignment="1">
      <alignment horizontal="center" vertical="center"/>
    </xf>
    <xf numFmtId="3" fontId="4" fillId="12" borderId="0" xfId="0" applyNumberFormat="1" applyFont="1" applyFill="1" applyAlignment="1">
      <alignment horizontal="center" vertical="center"/>
    </xf>
    <xf numFmtId="0" fontId="30" fillId="12" borderId="0" xfId="0" applyFont="1" applyFill="1" applyAlignment="1">
      <alignment vertical="center"/>
    </xf>
    <xf numFmtId="166" fontId="30" fillId="12" borderId="0" xfId="0" applyNumberFormat="1" applyFont="1" applyFill="1" applyAlignment="1">
      <alignment vertical="center"/>
    </xf>
    <xf numFmtId="0" fontId="38" fillId="0" borderId="0" xfId="0" applyFont="1" applyAlignment="1"/>
    <xf numFmtId="4" fontId="1" fillId="0" borderId="0" xfId="0" applyNumberFormat="1" applyFont="1"/>
    <xf numFmtId="0" fontId="28" fillId="0" borderId="36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4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170" fontId="28" fillId="0" borderId="20" xfId="0" applyNumberFormat="1" applyFont="1" applyBorder="1" applyAlignment="1">
      <alignment horizontal="center" vertical="center"/>
    </xf>
    <xf numFmtId="9" fontId="30" fillId="12" borderId="0" xfId="0" applyNumberFormat="1" applyFont="1" applyFill="1" applyAlignment="1">
      <alignment vertical="center"/>
    </xf>
    <xf numFmtId="0" fontId="3" fillId="12" borderId="0" xfId="0" applyFont="1" applyFill="1" applyAlignment="1">
      <alignment horizontal="center" vertical="center"/>
    </xf>
    <xf numFmtId="0" fontId="30" fillId="12" borderId="0" xfId="0" applyFont="1" applyFill="1" applyAlignment="1">
      <alignment horizontal="left" vertical="center"/>
    </xf>
    <xf numFmtId="0" fontId="28" fillId="0" borderId="11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28" fillId="0" borderId="11" xfId="0" applyFont="1" applyBorder="1" applyAlignment="1">
      <alignment horizontal="center" vertical="center"/>
    </xf>
    <xf numFmtId="0" fontId="3" fillId="17" borderId="42" xfId="0" applyFont="1" applyFill="1" applyBorder="1" applyAlignment="1">
      <alignment vertical="center"/>
    </xf>
    <xf numFmtId="171" fontId="3" fillId="17" borderId="43" xfId="0" applyNumberFormat="1" applyFont="1" applyFill="1" applyBorder="1" applyAlignment="1">
      <alignment horizontal="center" vertical="center"/>
    </xf>
    <xf numFmtId="177" fontId="35" fillId="12" borderId="0" xfId="0" applyNumberFormat="1" applyFont="1" applyFill="1" applyAlignment="1">
      <alignment horizontal="left" vertical="center"/>
    </xf>
    <xf numFmtId="0" fontId="11" fillId="12" borderId="0" xfId="0" applyFont="1" applyFill="1"/>
    <xf numFmtId="166" fontId="35" fillId="12" borderId="0" xfId="0" applyNumberFormat="1" applyFont="1" applyFill="1" applyAlignment="1">
      <alignment horizontal="center" vertical="center"/>
    </xf>
    <xf numFmtId="3" fontId="30" fillId="12" borderId="0" xfId="0" applyNumberFormat="1" applyFont="1" applyFill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0" fontId="39" fillId="13" borderId="10" xfId="0" applyFont="1" applyFill="1" applyBorder="1" applyAlignment="1">
      <alignment horizontal="right" vertical="center"/>
    </xf>
    <xf numFmtId="0" fontId="4" fillId="12" borderId="11" xfId="0" applyFont="1" applyFill="1" applyBorder="1" applyAlignment="1">
      <alignment vertical="center"/>
    </xf>
    <xf numFmtId="1" fontId="28" fillId="12" borderId="11" xfId="0" applyNumberFormat="1" applyFont="1" applyFill="1" applyBorder="1" applyAlignment="1">
      <alignment horizontal="center" vertical="center"/>
    </xf>
    <xf numFmtId="178" fontId="30" fillId="12" borderId="0" xfId="0" applyNumberFormat="1" applyFont="1" applyFill="1" applyAlignment="1">
      <alignment horizontal="left" vertical="center"/>
    </xf>
    <xf numFmtId="0" fontId="4" fillId="0" borderId="11" xfId="0" applyFont="1" applyBorder="1" applyAlignment="1">
      <alignment vertical="center"/>
    </xf>
    <xf numFmtId="1" fontId="28" fillId="0" borderId="11" xfId="0" applyNumberFormat="1" applyFont="1" applyBorder="1" applyAlignment="1">
      <alignment horizontal="center" vertical="center"/>
    </xf>
    <xf numFmtId="169" fontId="3" fillId="12" borderId="0" xfId="0" applyNumberFormat="1" applyFont="1" applyFill="1" applyAlignment="1">
      <alignment horizontal="center" vertical="center"/>
    </xf>
    <xf numFmtId="3" fontId="30" fillId="12" borderId="0" xfId="0" applyNumberFormat="1" applyFont="1" applyFill="1" applyAlignment="1">
      <alignment horizontal="left" vertical="center"/>
    </xf>
    <xf numFmtId="0" fontId="15" fillId="17" borderId="25" xfId="0" applyFont="1" applyFill="1" applyBorder="1" applyAlignment="1">
      <alignment vertical="center"/>
    </xf>
    <xf numFmtId="0" fontId="15" fillId="17" borderId="0" xfId="0" applyFont="1" applyFill="1" applyAlignment="1">
      <alignment horizontal="center" vertical="center"/>
    </xf>
    <xf numFmtId="10" fontId="40" fillId="17" borderId="2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" fontId="28" fillId="0" borderId="0" xfId="0" applyNumberFormat="1" applyFont="1" applyAlignment="1">
      <alignment horizontal="center" vertical="center"/>
    </xf>
    <xf numFmtId="0" fontId="1" fillId="12" borderId="50" xfId="0" applyFont="1" applyFill="1" applyBorder="1"/>
    <xf numFmtId="0" fontId="1" fillId="12" borderId="51" xfId="0" applyFont="1" applyFill="1" applyBorder="1"/>
    <xf numFmtId="0" fontId="1" fillId="12" borderId="52" xfId="0" applyFont="1" applyFill="1" applyBorder="1"/>
    <xf numFmtId="0" fontId="28" fillId="0" borderId="33" xfId="0" applyFont="1" applyBorder="1" applyAlignment="1">
      <alignment vertical="center"/>
    </xf>
    <xf numFmtId="9" fontId="28" fillId="0" borderId="34" xfId="0" applyNumberFormat="1" applyFont="1" applyBorder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28" fillId="0" borderId="35" xfId="0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9" fontId="28" fillId="0" borderId="37" xfId="0" applyNumberFormat="1" applyFont="1" applyBorder="1" applyAlignment="1">
      <alignment horizontal="center" vertical="center"/>
    </xf>
    <xf numFmtId="166" fontId="1" fillId="0" borderId="0" xfId="0" applyNumberFormat="1" applyFont="1" applyAlignment="1"/>
    <xf numFmtId="0" fontId="15" fillId="17" borderId="53" xfId="0" applyFont="1" applyFill="1" applyBorder="1" applyAlignment="1">
      <alignment vertical="center"/>
    </xf>
    <xf numFmtId="0" fontId="15" fillId="17" borderId="54" xfId="0" applyFont="1" applyFill="1" applyBorder="1" applyAlignment="1">
      <alignment horizontal="center" vertical="center"/>
    </xf>
    <xf numFmtId="0" fontId="40" fillId="17" borderId="55" xfId="0" applyFont="1" applyFill="1" applyBorder="1" applyAlignment="1">
      <alignment horizontal="center" vertical="center"/>
    </xf>
    <xf numFmtId="0" fontId="34" fillId="12" borderId="0" xfId="0" applyFont="1" applyFill="1" applyAlignment="1">
      <alignment vertical="center"/>
    </xf>
    <xf numFmtId="0" fontId="15" fillId="17" borderId="54" xfId="0" applyFont="1" applyFill="1" applyBorder="1" applyAlignment="1">
      <alignment vertical="center"/>
    </xf>
    <xf numFmtId="0" fontId="15" fillId="17" borderId="54" xfId="0" applyFont="1" applyFill="1" applyBorder="1" applyAlignment="1">
      <alignment vertical="center"/>
    </xf>
    <xf numFmtId="0" fontId="31" fillId="4" borderId="0" xfId="0" applyFont="1" applyFill="1" applyAlignment="1">
      <alignment horizontal="left" vertical="center"/>
    </xf>
    <xf numFmtId="9" fontId="28" fillId="0" borderId="0" xfId="0" applyNumberFormat="1" applyFont="1" applyAlignment="1">
      <alignment horizontal="center" vertical="center"/>
    </xf>
    <xf numFmtId="9" fontId="34" fillId="12" borderId="0" xfId="0" applyNumberFormat="1" applyFont="1" applyFill="1" applyAlignment="1">
      <alignment vertical="center"/>
    </xf>
    <xf numFmtId="9" fontId="34" fillId="12" borderId="0" xfId="0" applyNumberFormat="1" applyFont="1" applyFill="1" applyAlignment="1">
      <alignment horizontal="center" vertical="center"/>
    </xf>
    <xf numFmtId="0" fontId="30" fillId="12" borderId="0" xfId="0" quotePrefix="1" applyFont="1" applyFill="1" applyAlignment="1">
      <alignment horizontal="left" vertical="center"/>
    </xf>
    <xf numFmtId="0" fontId="28" fillId="0" borderId="56" xfId="0" applyFont="1" applyBorder="1" applyAlignment="1">
      <alignment vertical="center"/>
    </xf>
    <xf numFmtId="0" fontId="28" fillId="0" borderId="56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9" fontId="28" fillId="0" borderId="34" xfId="0" applyNumberFormat="1" applyFont="1" applyBorder="1" applyAlignment="1">
      <alignment horizontal="center" vertical="center"/>
    </xf>
    <xf numFmtId="0" fontId="3" fillId="0" borderId="57" xfId="0" applyFont="1" applyBorder="1" applyAlignment="1">
      <alignment horizontal="left" vertical="center"/>
    </xf>
    <xf numFmtId="0" fontId="28" fillId="4" borderId="58" xfId="0" applyFont="1" applyFill="1" applyBorder="1" applyAlignment="1">
      <alignment horizontal="center" vertical="center"/>
    </xf>
    <xf numFmtId="0" fontId="28" fillId="4" borderId="59" xfId="0" applyFont="1" applyFill="1" applyBorder="1" applyAlignment="1">
      <alignment horizontal="center" vertical="center"/>
    </xf>
    <xf numFmtId="0" fontId="28" fillId="0" borderId="35" xfId="0" applyFont="1" applyBorder="1" applyAlignment="1">
      <alignment vertical="center"/>
    </xf>
    <xf numFmtId="9" fontId="28" fillId="0" borderId="37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1" fontId="28" fillId="0" borderId="36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28" fillId="4" borderId="20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0" fontId="28" fillId="4" borderId="61" xfId="0" applyFont="1" applyFill="1" applyBorder="1" applyAlignment="1">
      <alignment horizontal="center" vertical="center"/>
    </xf>
    <xf numFmtId="0" fontId="28" fillId="4" borderId="62" xfId="0" applyFont="1" applyFill="1" applyBorder="1" applyAlignment="1">
      <alignment horizontal="center" vertical="center"/>
    </xf>
    <xf numFmtId="10" fontId="34" fillId="12" borderId="0" xfId="0" applyNumberFormat="1" applyFont="1" applyFill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12" fillId="13" borderId="10" xfId="0" applyFont="1" applyFill="1" applyBorder="1" applyAlignment="1">
      <alignment horizontal="center" vertical="center"/>
    </xf>
    <xf numFmtId="9" fontId="32" fillId="0" borderId="25" xfId="0" applyNumberFormat="1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9" fontId="28" fillId="0" borderId="20" xfId="0" applyNumberFormat="1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vertical="center"/>
    </xf>
    <xf numFmtId="0" fontId="3" fillId="0" borderId="63" xfId="0" applyFont="1" applyBorder="1" applyAlignment="1">
      <alignment horizontal="left" vertical="center"/>
    </xf>
    <xf numFmtId="0" fontId="28" fillId="4" borderId="64" xfId="0" applyFont="1" applyFill="1" applyBorder="1" applyAlignment="1">
      <alignment horizontal="center" vertical="center"/>
    </xf>
    <xf numFmtId="0" fontId="28" fillId="4" borderId="65" xfId="0" applyFont="1" applyFill="1" applyBorder="1" applyAlignment="1">
      <alignment horizontal="center" vertical="center"/>
    </xf>
    <xf numFmtId="0" fontId="22" fillId="12" borderId="0" xfId="0" applyFont="1" applyFill="1"/>
    <xf numFmtId="166" fontId="28" fillId="0" borderId="66" xfId="0" applyNumberFormat="1" applyFont="1" applyBorder="1" applyAlignment="1">
      <alignment horizontal="center" vertical="center"/>
    </xf>
    <xf numFmtId="166" fontId="28" fillId="0" borderId="66" xfId="0" applyNumberFormat="1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5" fillId="17" borderId="12" xfId="0" applyFont="1" applyFill="1" applyBorder="1" applyAlignment="1">
      <alignment vertical="center"/>
    </xf>
    <xf numFmtId="0" fontId="15" fillId="17" borderId="13" xfId="0" applyFont="1" applyFill="1" applyBorder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15" fillId="17" borderId="13" xfId="0" applyFont="1" applyFill="1" applyBorder="1" applyAlignment="1">
      <alignment horizontal="center" vertical="center"/>
    </xf>
    <xf numFmtId="0" fontId="3" fillId="17" borderId="14" xfId="0" applyFont="1" applyFill="1" applyBorder="1" applyAlignment="1">
      <alignment horizontal="center" vertical="center"/>
    </xf>
    <xf numFmtId="0" fontId="3" fillId="17" borderId="56" xfId="0" applyFont="1" applyFill="1" applyBorder="1" applyAlignment="1">
      <alignment horizontal="center" vertical="center"/>
    </xf>
    <xf numFmtId="0" fontId="3" fillId="17" borderId="66" xfId="0" applyFont="1" applyFill="1" applyBorder="1" applyAlignment="1">
      <alignment horizontal="center" vertical="center"/>
    </xf>
    <xf numFmtId="14" fontId="5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22" fillId="0" borderId="5" xfId="0" applyFont="1" applyBorder="1"/>
    <xf numFmtId="0" fontId="15" fillId="12" borderId="67" xfId="0" applyFont="1" applyFill="1" applyBorder="1" applyAlignment="1">
      <alignment horizontal="center" vertical="center"/>
    </xf>
    <xf numFmtId="0" fontId="15" fillId="12" borderId="68" xfId="0" applyFont="1" applyFill="1" applyBorder="1" applyAlignment="1">
      <alignment horizontal="center" vertical="center"/>
    </xf>
    <xf numFmtId="0" fontId="15" fillId="12" borderId="6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35" fillId="4" borderId="0" xfId="0" applyNumberFormat="1" applyFont="1" applyFill="1" applyAlignment="1">
      <alignment horizontal="left" vertical="center"/>
    </xf>
    <xf numFmtId="171" fontId="3" fillId="12" borderId="0" xfId="0" applyNumberFormat="1" applyFont="1" applyFill="1" applyAlignment="1">
      <alignment horizontal="center" vertical="center"/>
    </xf>
    <xf numFmtId="0" fontId="15" fillId="8" borderId="70" xfId="0" applyFont="1" applyFill="1" applyBorder="1" applyAlignment="1">
      <alignment horizontal="center" vertical="center"/>
    </xf>
    <xf numFmtId="178" fontId="35" fillId="12" borderId="0" xfId="0" applyNumberFormat="1" applyFont="1" applyFill="1" applyAlignment="1">
      <alignment horizontal="left" vertical="center"/>
    </xf>
    <xf numFmtId="166" fontId="3" fillId="12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9" fontId="3" fillId="8" borderId="4" xfId="0" applyNumberFormat="1" applyFont="1" applyFill="1" applyBorder="1" applyAlignment="1">
      <alignment horizontal="center" vertical="center"/>
    </xf>
    <xf numFmtId="9" fontId="3" fillId="8" borderId="0" xfId="0" applyNumberFormat="1" applyFont="1" applyFill="1" applyAlignment="1">
      <alignment horizontal="center" vertical="center"/>
    </xf>
    <xf numFmtId="178" fontId="35" fillId="12" borderId="66" xfId="0" applyNumberFormat="1" applyFont="1" applyFill="1" applyBorder="1" applyAlignment="1">
      <alignment horizontal="left" vertical="center"/>
    </xf>
    <xf numFmtId="166" fontId="3" fillId="12" borderId="66" xfId="0" applyNumberFormat="1" applyFont="1" applyFill="1" applyBorder="1" applyAlignment="1">
      <alignment horizontal="center" vertical="center"/>
    </xf>
    <xf numFmtId="0" fontId="3" fillId="8" borderId="66" xfId="0" applyFont="1" applyFill="1" applyBorder="1" applyAlignment="1">
      <alignment horizontal="center" vertical="center"/>
    </xf>
    <xf numFmtId="9" fontId="3" fillId="8" borderId="71" xfId="0" applyNumberFormat="1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9" fontId="3" fillId="8" borderId="72" xfId="0" applyNumberFormat="1" applyFont="1" applyFill="1" applyBorder="1" applyAlignment="1">
      <alignment horizontal="center" vertical="center"/>
    </xf>
    <xf numFmtId="9" fontId="3" fillId="8" borderId="36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1" fillId="12" borderId="0" xfId="0" applyFont="1" applyFill="1" applyAlignment="1">
      <alignment horizontal="left" vertical="center"/>
    </xf>
    <xf numFmtId="0" fontId="41" fillId="12" borderId="0" xfId="0" applyFont="1" applyFill="1" applyAlignment="1">
      <alignment vertical="center"/>
    </xf>
    <xf numFmtId="0" fontId="42" fillId="12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/>
    </xf>
    <xf numFmtId="178" fontId="41" fillId="12" borderId="0" xfId="0" applyNumberFormat="1" applyFont="1" applyFill="1" applyAlignment="1">
      <alignment horizontal="left" vertical="center"/>
    </xf>
    <xf numFmtId="171" fontId="41" fillId="12" borderId="0" xfId="0" applyNumberFormat="1" applyFont="1" applyFill="1" applyAlignment="1">
      <alignment horizontal="center" vertical="center"/>
    </xf>
    <xf numFmtId="171" fontId="42" fillId="12" borderId="0" xfId="0" applyNumberFormat="1" applyFont="1" applyFill="1" applyAlignment="1">
      <alignment horizontal="center" vertical="center"/>
    </xf>
    <xf numFmtId="171" fontId="42" fillId="12" borderId="0" xfId="0" applyNumberFormat="1" applyFont="1" applyFill="1" applyAlignment="1">
      <alignment horizontal="center"/>
    </xf>
    <xf numFmtId="10" fontId="41" fillId="12" borderId="0" xfId="0" applyNumberFormat="1" applyFont="1" applyFill="1" applyAlignment="1">
      <alignment horizontal="center" vertical="center"/>
    </xf>
    <xf numFmtId="178" fontId="41" fillId="12" borderId="0" xfId="0" applyNumberFormat="1" applyFont="1" applyFill="1" applyAlignment="1">
      <alignment vertical="center"/>
    </xf>
    <xf numFmtId="166" fontId="41" fillId="12" borderId="0" xfId="0" applyNumberFormat="1" applyFont="1" applyFill="1" applyAlignment="1">
      <alignment horizontal="center" vertical="center"/>
    </xf>
    <xf numFmtId="166" fontId="42" fillId="12" borderId="0" xfId="0" applyNumberFormat="1" applyFont="1" applyFill="1" applyAlignment="1">
      <alignment horizontal="center" vertical="center"/>
    </xf>
    <xf numFmtId="166" fontId="42" fillId="12" borderId="0" xfId="0" applyNumberFormat="1" applyFont="1" applyFill="1" applyAlignment="1">
      <alignment horizontal="center"/>
    </xf>
    <xf numFmtId="0" fontId="35" fillId="12" borderId="0" xfId="0" applyFont="1" applyFill="1" applyAlignment="1">
      <alignment horizontal="left" vertical="center"/>
    </xf>
    <xf numFmtId="166" fontId="3" fillId="12" borderId="0" xfId="0" applyNumberFormat="1" applyFont="1" applyFill="1" applyAlignment="1">
      <alignment horizontal="center" vertical="center"/>
    </xf>
    <xf numFmtId="166" fontId="3" fillId="12" borderId="66" xfId="0" applyNumberFormat="1" applyFont="1" applyFill="1" applyBorder="1" applyAlignment="1">
      <alignment horizontal="center" vertical="center"/>
    </xf>
    <xf numFmtId="171" fontId="15" fillId="12" borderId="67" xfId="0" applyNumberFormat="1" applyFont="1" applyFill="1" applyBorder="1" applyAlignment="1">
      <alignment horizontal="center" vertical="center"/>
    </xf>
    <xf numFmtId="171" fontId="15" fillId="12" borderId="68" xfId="0" applyNumberFormat="1" applyFont="1" applyFill="1" applyBorder="1" applyAlignment="1">
      <alignment horizontal="center" vertical="center"/>
    </xf>
    <xf numFmtId="0" fontId="42" fillId="12" borderId="0" xfId="0" applyFont="1" applyFill="1" applyAlignment="1">
      <alignment horizontal="left" vertical="center"/>
    </xf>
    <xf numFmtId="171" fontId="42" fillId="12" borderId="0" xfId="0" applyNumberFormat="1" applyFont="1" applyFill="1" applyAlignment="1">
      <alignment vertical="center"/>
    </xf>
    <xf numFmtId="171" fontId="35" fillId="12" borderId="0" xfId="0" applyNumberFormat="1" applyFont="1" applyFill="1" applyAlignment="1">
      <alignment horizontal="left" vertical="center"/>
    </xf>
    <xf numFmtId="171" fontId="3" fillId="12" borderId="0" xfId="0" applyNumberFormat="1" applyFont="1" applyFill="1" applyAlignment="1">
      <alignment horizontal="center" vertical="center"/>
    </xf>
    <xf numFmtId="171" fontId="42" fillId="12" borderId="0" xfId="0" applyNumberFormat="1" applyFont="1" applyFill="1" applyAlignment="1">
      <alignment horizontal="left" vertical="center"/>
    </xf>
    <xf numFmtId="171" fontId="35" fillId="12" borderId="66" xfId="0" applyNumberFormat="1" applyFont="1" applyFill="1" applyBorder="1" applyAlignment="1">
      <alignment horizontal="left" vertical="center"/>
    </xf>
    <xf numFmtId="171" fontId="3" fillId="12" borderId="66" xfId="0" applyNumberFormat="1" applyFont="1" applyFill="1" applyBorder="1" applyAlignment="1">
      <alignment horizontal="center" vertical="center"/>
    </xf>
    <xf numFmtId="0" fontId="29" fillId="12" borderId="67" xfId="0" applyFont="1" applyFill="1" applyBorder="1" applyAlignment="1">
      <alignment horizontal="left" vertical="center"/>
    </xf>
    <xf numFmtId="178" fontId="29" fillId="12" borderId="68" xfId="0" applyNumberFormat="1" applyFont="1" applyFill="1" applyBorder="1" applyAlignment="1">
      <alignment horizontal="center" vertical="center"/>
    </xf>
    <xf numFmtId="179" fontId="29" fillId="12" borderId="68" xfId="0" applyNumberFormat="1" applyFont="1" applyFill="1" applyBorder="1" applyAlignment="1">
      <alignment horizontal="center" vertical="center"/>
    </xf>
    <xf numFmtId="0" fontId="29" fillId="12" borderId="73" xfId="0" quotePrefix="1" applyFont="1" applyFill="1" applyBorder="1" applyAlignment="1">
      <alignment horizontal="center" vertical="center"/>
    </xf>
    <xf numFmtId="0" fontId="29" fillId="12" borderId="68" xfId="0" quotePrefix="1" applyFont="1" applyFill="1" applyBorder="1" applyAlignment="1">
      <alignment horizontal="center" vertical="center"/>
    </xf>
    <xf numFmtId="0" fontId="35" fillId="12" borderId="74" xfId="0" applyFont="1" applyFill="1" applyBorder="1" applyAlignment="1">
      <alignment horizontal="left" vertical="center"/>
    </xf>
    <xf numFmtId="166" fontId="3" fillId="12" borderId="4" xfId="0" applyNumberFormat="1" applyFont="1" applyFill="1" applyBorder="1" applyAlignment="1">
      <alignment horizontal="center" vertical="center"/>
    </xf>
    <xf numFmtId="9" fontId="4" fillId="12" borderId="0" xfId="0" applyNumberFormat="1" applyFont="1" applyFill="1" applyAlignment="1">
      <alignment horizontal="center" vertical="center"/>
    </xf>
    <xf numFmtId="9" fontId="4" fillId="12" borderId="3" xfId="0" applyNumberFormat="1" applyFont="1" applyFill="1" applyBorder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12" borderId="21" xfId="0" applyNumberFormat="1" applyFont="1" applyFill="1" applyBorder="1" applyAlignment="1">
      <alignment horizontal="center" vertical="center"/>
    </xf>
    <xf numFmtId="0" fontId="35" fillId="12" borderId="74" xfId="0" quotePrefix="1" applyFont="1" applyFill="1" applyBorder="1" applyAlignment="1">
      <alignment horizontal="left" vertical="center"/>
    </xf>
    <xf numFmtId="166" fontId="35" fillId="12" borderId="8" xfId="0" applyNumberFormat="1" applyFont="1" applyFill="1" applyBorder="1" applyAlignment="1">
      <alignment horizontal="left" vertical="center"/>
    </xf>
    <xf numFmtId="166" fontId="3" fillId="12" borderId="71" xfId="0" applyNumberFormat="1" applyFont="1" applyFill="1" applyBorder="1" applyAlignment="1">
      <alignment horizontal="center" vertical="center"/>
    </xf>
    <xf numFmtId="9" fontId="4" fillId="12" borderId="66" xfId="0" applyNumberFormat="1" applyFont="1" applyFill="1" applyBorder="1" applyAlignment="1">
      <alignment horizontal="center" vertical="center"/>
    </xf>
    <xf numFmtId="9" fontId="4" fillId="12" borderId="75" xfId="0" applyNumberFormat="1" applyFont="1" applyFill="1" applyBorder="1" applyAlignment="1">
      <alignment horizontal="center" vertical="center"/>
    </xf>
    <xf numFmtId="3" fontId="3" fillId="12" borderId="66" xfId="0" applyNumberFormat="1" applyFont="1" applyFill="1" applyBorder="1" applyAlignment="1">
      <alignment horizontal="center" vertical="center"/>
    </xf>
    <xf numFmtId="3" fontId="3" fillId="12" borderId="76" xfId="0" applyNumberFormat="1" applyFont="1" applyFill="1" applyBorder="1" applyAlignment="1">
      <alignment horizontal="center" vertical="center"/>
    </xf>
    <xf numFmtId="171" fontId="15" fillId="12" borderId="77" xfId="0" applyNumberFormat="1" applyFont="1" applyFill="1" applyBorder="1" applyAlignment="1">
      <alignment horizontal="center" vertical="center"/>
    </xf>
    <xf numFmtId="171" fontId="15" fillId="12" borderId="78" xfId="0" applyNumberFormat="1" applyFont="1" applyFill="1" applyBorder="1" applyAlignment="1">
      <alignment horizontal="center" vertical="center"/>
    </xf>
    <xf numFmtId="171" fontId="15" fillId="12" borderId="79" xfId="0" applyNumberFormat="1" applyFont="1" applyFill="1" applyBorder="1" applyAlignment="1">
      <alignment horizontal="center" vertical="center"/>
    </xf>
    <xf numFmtId="171" fontId="15" fillId="12" borderId="79" xfId="0" applyNumberFormat="1" applyFont="1" applyFill="1" applyBorder="1" applyAlignment="1">
      <alignment horizontal="center" vertical="center"/>
    </xf>
    <xf numFmtId="171" fontId="15" fillId="12" borderId="80" xfId="0" applyNumberFormat="1" applyFont="1" applyFill="1" applyBorder="1" applyAlignment="1">
      <alignment horizontal="center" vertical="center"/>
    </xf>
    <xf numFmtId="166" fontId="10" fillId="6" borderId="81" xfId="0" applyNumberFormat="1" applyFont="1" applyFill="1" applyBorder="1" applyAlignment="1">
      <alignment horizontal="center" vertical="center"/>
    </xf>
    <xf numFmtId="166" fontId="35" fillId="12" borderId="21" xfId="0" applyNumberFormat="1" applyFont="1" applyFill="1" applyBorder="1" applyAlignment="1">
      <alignment horizontal="center" vertical="center"/>
    </xf>
    <xf numFmtId="3" fontId="3" fillId="12" borderId="20" xfId="0" applyNumberFormat="1" applyFont="1" applyFill="1" applyBorder="1" applyAlignment="1">
      <alignment horizontal="center" vertical="center"/>
    </xf>
    <xf numFmtId="166" fontId="35" fillId="12" borderId="74" xfId="0" applyNumberFormat="1" applyFont="1" applyFill="1" applyBorder="1" applyAlignment="1">
      <alignment horizontal="center" vertical="center"/>
    </xf>
    <xf numFmtId="166" fontId="35" fillId="12" borderId="82" xfId="0" applyNumberFormat="1" applyFont="1" applyFill="1" applyBorder="1" applyAlignment="1">
      <alignment horizontal="center" vertical="center"/>
    </xf>
    <xf numFmtId="3" fontId="3" fillId="12" borderId="83" xfId="0" applyNumberFormat="1" applyFont="1" applyFill="1" applyBorder="1" applyAlignment="1">
      <alignment horizontal="center" vertical="center"/>
    </xf>
    <xf numFmtId="3" fontId="3" fillId="12" borderId="84" xfId="0" applyNumberFormat="1" applyFont="1" applyFill="1" applyBorder="1" applyAlignment="1">
      <alignment horizontal="center" vertical="center"/>
    </xf>
    <xf numFmtId="0" fontId="15" fillId="12" borderId="68" xfId="0" applyFont="1" applyFill="1" applyBorder="1" applyAlignment="1">
      <alignment horizontal="center" vertical="center"/>
    </xf>
    <xf numFmtId="10" fontId="22" fillId="0" borderId="0" xfId="0" applyNumberFormat="1" applyFont="1"/>
    <xf numFmtId="173" fontId="3" fillId="12" borderId="0" xfId="0" applyNumberFormat="1" applyFont="1" applyFill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180" fontId="29" fillId="12" borderId="68" xfId="0" applyNumberFormat="1" applyFont="1" applyFill="1" applyBorder="1" applyAlignment="1">
      <alignment horizontal="center" vertical="center"/>
    </xf>
    <xf numFmtId="178" fontId="35" fillId="12" borderId="74" xfId="0" applyNumberFormat="1" applyFont="1" applyFill="1" applyBorder="1" applyAlignment="1">
      <alignment horizontal="left" vertical="center"/>
    </xf>
    <xf numFmtId="178" fontId="35" fillId="12" borderId="8" xfId="0" applyNumberFormat="1" applyFont="1" applyFill="1" applyBorder="1" applyAlignment="1">
      <alignment horizontal="left" vertical="center"/>
    </xf>
    <xf numFmtId="0" fontId="15" fillId="12" borderId="12" xfId="0" applyFont="1" applyFill="1" applyBorder="1" applyAlignment="1">
      <alignment vertical="center"/>
    </xf>
    <xf numFmtId="0" fontId="15" fillId="12" borderId="13" xfId="0" applyFont="1" applyFill="1" applyBorder="1" applyAlignment="1">
      <alignment horizontal="center" vertical="center"/>
    </xf>
    <xf numFmtId="0" fontId="15" fillId="12" borderId="14" xfId="0" applyFont="1" applyFill="1" applyBorder="1" applyAlignment="1">
      <alignment horizontal="center" vertical="center"/>
    </xf>
    <xf numFmtId="0" fontId="35" fillId="12" borderId="0" xfId="0" applyFont="1" applyFill="1" applyAlignment="1">
      <alignment vertical="center"/>
    </xf>
    <xf numFmtId="9" fontId="4" fillId="0" borderId="0" xfId="0" applyNumberFormat="1" applyFont="1" applyAlignment="1">
      <alignment vertical="center"/>
    </xf>
    <xf numFmtId="0" fontId="35" fillId="12" borderId="85" xfId="0" applyFont="1" applyFill="1" applyBorder="1" applyAlignment="1">
      <alignment vertical="center"/>
    </xf>
    <xf numFmtId="0" fontId="3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" fillId="13" borderId="0" xfId="0" applyFont="1" applyFill="1"/>
    <xf numFmtId="0" fontId="12" fillId="10" borderId="0" xfId="0" applyFont="1" applyFill="1" applyAlignment="1">
      <alignment horizontal="center" vertical="center"/>
    </xf>
    <xf numFmtId="0" fontId="12" fillId="10" borderId="18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81" fontId="42" fillId="0" borderId="0" xfId="0" applyNumberFormat="1" applyFont="1" applyAlignment="1">
      <alignment horizontal="center" vertical="center"/>
    </xf>
    <xf numFmtId="0" fontId="15" fillId="12" borderId="9" xfId="0" applyFont="1" applyFill="1" applyBorder="1" applyAlignment="1">
      <alignment horizontal="center" vertical="center"/>
    </xf>
    <xf numFmtId="0" fontId="15" fillId="12" borderId="86" xfId="0" applyFont="1" applyFill="1" applyBorder="1" applyAlignment="1">
      <alignment horizontal="center" vertical="center"/>
    </xf>
    <xf numFmtId="0" fontId="29" fillId="12" borderId="86" xfId="0" applyFont="1" applyFill="1" applyBorder="1" applyAlignment="1">
      <alignment horizontal="center" vertical="center"/>
    </xf>
    <xf numFmtId="0" fontId="29" fillId="12" borderId="86" xfId="0" applyFont="1" applyFill="1" applyBorder="1" applyAlignment="1">
      <alignment horizontal="center" vertical="center"/>
    </xf>
    <xf numFmtId="0" fontId="15" fillId="12" borderId="86" xfId="0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0" fontId="15" fillId="12" borderId="87" xfId="0" applyFont="1" applyFill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5" fillId="9" borderId="88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9" borderId="89" xfId="0" applyFont="1" applyFill="1" applyBorder="1" applyAlignment="1">
      <alignment horizontal="center" vertical="center"/>
    </xf>
    <xf numFmtId="0" fontId="15" fillId="9" borderId="90" xfId="0" applyFont="1" applyFill="1" applyBorder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0" fontId="35" fillId="12" borderId="88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35" fillId="12" borderId="83" xfId="0" applyFont="1" applyFill="1" applyBorder="1" applyAlignment="1">
      <alignment horizontal="center" vertical="center"/>
    </xf>
    <xf numFmtId="0" fontId="35" fillId="12" borderId="91" xfId="0" applyFont="1" applyFill="1" applyBorder="1" applyAlignment="1">
      <alignment horizontal="center" vertical="center"/>
    </xf>
    <xf numFmtId="0" fontId="15" fillId="7" borderId="83" xfId="0" applyFont="1" applyFill="1" applyBorder="1" applyAlignment="1">
      <alignment horizontal="center" vertical="center"/>
    </xf>
    <xf numFmtId="0" fontId="4" fillId="12" borderId="83" xfId="0" applyFont="1" applyFill="1" applyBorder="1" applyAlignment="1">
      <alignment horizontal="center" vertical="center"/>
    </xf>
    <xf numFmtId="0" fontId="4" fillId="12" borderId="92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left" vertical="center"/>
    </xf>
    <xf numFmtId="181" fontId="14" fillId="0" borderId="93" xfId="0" applyNumberFormat="1" applyFont="1" applyBorder="1" applyAlignment="1">
      <alignment horizontal="center" vertical="center"/>
    </xf>
    <xf numFmtId="0" fontId="14" fillId="7" borderId="94" xfId="0" applyFont="1" applyFill="1" applyBorder="1" applyAlignment="1">
      <alignment horizontal="center" vertical="center"/>
    </xf>
    <xf numFmtId="0" fontId="1" fillId="0" borderId="94" xfId="0" applyFont="1" applyBorder="1"/>
    <xf numFmtId="0" fontId="42" fillId="0" borderId="94" xfId="0" applyFont="1" applyBorder="1" applyAlignment="1">
      <alignment horizontal="center" vertical="center"/>
    </xf>
    <xf numFmtId="0" fontId="42" fillId="12" borderId="94" xfId="0" applyFont="1" applyFill="1" applyBorder="1" applyAlignment="1">
      <alignment horizontal="center" vertical="center"/>
    </xf>
    <xf numFmtId="0" fontId="42" fillId="12" borderId="95" xfId="0" applyFont="1" applyFill="1" applyBorder="1" applyAlignment="1">
      <alignment horizontal="center" vertical="center"/>
    </xf>
    <xf numFmtId="181" fontId="42" fillId="12" borderId="0" xfId="0" applyNumberFormat="1" applyFont="1" applyFill="1" applyAlignment="1">
      <alignment horizontal="center" vertical="center"/>
    </xf>
    <xf numFmtId="18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9" fontId="42" fillId="4" borderId="0" xfId="0" applyNumberFormat="1" applyFont="1" applyFill="1" applyAlignment="1">
      <alignment horizontal="center" vertical="center"/>
    </xf>
    <xf numFmtId="181" fontId="14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181" fontId="42" fillId="0" borderId="17" xfId="0" applyNumberFormat="1" applyFont="1" applyBorder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181" fontId="42" fillId="12" borderId="17" xfId="0" applyNumberFormat="1" applyFont="1" applyFill="1" applyBorder="1" applyAlignment="1">
      <alignment horizontal="center" vertical="center"/>
    </xf>
    <xf numFmtId="0" fontId="42" fillId="12" borderId="17" xfId="0" applyFont="1" applyFill="1" applyBorder="1" applyAlignment="1">
      <alignment horizontal="center" vertical="center"/>
    </xf>
    <xf numFmtId="0" fontId="43" fillId="12" borderId="17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44" fillId="0" borderId="15" xfId="0" applyFont="1" applyBorder="1" applyAlignment="1"/>
    <xf numFmtId="0" fontId="44" fillId="0" borderId="0" xfId="0" applyFont="1" applyAlignment="1"/>
    <xf numFmtId="0" fontId="29" fillId="12" borderId="96" xfId="0" applyFont="1" applyFill="1" applyBorder="1" applyAlignment="1">
      <alignment horizontal="left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left" vertical="center"/>
    </xf>
    <xf numFmtId="182" fontId="4" fillId="12" borderId="0" xfId="0" applyNumberFormat="1" applyFont="1" applyFill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0" fontId="29" fillId="12" borderId="36" xfId="0" applyFont="1" applyFill="1" applyBorder="1" applyAlignment="1">
      <alignment horizontal="center" vertical="center"/>
    </xf>
    <xf numFmtId="0" fontId="29" fillId="12" borderId="36" xfId="0" applyFont="1" applyFill="1" applyBorder="1" applyAlignment="1">
      <alignment horizontal="left" vertical="center"/>
    </xf>
    <xf numFmtId="182" fontId="4" fillId="12" borderId="36" xfId="0" applyNumberFormat="1" applyFont="1" applyFill="1" applyBorder="1" applyAlignment="1">
      <alignment horizontal="center" vertical="center"/>
    </xf>
    <xf numFmtId="10" fontId="3" fillId="0" borderId="0" xfId="0" applyNumberFormat="1" applyFont="1" applyAlignment="1">
      <alignment vertical="center"/>
    </xf>
    <xf numFmtId="0" fontId="29" fillId="12" borderId="0" xfId="0" applyFont="1" applyFill="1" applyAlignment="1">
      <alignment horizontal="left" vertical="center"/>
    </xf>
    <xf numFmtId="0" fontId="35" fillId="12" borderId="97" xfId="0" applyFont="1" applyFill="1" applyBorder="1" applyAlignment="1">
      <alignment horizontal="center" vertical="center"/>
    </xf>
    <xf numFmtId="0" fontId="35" fillId="12" borderId="98" xfId="0" applyFont="1" applyFill="1" applyBorder="1" applyAlignment="1">
      <alignment horizontal="left" vertical="center"/>
    </xf>
    <xf numFmtId="9" fontId="6" fillId="12" borderId="98" xfId="0" applyNumberFormat="1" applyFont="1" applyFill="1" applyBorder="1" applyAlignment="1">
      <alignment horizontal="center" vertical="center"/>
    </xf>
    <xf numFmtId="9" fontId="6" fillId="12" borderId="99" xfId="0" applyNumberFormat="1" applyFont="1" applyFill="1" applyBorder="1" applyAlignment="1">
      <alignment horizontal="center" vertical="center"/>
    </xf>
    <xf numFmtId="0" fontId="45" fillId="12" borderId="35" xfId="0" applyFont="1" applyFill="1" applyBorder="1" applyAlignment="1">
      <alignment horizontal="center" vertical="center"/>
    </xf>
    <xf numFmtId="0" fontId="35" fillId="12" borderId="36" xfId="0" applyFont="1" applyFill="1" applyBorder="1" applyAlignment="1">
      <alignment horizontal="left" vertical="center"/>
    </xf>
    <xf numFmtId="9" fontId="6" fillId="12" borderId="36" xfId="0" applyNumberFormat="1" applyFont="1" applyFill="1" applyBorder="1" applyAlignment="1">
      <alignment horizontal="center" vertical="center"/>
    </xf>
    <xf numFmtId="9" fontId="6" fillId="12" borderId="37" xfId="0" applyNumberFormat="1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6" fillId="8" borderId="98" xfId="0" applyFont="1" applyFill="1" applyBorder="1" applyAlignment="1">
      <alignment horizontal="center" vertical="center"/>
    </xf>
    <xf numFmtId="0" fontId="6" fillId="8" borderId="99" xfId="0" applyFont="1" applyFill="1" applyBorder="1" applyAlignment="1">
      <alignment horizontal="center" vertical="center"/>
    </xf>
    <xf numFmtId="0" fontId="6" fillId="8" borderId="36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182" fontId="1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4" fillId="6" borderId="3" xfId="0" applyNumberFormat="1" applyFont="1" applyFill="1" applyBorder="1" applyAlignment="1">
      <alignment vertical="center"/>
    </xf>
    <xf numFmtId="0" fontId="3" fillId="6" borderId="3" xfId="0" applyNumberFormat="1" applyFont="1" applyFill="1" applyBorder="1" applyAlignment="1">
      <alignment horizontal="left" vertical="center"/>
    </xf>
    <xf numFmtId="0" fontId="3" fillId="6" borderId="3" xfId="0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center" vertical="center" wrapText="1"/>
    </xf>
    <xf numFmtId="0" fontId="1" fillId="12" borderId="8" xfId="0" applyFont="1" applyFill="1" applyBorder="1"/>
    <xf numFmtId="172" fontId="16" fillId="9" borderId="6" xfId="0" applyNumberFormat="1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/>
    </xf>
    <xf numFmtId="0" fontId="0" fillId="0" borderId="0" xfId="0" applyFont="1" applyAlignment="1"/>
    <xf numFmtId="0" fontId="9" fillId="5" borderId="22" xfId="0" applyFont="1" applyFill="1" applyBorder="1" applyAlignment="1">
      <alignment horizontal="center" vertical="center"/>
    </xf>
    <xf numFmtId="0" fontId="1" fillId="0" borderId="23" xfId="0" applyFont="1" applyBorder="1"/>
    <xf numFmtId="0" fontId="1" fillId="0" borderId="24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177" fontId="27" fillId="13" borderId="44" xfId="0" applyNumberFormat="1" applyFont="1" applyFill="1" applyBorder="1" applyAlignment="1">
      <alignment horizontal="left" vertical="center"/>
    </xf>
    <xf numFmtId="0" fontId="1" fillId="0" borderId="45" xfId="0" applyFont="1" applyBorder="1"/>
    <xf numFmtId="0" fontId="1" fillId="0" borderId="47" xfId="0" applyFont="1" applyBorder="1"/>
    <xf numFmtId="0" fontId="1" fillId="0" borderId="48" xfId="0" applyFont="1" applyBorder="1"/>
    <xf numFmtId="166" fontId="27" fillId="13" borderId="46" xfId="0" applyNumberFormat="1" applyFont="1" applyFill="1" applyBorder="1" applyAlignment="1">
      <alignment horizontal="center" vertical="center"/>
    </xf>
    <xf numFmtId="0" fontId="1" fillId="0" borderId="49" xfId="0" applyFont="1" applyBorder="1"/>
    <xf numFmtId="0" fontId="29" fillId="12" borderId="73" xfId="0" applyFont="1" applyFill="1" applyBorder="1" applyAlignment="1">
      <alignment horizontal="center" vertical="center"/>
    </xf>
    <xf numFmtId="0" fontId="1" fillId="0" borderId="68" xfId="0" applyFont="1" applyBorder="1"/>
    <xf numFmtId="0" fontId="1" fillId="0" borderId="69" xfId="0" applyFont="1" applyBorder="1"/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B5394"/>
          <bgColor rgb="FF0B5394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ont>
        <color rgb="FFFFFFFF"/>
      </font>
      <fill>
        <patternFill patternType="solid">
          <fgColor rgb="FF0B5394"/>
          <bgColor rgb="FF0B539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KPIs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PRM ALQUILER CORPO / DISTRITO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REPORTE!$V$9:$V$18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REPORTE!$W$9:$W$18</c:f>
              <c:numCache>
                <c:formatCode>#,##0\ [$€-1]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EF7-AD46-686B1107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999177"/>
        <c:axId val="1138472964"/>
      </c:barChart>
      <c:catAx>
        <c:axId val="1125999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1138472964"/>
        <c:crosses val="autoZero"/>
        <c:auto val="1"/>
        <c:lblAlgn val="ctr"/>
        <c:lblOffset val="100"/>
        <c:noMultiLvlLbl val="1"/>
      </c:catAx>
      <c:valAx>
        <c:axId val="1138472964"/>
        <c:scaling>
          <c:orientation val="minMax"/>
        </c:scaling>
        <c:delete val="0"/>
        <c:axPos val="l"/>
        <c:numFmt formatCode="#,##0\ [$€-1]" sourceLinked="1"/>
        <c:majorTickMark val="cross"/>
        <c:minorTickMark val="cross"/>
        <c:tickLblPos val="nextTo"/>
        <c:spPr>
          <a:ln>
            <a:noFill/>
          </a:ln>
        </c:spPr>
        <c:crossAx val="11259991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REPORTE!$W$3</c:f>
              <c:strCache>
                <c:ptCount val="1"/>
                <c:pt idx="0">
                  <c:v>Incorporadas</c:v>
                </c:pt>
              </c:strCache>
            </c:strRef>
          </c:tx>
          <c:spPr>
            <a:solidFill>
              <a:srgbClr val="0B5394"/>
            </a:solidFill>
          </c:spPr>
          <c:invertIfNegative val="1"/>
          <c:cat>
            <c:strRef>
              <c:f>REPORTE!$V$4:$V$6</c:f>
              <c:strCache>
                <c:ptCount val="3"/>
                <c:pt idx="0">
                  <c:v>Total </c:v>
                </c:pt>
                <c:pt idx="1">
                  <c:v>Corporativo</c:v>
                </c:pt>
                <c:pt idx="2">
                  <c:v>Turístico</c:v>
                </c:pt>
              </c:strCache>
            </c:strRef>
          </c:cat>
          <c:val>
            <c:numRef>
              <c:f>REPORTE!$W$4:$W$6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6BF-469E-93D9-7FA227F6C363}"/>
            </c:ext>
          </c:extLst>
        </c:ser>
        <c:ser>
          <c:idx val="1"/>
          <c:order val="1"/>
          <c:tx>
            <c:strRef>
              <c:f>REPORTE!$X$3</c:f>
              <c:strCache>
                <c:ptCount val="1"/>
                <c:pt idx="0">
                  <c:v>Descatalogadas</c:v>
                </c:pt>
              </c:strCache>
            </c:strRef>
          </c:tx>
          <c:spPr>
            <a:solidFill>
              <a:srgbClr val="999999"/>
            </a:solidFill>
          </c:spPr>
          <c:invertIfNegative val="1"/>
          <c:cat>
            <c:strRef>
              <c:f>REPORTE!$V$4:$V$6</c:f>
              <c:strCache>
                <c:ptCount val="3"/>
                <c:pt idx="0">
                  <c:v>Total </c:v>
                </c:pt>
                <c:pt idx="1">
                  <c:v>Corporativo</c:v>
                </c:pt>
                <c:pt idx="2">
                  <c:v>Turístico</c:v>
                </c:pt>
              </c:strCache>
            </c:strRef>
          </c:cat>
          <c:val>
            <c:numRef>
              <c:f>REPORTE!$X$4:$X$6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6BF-469E-93D9-7FA227F6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518798"/>
        <c:axId val="2012106615"/>
      </c:barChart>
      <c:catAx>
        <c:axId val="969518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2012106615"/>
        <c:crosses val="autoZero"/>
        <c:auto val="1"/>
        <c:lblAlgn val="ctr"/>
        <c:lblOffset val="100"/>
        <c:noMultiLvlLbl val="1"/>
      </c:catAx>
      <c:valAx>
        <c:axId val="2012106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96951879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REPORTE!$AC$16</c:f>
              <c:strCache>
                <c:ptCount val="1"/>
                <c:pt idx="0">
                  <c:v>Incorporadas</c:v>
                </c:pt>
              </c:strCache>
            </c:strRef>
          </c:tx>
          <c:spPr>
            <a:solidFill>
              <a:srgbClr val="0B5394"/>
            </a:solidFill>
          </c:spPr>
          <c:invertIfNegative val="1"/>
          <c:cat>
            <c:strRef>
              <c:f>REPORTE!$AB$17</c:f>
              <c:strCache>
                <c:ptCount val="1"/>
                <c:pt idx="0">
                  <c:v>Propiedades</c:v>
                </c:pt>
              </c:strCache>
            </c:strRef>
          </c:cat>
          <c:val>
            <c:numRef>
              <c:f>REPORTE!$AC$17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51A-4353-9D47-2DDCADD08EA3}"/>
            </c:ext>
          </c:extLst>
        </c:ser>
        <c:ser>
          <c:idx val="1"/>
          <c:order val="1"/>
          <c:tx>
            <c:strRef>
              <c:f>REPORTE!$AD$16</c:f>
              <c:strCache>
                <c:ptCount val="1"/>
                <c:pt idx="0">
                  <c:v>Descatalogadas</c:v>
                </c:pt>
              </c:strCache>
            </c:strRef>
          </c:tx>
          <c:spPr>
            <a:solidFill>
              <a:srgbClr val="999999"/>
            </a:solidFill>
          </c:spPr>
          <c:invertIfNegative val="1"/>
          <c:cat>
            <c:strRef>
              <c:f>REPORTE!$AB$17</c:f>
              <c:strCache>
                <c:ptCount val="1"/>
                <c:pt idx="0">
                  <c:v>Propiedades</c:v>
                </c:pt>
              </c:strCache>
            </c:strRef>
          </c:cat>
          <c:val>
            <c:numRef>
              <c:f>REPORTE!$AD$17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51A-4353-9D47-2DDCADD08EA3}"/>
            </c:ext>
          </c:extLst>
        </c:ser>
        <c:ser>
          <c:idx val="2"/>
          <c:order val="2"/>
          <c:tx>
            <c:strRef>
              <c:f>REPORTE!$AE$16</c:f>
              <c:strCache>
                <c:ptCount val="1"/>
                <c:pt idx="0">
                  <c:v>En Proceso</c:v>
                </c:pt>
              </c:strCache>
            </c:strRef>
          </c:tx>
          <c:spPr>
            <a:solidFill>
              <a:srgbClr val="073763"/>
            </a:solidFill>
          </c:spPr>
          <c:invertIfNegative val="1"/>
          <c:cat>
            <c:strRef>
              <c:f>REPORTE!$AB$17</c:f>
              <c:strCache>
                <c:ptCount val="1"/>
                <c:pt idx="0">
                  <c:v>Propiedades</c:v>
                </c:pt>
              </c:strCache>
            </c:strRef>
          </c:cat>
          <c:val>
            <c:numRef>
              <c:f>REPORTE!$AE$17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51A-4353-9D47-2DDCADD08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368336"/>
        <c:axId val="930948129"/>
      </c:barChart>
      <c:catAx>
        <c:axId val="164336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930948129"/>
        <c:crosses val="autoZero"/>
        <c:auto val="1"/>
        <c:lblAlgn val="ctr"/>
        <c:lblOffset val="100"/>
        <c:noMultiLvlLbl val="1"/>
      </c:catAx>
      <c:valAx>
        <c:axId val="930948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1643368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INCORPORACIONES NETAS / AÑO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REPORTE!$AJ$289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B5394">
                <a:alpha val="30000"/>
              </a:srgbClr>
            </a:solidFill>
            <a:ln w="19050" cmpd="sng">
              <a:solidFill>
                <a:srgbClr val="0B5394"/>
              </a:solidFill>
            </a:ln>
          </c:spPr>
          <c:cat>
            <c:strRef>
              <c:f>REPORTE!$AI$290:$AI$301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REPORTE!$AJ$290:$AJ$301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A-464C-8CC6-C76AA1BDDFA5}"/>
            </c:ext>
          </c:extLst>
        </c:ser>
        <c:ser>
          <c:idx val="1"/>
          <c:order val="1"/>
          <c:tx>
            <c:strRef>
              <c:f>REPORTE!$AK$289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999999">
                <a:alpha val="30000"/>
              </a:srgbClr>
            </a:solidFill>
            <a:ln w="19050" cmpd="sng">
              <a:solidFill>
                <a:srgbClr val="999999"/>
              </a:solidFill>
            </a:ln>
          </c:spPr>
          <c:cat>
            <c:strRef>
              <c:f>REPORTE!$AI$290:$AI$301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REPORTE!$AK$290:$AK$301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A-464C-8CC6-C76AA1BDDFA5}"/>
            </c:ext>
          </c:extLst>
        </c:ser>
        <c:ser>
          <c:idx val="2"/>
          <c:order val="2"/>
          <c:tx>
            <c:strRef>
              <c:f>REPORTE!$AL$289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/>
              </a:solidFill>
            </a:ln>
          </c:spPr>
          <c:cat>
            <c:strRef>
              <c:f>REPORTE!$AI$290:$AI$301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REPORTE!$AL$290:$AL$301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A-464C-8CC6-C76AA1BD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1859"/>
        <c:axId val="1905450812"/>
      </c:areaChart>
      <c:catAx>
        <c:axId val="135821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1905450812"/>
        <c:crosses val="autoZero"/>
        <c:auto val="1"/>
        <c:lblAlgn val="ctr"/>
        <c:lblOffset val="100"/>
        <c:noMultiLvlLbl val="1"/>
      </c:catAx>
      <c:valAx>
        <c:axId val="1905450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1358218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REPORTE!$B$40</c:f>
              <c:strCache>
                <c:ptCount val="1"/>
              </c:strCache>
            </c:strRef>
          </c:tx>
          <c:invertIfNegative val="1"/>
          <c:cat>
            <c:numRef>
              <c:f>REPORTE!$C$39:$L$39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REPORTE!$C$40:$L$40</c:f>
              <c:numCache>
                <c:formatCode>#,##0.0\ [$€-1]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4-478C-B7B8-651ACBBD7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623284"/>
        <c:axId val="1440040705"/>
      </c:barChart>
      <c:catAx>
        <c:axId val="304623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€m2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1440040705"/>
        <c:crosses val="autoZero"/>
        <c:auto val="1"/>
        <c:lblAlgn val="ctr"/>
        <c:lblOffset val="100"/>
        <c:noMultiLvlLbl val="1"/>
      </c:catAx>
      <c:valAx>
        <c:axId val="1440040705"/>
        <c:scaling>
          <c:orientation val="minMax"/>
        </c:scaling>
        <c:delete val="0"/>
        <c:axPos val="l"/>
        <c:numFmt formatCode="#,##0.0\ [$€-1]" sourceLinked="1"/>
        <c:majorTickMark val="cross"/>
        <c:minorTickMark val="cross"/>
        <c:tickLblPos val="nextTo"/>
        <c:spPr>
          <a:ln>
            <a:noFill/>
          </a:ln>
        </c:spPr>
        <c:crossAx val="3046232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€/m2 VS. METROS CUADRADOS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69720"/>
        <c:axId val="1758836651"/>
      </c:lineChart>
      <c:catAx>
        <c:axId val="49336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1758836651"/>
        <c:crosses val="autoZero"/>
        <c:auto val="1"/>
        <c:lblAlgn val="ctr"/>
        <c:lblOffset val="100"/>
        <c:noMultiLvlLbl val="1"/>
      </c:catAx>
      <c:valAx>
        <c:axId val="1758836651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493369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€/m2 VS. NUMERO DE HABITACIONES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303815"/>
        <c:axId val="726705248"/>
      </c:lineChart>
      <c:catAx>
        <c:axId val="100030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726705248"/>
        <c:crosses val="autoZero"/>
        <c:auto val="1"/>
        <c:lblAlgn val="ctr"/>
        <c:lblOffset val="100"/>
        <c:noMultiLvlLbl val="1"/>
      </c:catAx>
      <c:valAx>
        <c:axId val="726705248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0003038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0B539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REPORTE!$P$367:$P$370</c:f>
              <c:numCache>
                <c:formatCode>General</c:formatCode>
                <c:ptCount val="4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REPORTE!$Q$367:$Q$370</c:f>
              <c:numCache>
                <c:formatCode>0.00%</c:formatCode>
                <c:ptCount val="4"/>
                <c:pt idx="0" formatCode="0_ ;\-0\ ">
                  <c:v>0</c:v>
                </c:pt>
                <c:pt idx="1">
                  <c:v>0.88180000000000003</c:v>
                </c:pt>
                <c:pt idx="2">
                  <c:v>0.88460000000000005</c:v>
                </c:pt>
                <c:pt idx="3">
                  <c:v>0.88480000000000003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313-422E-A975-565A73AC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1176352"/>
        <c:axId val="2043373302"/>
      </c:barChart>
      <c:catAx>
        <c:axId val="9511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OCUPACIÓN 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2043373302"/>
        <c:crosses val="autoZero"/>
        <c:auto val="1"/>
        <c:lblAlgn val="ctr"/>
        <c:lblOffset val="100"/>
        <c:noMultiLvlLbl val="1"/>
      </c:catAx>
      <c:valAx>
        <c:axId val="2043373302"/>
        <c:scaling>
          <c:orientation val="minMax"/>
          <c:max val="0.885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_ ;\-0\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9511763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PUBLICADAS vs DESCATALOGADAS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REPORTE!$AF$289</c:f>
              <c:strCache>
                <c:ptCount val="1"/>
                <c:pt idx="0">
                  <c:v>PUBLICADAS</c:v>
                </c:pt>
              </c:strCache>
            </c:strRef>
          </c:tx>
          <c:spPr>
            <a:solidFill>
              <a:srgbClr val="0B5394"/>
            </a:solidFill>
          </c:spPr>
          <c:invertIfNegative val="1"/>
          <c:cat>
            <c:numRef>
              <c:f>REPORTE!$AE$290:$AE$292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REPORTE!$AF$290:$AF$292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B88-414A-9667-A9228D7F42A7}"/>
            </c:ext>
          </c:extLst>
        </c:ser>
        <c:ser>
          <c:idx val="1"/>
          <c:order val="1"/>
          <c:tx>
            <c:strRef>
              <c:f>REPORTE!$AG$289</c:f>
              <c:strCache>
                <c:ptCount val="1"/>
                <c:pt idx="0">
                  <c:v>DESCATALOGADAS</c:v>
                </c:pt>
              </c:strCache>
            </c:strRef>
          </c:tx>
          <c:spPr>
            <a:solidFill>
              <a:srgbClr val="B7B7B7"/>
            </a:solidFill>
          </c:spPr>
          <c:invertIfNegative val="1"/>
          <c:cat>
            <c:numRef>
              <c:f>REPORTE!$AE$290:$AE$292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REPORTE!$AG$290:$AG$292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B88-414A-9667-A9228D7F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602719"/>
        <c:axId val="794143052"/>
      </c:barChart>
      <c:catAx>
        <c:axId val="188460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794143052"/>
        <c:crosses val="autoZero"/>
        <c:auto val="1"/>
        <c:lblAlgn val="ctr"/>
        <c:lblOffset val="100"/>
        <c:noMultiLvlLbl val="1"/>
      </c:catAx>
      <c:valAx>
        <c:axId val="794143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18846027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DISTRITOS HOMESELECT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01-CBEF-44E6-B798-A9F2986EC382}"/>
              </c:ext>
            </c:extLst>
          </c:dPt>
          <c:dPt>
            <c:idx val="1"/>
            <c:bubble3D val="0"/>
            <c:spPr>
              <a:solidFill>
                <a:srgbClr val="3D85C6"/>
              </a:solidFill>
            </c:spPr>
            <c:extLst>
              <c:ext xmlns:c16="http://schemas.microsoft.com/office/drawing/2014/chart" uri="{C3380CC4-5D6E-409C-BE32-E72D297353CC}">
                <c16:uniqueId val="{00000003-CBEF-44E6-B798-A9F2986EC382}"/>
              </c:ext>
            </c:extLst>
          </c:dPt>
          <c:dPt>
            <c:idx val="2"/>
            <c:bubble3D val="0"/>
            <c:spPr>
              <a:solidFill>
                <a:srgbClr val="6D9EEB"/>
              </a:solidFill>
            </c:spPr>
            <c:extLst>
              <c:ext xmlns:c16="http://schemas.microsoft.com/office/drawing/2014/chart" uri="{C3380CC4-5D6E-409C-BE32-E72D297353CC}">
                <c16:uniqueId val="{00000005-CBEF-44E6-B798-A9F2986EC382}"/>
              </c:ext>
            </c:extLst>
          </c:dPt>
          <c:dPt>
            <c:idx val="3"/>
            <c:bubble3D val="0"/>
            <c:spPr>
              <a:solidFill>
                <a:srgbClr val="666666"/>
              </a:solidFill>
            </c:spPr>
            <c:extLst>
              <c:ext xmlns:c16="http://schemas.microsoft.com/office/drawing/2014/chart" uri="{C3380CC4-5D6E-409C-BE32-E72D297353CC}">
                <c16:uniqueId val="{00000007-CBEF-44E6-B798-A9F2986EC382}"/>
              </c:ext>
            </c:extLst>
          </c:dPt>
          <c:dPt>
            <c:idx val="4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9-CBEF-44E6-B798-A9F2986EC382}"/>
              </c:ext>
            </c:extLst>
          </c:dPt>
          <c:dPt>
            <c:idx val="5"/>
            <c:bubble3D val="0"/>
            <c:spPr>
              <a:solidFill>
                <a:srgbClr val="999999"/>
              </a:solidFill>
            </c:spPr>
            <c:extLst>
              <c:ext xmlns:c16="http://schemas.microsoft.com/office/drawing/2014/chart" uri="{C3380CC4-5D6E-409C-BE32-E72D297353CC}">
                <c16:uniqueId val="{0000000B-CBEF-44E6-B798-A9F2986EC382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CBEF-44E6-B798-A9F2986EC382}"/>
              </c:ext>
            </c:extLst>
          </c:dPt>
          <c:cat>
            <c:strRef>
              <c:f>REPORTE!$V$20:$V$26</c:f>
              <c:strCache>
                <c:ptCount val="7"/>
                <c:pt idx="0">
                  <c:v>#REF!</c:v>
                </c:pt>
                <c:pt idx="1">
                  <c:v>#REF!</c:v>
                </c:pt>
                <c:pt idx="2">
                  <c:v>#REF!</c:v>
                </c:pt>
                <c:pt idx="3">
                  <c:v>Centro</c:v>
                </c:pt>
                <c:pt idx="4">
                  <c:v>Chamartin</c:v>
                </c:pt>
                <c:pt idx="5">
                  <c:v>Alrededores</c:v>
                </c:pt>
                <c:pt idx="6">
                  <c:v>Destinos</c:v>
                </c:pt>
              </c:strCache>
            </c:strRef>
          </c:cat>
          <c:val>
            <c:numRef>
              <c:f>REPORTE!$W$20:$W$26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EF-44E6-B798-A9F2986E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ALQUILER CORPORATIVO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01-3D63-4790-BA29-55014226D317}"/>
              </c:ext>
            </c:extLst>
          </c:dPt>
          <c:dPt>
            <c:idx val="1"/>
            <c:bubble3D val="0"/>
            <c:spPr>
              <a:solidFill>
                <a:srgbClr val="3D85C6"/>
              </a:solidFill>
            </c:spPr>
            <c:extLst>
              <c:ext xmlns:c16="http://schemas.microsoft.com/office/drawing/2014/chart" uri="{C3380CC4-5D6E-409C-BE32-E72D297353CC}">
                <c16:uniqueId val="{00000003-3D63-4790-BA29-55014226D317}"/>
              </c:ext>
            </c:extLst>
          </c:dPt>
          <c:dPt>
            <c:idx val="2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5-3D63-4790-BA29-55014226D317}"/>
              </c:ext>
            </c:extLst>
          </c:dPt>
          <c:dPt>
            <c:idx val="3"/>
            <c:bubble3D val="0"/>
            <c:spPr>
              <a:solidFill>
                <a:srgbClr val="666666"/>
              </a:solidFill>
            </c:spPr>
            <c:extLst>
              <c:ext xmlns:c16="http://schemas.microsoft.com/office/drawing/2014/chart" uri="{C3380CC4-5D6E-409C-BE32-E72D297353CC}">
                <c16:uniqueId val="{00000007-3D63-4790-BA29-55014226D317}"/>
              </c:ext>
            </c:extLst>
          </c:dPt>
          <c:dPt>
            <c:idx val="4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9-3D63-4790-BA29-55014226D317}"/>
              </c:ext>
            </c:extLst>
          </c:dPt>
          <c:dPt>
            <c:idx val="5"/>
            <c:bubble3D val="0"/>
            <c:spPr>
              <a:solidFill>
                <a:srgbClr val="999999"/>
              </a:solidFill>
            </c:spPr>
            <c:extLst>
              <c:ext xmlns:c16="http://schemas.microsoft.com/office/drawing/2014/chart" uri="{C3380CC4-5D6E-409C-BE32-E72D297353CC}">
                <c16:uniqueId val="{0000000B-3D63-4790-BA29-55014226D317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3D63-4790-BA29-55014226D317}"/>
              </c:ext>
            </c:extLst>
          </c:dPt>
          <c:cat>
            <c:strRef>
              <c:f>REPORTE!$X$20:$X$26</c:f>
              <c:strCache>
                <c:ptCount val="7"/>
                <c:pt idx="0">
                  <c:v>#REF!</c:v>
                </c:pt>
                <c:pt idx="1">
                  <c:v>#REF!</c:v>
                </c:pt>
                <c:pt idx="2">
                  <c:v>#REF!</c:v>
                </c:pt>
                <c:pt idx="3">
                  <c:v>Centro</c:v>
                </c:pt>
                <c:pt idx="4">
                  <c:v>Chamartin</c:v>
                </c:pt>
                <c:pt idx="5">
                  <c:v>Alrededores</c:v>
                </c:pt>
                <c:pt idx="6">
                  <c:v>Destinos</c:v>
                </c:pt>
              </c:strCache>
            </c:strRef>
          </c:cat>
          <c:val>
            <c:numRef>
              <c:f>REPORTE!$Y$20:$Y$26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63-4790-BA29-55014226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ALQUILER TURÍSTICO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D85C6"/>
              </a:solidFill>
            </c:spPr>
            <c:extLst>
              <c:ext xmlns:c16="http://schemas.microsoft.com/office/drawing/2014/chart" uri="{C3380CC4-5D6E-409C-BE32-E72D297353CC}">
                <c16:uniqueId val="{00000001-A7FA-4F86-AA1E-53FDFC281201}"/>
              </c:ext>
            </c:extLst>
          </c:dPt>
          <c:dPt>
            <c:idx val="1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3-A7FA-4F86-AA1E-53FDFC281201}"/>
              </c:ext>
            </c:extLst>
          </c:dPt>
          <c:dPt>
            <c:idx val="2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05-A7FA-4F86-AA1E-53FDFC281201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A7FA-4F86-AA1E-53FDFC281201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A7FA-4F86-AA1E-53FDFC281201}"/>
              </c:ext>
            </c:extLst>
          </c:dPt>
          <c:dPt>
            <c:idx val="5"/>
            <c:bubble3D val="0"/>
            <c:spPr>
              <a:solidFill>
                <a:srgbClr val="999999"/>
              </a:solidFill>
            </c:spPr>
            <c:extLst>
              <c:ext xmlns:c16="http://schemas.microsoft.com/office/drawing/2014/chart" uri="{C3380CC4-5D6E-409C-BE32-E72D297353CC}">
                <c16:uniqueId val="{0000000B-A7FA-4F86-AA1E-53FDFC281201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A7FA-4F86-AA1E-53FDFC281201}"/>
              </c:ext>
            </c:extLst>
          </c:dPt>
          <c:cat>
            <c:strRef>
              <c:f>REPORTE!$Z$20:$Z$26</c:f>
              <c:strCache>
                <c:ptCount val="7"/>
                <c:pt idx="0">
                  <c:v>#REF!</c:v>
                </c:pt>
                <c:pt idx="1">
                  <c:v>#REF!</c:v>
                </c:pt>
                <c:pt idx="2">
                  <c:v>#REF!</c:v>
                </c:pt>
                <c:pt idx="3">
                  <c:v>Centro</c:v>
                </c:pt>
                <c:pt idx="4">
                  <c:v>Chamartin</c:v>
                </c:pt>
                <c:pt idx="5">
                  <c:v>Alrededores</c:v>
                </c:pt>
                <c:pt idx="6">
                  <c:v>Destinos</c:v>
                </c:pt>
              </c:strCache>
            </c:strRef>
          </c:cat>
          <c:val>
            <c:numRef>
              <c:f>REPORTE!$AA$20:$AA$26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FA-4F86-AA1E-53FDFC281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ALQUILER CORPORATIVO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REPORTE!$W$28</c:f>
              <c:strCache>
                <c:ptCount val="1"/>
                <c:pt idx="0">
                  <c:v>CORPO</c:v>
                </c:pt>
              </c:strCache>
            </c:strRef>
          </c:tx>
          <c:spPr>
            <a:solidFill>
              <a:srgbClr val="0B5394"/>
            </a:solidFill>
          </c:spPr>
          <c:invertIfNegative val="1"/>
          <c:cat>
            <c:strRef>
              <c:f>REPORTE!$V$29:$V$33</c:f>
              <c:strCache>
                <c:ptCount val="5"/>
                <c:pt idx="0">
                  <c:v>1 Dorm</c:v>
                </c:pt>
                <c:pt idx="1">
                  <c:v>2 Dorm</c:v>
                </c:pt>
                <c:pt idx="2">
                  <c:v>3 Dorm</c:v>
                </c:pt>
                <c:pt idx="3">
                  <c:v>4 Dorm</c:v>
                </c:pt>
                <c:pt idx="4">
                  <c:v>5 o más</c:v>
                </c:pt>
              </c:strCache>
            </c:strRef>
          </c:cat>
          <c:val>
            <c:numRef>
              <c:f>REPORTE!$W$29:$W$33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ECE-47C7-BEDD-727E4FF3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37345"/>
        <c:axId val="2016767318"/>
      </c:barChart>
      <c:catAx>
        <c:axId val="689373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2016767318"/>
        <c:crosses val="autoZero"/>
        <c:auto val="1"/>
        <c:lblAlgn val="ctr"/>
        <c:lblOffset val="100"/>
        <c:noMultiLvlLbl val="1"/>
      </c:catAx>
      <c:valAx>
        <c:axId val="20167673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6893734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ALQUILER TURÍSTICO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REPORTE!$Y$28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999999"/>
            </a:solidFill>
          </c:spPr>
          <c:invertIfNegative val="1"/>
          <c:cat>
            <c:strRef>
              <c:f>REPORTE!$X$29:$X$33</c:f>
              <c:strCache>
                <c:ptCount val="5"/>
                <c:pt idx="0">
                  <c:v>1 Dorm</c:v>
                </c:pt>
                <c:pt idx="1">
                  <c:v>2 Dorm</c:v>
                </c:pt>
                <c:pt idx="2">
                  <c:v>3 Dorm</c:v>
                </c:pt>
                <c:pt idx="3">
                  <c:v>4 Dorm</c:v>
                </c:pt>
                <c:pt idx="4">
                  <c:v>5 o más</c:v>
                </c:pt>
              </c:strCache>
            </c:strRef>
          </c:cat>
          <c:val>
            <c:numRef>
              <c:f>REPORTE!$Y$29:$Y$33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D67-4FFE-872F-82AA0AF9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304138"/>
        <c:axId val="165516532"/>
      </c:barChart>
      <c:catAx>
        <c:axId val="10743041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165516532"/>
        <c:crosses val="autoZero"/>
        <c:auto val="1"/>
        <c:lblAlgn val="ctr"/>
        <c:lblOffset val="100"/>
        <c:noMultiLvlLbl val="1"/>
      </c:catAx>
      <c:valAx>
        <c:axId val="1655165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107430413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ALQUILER CORPORATIVO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numRef>
              <c:f>REPORTE!$AB$9:$AB$14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\ &quot;Dorm&quot;">
                  <c:v>0</c:v>
                </c:pt>
              </c:numCache>
            </c:numRef>
          </c:cat>
          <c:val>
            <c:numRef>
              <c:f>REPORTE!$AC$9:$AC$14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6-4D18-88E1-061BB583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358595"/>
        <c:axId val="866718274"/>
      </c:barChart>
      <c:catAx>
        <c:axId val="19723585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866718274"/>
        <c:crosses val="autoZero"/>
        <c:auto val="1"/>
        <c:lblAlgn val="ctr"/>
        <c:lblOffset val="100"/>
        <c:noMultiLvlLbl val="1"/>
      </c:catAx>
      <c:valAx>
        <c:axId val="86671827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97235859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sz="1000" b="0">
                <a:solidFill>
                  <a:srgbClr val="000000"/>
                </a:solidFill>
                <a:latin typeface="Roboto"/>
              </a:rPr>
              <a:t>ALQUILER TURÍSTICO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numRef>
              <c:f>REPORTE!$AD$9:$AD$14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\ &quot;Dorm&quot;">
                  <c:v>0</c:v>
                </c:pt>
                <c:pt idx="5" formatCode="0\ &quot;Dorm&quot;">
                  <c:v>0</c:v>
                </c:pt>
              </c:numCache>
            </c:numRef>
          </c:cat>
          <c:val>
            <c:numRef>
              <c:f>REPORTE!$AE$9:$AE$14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8-44BA-BF52-994EE91B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503554"/>
        <c:axId val="76655293"/>
      </c:barChart>
      <c:catAx>
        <c:axId val="10025035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ES"/>
          </a:p>
        </c:txPr>
        <c:crossAx val="76655293"/>
        <c:crosses val="autoZero"/>
        <c:auto val="1"/>
        <c:lblAlgn val="ctr"/>
        <c:lblOffset val="100"/>
        <c:noMultiLvlLbl val="1"/>
      </c:catAx>
      <c:valAx>
        <c:axId val="7665529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00250355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HISTOGRAMA DE INCORPORACIONES</cx:v>
        </cx:txData>
      </cx:tx>
      <cx:txPr>
        <a:bodyPr lIns="0" tIns="0" rIns="0" bIns="0"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r>
            <a:rPr sz="1000" b="0">
              <a:solidFill>
                <a:srgbClr val="000000"/>
              </a:solidFill>
              <a:latin typeface="Roboto"/>
            </a:rPr>
            <a:t>HISTOGRAMA DE INCORPORACIONES</a:t>
          </a:r>
        </a:p>
      </cx:txPr>
    </cx:title>
    <cx:plotArea>
      <cx:plotAreaRegion>
        <cx:series layoutId="waterfall" uniqueId="{D7E2DD63-13DC-4A8C-8A6F-855C93D3122A}">
          <cx:dataId val="0"/>
          <cx:layoutPr>
            <cx:visibility connectorLines="1"/>
            <cx:subtotals/>
          </cx:layoutPr>
        </cx:series>
      </cx:plotAreaRegion>
      <cx:axis id="0">
        <cx:catScaling/>
        <cx:title>
          <cx:txPr>
            <a:bodyPr lIns="0" tIns="0" rIns="0" bIns="0"/>
            <a:lstStyle/>
            <a:p>
              <a:pPr lvl="0">
                <a:defRPr b="0">
                  <a:solidFill>
                    <a:srgbClr val="000000"/>
                  </a:solidFill>
                  <a:latin typeface="Roboto"/>
                </a:defRPr>
              </a:pPr>
              <a:endParaRPr/>
            </a:p>
          </cx:txPr>
        </cx:title>
        <cx:tickLabels/>
      </cx:axis>
      <cx:axis id="1">
        <cx:valScaling min="380"/>
        <cx:title>
          <cx:txPr>
            <a:bodyPr lIns="0" tIns="0" rIns="0" bIns="0"/>
            <a:lstStyle/>
            <a:p>
              <a:pPr lvl="0">
                <a:defRPr b="0">
                  <a:solidFill>
                    <a:srgbClr val="000000"/>
                  </a:solidFill>
                  <a:latin typeface="Roboto"/>
                </a:defRPr>
              </a:pPr>
              <a:endParaRPr/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align="ctr" overlay="0">
      <cx:txPr>
        <a:bodyPr lIns="0" tIns="0" rIns="0" bIns="0"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sz="1000" b="0">
            <a:solidFill>
              <a:srgbClr val="000000"/>
            </a:solidFill>
            <a:latin typeface="Roboto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rgbClr val="3D85C6"/>
  <a:srgbClr val="999999"/>
  <a:srgbClr val="0B5394"/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w="9525" cap="flat" cmpd="sng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847725</xdr:colOff>
      <xdr:row>26</xdr:row>
      <xdr:rowOff>171450</xdr:rowOff>
    </xdr:from>
    <xdr:ext cx="3562350" cy="22002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32</xdr:col>
      <xdr:colOff>38100</xdr:colOff>
      <xdr:row>38</xdr:row>
      <xdr:rowOff>133350</xdr:rowOff>
    </xdr:from>
    <xdr:ext cx="3562350" cy="22002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39</xdr:col>
      <xdr:colOff>828675</xdr:colOff>
      <xdr:row>56</xdr:row>
      <xdr:rowOff>57150</xdr:rowOff>
    </xdr:from>
    <xdr:ext cx="3619500" cy="22383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32</xdr:col>
      <xdr:colOff>47625</xdr:colOff>
      <xdr:row>50</xdr:row>
      <xdr:rowOff>171450</xdr:rowOff>
    </xdr:from>
    <xdr:ext cx="3562350" cy="22383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35</xdr:col>
      <xdr:colOff>838200</xdr:colOff>
      <xdr:row>50</xdr:row>
      <xdr:rowOff>152400</xdr:rowOff>
    </xdr:from>
    <xdr:ext cx="3619500" cy="22383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43</xdr:col>
      <xdr:colOff>676275</xdr:colOff>
      <xdr:row>44</xdr:row>
      <xdr:rowOff>0</xdr:rowOff>
    </xdr:from>
    <xdr:ext cx="3552825" cy="22002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43</xdr:col>
      <xdr:colOff>676275</xdr:colOff>
      <xdr:row>30</xdr:row>
      <xdr:rowOff>152400</xdr:rowOff>
    </xdr:from>
    <xdr:ext cx="3552825" cy="2200275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39</xdr:col>
      <xdr:colOff>828675</xdr:colOff>
      <xdr:row>44</xdr:row>
      <xdr:rowOff>19050</xdr:rowOff>
    </xdr:from>
    <xdr:ext cx="3562350" cy="2200275"/>
    <xdr:graphicFrame macro="">
      <xdr:nvGraphicFramePr>
        <xdr:cNvPr id="9" name="Chart 9" title="Gráfico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39</xdr:col>
      <xdr:colOff>809625</xdr:colOff>
      <xdr:row>30</xdr:row>
      <xdr:rowOff>152400</xdr:rowOff>
    </xdr:from>
    <xdr:ext cx="3562350" cy="2200275"/>
    <xdr:graphicFrame macro="">
      <xdr:nvGraphicFramePr>
        <xdr:cNvPr id="10" name="Chart 10" title="Gráfico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35</xdr:col>
      <xdr:colOff>866775</xdr:colOff>
      <xdr:row>38</xdr:row>
      <xdr:rowOff>114300</xdr:rowOff>
    </xdr:from>
    <xdr:ext cx="3552825" cy="2200275"/>
    <xdr:graphicFrame macro="">
      <xdr:nvGraphicFramePr>
        <xdr:cNvPr id="11" name="Chart 11" title="Gráfico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35</xdr:col>
      <xdr:colOff>866775</xdr:colOff>
      <xdr:row>15</xdr:row>
      <xdr:rowOff>152400</xdr:rowOff>
    </xdr:from>
    <xdr:ext cx="3562350" cy="22383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2" title="Gráfico">
              <a:extLst>
                <a:ext uri="{FF2B5EF4-FFF2-40B4-BE49-F238E27FC236}">
                  <a16:creationId xmlns:a16="http://schemas.microsoft.com/office/drawing/2014/main" id="{00000000-0008-0000-14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58075" y="3200400"/>
              <a:ext cx="356235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oneCellAnchor>
  <xdr:oneCellAnchor>
    <xdr:from>
      <xdr:col>32</xdr:col>
      <xdr:colOff>38100</xdr:colOff>
      <xdr:row>15</xdr:row>
      <xdr:rowOff>171450</xdr:rowOff>
    </xdr:from>
    <xdr:ext cx="3562350" cy="2200275"/>
    <xdr:graphicFrame macro="">
      <xdr:nvGraphicFramePr>
        <xdr:cNvPr id="14" name="Chart 14" title="Gráfico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43</xdr:col>
      <xdr:colOff>676275</xdr:colOff>
      <xdr:row>56</xdr:row>
      <xdr:rowOff>38100</xdr:rowOff>
    </xdr:from>
    <xdr:ext cx="3619500" cy="2266950"/>
    <xdr:graphicFrame macro="">
      <xdr:nvGraphicFramePr>
        <xdr:cNvPr id="15" name="Chart 15" title="Gráfico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41</xdr:col>
      <xdr:colOff>381000</xdr:colOff>
      <xdr:row>68</xdr:row>
      <xdr:rowOff>152400</xdr:rowOff>
    </xdr:from>
    <xdr:ext cx="5781675" cy="3581400"/>
    <xdr:graphicFrame macro="">
      <xdr:nvGraphicFramePr>
        <xdr:cNvPr id="16" name="Chart 16" title="Gráfico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42</xdr:col>
      <xdr:colOff>304800</xdr:colOff>
      <xdr:row>206</xdr:row>
      <xdr:rowOff>57150</xdr:rowOff>
    </xdr:from>
    <xdr:ext cx="4733925" cy="3143250"/>
    <xdr:graphicFrame macro="">
      <xdr:nvGraphicFramePr>
        <xdr:cNvPr id="17" name="Chart 17" title="Gráfico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37</xdr:col>
      <xdr:colOff>161925</xdr:colOff>
      <xdr:row>206</xdr:row>
      <xdr:rowOff>66675</xdr:rowOff>
    </xdr:from>
    <xdr:ext cx="4733925" cy="3143250"/>
    <xdr:graphicFrame macro="">
      <xdr:nvGraphicFramePr>
        <xdr:cNvPr id="18" name="Chart 18" title="Gráfico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12</xdr:col>
      <xdr:colOff>552450</xdr:colOff>
      <xdr:row>388</xdr:row>
      <xdr:rowOff>133350</xdr:rowOff>
    </xdr:from>
    <xdr:ext cx="5715000" cy="3533775"/>
    <xdr:graphicFrame macro="">
      <xdr:nvGraphicFramePr>
        <xdr:cNvPr id="19" name="Chart 19" title="Gráfico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F5B8-88D8-4752-BE78-EF54B5770326}">
  <dimension ref="A1:E884"/>
  <sheetViews>
    <sheetView tabSelected="1" topLeftCell="A111" zoomScale="110" zoomScaleNormal="110" workbookViewId="0">
      <selection activeCell="G22" sqref="G22"/>
    </sheetView>
  </sheetViews>
  <sheetFormatPr baseColWidth="10" defaultColWidth="8.6640625" defaultRowHeight="13" x14ac:dyDescent="0.15"/>
  <cols>
    <col min="1" max="1" width="24.83203125" style="418" customWidth="1"/>
    <col min="2" max="2" width="5.6640625" style="418" bestFit="1" customWidth="1"/>
    <col min="3" max="3" width="10.1640625" style="418" customWidth="1"/>
    <col min="4" max="4" width="8.83203125" style="418" bestFit="1" customWidth="1"/>
    <col min="5" max="5" width="9.6640625" style="418" bestFit="1" customWidth="1"/>
    <col min="6" max="16384" width="8.6640625" style="418"/>
  </cols>
  <sheetData>
    <row r="1" spans="1:5" x14ac:dyDescent="0.15">
      <c r="A1" s="2" t="s">
        <v>344</v>
      </c>
      <c r="B1" s="4" t="s">
        <v>346</v>
      </c>
      <c r="C1" s="2" t="s">
        <v>345</v>
      </c>
      <c r="D1" s="3" t="s">
        <v>0</v>
      </c>
      <c r="E1" s="2" t="s">
        <v>1</v>
      </c>
    </row>
    <row r="2" spans="1:5" x14ac:dyDescent="0.15">
      <c r="A2" s="419" t="s">
        <v>4</v>
      </c>
      <c r="B2" s="10">
        <v>59</v>
      </c>
      <c r="C2" s="5">
        <v>1</v>
      </c>
      <c r="D2" s="6" t="s">
        <v>5</v>
      </c>
      <c r="E2" s="20">
        <v>2100</v>
      </c>
    </row>
    <row r="3" spans="1:5" x14ac:dyDescent="0.15">
      <c r="A3" s="419" t="s">
        <v>4</v>
      </c>
      <c r="B3" s="10">
        <v>74</v>
      </c>
      <c r="C3" s="5">
        <v>2</v>
      </c>
      <c r="D3" s="6" t="s">
        <v>5</v>
      </c>
      <c r="E3" s="20">
        <v>3450</v>
      </c>
    </row>
    <row r="4" spans="1:5" x14ac:dyDescent="0.15">
      <c r="A4" s="419" t="s">
        <v>4</v>
      </c>
      <c r="B4" s="10">
        <v>51</v>
      </c>
      <c r="C4" s="5">
        <v>1</v>
      </c>
      <c r="D4" s="6" t="s">
        <v>5</v>
      </c>
      <c r="E4" s="20">
        <v>2400</v>
      </c>
    </row>
    <row r="5" spans="1:5" x14ac:dyDescent="0.15">
      <c r="A5" s="419" t="s">
        <v>4</v>
      </c>
      <c r="B5" s="10">
        <v>105</v>
      </c>
      <c r="C5" s="5">
        <v>3</v>
      </c>
      <c r="D5" s="6" t="s">
        <v>5</v>
      </c>
      <c r="E5" s="20">
        <v>4200</v>
      </c>
    </row>
    <row r="6" spans="1:5" x14ac:dyDescent="0.15">
      <c r="A6" s="419" t="s">
        <v>4</v>
      </c>
      <c r="B6" s="10" t="s">
        <v>10</v>
      </c>
      <c r="C6" s="5">
        <v>2</v>
      </c>
      <c r="D6" s="6" t="s">
        <v>5</v>
      </c>
      <c r="E6" s="20">
        <v>3600</v>
      </c>
    </row>
    <row r="7" spans="1:5" x14ac:dyDescent="0.15">
      <c r="A7" s="419" t="s">
        <v>11</v>
      </c>
      <c r="B7" s="10">
        <v>56</v>
      </c>
      <c r="C7" s="5">
        <v>2</v>
      </c>
      <c r="D7" s="6" t="s">
        <v>5</v>
      </c>
      <c r="E7" s="20">
        <v>2250</v>
      </c>
    </row>
    <row r="8" spans="1:5" x14ac:dyDescent="0.15">
      <c r="A8" s="420" t="s">
        <v>4</v>
      </c>
      <c r="B8" s="10">
        <v>92</v>
      </c>
      <c r="C8" s="5">
        <v>2</v>
      </c>
      <c r="D8" s="9" t="s">
        <v>5</v>
      </c>
      <c r="E8" s="20">
        <v>4200</v>
      </c>
    </row>
    <row r="9" spans="1:5" x14ac:dyDescent="0.15">
      <c r="A9" s="419" t="s">
        <v>12</v>
      </c>
      <c r="B9" s="10">
        <v>46</v>
      </c>
      <c r="C9" s="5">
        <v>1</v>
      </c>
      <c r="D9" s="6" t="s">
        <v>5</v>
      </c>
      <c r="E9" s="20">
        <v>1500</v>
      </c>
    </row>
    <row r="10" spans="1:5" x14ac:dyDescent="0.15">
      <c r="A10" s="419" t="s">
        <v>13</v>
      </c>
      <c r="B10" s="10">
        <v>110</v>
      </c>
      <c r="C10" s="5">
        <v>3</v>
      </c>
      <c r="D10" s="6" t="s">
        <v>5</v>
      </c>
      <c r="E10" s="20">
        <v>3900</v>
      </c>
    </row>
    <row r="11" spans="1:5" x14ac:dyDescent="0.15">
      <c r="A11" s="419" t="s">
        <v>13</v>
      </c>
      <c r="B11" s="10">
        <v>270</v>
      </c>
      <c r="C11" s="5">
        <v>4</v>
      </c>
      <c r="D11" s="6" t="s">
        <v>5</v>
      </c>
      <c r="E11" s="20">
        <v>9750</v>
      </c>
    </row>
    <row r="12" spans="1:5" x14ac:dyDescent="0.15">
      <c r="A12" s="419" t="s">
        <v>13</v>
      </c>
      <c r="B12" s="10">
        <v>80</v>
      </c>
      <c r="C12" s="5">
        <v>2</v>
      </c>
      <c r="D12" s="6" t="s">
        <v>5</v>
      </c>
      <c r="E12" s="20">
        <v>3000</v>
      </c>
    </row>
    <row r="13" spans="1:5" x14ac:dyDescent="0.15">
      <c r="A13" s="419" t="s">
        <v>13</v>
      </c>
      <c r="B13" s="10">
        <v>109</v>
      </c>
      <c r="C13" s="5">
        <v>3</v>
      </c>
      <c r="D13" s="6" t="s">
        <v>5</v>
      </c>
      <c r="E13" s="20">
        <v>4350</v>
      </c>
    </row>
    <row r="14" spans="1:5" x14ac:dyDescent="0.15">
      <c r="A14" s="419" t="s">
        <v>13</v>
      </c>
      <c r="B14" s="10">
        <v>90</v>
      </c>
      <c r="C14" s="5">
        <v>2</v>
      </c>
      <c r="D14" s="6" t="s">
        <v>5</v>
      </c>
      <c r="E14" s="20">
        <v>2850</v>
      </c>
    </row>
    <row r="15" spans="1:5" x14ac:dyDescent="0.15">
      <c r="A15" s="419" t="s">
        <v>13</v>
      </c>
      <c r="B15" s="10">
        <v>200</v>
      </c>
      <c r="C15" s="5">
        <v>3</v>
      </c>
      <c r="D15" s="6" t="s">
        <v>5</v>
      </c>
      <c r="E15" s="20">
        <v>6900</v>
      </c>
    </row>
    <row r="16" spans="1:5" x14ac:dyDescent="0.15">
      <c r="A16" s="419" t="s">
        <v>13</v>
      </c>
      <c r="B16" s="10">
        <v>110</v>
      </c>
      <c r="C16" s="5">
        <v>2</v>
      </c>
      <c r="D16" s="6" t="s">
        <v>5</v>
      </c>
      <c r="E16" s="20">
        <v>3450</v>
      </c>
    </row>
    <row r="17" spans="1:5" x14ac:dyDescent="0.15">
      <c r="A17" s="419" t="s">
        <v>13</v>
      </c>
      <c r="B17" s="10">
        <v>81</v>
      </c>
      <c r="C17" s="5">
        <v>2</v>
      </c>
      <c r="D17" s="6" t="s">
        <v>5</v>
      </c>
      <c r="E17" s="20">
        <v>3300</v>
      </c>
    </row>
    <row r="18" spans="1:5" x14ac:dyDescent="0.15">
      <c r="A18" s="419" t="s">
        <v>13</v>
      </c>
      <c r="B18" s="10">
        <v>80</v>
      </c>
      <c r="C18" s="5">
        <v>2</v>
      </c>
      <c r="D18" s="6" t="s">
        <v>5</v>
      </c>
      <c r="E18" s="20">
        <v>3750</v>
      </c>
    </row>
    <row r="19" spans="1:5" x14ac:dyDescent="0.15">
      <c r="A19" s="419" t="s">
        <v>11</v>
      </c>
      <c r="B19" s="10">
        <v>59</v>
      </c>
      <c r="C19" s="5">
        <v>1</v>
      </c>
      <c r="D19" s="6" t="s">
        <v>5</v>
      </c>
      <c r="E19" s="20">
        <v>2250</v>
      </c>
    </row>
    <row r="20" spans="1:5" x14ac:dyDescent="0.15">
      <c r="A20" s="419" t="s">
        <v>11</v>
      </c>
      <c r="B20" s="10">
        <v>53</v>
      </c>
      <c r="C20" s="5">
        <v>1</v>
      </c>
      <c r="D20" s="6" t="s">
        <v>5</v>
      </c>
      <c r="E20" s="20">
        <v>1950</v>
      </c>
    </row>
    <row r="21" spans="1:5" x14ac:dyDescent="0.15">
      <c r="A21" s="419" t="s">
        <v>11</v>
      </c>
      <c r="B21" s="10">
        <v>88</v>
      </c>
      <c r="C21" s="5">
        <v>2</v>
      </c>
      <c r="D21" s="6" t="s">
        <v>5</v>
      </c>
      <c r="E21" s="20">
        <v>2850</v>
      </c>
    </row>
    <row r="22" spans="1:5" x14ac:dyDescent="0.15">
      <c r="A22" s="419" t="s">
        <v>4</v>
      </c>
      <c r="B22" s="10">
        <v>120</v>
      </c>
      <c r="C22" s="5">
        <v>3</v>
      </c>
      <c r="D22" s="6" t="s">
        <v>5</v>
      </c>
      <c r="E22" s="20">
        <v>5250</v>
      </c>
    </row>
    <row r="23" spans="1:5" x14ac:dyDescent="0.15">
      <c r="A23" s="419" t="s">
        <v>12</v>
      </c>
      <c r="B23" s="10">
        <v>75</v>
      </c>
      <c r="C23" s="5">
        <v>1</v>
      </c>
      <c r="D23" s="6" t="s">
        <v>5</v>
      </c>
      <c r="E23" s="20">
        <v>3150</v>
      </c>
    </row>
    <row r="24" spans="1:5" x14ac:dyDescent="0.15">
      <c r="A24" s="419" t="s">
        <v>12</v>
      </c>
      <c r="B24" s="10">
        <v>39</v>
      </c>
      <c r="C24" s="5">
        <v>1</v>
      </c>
      <c r="D24" s="6" t="s">
        <v>5</v>
      </c>
      <c r="E24" s="20">
        <v>2250</v>
      </c>
    </row>
    <row r="25" spans="1:5" x14ac:dyDescent="0.15">
      <c r="A25" s="419" t="s">
        <v>12</v>
      </c>
      <c r="B25" s="10">
        <v>65</v>
      </c>
      <c r="C25" s="5">
        <v>1</v>
      </c>
      <c r="D25" s="6" t="s">
        <v>5</v>
      </c>
      <c r="E25" s="20">
        <v>2400</v>
      </c>
    </row>
    <row r="26" spans="1:5" x14ac:dyDescent="0.15">
      <c r="A26" s="419" t="s">
        <v>229</v>
      </c>
      <c r="B26" s="10">
        <v>50</v>
      </c>
      <c r="C26" s="5">
        <v>1</v>
      </c>
      <c r="D26" s="6" t="s">
        <v>5</v>
      </c>
      <c r="E26" s="20">
        <v>2250</v>
      </c>
    </row>
    <row r="27" spans="1:5" x14ac:dyDescent="0.15">
      <c r="A27" s="419" t="s">
        <v>229</v>
      </c>
      <c r="B27" s="10">
        <v>50</v>
      </c>
      <c r="C27" s="5">
        <v>1</v>
      </c>
      <c r="D27" s="6" t="s">
        <v>5</v>
      </c>
      <c r="E27" s="20">
        <v>2100</v>
      </c>
    </row>
    <row r="28" spans="1:5" x14ac:dyDescent="0.15">
      <c r="A28" s="419" t="s">
        <v>229</v>
      </c>
      <c r="B28" s="10">
        <v>58</v>
      </c>
      <c r="C28" s="5">
        <v>1</v>
      </c>
      <c r="D28" s="6" t="s">
        <v>5</v>
      </c>
      <c r="E28" s="20">
        <v>2100</v>
      </c>
    </row>
    <row r="29" spans="1:5" x14ac:dyDescent="0.15">
      <c r="A29" s="419" t="s">
        <v>229</v>
      </c>
      <c r="B29" s="10">
        <v>100</v>
      </c>
      <c r="C29" s="5">
        <v>2</v>
      </c>
      <c r="D29" s="6" t="s">
        <v>5</v>
      </c>
      <c r="E29" s="20">
        <v>3600</v>
      </c>
    </row>
    <row r="30" spans="1:5" x14ac:dyDescent="0.15">
      <c r="A30" s="419" t="s">
        <v>229</v>
      </c>
      <c r="B30" s="10">
        <v>128</v>
      </c>
      <c r="C30" s="5">
        <v>2</v>
      </c>
      <c r="D30" s="6" t="s">
        <v>5</v>
      </c>
      <c r="E30" s="20">
        <v>3450</v>
      </c>
    </row>
    <row r="31" spans="1:5" x14ac:dyDescent="0.15">
      <c r="A31" s="419" t="s">
        <v>229</v>
      </c>
      <c r="B31" s="10">
        <v>200</v>
      </c>
      <c r="C31" s="5">
        <v>3</v>
      </c>
      <c r="D31" s="6" t="s">
        <v>5</v>
      </c>
      <c r="E31" s="20">
        <v>4500</v>
      </c>
    </row>
    <row r="32" spans="1:5" x14ac:dyDescent="0.15">
      <c r="A32" s="419" t="s">
        <v>229</v>
      </c>
      <c r="B32" s="10">
        <v>124</v>
      </c>
      <c r="C32" s="5">
        <v>2</v>
      </c>
      <c r="D32" s="6" t="s">
        <v>5</v>
      </c>
      <c r="E32" s="20">
        <v>3450</v>
      </c>
    </row>
    <row r="33" spans="1:5" x14ac:dyDescent="0.15">
      <c r="A33" s="419" t="s">
        <v>229</v>
      </c>
      <c r="B33" s="10">
        <v>75</v>
      </c>
      <c r="C33" s="5">
        <v>1</v>
      </c>
      <c r="D33" s="6" t="s">
        <v>5</v>
      </c>
      <c r="E33" s="20">
        <v>3000</v>
      </c>
    </row>
    <row r="34" spans="1:5" x14ac:dyDescent="0.15">
      <c r="A34" s="419" t="s">
        <v>229</v>
      </c>
      <c r="B34" s="10">
        <v>200</v>
      </c>
      <c r="C34" s="5">
        <v>3</v>
      </c>
      <c r="D34" s="6" t="s">
        <v>5</v>
      </c>
      <c r="E34" s="20">
        <v>6300</v>
      </c>
    </row>
    <row r="35" spans="1:5" x14ac:dyDescent="0.15">
      <c r="A35" s="419" t="s">
        <v>229</v>
      </c>
      <c r="B35" s="10">
        <v>61</v>
      </c>
      <c r="C35" s="5">
        <v>1</v>
      </c>
      <c r="D35" s="6" t="s">
        <v>5</v>
      </c>
      <c r="E35" s="19">
        <v>2700</v>
      </c>
    </row>
    <row r="36" spans="1:5" x14ac:dyDescent="0.15">
      <c r="A36" s="419" t="s">
        <v>12</v>
      </c>
      <c r="B36" s="10">
        <v>60</v>
      </c>
      <c r="C36" s="5">
        <v>2</v>
      </c>
      <c r="D36" s="6" t="s">
        <v>5</v>
      </c>
      <c r="E36" s="20">
        <v>2250</v>
      </c>
    </row>
    <row r="37" spans="1:5" x14ac:dyDescent="0.15">
      <c r="A37" s="419" t="s">
        <v>12</v>
      </c>
      <c r="B37" s="10">
        <v>53</v>
      </c>
      <c r="C37" s="5">
        <v>1</v>
      </c>
      <c r="D37" s="6" t="s">
        <v>5</v>
      </c>
      <c r="E37" s="20">
        <v>1950</v>
      </c>
    </row>
    <row r="38" spans="1:5" x14ac:dyDescent="0.15">
      <c r="A38" s="419" t="s">
        <v>12</v>
      </c>
      <c r="B38" s="10">
        <v>140</v>
      </c>
      <c r="C38" s="5">
        <v>3</v>
      </c>
      <c r="D38" s="6" t="s">
        <v>5</v>
      </c>
      <c r="E38" s="20">
        <v>3750</v>
      </c>
    </row>
    <row r="39" spans="1:5" x14ac:dyDescent="0.15">
      <c r="A39" s="419" t="s">
        <v>12</v>
      </c>
      <c r="B39" s="10">
        <v>146</v>
      </c>
      <c r="C39" s="5">
        <v>3</v>
      </c>
      <c r="D39" s="6" t="s">
        <v>5</v>
      </c>
      <c r="E39" s="20">
        <v>3900</v>
      </c>
    </row>
    <row r="40" spans="1:5" x14ac:dyDescent="0.15">
      <c r="A40" s="419" t="s">
        <v>229</v>
      </c>
      <c r="B40" s="10">
        <v>100</v>
      </c>
      <c r="C40" s="5">
        <v>2</v>
      </c>
      <c r="D40" s="6" t="s">
        <v>5</v>
      </c>
      <c r="E40" s="20">
        <v>3450</v>
      </c>
    </row>
    <row r="41" spans="1:5" x14ac:dyDescent="0.15">
      <c r="A41" s="419" t="s">
        <v>229</v>
      </c>
      <c r="B41" s="10">
        <v>50</v>
      </c>
      <c r="C41" s="5">
        <v>1</v>
      </c>
      <c r="D41" s="6" t="s">
        <v>5</v>
      </c>
      <c r="E41" s="20">
        <v>2100</v>
      </c>
    </row>
    <row r="42" spans="1:5" x14ac:dyDescent="0.15">
      <c r="A42" s="419" t="s">
        <v>13</v>
      </c>
      <c r="B42" s="10">
        <v>131</v>
      </c>
      <c r="C42" s="5">
        <v>4</v>
      </c>
      <c r="D42" s="6" t="s">
        <v>5</v>
      </c>
      <c r="E42" s="20">
        <v>4050</v>
      </c>
    </row>
    <row r="43" spans="1:5" x14ac:dyDescent="0.15">
      <c r="A43" s="419" t="s">
        <v>13</v>
      </c>
      <c r="B43" s="10">
        <v>55</v>
      </c>
      <c r="C43" s="5">
        <v>1</v>
      </c>
      <c r="D43" s="6" t="s">
        <v>5</v>
      </c>
      <c r="E43" s="20">
        <v>2550</v>
      </c>
    </row>
    <row r="44" spans="1:5" x14ac:dyDescent="0.15">
      <c r="A44" s="419" t="s">
        <v>13</v>
      </c>
      <c r="B44" s="10">
        <v>150</v>
      </c>
      <c r="C44" s="5">
        <v>4</v>
      </c>
      <c r="D44" s="6" t="s">
        <v>5</v>
      </c>
      <c r="E44" s="20">
        <v>3900</v>
      </c>
    </row>
    <row r="45" spans="1:5" x14ac:dyDescent="0.15">
      <c r="A45" s="419" t="s">
        <v>13</v>
      </c>
      <c r="B45" s="10">
        <v>128</v>
      </c>
      <c r="C45" s="5">
        <v>3</v>
      </c>
      <c r="D45" s="6" t="s">
        <v>5</v>
      </c>
      <c r="E45" s="20">
        <v>4050</v>
      </c>
    </row>
    <row r="46" spans="1:5" x14ac:dyDescent="0.15">
      <c r="A46" s="419" t="s">
        <v>13</v>
      </c>
      <c r="B46" s="10">
        <v>86</v>
      </c>
      <c r="C46" s="5">
        <v>2</v>
      </c>
      <c r="D46" s="6" t="s">
        <v>5</v>
      </c>
      <c r="E46" s="20">
        <v>3450</v>
      </c>
    </row>
    <row r="47" spans="1:5" x14ac:dyDescent="0.15">
      <c r="A47" s="419" t="s">
        <v>4</v>
      </c>
      <c r="B47" s="10">
        <v>340</v>
      </c>
      <c r="C47" s="5">
        <v>4</v>
      </c>
      <c r="D47" s="6" t="s">
        <v>5</v>
      </c>
      <c r="E47" s="20">
        <v>9750</v>
      </c>
    </row>
    <row r="48" spans="1:5" x14ac:dyDescent="0.15">
      <c r="A48" s="419" t="s">
        <v>11</v>
      </c>
      <c r="B48" s="10">
        <v>53</v>
      </c>
      <c r="C48" s="5">
        <v>2</v>
      </c>
      <c r="D48" s="6" t="s">
        <v>5</v>
      </c>
      <c r="E48" s="20">
        <v>2400</v>
      </c>
    </row>
    <row r="49" spans="1:5" x14ac:dyDescent="0.15">
      <c r="A49" s="420" t="s">
        <v>17</v>
      </c>
      <c r="B49" s="10">
        <v>82</v>
      </c>
      <c r="C49" s="5">
        <v>2</v>
      </c>
      <c r="D49" s="6" t="s">
        <v>5</v>
      </c>
      <c r="E49" s="20">
        <v>2400</v>
      </c>
    </row>
    <row r="50" spans="1:5" x14ac:dyDescent="0.15">
      <c r="A50" s="420" t="s">
        <v>17</v>
      </c>
      <c r="B50" s="10">
        <v>118</v>
      </c>
      <c r="C50" s="5">
        <v>3</v>
      </c>
      <c r="D50" s="6" t="s">
        <v>5</v>
      </c>
      <c r="E50" s="20">
        <v>3000</v>
      </c>
    </row>
    <row r="51" spans="1:5" x14ac:dyDescent="0.15">
      <c r="A51" s="419" t="s">
        <v>229</v>
      </c>
      <c r="B51" s="10">
        <v>146</v>
      </c>
      <c r="C51" s="5">
        <v>2</v>
      </c>
      <c r="D51" s="6" t="s">
        <v>5</v>
      </c>
      <c r="E51" s="20">
        <v>3450</v>
      </c>
    </row>
    <row r="52" spans="1:5" x14ac:dyDescent="0.15">
      <c r="A52" s="419" t="s">
        <v>229</v>
      </c>
      <c r="B52" s="10">
        <v>139</v>
      </c>
      <c r="C52" s="5">
        <v>1</v>
      </c>
      <c r="D52" s="6" t="s">
        <v>5</v>
      </c>
      <c r="E52" s="20">
        <v>3150</v>
      </c>
    </row>
    <row r="53" spans="1:5" x14ac:dyDescent="0.15">
      <c r="A53" s="419" t="s">
        <v>12</v>
      </c>
      <c r="B53" s="10">
        <v>167</v>
      </c>
      <c r="C53" s="5">
        <v>3</v>
      </c>
      <c r="D53" s="6" t="s">
        <v>5</v>
      </c>
      <c r="E53" s="20">
        <v>5550</v>
      </c>
    </row>
    <row r="54" spans="1:5" x14ac:dyDescent="0.15">
      <c r="A54" s="419" t="s">
        <v>229</v>
      </c>
      <c r="B54" s="10">
        <v>62</v>
      </c>
      <c r="C54" s="5">
        <v>2</v>
      </c>
      <c r="D54" s="6" t="s">
        <v>5</v>
      </c>
      <c r="E54" s="20">
        <v>2850</v>
      </c>
    </row>
    <row r="55" spans="1:5" x14ac:dyDescent="0.15">
      <c r="A55" s="419" t="s">
        <v>229</v>
      </c>
      <c r="B55" s="10">
        <v>62</v>
      </c>
      <c r="C55" s="5">
        <v>2</v>
      </c>
      <c r="D55" s="6" t="s">
        <v>5</v>
      </c>
      <c r="E55" s="20">
        <v>2700</v>
      </c>
    </row>
    <row r="56" spans="1:5" x14ac:dyDescent="0.15">
      <c r="A56" s="419" t="s">
        <v>18</v>
      </c>
      <c r="B56" s="10">
        <v>77</v>
      </c>
      <c r="C56" s="5">
        <v>2</v>
      </c>
      <c r="D56" s="6" t="s">
        <v>5</v>
      </c>
      <c r="E56" s="20">
        <v>3000</v>
      </c>
    </row>
    <row r="57" spans="1:5" x14ac:dyDescent="0.15">
      <c r="A57" s="419" t="s">
        <v>13</v>
      </c>
      <c r="B57" s="10">
        <v>50</v>
      </c>
      <c r="C57" s="5">
        <v>1</v>
      </c>
      <c r="D57" s="6" t="s">
        <v>5</v>
      </c>
      <c r="E57" s="20">
        <v>2250</v>
      </c>
    </row>
    <row r="58" spans="1:5" x14ac:dyDescent="0.15">
      <c r="A58" s="419" t="s">
        <v>13</v>
      </c>
      <c r="B58" s="10">
        <v>160</v>
      </c>
      <c r="C58" s="5">
        <v>3</v>
      </c>
      <c r="D58" s="6" t="s">
        <v>5</v>
      </c>
      <c r="E58" s="20">
        <v>6900</v>
      </c>
    </row>
    <row r="59" spans="1:5" x14ac:dyDescent="0.15">
      <c r="A59" s="419" t="s">
        <v>13</v>
      </c>
      <c r="B59" s="10">
        <v>90</v>
      </c>
      <c r="C59" s="5">
        <v>2</v>
      </c>
      <c r="D59" s="6" t="s">
        <v>5</v>
      </c>
      <c r="E59" s="20">
        <v>4650</v>
      </c>
    </row>
    <row r="60" spans="1:5" x14ac:dyDescent="0.15">
      <c r="A60" s="419" t="s">
        <v>13</v>
      </c>
      <c r="B60" s="10">
        <v>136</v>
      </c>
      <c r="C60" s="5">
        <v>3</v>
      </c>
      <c r="D60" s="6" t="s">
        <v>5</v>
      </c>
      <c r="E60" s="20">
        <v>5100</v>
      </c>
    </row>
    <row r="61" spans="1:5" x14ac:dyDescent="0.15">
      <c r="A61" s="419" t="s">
        <v>13</v>
      </c>
      <c r="B61" s="10">
        <v>102</v>
      </c>
      <c r="C61" s="5">
        <v>2</v>
      </c>
      <c r="D61" s="6" t="s">
        <v>5</v>
      </c>
      <c r="E61" s="20">
        <v>4200</v>
      </c>
    </row>
    <row r="62" spans="1:5" x14ac:dyDescent="0.15">
      <c r="A62" s="419" t="s">
        <v>13</v>
      </c>
      <c r="B62" s="10">
        <v>49</v>
      </c>
      <c r="C62" s="5">
        <v>1</v>
      </c>
      <c r="D62" s="6" t="s">
        <v>5</v>
      </c>
      <c r="E62" s="20">
        <v>2400</v>
      </c>
    </row>
    <row r="63" spans="1:5" x14ac:dyDescent="0.15">
      <c r="A63" s="419" t="s">
        <v>13</v>
      </c>
      <c r="B63" s="10">
        <v>106</v>
      </c>
      <c r="C63" s="5">
        <v>2</v>
      </c>
      <c r="D63" s="6" t="s">
        <v>5</v>
      </c>
      <c r="E63" s="20">
        <v>4200</v>
      </c>
    </row>
    <row r="64" spans="1:5" x14ac:dyDescent="0.15">
      <c r="A64" s="419" t="s">
        <v>13</v>
      </c>
      <c r="B64" s="10">
        <v>147</v>
      </c>
      <c r="C64" s="5">
        <v>3</v>
      </c>
      <c r="D64" s="6" t="s">
        <v>5</v>
      </c>
      <c r="E64" s="20">
        <v>3900</v>
      </c>
    </row>
    <row r="65" spans="1:5" x14ac:dyDescent="0.15">
      <c r="A65" s="419" t="s">
        <v>13</v>
      </c>
      <c r="B65" s="10">
        <v>100</v>
      </c>
      <c r="C65" s="5">
        <v>3</v>
      </c>
      <c r="D65" s="6" t="s">
        <v>5</v>
      </c>
      <c r="E65" s="20">
        <v>4800</v>
      </c>
    </row>
    <row r="66" spans="1:5" x14ac:dyDescent="0.15">
      <c r="A66" s="419" t="s">
        <v>13</v>
      </c>
      <c r="B66" s="10">
        <v>70</v>
      </c>
      <c r="C66" s="5">
        <v>2</v>
      </c>
      <c r="D66" s="6" t="s">
        <v>5</v>
      </c>
      <c r="E66" s="20">
        <v>4200</v>
      </c>
    </row>
    <row r="67" spans="1:5" x14ac:dyDescent="0.15">
      <c r="A67" s="419" t="s">
        <v>13</v>
      </c>
      <c r="B67" s="10">
        <v>106</v>
      </c>
      <c r="C67" s="5">
        <v>2</v>
      </c>
      <c r="D67" s="6" t="s">
        <v>5</v>
      </c>
      <c r="E67" s="20">
        <v>4200</v>
      </c>
    </row>
    <row r="68" spans="1:5" x14ac:dyDescent="0.15">
      <c r="A68" s="419" t="s">
        <v>13</v>
      </c>
      <c r="B68" s="10">
        <v>88</v>
      </c>
      <c r="C68" s="5">
        <v>2</v>
      </c>
      <c r="D68" s="6" t="s">
        <v>5</v>
      </c>
      <c r="E68" s="20">
        <v>4200</v>
      </c>
    </row>
    <row r="69" spans="1:5" x14ac:dyDescent="0.15">
      <c r="A69" s="419" t="s">
        <v>13</v>
      </c>
      <c r="B69" s="10">
        <v>110</v>
      </c>
      <c r="C69" s="5">
        <v>2</v>
      </c>
      <c r="D69" s="6" t="s">
        <v>5</v>
      </c>
      <c r="E69" s="20">
        <v>4200</v>
      </c>
    </row>
    <row r="70" spans="1:5" x14ac:dyDescent="0.15">
      <c r="A70" s="419" t="s">
        <v>13</v>
      </c>
      <c r="B70" s="10">
        <v>112</v>
      </c>
      <c r="C70" s="5">
        <v>2</v>
      </c>
      <c r="D70" s="6" t="s">
        <v>5</v>
      </c>
      <c r="E70" s="20">
        <v>4200</v>
      </c>
    </row>
    <row r="71" spans="1:5" x14ac:dyDescent="0.15">
      <c r="A71" s="419" t="s">
        <v>13</v>
      </c>
      <c r="B71" s="10">
        <v>110</v>
      </c>
      <c r="C71" s="5">
        <v>2</v>
      </c>
      <c r="D71" s="6" t="s">
        <v>5</v>
      </c>
      <c r="E71" s="20">
        <v>4200</v>
      </c>
    </row>
    <row r="72" spans="1:5" x14ac:dyDescent="0.15">
      <c r="A72" s="419" t="s">
        <v>11</v>
      </c>
      <c r="B72" s="10">
        <v>62</v>
      </c>
      <c r="C72" s="5">
        <v>1</v>
      </c>
      <c r="D72" s="6" t="s">
        <v>5</v>
      </c>
      <c r="E72" s="20">
        <v>1950</v>
      </c>
    </row>
    <row r="73" spans="1:5" x14ac:dyDescent="0.15">
      <c r="A73" s="419" t="s">
        <v>229</v>
      </c>
      <c r="B73" s="10">
        <v>180</v>
      </c>
      <c r="C73" s="5">
        <v>3</v>
      </c>
      <c r="D73" s="6" t="s">
        <v>5</v>
      </c>
      <c r="E73" s="20">
        <v>4200</v>
      </c>
    </row>
    <row r="74" spans="1:5" x14ac:dyDescent="0.15">
      <c r="A74" s="419" t="s">
        <v>229</v>
      </c>
      <c r="B74" s="10">
        <v>140</v>
      </c>
      <c r="C74" s="5">
        <v>2</v>
      </c>
      <c r="D74" s="6" t="s">
        <v>5</v>
      </c>
      <c r="E74" s="20">
        <v>3450</v>
      </c>
    </row>
    <row r="75" spans="1:5" x14ac:dyDescent="0.15">
      <c r="A75" s="419" t="s">
        <v>229</v>
      </c>
      <c r="B75" s="10">
        <v>77</v>
      </c>
      <c r="C75" s="5">
        <v>1</v>
      </c>
      <c r="D75" s="6" t="s">
        <v>5</v>
      </c>
      <c r="E75" s="20">
        <v>3000</v>
      </c>
    </row>
    <row r="76" spans="1:5" x14ac:dyDescent="0.15">
      <c r="A76" s="419" t="s">
        <v>229</v>
      </c>
      <c r="B76" s="10">
        <v>74</v>
      </c>
      <c r="C76" s="5">
        <v>2</v>
      </c>
      <c r="D76" s="6" t="s">
        <v>5</v>
      </c>
      <c r="E76" s="20">
        <v>2850</v>
      </c>
    </row>
    <row r="77" spans="1:5" x14ac:dyDescent="0.15">
      <c r="A77" s="419" t="s">
        <v>229</v>
      </c>
      <c r="B77" s="10">
        <v>100</v>
      </c>
      <c r="C77" s="5">
        <v>1</v>
      </c>
      <c r="D77" s="6" t="s">
        <v>5</v>
      </c>
      <c r="E77" s="20">
        <v>2700</v>
      </c>
    </row>
    <row r="78" spans="1:5" x14ac:dyDescent="0.15">
      <c r="A78" s="419" t="s">
        <v>229</v>
      </c>
      <c r="B78" s="10">
        <v>70</v>
      </c>
      <c r="C78" s="5">
        <v>2</v>
      </c>
      <c r="D78" s="6" t="s">
        <v>5</v>
      </c>
      <c r="E78" s="20">
        <v>1700</v>
      </c>
    </row>
    <row r="79" spans="1:5" x14ac:dyDescent="0.15">
      <c r="A79" s="419" t="s">
        <v>229</v>
      </c>
      <c r="B79" s="10">
        <v>150</v>
      </c>
      <c r="C79" s="5">
        <v>3</v>
      </c>
      <c r="D79" s="6" t="s">
        <v>5</v>
      </c>
      <c r="E79" s="20">
        <v>3750</v>
      </c>
    </row>
    <row r="80" spans="1:5" x14ac:dyDescent="0.15">
      <c r="A80" s="419" t="s">
        <v>229</v>
      </c>
      <c r="B80" s="10">
        <v>88</v>
      </c>
      <c r="C80" s="5">
        <v>2</v>
      </c>
      <c r="D80" s="6" t="s">
        <v>5</v>
      </c>
      <c r="E80" s="20">
        <v>3300</v>
      </c>
    </row>
    <row r="81" spans="1:5" x14ac:dyDescent="0.15">
      <c r="A81" s="419" t="s">
        <v>229</v>
      </c>
      <c r="B81" s="10">
        <v>60</v>
      </c>
      <c r="C81" s="5">
        <v>1</v>
      </c>
      <c r="D81" s="6" t="s">
        <v>5</v>
      </c>
      <c r="E81" s="20">
        <v>2700</v>
      </c>
    </row>
    <row r="82" spans="1:5" x14ac:dyDescent="0.15">
      <c r="A82" s="419" t="s">
        <v>11</v>
      </c>
      <c r="B82" s="10">
        <v>100</v>
      </c>
      <c r="C82" s="5">
        <v>2</v>
      </c>
      <c r="D82" s="6" t="s">
        <v>5</v>
      </c>
      <c r="E82" s="20"/>
    </row>
    <row r="83" spans="1:5" x14ac:dyDescent="0.15">
      <c r="A83" s="419" t="s">
        <v>11</v>
      </c>
      <c r="B83" s="10">
        <v>50</v>
      </c>
      <c r="C83" s="5">
        <v>1</v>
      </c>
      <c r="D83" s="6" t="s">
        <v>5</v>
      </c>
      <c r="E83" s="20">
        <v>2700</v>
      </c>
    </row>
    <row r="84" spans="1:5" x14ac:dyDescent="0.15">
      <c r="A84" s="419" t="s">
        <v>229</v>
      </c>
      <c r="B84" s="10">
        <v>51</v>
      </c>
      <c r="C84" s="13">
        <v>1</v>
      </c>
      <c r="D84" s="6" t="s">
        <v>5</v>
      </c>
      <c r="E84" s="20">
        <v>2400</v>
      </c>
    </row>
    <row r="85" spans="1:5" x14ac:dyDescent="0.15">
      <c r="A85" s="419" t="s">
        <v>229</v>
      </c>
      <c r="B85" s="10">
        <v>51</v>
      </c>
      <c r="C85" s="5">
        <v>1</v>
      </c>
      <c r="D85" s="6" t="s">
        <v>5</v>
      </c>
      <c r="E85" s="20">
        <v>2100</v>
      </c>
    </row>
    <row r="86" spans="1:5" x14ac:dyDescent="0.15">
      <c r="A86" s="419" t="s">
        <v>229</v>
      </c>
      <c r="B86" s="10">
        <v>80</v>
      </c>
      <c r="C86" s="5">
        <v>2</v>
      </c>
      <c r="D86" s="6" t="s">
        <v>5</v>
      </c>
      <c r="E86" s="20">
        <v>2100</v>
      </c>
    </row>
    <row r="87" spans="1:5" x14ac:dyDescent="0.15">
      <c r="A87" s="419" t="s">
        <v>12</v>
      </c>
      <c r="B87" s="10">
        <v>91</v>
      </c>
      <c r="C87" s="5">
        <v>3</v>
      </c>
      <c r="D87" s="6" t="s">
        <v>5</v>
      </c>
      <c r="E87" s="20">
        <v>4350</v>
      </c>
    </row>
    <row r="88" spans="1:5" x14ac:dyDescent="0.15">
      <c r="A88" s="419" t="s">
        <v>229</v>
      </c>
      <c r="B88" s="10">
        <v>80</v>
      </c>
      <c r="C88" s="5">
        <v>1</v>
      </c>
      <c r="D88" s="6" t="s">
        <v>5</v>
      </c>
      <c r="E88" s="20">
        <v>2250</v>
      </c>
    </row>
    <row r="89" spans="1:5" x14ac:dyDescent="0.15">
      <c r="A89" s="419" t="s">
        <v>12</v>
      </c>
      <c r="B89" s="10">
        <v>40</v>
      </c>
      <c r="C89" s="5">
        <v>1</v>
      </c>
      <c r="D89" s="6" t="s">
        <v>5</v>
      </c>
      <c r="E89" s="20">
        <v>2100</v>
      </c>
    </row>
    <row r="90" spans="1:5" x14ac:dyDescent="0.15">
      <c r="A90" s="419" t="s">
        <v>12</v>
      </c>
      <c r="B90" s="10">
        <v>76</v>
      </c>
      <c r="C90" s="5">
        <v>2</v>
      </c>
      <c r="D90" s="6" t="s">
        <v>5</v>
      </c>
      <c r="E90" s="20">
        <v>2550</v>
      </c>
    </row>
    <row r="91" spans="1:5" x14ac:dyDescent="0.15">
      <c r="A91" s="419" t="s">
        <v>12</v>
      </c>
      <c r="B91" s="10">
        <v>76</v>
      </c>
      <c r="C91" s="5">
        <v>2</v>
      </c>
      <c r="D91" s="6" t="s">
        <v>5</v>
      </c>
      <c r="E91" s="20">
        <v>2550</v>
      </c>
    </row>
    <row r="92" spans="1:5" x14ac:dyDescent="0.15">
      <c r="A92" s="419" t="s">
        <v>229</v>
      </c>
      <c r="B92" s="10">
        <v>40</v>
      </c>
      <c r="C92" s="5">
        <v>1</v>
      </c>
      <c r="D92" s="6" t="s">
        <v>5</v>
      </c>
      <c r="E92" s="20">
        <v>1950</v>
      </c>
    </row>
    <row r="93" spans="1:5" x14ac:dyDescent="0.15">
      <c r="A93" s="419" t="s">
        <v>229</v>
      </c>
      <c r="B93" s="10">
        <v>55</v>
      </c>
      <c r="C93" s="5">
        <v>1</v>
      </c>
      <c r="D93" s="6" t="s">
        <v>5</v>
      </c>
      <c r="E93" s="20">
        <v>1950</v>
      </c>
    </row>
    <row r="94" spans="1:5" x14ac:dyDescent="0.15">
      <c r="A94" s="419" t="s">
        <v>229</v>
      </c>
      <c r="B94" s="10">
        <v>40</v>
      </c>
      <c r="C94" s="5">
        <v>1</v>
      </c>
      <c r="D94" s="6" t="s">
        <v>5</v>
      </c>
      <c r="E94" s="20">
        <v>1950</v>
      </c>
    </row>
    <row r="95" spans="1:5" x14ac:dyDescent="0.15">
      <c r="A95" s="419" t="s">
        <v>12</v>
      </c>
      <c r="B95" s="10">
        <v>180</v>
      </c>
      <c r="C95" s="5">
        <v>4</v>
      </c>
      <c r="D95" s="6" t="s">
        <v>5</v>
      </c>
      <c r="E95" s="20">
        <v>4050</v>
      </c>
    </row>
    <row r="96" spans="1:5" x14ac:dyDescent="0.15">
      <c r="A96" s="419" t="s">
        <v>229</v>
      </c>
      <c r="B96" s="10">
        <v>129</v>
      </c>
      <c r="C96" s="5">
        <v>2</v>
      </c>
      <c r="D96" s="6" t="s">
        <v>5</v>
      </c>
      <c r="E96" s="20">
        <v>2850</v>
      </c>
    </row>
    <row r="97" spans="1:5" x14ac:dyDescent="0.15">
      <c r="A97" s="419" t="s">
        <v>229</v>
      </c>
      <c r="B97" s="10">
        <v>55</v>
      </c>
      <c r="C97" s="5">
        <v>2</v>
      </c>
      <c r="D97" s="6" t="s">
        <v>5</v>
      </c>
      <c r="E97" s="20">
        <v>2400</v>
      </c>
    </row>
    <row r="98" spans="1:5" x14ac:dyDescent="0.15">
      <c r="A98" s="419" t="s">
        <v>229</v>
      </c>
      <c r="B98" s="10">
        <v>55</v>
      </c>
      <c r="C98" s="5">
        <v>2</v>
      </c>
      <c r="D98" s="6" t="s">
        <v>5</v>
      </c>
      <c r="E98" s="20">
        <v>2400</v>
      </c>
    </row>
    <row r="99" spans="1:5" x14ac:dyDescent="0.15">
      <c r="A99" s="419" t="s">
        <v>229</v>
      </c>
      <c r="B99" s="10">
        <v>55</v>
      </c>
      <c r="C99" s="5">
        <v>2</v>
      </c>
      <c r="D99" s="6" t="s">
        <v>5</v>
      </c>
      <c r="E99" s="20">
        <v>2550</v>
      </c>
    </row>
    <row r="100" spans="1:5" x14ac:dyDescent="0.15">
      <c r="A100" s="419" t="s">
        <v>229</v>
      </c>
      <c r="B100" s="10">
        <v>68</v>
      </c>
      <c r="C100" s="5">
        <v>2</v>
      </c>
      <c r="D100" s="6" t="s">
        <v>5</v>
      </c>
      <c r="E100" s="20">
        <v>2700</v>
      </c>
    </row>
    <row r="101" spans="1:5" x14ac:dyDescent="0.15">
      <c r="A101" s="419" t="s">
        <v>229</v>
      </c>
      <c r="B101" s="10">
        <v>55</v>
      </c>
      <c r="C101" s="5">
        <v>2</v>
      </c>
      <c r="D101" s="6" t="s">
        <v>5</v>
      </c>
      <c r="E101" s="20">
        <v>2550</v>
      </c>
    </row>
    <row r="102" spans="1:5" x14ac:dyDescent="0.15">
      <c r="A102" s="419" t="s">
        <v>229</v>
      </c>
      <c r="B102" s="10">
        <v>55</v>
      </c>
      <c r="C102" s="5">
        <v>2</v>
      </c>
      <c r="D102" s="6" t="s">
        <v>5</v>
      </c>
      <c r="E102" s="20">
        <v>2550</v>
      </c>
    </row>
    <row r="103" spans="1:5" x14ac:dyDescent="0.15">
      <c r="A103" s="419" t="s">
        <v>229</v>
      </c>
      <c r="B103" s="10">
        <v>68</v>
      </c>
      <c r="C103" s="5">
        <v>2</v>
      </c>
      <c r="D103" s="6" t="s">
        <v>5</v>
      </c>
      <c r="E103" s="20">
        <v>2550</v>
      </c>
    </row>
    <row r="104" spans="1:5" x14ac:dyDescent="0.15">
      <c r="A104" s="419" t="s">
        <v>229</v>
      </c>
      <c r="B104" s="10">
        <v>37</v>
      </c>
      <c r="C104" s="5">
        <v>1</v>
      </c>
      <c r="D104" s="6" t="s">
        <v>5</v>
      </c>
      <c r="E104" s="20">
        <v>1950</v>
      </c>
    </row>
    <row r="105" spans="1:5" x14ac:dyDescent="0.15">
      <c r="A105" s="419" t="s">
        <v>229</v>
      </c>
      <c r="B105" s="10">
        <v>37</v>
      </c>
      <c r="C105" s="5">
        <v>1</v>
      </c>
      <c r="D105" s="6" t="s">
        <v>5</v>
      </c>
      <c r="E105" s="20">
        <v>1950</v>
      </c>
    </row>
    <row r="106" spans="1:5" x14ac:dyDescent="0.15">
      <c r="A106" s="419" t="s">
        <v>229</v>
      </c>
      <c r="B106" s="10">
        <v>68</v>
      </c>
      <c r="C106" s="5">
        <v>2</v>
      </c>
      <c r="D106" s="6" t="s">
        <v>5</v>
      </c>
      <c r="E106" s="20">
        <v>2700</v>
      </c>
    </row>
    <row r="107" spans="1:5" x14ac:dyDescent="0.15">
      <c r="A107" s="419" t="s">
        <v>12</v>
      </c>
      <c r="B107" s="10">
        <v>79</v>
      </c>
      <c r="C107" s="5">
        <v>2</v>
      </c>
      <c r="D107" s="6" t="s">
        <v>5</v>
      </c>
      <c r="E107" s="20">
        <v>2400</v>
      </c>
    </row>
    <row r="108" spans="1:5" x14ac:dyDescent="0.15">
      <c r="A108" s="419" t="s">
        <v>18</v>
      </c>
      <c r="B108" s="10">
        <v>67</v>
      </c>
      <c r="C108" s="5">
        <v>1</v>
      </c>
      <c r="D108" s="6" t="s">
        <v>5</v>
      </c>
      <c r="E108" s="20">
        <v>2250</v>
      </c>
    </row>
    <row r="109" spans="1:5" x14ac:dyDescent="0.15">
      <c r="A109" s="419" t="s">
        <v>18</v>
      </c>
      <c r="B109" s="10">
        <v>70</v>
      </c>
      <c r="C109" s="5">
        <v>1</v>
      </c>
      <c r="D109" s="6" t="s">
        <v>5</v>
      </c>
      <c r="E109" s="20">
        <v>2400</v>
      </c>
    </row>
    <row r="110" spans="1:5" x14ac:dyDescent="0.15">
      <c r="A110" s="419" t="s">
        <v>12</v>
      </c>
      <c r="B110" s="10">
        <v>167</v>
      </c>
      <c r="C110" s="5">
        <v>2</v>
      </c>
      <c r="D110" s="6" t="s">
        <v>5</v>
      </c>
      <c r="E110" s="20">
        <v>3750</v>
      </c>
    </row>
    <row r="111" spans="1:5" x14ac:dyDescent="0.15">
      <c r="A111" s="419" t="s">
        <v>12</v>
      </c>
      <c r="B111" s="14"/>
      <c r="C111" s="5">
        <v>1</v>
      </c>
      <c r="D111" s="6" t="s">
        <v>5</v>
      </c>
      <c r="E111" s="20">
        <v>1370</v>
      </c>
    </row>
    <row r="112" spans="1:5" x14ac:dyDescent="0.15">
      <c r="A112" s="419" t="s">
        <v>12</v>
      </c>
      <c r="B112" s="10">
        <v>180</v>
      </c>
      <c r="C112" s="5">
        <v>4</v>
      </c>
      <c r="D112" s="6" t="s">
        <v>5</v>
      </c>
      <c r="E112" s="20">
        <v>4050</v>
      </c>
    </row>
    <row r="113" spans="1:5" x14ac:dyDescent="0.15">
      <c r="A113" s="419" t="s">
        <v>12</v>
      </c>
      <c r="B113" s="10">
        <v>75</v>
      </c>
      <c r="C113" s="5">
        <v>2</v>
      </c>
      <c r="D113" s="6" t="s">
        <v>5</v>
      </c>
      <c r="E113" s="15">
        <v>3000</v>
      </c>
    </row>
    <row r="114" spans="1:5" x14ac:dyDescent="0.15">
      <c r="A114" s="419" t="s">
        <v>4</v>
      </c>
      <c r="B114" s="10">
        <v>160</v>
      </c>
      <c r="C114" s="5">
        <v>3</v>
      </c>
      <c r="D114" s="6" t="s">
        <v>5</v>
      </c>
      <c r="E114" s="20">
        <v>5250</v>
      </c>
    </row>
    <row r="115" spans="1:5" x14ac:dyDescent="0.15">
      <c r="A115" s="419" t="s">
        <v>4</v>
      </c>
      <c r="B115" s="10">
        <v>160</v>
      </c>
      <c r="C115" s="5">
        <v>2</v>
      </c>
      <c r="D115" s="6" t="s">
        <v>5</v>
      </c>
      <c r="E115" s="20">
        <v>5100</v>
      </c>
    </row>
    <row r="116" spans="1:5" x14ac:dyDescent="0.15">
      <c r="A116" s="419" t="s">
        <v>11</v>
      </c>
      <c r="B116" s="10">
        <v>70</v>
      </c>
      <c r="C116" s="5">
        <v>1</v>
      </c>
      <c r="D116" s="6" t="s">
        <v>5</v>
      </c>
      <c r="E116" s="20">
        <v>2250</v>
      </c>
    </row>
    <row r="117" spans="1:5" x14ac:dyDescent="0.15">
      <c r="A117" s="419" t="s">
        <v>11</v>
      </c>
      <c r="B117" s="10">
        <v>84</v>
      </c>
      <c r="C117" s="5">
        <v>2</v>
      </c>
      <c r="D117" s="6" t="s">
        <v>5</v>
      </c>
      <c r="E117" s="20">
        <v>3150</v>
      </c>
    </row>
    <row r="118" spans="1:5" x14ac:dyDescent="0.15">
      <c r="A118" s="419" t="s">
        <v>18</v>
      </c>
      <c r="B118" s="10">
        <v>133</v>
      </c>
      <c r="C118" s="5">
        <v>2</v>
      </c>
      <c r="D118" s="6" t="s">
        <v>5</v>
      </c>
      <c r="E118" s="20">
        <v>3150</v>
      </c>
    </row>
    <row r="119" spans="1:5" x14ac:dyDescent="0.15">
      <c r="A119" s="419" t="s">
        <v>11</v>
      </c>
      <c r="B119" s="10">
        <v>100</v>
      </c>
      <c r="C119" s="5">
        <v>1</v>
      </c>
      <c r="D119" s="6" t="s">
        <v>5</v>
      </c>
      <c r="E119" s="20">
        <v>2400</v>
      </c>
    </row>
    <row r="120" spans="1:5" x14ac:dyDescent="0.15">
      <c r="A120" s="419" t="s">
        <v>13</v>
      </c>
      <c r="B120" s="10">
        <v>100</v>
      </c>
      <c r="C120" s="5">
        <v>2</v>
      </c>
      <c r="D120" s="6" t="s">
        <v>5</v>
      </c>
      <c r="E120" s="20">
        <v>3000</v>
      </c>
    </row>
    <row r="121" spans="1:5" x14ac:dyDescent="0.15">
      <c r="A121" s="419" t="s">
        <v>13</v>
      </c>
      <c r="B121" s="10">
        <v>69</v>
      </c>
      <c r="C121" s="5">
        <v>1</v>
      </c>
      <c r="D121" s="6" t="s">
        <v>5</v>
      </c>
      <c r="E121" s="20">
        <v>2400</v>
      </c>
    </row>
    <row r="122" spans="1:5" x14ac:dyDescent="0.15">
      <c r="A122" s="419" t="s">
        <v>13</v>
      </c>
      <c r="B122" s="10">
        <v>67</v>
      </c>
      <c r="C122" s="5">
        <v>1</v>
      </c>
      <c r="D122" s="6" t="s">
        <v>5</v>
      </c>
      <c r="E122" s="20">
        <v>2400</v>
      </c>
    </row>
    <row r="123" spans="1:5" x14ac:dyDescent="0.15">
      <c r="A123" s="419" t="s">
        <v>13</v>
      </c>
      <c r="B123" s="10">
        <v>93</v>
      </c>
      <c r="C123" s="5">
        <v>2</v>
      </c>
      <c r="D123" s="6" t="s">
        <v>5</v>
      </c>
      <c r="E123" s="20">
        <v>2850</v>
      </c>
    </row>
    <row r="124" spans="1:5" x14ac:dyDescent="0.15">
      <c r="A124" s="419" t="s">
        <v>13</v>
      </c>
      <c r="B124" s="10">
        <v>180</v>
      </c>
      <c r="C124" s="5">
        <v>4</v>
      </c>
      <c r="D124" s="6" t="s">
        <v>5</v>
      </c>
      <c r="E124" s="20">
        <v>4200</v>
      </c>
    </row>
    <row r="125" spans="1:5" x14ac:dyDescent="0.15">
      <c r="A125" s="419" t="s">
        <v>13</v>
      </c>
      <c r="B125" s="10">
        <v>80</v>
      </c>
      <c r="C125" s="5">
        <v>2</v>
      </c>
      <c r="D125" s="6" t="s">
        <v>5</v>
      </c>
      <c r="E125" s="20">
        <v>3150</v>
      </c>
    </row>
    <row r="126" spans="1:5" x14ac:dyDescent="0.15">
      <c r="A126" s="419" t="s">
        <v>13</v>
      </c>
      <c r="B126" s="10">
        <v>100</v>
      </c>
      <c r="C126" s="5">
        <v>3</v>
      </c>
      <c r="D126" s="6" t="s">
        <v>5</v>
      </c>
      <c r="E126" s="20">
        <v>5100</v>
      </c>
    </row>
    <row r="127" spans="1:5" x14ac:dyDescent="0.15">
      <c r="A127" s="419" t="s">
        <v>13</v>
      </c>
      <c r="B127" s="10">
        <v>168</v>
      </c>
      <c r="C127" s="5">
        <v>3</v>
      </c>
      <c r="D127" s="6" t="s">
        <v>5</v>
      </c>
      <c r="E127" s="20">
        <v>6000</v>
      </c>
    </row>
    <row r="128" spans="1:5" x14ac:dyDescent="0.15">
      <c r="A128" s="419" t="s">
        <v>13</v>
      </c>
      <c r="B128" s="10">
        <v>80</v>
      </c>
      <c r="C128" s="5">
        <v>3</v>
      </c>
      <c r="D128" s="6" t="s">
        <v>5</v>
      </c>
      <c r="E128" s="20">
        <v>3750</v>
      </c>
    </row>
    <row r="129" spans="1:5" x14ac:dyDescent="0.15">
      <c r="A129" s="419" t="s">
        <v>13</v>
      </c>
      <c r="B129" s="10">
        <v>109</v>
      </c>
      <c r="C129" s="5">
        <v>3</v>
      </c>
      <c r="D129" s="6" t="s">
        <v>5</v>
      </c>
      <c r="E129" s="20">
        <v>4800</v>
      </c>
    </row>
    <row r="130" spans="1:5" x14ac:dyDescent="0.15">
      <c r="A130" s="419" t="s">
        <v>13</v>
      </c>
      <c r="B130" s="10">
        <v>90</v>
      </c>
      <c r="C130" s="5">
        <v>2</v>
      </c>
      <c r="D130" s="6" t="s">
        <v>5</v>
      </c>
      <c r="E130" s="20">
        <v>3900</v>
      </c>
    </row>
    <row r="131" spans="1:5" x14ac:dyDescent="0.15">
      <c r="A131" s="419" t="s">
        <v>13</v>
      </c>
      <c r="B131" s="10">
        <v>85</v>
      </c>
      <c r="C131" s="5">
        <v>2</v>
      </c>
      <c r="D131" s="6" t="s">
        <v>5</v>
      </c>
      <c r="E131" s="20">
        <v>3300</v>
      </c>
    </row>
    <row r="132" spans="1:5" x14ac:dyDescent="0.15">
      <c r="A132" s="419" t="s">
        <v>13</v>
      </c>
      <c r="B132" s="10">
        <v>168</v>
      </c>
      <c r="C132" s="5">
        <v>3</v>
      </c>
      <c r="D132" s="6" t="s">
        <v>5</v>
      </c>
      <c r="E132" s="20">
        <v>6000</v>
      </c>
    </row>
    <row r="133" spans="1:5" x14ac:dyDescent="0.15">
      <c r="A133" s="419" t="s">
        <v>13</v>
      </c>
      <c r="B133" s="10">
        <v>120</v>
      </c>
      <c r="C133" s="5">
        <v>3</v>
      </c>
      <c r="D133" s="6" t="s">
        <v>5</v>
      </c>
      <c r="E133" s="20">
        <v>4800</v>
      </c>
    </row>
    <row r="134" spans="1:5" x14ac:dyDescent="0.15">
      <c r="A134" s="419" t="s">
        <v>13</v>
      </c>
      <c r="B134" s="10">
        <v>85</v>
      </c>
      <c r="C134" s="5">
        <v>2</v>
      </c>
      <c r="D134" s="6" t="s">
        <v>5</v>
      </c>
      <c r="E134" s="20">
        <v>3900</v>
      </c>
    </row>
    <row r="135" spans="1:5" x14ac:dyDescent="0.15">
      <c r="A135" s="419" t="s">
        <v>13</v>
      </c>
      <c r="B135" s="10">
        <v>86</v>
      </c>
      <c r="C135" s="5">
        <v>3</v>
      </c>
      <c r="D135" s="6" t="s">
        <v>5</v>
      </c>
      <c r="E135" s="20">
        <v>3750</v>
      </c>
    </row>
    <row r="136" spans="1:5" x14ac:dyDescent="0.15">
      <c r="A136" s="419" t="s">
        <v>13</v>
      </c>
      <c r="B136" s="10">
        <v>110</v>
      </c>
      <c r="C136" s="5">
        <v>2</v>
      </c>
      <c r="D136" s="6" t="s">
        <v>5</v>
      </c>
      <c r="E136" s="20">
        <v>3900</v>
      </c>
    </row>
    <row r="137" spans="1:5" x14ac:dyDescent="0.15">
      <c r="A137" s="419" t="s">
        <v>13</v>
      </c>
      <c r="B137" s="10">
        <v>100</v>
      </c>
      <c r="C137" s="5">
        <v>2</v>
      </c>
      <c r="D137" s="6" t="s">
        <v>5</v>
      </c>
      <c r="E137" s="20">
        <v>3600</v>
      </c>
    </row>
    <row r="138" spans="1:5" x14ac:dyDescent="0.15">
      <c r="A138" s="420" t="s">
        <v>13</v>
      </c>
      <c r="B138" s="10">
        <v>135</v>
      </c>
      <c r="C138" s="5">
        <v>4</v>
      </c>
      <c r="D138" s="9" t="s">
        <v>5</v>
      </c>
      <c r="E138" s="19">
        <v>7500</v>
      </c>
    </row>
    <row r="139" spans="1:5" x14ac:dyDescent="0.15">
      <c r="A139" s="419" t="s">
        <v>229</v>
      </c>
      <c r="B139" s="10">
        <v>65</v>
      </c>
      <c r="C139" s="5">
        <v>1</v>
      </c>
      <c r="D139" s="6" t="s">
        <v>5</v>
      </c>
      <c r="E139" s="20">
        <v>2400</v>
      </c>
    </row>
    <row r="140" spans="1:5" x14ac:dyDescent="0.15">
      <c r="A140" s="419" t="s">
        <v>229</v>
      </c>
      <c r="B140" s="10">
        <v>70</v>
      </c>
      <c r="C140" s="5">
        <v>2</v>
      </c>
      <c r="D140" s="6" t="s">
        <v>5</v>
      </c>
      <c r="E140" s="20">
        <v>2400</v>
      </c>
    </row>
    <row r="141" spans="1:5" x14ac:dyDescent="0.15">
      <c r="A141" s="419" t="s">
        <v>229</v>
      </c>
      <c r="B141" s="10">
        <v>40</v>
      </c>
      <c r="C141" s="5">
        <v>1</v>
      </c>
      <c r="D141" s="6" t="s">
        <v>5</v>
      </c>
      <c r="E141" s="20">
        <v>2100</v>
      </c>
    </row>
    <row r="142" spans="1:5" x14ac:dyDescent="0.15">
      <c r="A142" s="419" t="s">
        <v>229</v>
      </c>
      <c r="B142" s="10">
        <v>95</v>
      </c>
      <c r="C142" s="5">
        <v>3</v>
      </c>
      <c r="D142" s="6" t="s">
        <v>5</v>
      </c>
      <c r="E142" s="20">
        <v>3000</v>
      </c>
    </row>
    <row r="143" spans="1:5" x14ac:dyDescent="0.15">
      <c r="A143" s="419" t="s">
        <v>229</v>
      </c>
      <c r="B143" s="10">
        <v>164</v>
      </c>
      <c r="C143" s="5">
        <v>2</v>
      </c>
      <c r="D143" s="6" t="s">
        <v>5</v>
      </c>
      <c r="E143" s="20">
        <v>4200</v>
      </c>
    </row>
    <row r="144" spans="1:5" x14ac:dyDescent="0.15">
      <c r="A144" s="419" t="s">
        <v>18</v>
      </c>
      <c r="B144" s="10">
        <v>80</v>
      </c>
      <c r="C144" s="5">
        <v>2</v>
      </c>
      <c r="D144" s="6" t="s">
        <v>5</v>
      </c>
      <c r="E144" s="20">
        <v>2850</v>
      </c>
    </row>
    <row r="145" spans="1:5" x14ac:dyDescent="0.15">
      <c r="A145" s="419" t="s">
        <v>229</v>
      </c>
      <c r="B145" s="10">
        <v>55</v>
      </c>
      <c r="C145" s="5">
        <v>1</v>
      </c>
      <c r="D145" s="6" t="s">
        <v>5</v>
      </c>
      <c r="E145" s="20">
        <v>2250</v>
      </c>
    </row>
    <row r="146" spans="1:5" x14ac:dyDescent="0.15">
      <c r="A146" s="419" t="s">
        <v>229</v>
      </c>
      <c r="B146" s="10">
        <v>55</v>
      </c>
      <c r="C146" s="5">
        <v>1</v>
      </c>
      <c r="D146" s="6" t="s">
        <v>5</v>
      </c>
      <c r="E146" s="20">
        <v>1950</v>
      </c>
    </row>
    <row r="147" spans="1:5" x14ac:dyDescent="0.15">
      <c r="A147" s="419" t="s">
        <v>229</v>
      </c>
      <c r="B147" s="10">
        <v>49</v>
      </c>
      <c r="C147" s="5">
        <v>1</v>
      </c>
      <c r="D147" s="6" t="s">
        <v>5</v>
      </c>
      <c r="E147" s="20">
        <v>2250</v>
      </c>
    </row>
    <row r="148" spans="1:5" x14ac:dyDescent="0.15">
      <c r="A148" s="419" t="s">
        <v>229</v>
      </c>
      <c r="B148" s="10">
        <v>50</v>
      </c>
      <c r="C148" s="5">
        <v>1</v>
      </c>
      <c r="D148" s="6" t="s">
        <v>5</v>
      </c>
      <c r="E148" s="20">
        <v>1950</v>
      </c>
    </row>
    <row r="149" spans="1:5" x14ac:dyDescent="0.15">
      <c r="A149" s="419" t="s">
        <v>229</v>
      </c>
      <c r="B149" s="10">
        <v>50</v>
      </c>
      <c r="C149" s="5">
        <v>1</v>
      </c>
      <c r="D149" s="6" t="s">
        <v>5</v>
      </c>
      <c r="E149" s="20">
        <v>2400</v>
      </c>
    </row>
    <row r="150" spans="1:5" x14ac:dyDescent="0.15">
      <c r="A150" s="419" t="s">
        <v>229</v>
      </c>
      <c r="B150" s="10">
        <v>55</v>
      </c>
      <c r="C150" s="5">
        <v>1</v>
      </c>
      <c r="D150" s="6" t="s">
        <v>5</v>
      </c>
      <c r="E150" s="20">
        <v>1950</v>
      </c>
    </row>
    <row r="151" spans="1:5" x14ac:dyDescent="0.15">
      <c r="A151" s="419" t="s">
        <v>229</v>
      </c>
      <c r="B151" s="10">
        <v>55</v>
      </c>
      <c r="C151" s="5">
        <v>1</v>
      </c>
      <c r="D151" s="6" t="s">
        <v>5</v>
      </c>
      <c r="E151" s="20">
        <v>2400</v>
      </c>
    </row>
    <row r="152" spans="1:5" x14ac:dyDescent="0.15">
      <c r="A152" s="419" t="s">
        <v>229</v>
      </c>
      <c r="B152" s="10">
        <v>55</v>
      </c>
      <c r="C152" s="5">
        <v>1</v>
      </c>
      <c r="D152" s="6" t="s">
        <v>5</v>
      </c>
      <c r="E152" s="20">
        <v>2400</v>
      </c>
    </row>
    <row r="153" spans="1:5" x14ac:dyDescent="0.15">
      <c r="A153" s="419" t="s">
        <v>229</v>
      </c>
      <c r="B153" s="10">
        <v>55</v>
      </c>
      <c r="C153" s="5">
        <v>1</v>
      </c>
      <c r="D153" s="6" t="s">
        <v>5</v>
      </c>
      <c r="E153" s="20">
        <v>2400</v>
      </c>
    </row>
    <row r="154" spans="1:5" x14ac:dyDescent="0.15">
      <c r="A154" s="419" t="s">
        <v>229</v>
      </c>
      <c r="B154" s="10">
        <v>32</v>
      </c>
      <c r="C154" s="5">
        <v>1</v>
      </c>
      <c r="D154" s="6" t="s">
        <v>5</v>
      </c>
      <c r="E154" s="20">
        <v>2100</v>
      </c>
    </row>
    <row r="155" spans="1:5" x14ac:dyDescent="0.15">
      <c r="A155" s="419" t="s">
        <v>229</v>
      </c>
      <c r="B155" s="10">
        <v>49</v>
      </c>
      <c r="C155" s="5">
        <v>1</v>
      </c>
      <c r="D155" s="6" t="s">
        <v>5</v>
      </c>
      <c r="E155" s="20">
        <v>2400</v>
      </c>
    </row>
    <row r="156" spans="1:5" x14ac:dyDescent="0.15">
      <c r="A156" s="419" t="s">
        <v>229</v>
      </c>
      <c r="B156" s="10">
        <v>65</v>
      </c>
      <c r="C156" s="5">
        <v>1</v>
      </c>
      <c r="D156" s="6" t="s">
        <v>5</v>
      </c>
      <c r="E156" s="20">
        <v>2550</v>
      </c>
    </row>
    <row r="157" spans="1:5" x14ac:dyDescent="0.15">
      <c r="A157" s="419" t="s">
        <v>229</v>
      </c>
      <c r="B157" s="10">
        <v>54</v>
      </c>
      <c r="C157" s="5">
        <v>1</v>
      </c>
      <c r="D157" s="6" t="s">
        <v>5</v>
      </c>
      <c r="E157" s="20">
        <v>2550</v>
      </c>
    </row>
    <row r="158" spans="1:5" x14ac:dyDescent="0.15">
      <c r="A158" s="419" t="s">
        <v>229</v>
      </c>
      <c r="B158" s="10">
        <v>68</v>
      </c>
      <c r="C158" s="5">
        <v>1</v>
      </c>
      <c r="D158" s="6" t="s">
        <v>5</v>
      </c>
      <c r="E158" s="20">
        <v>2550</v>
      </c>
    </row>
    <row r="159" spans="1:5" x14ac:dyDescent="0.15">
      <c r="A159" s="419" t="s">
        <v>229</v>
      </c>
      <c r="B159" s="10">
        <v>55</v>
      </c>
      <c r="C159" s="5">
        <v>1</v>
      </c>
      <c r="D159" s="6" t="s">
        <v>5</v>
      </c>
      <c r="E159" s="20">
        <v>2550</v>
      </c>
    </row>
    <row r="160" spans="1:5" x14ac:dyDescent="0.15">
      <c r="A160" s="419" t="s">
        <v>229</v>
      </c>
      <c r="B160" s="10">
        <v>90</v>
      </c>
      <c r="C160" s="5">
        <v>2</v>
      </c>
      <c r="D160" s="6" t="s">
        <v>5</v>
      </c>
      <c r="E160" s="20">
        <v>3450</v>
      </c>
    </row>
    <row r="161" spans="1:5" x14ac:dyDescent="0.15">
      <c r="A161" s="419" t="s">
        <v>229</v>
      </c>
      <c r="B161" s="10">
        <v>32</v>
      </c>
      <c r="C161" s="5">
        <v>1</v>
      </c>
      <c r="D161" s="6" t="s">
        <v>5</v>
      </c>
      <c r="E161" s="20">
        <v>2250</v>
      </c>
    </row>
    <row r="162" spans="1:5" x14ac:dyDescent="0.15">
      <c r="A162" s="419" t="s">
        <v>229</v>
      </c>
      <c r="B162" s="10">
        <v>49</v>
      </c>
      <c r="C162" s="5">
        <v>1</v>
      </c>
      <c r="D162" s="6" t="s">
        <v>5</v>
      </c>
      <c r="E162" s="20">
        <v>2550</v>
      </c>
    </row>
    <row r="163" spans="1:5" x14ac:dyDescent="0.15">
      <c r="A163" s="419" t="s">
        <v>229</v>
      </c>
      <c r="B163" s="10">
        <v>50</v>
      </c>
      <c r="C163" s="5">
        <v>1</v>
      </c>
      <c r="D163" s="6" t="s">
        <v>5</v>
      </c>
      <c r="E163" s="20">
        <v>2550</v>
      </c>
    </row>
    <row r="164" spans="1:5" x14ac:dyDescent="0.15">
      <c r="A164" s="419" t="s">
        <v>229</v>
      </c>
      <c r="B164" s="10">
        <v>80</v>
      </c>
      <c r="C164" s="5">
        <v>2</v>
      </c>
      <c r="D164" s="6" t="s">
        <v>5</v>
      </c>
      <c r="E164" s="20">
        <v>3600</v>
      </c>
    </row>
    <row r="165" spans="1:5" x14ac:dyDescent="0.15">
      <c r="A165" s="419" t="s">
        <v>229</v>
      </c>
      <c r="B165" s="10">
        <v>66</v>
      </c>
      <c r="C165" s="5">
        <v>1</v>
      </c>
      <c r="D165" s="6" t="s">
        <v>5</v>
      </c>
      <c r="E165" s="20">
        <v>2550</v>
      </c>
    </row>
    <row r="166" spans="1:5" x14ac:dyDescent="0.15">
      <c r="A166" s="419" t="s">
        <v>229</v>
      </c>
      <c r="B166" s="10">
        <v>75</v>
      </c>
      <c r="C166" s="5">
        <v>2</v>
      </c>
      <c r="D166" s="6" t="s">
        <v>5</v>
      </c>
      <c r="E166" s="20">
        <v>3300</v>
      </c>
    </row>
    <row r="167" spans="1:5" x14ac:dyDescent="0.15">
      <c r="A167" s="419" t="s">
        <v>17</v>
      </c>
      <c r="B167" s="10">
        <v>50</v>
      </c>
      <c r="C167" s="5">
        <v>1</v>
      </c>
      <c r="D167" s="6" t="s">
        <v>5</v>
      </c>
      <c r="E167" s="20">
        <v>2100</v>
      </c>
    </row>
    <row r="168" spans="1:5" x14ac:dyDescent="0.15">
      <c r="A168" s="419" t="s">
        <v>17</v>
      </c>
      <c r="B168" s="10">
        <v>50</v>
      </c>
      <c r="C168" s="5">
        <v>1</v>
      </c>
      <c r="D168" s="6" t="s">
        <v>5</v>
      </c>
      <c r="E168" s="20">
        <v>1950</v>
      </c>
    </row>
    <row r="169" spans="1:5" x14ac:dyDescent="0.15">
      <c r="A169" s="419" t="s">
        <v>229</v>
      </c>
      <c r="B169" s="10">
        <v>104</v>
      </c>
      <c r="C169" s="5">
        <v>3</v>
      </c>
      <c r="D169" s="6" t="s">
        <v>5</v>
      </c>
      <c r="E169" s="20">
        <v>3300</v>
      </c>
    </row>
    <row r="170" spans="1:5" x14ac:dyDescent="0.15">
      <c r="A170" s="419" t="s">
        <v>229</v>
      </c>
      <c r="B170" s="10">
        <v>130</v>
      </c>
      <c r="C170" s="5">
        <v>4</v>
      </c>
      <c r="D170" s="6" t="s">
        <v>5</v>
      </c>
      <c r="E170" s="20">
        <v>4800</v>
      </c>
    </row>
    <row r="171" spans="1:5" x14ac:dyDescent="0.15">
      <c r="A171" s="419" t="s">
        <v>229</v>
      </c>
      <c r="B171" s="10">
        <v>130</v>
      </c>
      <c r="C171" s="5">
        <v>4</v>
      </c>
      <c r="D171" s="6" t="s">
        <v>5</v>
      </c>
      <c r="E171" s="20">
        <v>4800</v>
      </c>
    </row>
    <row r="172" spans="1:5" x14ac:dyDescent="0.15">
      <c r="A172" s="419" t="s">
        <v>13</v>
      </c>
      <c r="B172" s="10">
        <v>52</v>
      </c>
      <c r="C172" s="5">
        <v>1</v>
      </c>
      <c r="D172" s="6" t="s">
        <v>5</v>
      </c>
      <c r="E172" s="20">
        <v>2400</v>
      </c>
    </row>
    <row r="173" spans="1:5" x14ac:dyDescent="0.15">
      <c r="A173" s="419" t="s">
        <v>13</v>
      </c>
      <c r="B173" s="10">
        <v>85</v>
      </c>
      <c r="C173" s="5">
        <v>2</v>
      </c>
      <c r="D173" s="6" t="s">
        <v>5</v>
      </c>
      <c r="E173" s="20">
        <v>4650</v>
      </c>
    </row>
    <row r="174" spans="1:5" x14ac:dyDescent="0.15">
      <c r="A174" s="419" t="s">
        <v>13</v>
      </c>
      <c r="B174" s="10">
        <v>80</v>
      </c>
      <c r="C174" s="5">
        <v>1</v>
      </c>
      <c r="D174" s="6" t="s">
        <v>5</v>
      </c>
      <c r="E174" s="20">
        <v>3000</v>
      </c>
    </row>
    <row r="175" spans="1:5" x14ac:dyDescent="0.15">
      <c r="A175" s="419" t="s">
        <v>13</v>
      </c>
      <c r="B175" s="10">
        <v>42</v>
      </c>
      <c r="C175" s="5">
        <v>1</v>
      </c>
      <c r="D175" s="6" t="s">
        <v>5</v>
      </c>
      <c r="E175" s="20">
        <v>2850</v>
      </c>
    </row>
    <row r="176" spans="1:5" x14ac:dyDescent="0.15">
      <c r="A176" s="419" t="s">
        <v>13</v>
      </c>
      <c r="B176" s="10">
        <v>125</v>
      </c>
      <c r="C176" s="5">
        <v>2</v>
      </c>
      <c r="D176" s="6" t="s">
        <v>5</v>
      </c>
      <c r="E176" s="20">
        <v>4800</v>
      </c>
    </row>
    <row r="177" spans="1:5" x14ac:dyDescent="0.15">
      <c r="A177" s="419" t="s">
        <v>13</v>
      </c>
      <c r="B177" s="10">
        <v>72</v>
      </c>
      <c r="C177" s="5">
        <v>2</v>
      </c>
      <c r="D177" s="6" t="s">
        <v>5</v>
      </c>
      <c r="E177" s="20">
        <v>3750</v>
      </c>
    </row>
    <row r="178" spans="1:5" x14ac:dyDescent="0.15">
      <c r="A178" s="419" t="s">
        <v>13</v>
      </c>
      <c r="B178" s="10">
        <v>80</v>
      </c>
      <c r="C178" s="5">
        <v>1</v>
      </c>
      <c r="D178" s="6" t="s">
        <v>5</v>
      </c>
      <c r="E178" s="20">
        <v>2700</v>
      </c>
    </row>
    <row r="179" spans="1:5" x14ac:dyDescent="0.15">
      <c r="A179" s="419" t="s">
        <v>13</v>
      </c>
      <c r="B179" s="10">
        <v>58</v>
      </c>
      <c r="C179" s="5">
        <v>1</v>
      </c>
      <c r="D179" s="6" t="s">
        <v>5</v>
      </c>
      <c r="E179" s="20">
        <v>2850</v>
      </c>
    </row>
    <row r="180" spans="1:5" x14ac:dyDescent="0.15">
      <c r="A180" s="419" t="s">
        <v>13</v>
      </c>
      <c r="B180" s="10">
        <v>70</v>
      </c>
      <c r="C180" s="5">
        <v>2</v>
      </c>
      <c r="D180" s="6" t="s">
        <v>5</v>
      </c>
      <c r="E180" s="20">
        <v>3600</v>
      </c>
    </row>
    <row r="181" spans="1:5" x14ac:dyDescent="0.15">
      <c r="A181" s="419" t="s">
        <v>13</v>
      </c>
      <c r="B181" s="10">
        <v>80</v>
      </c>
      <c r="C181" s="5">
        <v>2</v>
      </c>
      <c r="D181" s="6" t="s">
        <v>5</v>
      </c>
      <c r="E181" s="20">
        <v>3600</v>
      </c>
    </row>
    <row r="182" spans="1:5" x14ac:dyDescent="0.15">
      <c r="A182" s="419" t="s">
        <v>13</v>
      </c>
      <c r="B182" s="10">
        <v>50</v>
      </c>
      <c r="C182" s="5">
        <v>1</v>
      </c>
      <c r="D182" s="6" t="s">
        <v>5</v>
      </c>
      <c r="E182" s="20">
        <v>2400</v>
      </c>
    </row>
    <row r="183" spans="1:5" x14ac:dyDescent="0.15">
      <c r="A183" s="419" t="s">
        <v>13</v>
      </c>
      <c r="B183" s="10">
        <v>120</v>
      </c>
      <c r="C183" s="5">
        <v>3</v>
      </c>
      <c r="D183" s="6" t="s">
        <v>5</v>
      </c>
      <c r="E183" s="20">
        <v>6000</v>
      </c>
    </row>
    <row r="184" spans="1:5" x14ac:dyDescent="0.15">
      <c r="A184" s="419" t="s">
        <v>13</v>
      </c>
      <c r="B184" s="10">
        <v>140</v>
      </c>
      <c r="C184" s="5">
        <v>3</v>
      </c>
      <c r="D184" s="6" t="s">
        <v>5</v>
      </c>
      <c r="E184" s="20">
        <v>9900</v>
      </c>
    </row>
    <row r="185" spans="1:5" x14ac:dyDescent="0.15">
      <c r="A185" s="419" t="s">
        <v>13</v>
      </c>
      <c r="B185" s="10">
        <v>135</v>
      </c>
      <c r="C185" s="5">
        <v>3</v>
      </c>
      <c r="D185" s="6" t="s">
        <v>5</v>
      </c>
      <c r="E185" s="20">
        <v>5700</v>
      </c>
    </row>
    <row r="186" spans="1:5" x14ac:dyDescent="0.15">
      <c r="A186" s="419" t="s">
        <v>13</v>
      </c>
      <c r="B186" s="10">
        <v>76</v>
      </c>
      <c r="C186" s="5">
        <v>2</v>
      </c>
      <c r="D186" s="6" t="s">
        <v>5</v>
      </c>
      <c r="E186" s="20">
        <v>3750</v>
      </c>
    </row>
    <row r="187" spans="1:5" x14ac:dyDescent="0.15">
      <c r="A187" s="419" t="s">
        <v>13</v>
      </c>
      <c r="B187" s="10">
        <v>91</v>
      </c>
      <c r="C187" s="5">
        <v>2</v>
      </c>
      <c r="D187" s="6" t="s">
        <v>5</v>
      </c>
      <c r="E187" s="20">
        <v>3750</v>
      </c>
    </row>
    <row r="188" spans="1:5" x14ac:dyDescent="0.15">
      <c r="A188" s="419" t="s">
        <v>13</v>
      </c>
      <c r="B188" s="10">
        <v>65</v>
      </c>
      <c r="C188" s="5">
        <v>2</v>
      </c>
      <c r="D188" s="6" t="s">
        <v>5</v>
      </c>
      <c r="E188" s="20">
        <v>4050</v>
      </c>
    </row>
    <row r="189" spans="1:5" x14ac:dyDescent="0.15">
      <c r="A189" s="419" t="s">
        <v>13</v>
      </c>
      <c r="B189" s="10">
        <v>150</v>
      </c>
      <c r="C189" s="5">
        <v>3</v>
      </c>
      <c r="D189" s="6" t="s">
        <v>5</v>
      </c>
      <c r="E189" s="20">
        <v>4800</v>
      </c>
    </row>
    <row r="190" spans="1:5" x14ac:dyDescent="0.15">
      <c r="A190" s="419" t="s">
        <v>13</v>
      </c>
      <c r="B190" s="10">
        <v>120</v>
      </c>
      <c r="C190" s="5">
        <v>3</v>
      </c>
      <c r="D190" s="6" t="s">
        <v>5</v>
      </c>
      <c r="E190" s="20">
        <v>5700</v>
      </c>
    </row>
    <row r="191" spans="1:5" x14ac:dyDescent="0.15">
      <c r="A191" s="419" t="s">
        <v>13</v>
      </c>
      <c r="B191" s="10">
        <v>75</v>
      </c>
      <c r="C191" s="5">
        <v>2</v>
      </c>
      <c r="D191" s="6" t="s">
        <v>5</v>
      </c>
      <c r="E191" s="20">
        <v>3750</v>
      </c>
    </row>
    <row r="192" spans="1:5" x14ac:dyDescent="0.15">
      <c r="A192" s="419" t="s">
        <v>13</v>
      </c>
      <c r="B192" s="10">
        <v>70</v>
      </c>
      <c r="C192" s="5">
        <v>2</v>
      </c>
      <c r="D192" s="6" t="s">
        <v>5</v>
      </c>
      <c r="E192" s="20">
        <v>3600</v>
      </c>
    </row>
    <row r="193" spans="1:5" x14ac:dyDescent="0.15">
      <c r="A193" s="419" t="s">
        <v>13</v>
      </c>
      <c r="B193" s="10">
        <v>150</v>
      </c>
      <c r="C193" s="5">
        <v>3</v>
      </c>
      <c r="D193" s="6" t="s">
        <v>5</v>
      </c>
      <c r="E193" s="20">
        <v>4800</v>
      </c>
    </row>
    <row r="194" spans="1:5" x14ac:dyDescent="0.15">
      <c r="A194" s="420" t="s">
        <v>13</v>
      </c>
      <c r="B194" s="10">
        <v>100</v>
      </c>
      <c r="C194" s="5">
        <v>2</v>
      </c>
      <c r="D194" s="9" t="s">
        <v>5</v>
      </c>
      <c r="E194" s="19">
        <v>3600</v>
      </c>
    </row>
    <row r="195" spans="1:5" x14ac:dyDescent="0.15">
      <c r="A195" s="419" t="s">
        <v>13</v>
      </c>
      <c r="B195" s="10">
        <v>90</v>
      </c>
      <c r="C195" s="5">
        <v>2</v>
      </c>
      <c r="D195" s="6" t="s">
        <v>5</v>
      </c>
      <c r="E195" s="20">
        <v>3150</v>
      </c>
    </row>
    <row r="196" spans="1:5" x14ac:dyDescent="0.15">
      <c r="A196" s="420" t="s">
        <v>13</v>
      </c>
      <c r="B196" s="10" t="s">
        <v>27</v>
      </c>
      <c r="C196" s="11" t="s">
        <v>28</v>
      </c>
      <c r="D196" s="9" t="s">
        <v>5</v>
      </c>
      <c r="E196" s="12" t="s">
        <v>29</v>
      </c>
    </row>
    <row r="197" spans="1:5" x14ac:dyDescent="0.15">
      <c r="A197" s="419" t="s">
        <v>229</v>
      </c>
      <c r="B197" s="10">
        <v>100</v>
      </c>
      <c r="C197" s="5">
        <v>1</v>
      </c>
      <c r="D197" s="6" t="s">
        <v>5</v>
      </c>
      <c r="E197" s="20">
        <v>2550</v>
      </c>
    </row>
    <row r="198" spans="1:5" x14ac:dyDescent="0.15">
      <c r="A198" s="419" t="s">
        <v>13</v>
      </c>
      <c r="B198" s="10">
        <v>70</v>
      </c>
      <c r="C198" s="5">
        <v>1</v>
      </c>
      <c r="D198" s="6" t="s">
        <v>5</v>
      </c>
      <c r="E198" s="20">
        <v>3150</v>
      </c>
    </row>
    <row r="199" spans="1:5" x14ac:dyDescent="0.15">
      <c r="A199" s="420" t="s">
        <v>13</v>
      </c>
      <c r="B199" s="10">
        <v>283</v>
      </c>
      <c r="C199" s="5">
        <v>4</v>
      </c>
      <c r="D199" s="6" t="s">
        <v>5</v>
      </c>
      <c r="E199" s="19">
        <v>7800</v>
      </c>
    </row>
    <row r="200" spans="1:5" x14ac:dyDescent="0.15">
      <c r="A200" s="420" t="s">
        <v>13</v>
      </c>
      <c r="B200" s="10">
        <v>283</v>
      </c>
      <c r="C200" s="5">
        <v>4</v>
      </c>
      <c r="D200" s="6" t="s">
        <v>5</v>
      </c>
      <c r="E200" s="20">
        <v>3300</v>
      </c>
    </row>
    <row r="201" spans="1:5" x14ac:dyDescent="0.15">
      <c r="A201" s="419" t="s">
        <v>229</v>
      </c>
      <c r="B201" s="10">
        <v>39</v>
      </c>
      <c r="C201" s="5">
        <v>1</v>
      </c>
      <c r="D201" s="6" t="s">
        <v>5</v>
      </c>
      <c r="E201" s="20">
        <v>2100</v>
      </c>
    </row>
    <row r="202" spans="1:5" x14ac:dyDescent="0.15">
      <c r="A202" s="419" t="s">
        <v>13</v>
      </c>
      <c r="B202" s="10">
        <v>80</v>
      </c>
      <c r="C202" s="5">
        <v>2</v>
      </c>
      <c r="D202" s="6" t="s">
        <v>5</v>
      </c>
      <c r="E202" s="20">
        <v>3000</v>
      </c>
    </row>
    <row r="203" spans="1:5" x14ac:dyDescent="0.15">
      <c r="A203" s="419" t="s">
        <v>13</v>
      </c>
      <c r="B203" s="10">
        <v>70</v>
      </c>
      <c r="C203" s="5">
        <v>2</v>
      </c>
      <c r="D203" s="6" t="s">
        <v>5</v>
      </c>
      <c r="E203" s="20">
        <v>2550</v>
      </c>
    </row>
    <row r="204" spans="1:5" x14ac:dyDescent="0.15">
      <c r="A204" s="419" t="s">
        <v>13</v>
      </c>
      <c r="B204" s="10">
        <v>90</v>
      </c>
      <c r="C204" s="5">
        <v>2</v>
      </c>
      <c r="D204" s="6" t="s">
        <v>5</v>
      </c>
      <c r="E204" s="20">
        <v>2850</v>
      </c>
    </row>
    <row r="205" spans="1:5" x14ac:dyDescent="0.15">
      <c r="A205" s="419" t="s">
        <v>13</v>
      </c>
      <c r="B205" s="10">
        <v>70</v>
      </c>
      <c r="C205" s="5">
        <v>2</v>
      </c>
      <c r="D205" s="6" t="s">
        <v>5</v>
      </c>
      <c r="E205" s="20">
        <v>2700</v>
      </c>
    </row>
    <row r="206" spans="1:5" x14ac:dyDescent="0.15">
      <c r="A206" s="419" t="s">
        <v>13</v>
      </c>
      <c r="B206" s="10">
        <v>55</v>
      </c>
      <c r="C206" s="5">
        <v>2</v>
      </c>
      <c r="D206" s="6" t="s">
        <v>5</v>
      </c>
      <c r="E206" s="20">
        <v>2400</v>
      </c>
    </row>
    <row r="207" spans="1:5" x14ac:dyDescent="0.15">
      <c r="A207" s="419" t="s">
        <v>13</v>
      </c>
      <c r="B207" s="10">
        <v>55</v>
      </c>
      <c r="C207" s="5">
        <v>2</v>
      </c>
      <c r="D207" s="6" t="s">
        <v>5</v>
      </c>
      <c r="E207" s="20">
        <v>2400</v>
      </c>
    </row>
    <row r="208" spans="1:5" x14ac:dyDescent="0.15">
      <c r="A208" s="419" t="s">
        <v>229</v>
      </c>
      <c r="B208" s="10">
        <v>120</v>
      </c>
      <c r="C208" s="5">
        <v>2</v>
      </c>
      <c r="D208" s="6" t="s">
        <v>5</v>
      </c>
      <c r="E208" s="20">
        <v>3450</v>
      </c>
    </row>
    <row r="209" spans="1:5" x14ac:dyDescent="0.15">
      <c r="A209" s="419" t="s">
        <v>229</v>
      </c>
      <c r="B209" s="10">
        <v>105</v>
      </c>
      <c r="C209" s="5">
        <v>2</v>
      </c>
      <c r="D209" s="6" t="s">
        <v>5</v>
      </c>
      <c r="E209" s="20">
        <v>3300</v>
      </c>
    </row>
    <row r="210" spans="1:5" x14ac:dyDescent="0.15">
      <c r="A210" s="419" t="s">
        <v>229</v>
      </c>
      <c r="B210" s="10">
        <v>55</v>
      </c>
      <c r="C210" s="5">
        <v>1</v>
      </c>
      <c r="D210" s="6" t="s">
        <v>5</v>
      </c>
      <c r="E210" s="20">
        <v>2100</v>
      </c>
    </row>
    <row r="211" spans="1:5" x14ac:dyDescent="0.15">
      <c r="A211" s="419" t="s">
        <v>229</v>
      </c>
      <c r="B211" s="10">
        <v>60</v>
      </c>
      <c r="C211" s="5">
        <v>1</v>
      </c>
      <c r="D211" s="6" t="s">
        <v>5</v>
      </c>
      <c r="E211" s="20">
        <v>2100</v>
      </c>
    </row>
    <row r="212" spans="1:5" x14ac:dyDescent="0.15">
      <c r="A212" s="419" t="s">
        <v>229</v>
      </c>
      <c r="B212" s="10">
        <v>55</v>
      </c>
      <c r="C212" s="5">
        <v>1</v>
      </c>
      <c r="D212" s="6" t="s">
        <v>5</v>
      </c>
      <c r="E212" s="20">
        <v>2100</v>
      </c>
    </row>
    <row r="213" spans="1:5" x14ac:dyDescent="0.15">
      <c r="A213" s="419" t="s">
        <v>229</v>
      </c>
      <c r="B213" s="10">
        <v>60</v>
      </c>
      <c r="C213" s="5">
        <v>1</v>
      </c>
      <c r="D213" s="6" t="s">
        <v>5</v>
      </c>
      <c r="E213" s="20">
        <v>2100</v>
      </c>
    </row>
    <row r="214" spans="1:5" x14ac:dyDescent="0.15">
      <c r="A214" s="419" t="s">
        <v>229</v>
      </c>
      <c r="B214" s="10">
        <v>66</v>
      </c>
      <c r="C214" s="5">
        <v>2</v>
      </c>
      <c r="D214" s="6" t="s">
        <v>5</v>
      </c>
      <c r="E214" s="20">
        <v>2550</v>
      </c>
    </row>
    <row r="215" spans="1:5" x14ac:dyDescent="0.15">
      <c r="A215" s="419" t="s">
        <v>229</v>
      </c>
      <c r="B215" s="10">
        <v>66</v>
      </c>
      <c r="C215" s="5">
        <v>2</v>
      </c>
      <c r="D215" s="6" t="s">
        <v>5</v>
      </c>
      <c r="E215" s="20">
        <v>2550</v>
      </c>
    </row>
    <row r="216" spans="1:5" x14ac:dyDescent="0.15">
      <c r="A216" s="419" t="s">
        <v>12</v>
      </c>
      <c r="B216" s="10">
        <v>110</v>
      </c>
      <c r="C216" s="5">
        <v>2</v>
      </c>
      <c r="D216" s="6" t="s">
        <v>5</v>
      </c>
      <c r="E216" s="20">
        <v>3450</v>
      </c>
    </row>
    <row r="217" spans="1:5" x14ac:dyDescent="0.15">
      <c r="A217" s="419" t="s">
        <v>12</v>
      </c>
      <c r="B217" s="10">
        <v>80</v>
      </c>
      <c r="C217" s="5">
        <v>2</v>
      </c>
      <c r="D217" s="6" t="s">
        <v>5</v>
      </c>
      <c r="E217" s="20">
        <v>3450</v>
      </c>
    </row>
    <row r="218" spans="1:5" x14ac:dyDescent="0.15">
      <c r="A218" s="419" t="s">
        <v>229</v>
      </c>
      <c r="B218" s="10" t="s">
        <v>10</v>
      </c>
      <c r="C218" s="11" t="s">
        <v>28</v>
      </c>
      <c r="D218" s="9" t="s">
        <v>5</v>
      </c>
      <c r="E218" s="20">
        <v>2700</v>
      </c>
    </row>
    <row r="219" spans="1:5" x14ac:dyDescent="0.15">
      <c r="A219" s="419" t="s">
        <v>17</v>
      </c>
      <c r="B219" s="10">
        <v>77</v>
      </c>
      <c r="C219" s="5">
        <v>2</v>
      </c>
      <c r="D219" s="6" t="s">
        <v>5</v>
      </c>
      <c r="E219" s="20">
        <v>2550</v>
      </c>
    </row>
    <row r="220" spans="1:5" x14ac:dyDescent="0.15">
      <c r="A220" s="419" t="s">
        <v>13</v>
      </c>
      <c r="B220" s="10">
        <v>125</v>
      </c>
      <c r="C220" s="5">
        <v>2</v>
      </c>
      <c r="D220" s="6" t="s">
        <v>5</v>
      </c>
      <c r="E220" s="20">
        <v>3750</v>
      </c>
    </row>
    <row r="221" spans="1:5" x14ac:dyDescent="0.15">
      <c r="A221" s="419" t="s">
        <v>13</v>
      </c>
      <c r="B221" s="10">
        <v>88</v>
      </c>
      <c r="C221" s="5">
        <v>3</v>
      </c>
      <c r="D221" s="6" t="s">
        <v>5</v>
      </c>
      <c r="E221" s="20">
        <v>4050</v>
      </c>
    </row>
    <row r="222" spans="1:5" x14ac:dyDescent="0.15">
      <c r="A222" s="419" t="s">
        <v>13</v>
      </c>
      <c r="B222" s="10">
        <v>113</v>
      </c>
      <c r="C222" s="5">
        <v>2</v>
      </c>
      <c r="D222" s="6" t="s">
        <v>5</v>
      </c>
      <c r="E222" s="20">
        <v>3900</v>
      </c>
    </row>
    <row r="223" spans="1:5" x14ac:dyDescent="0.15">
      <c r="A223" s="419" t="s">
        <v>4</v>
      </c>
      <c r="B223" s="10">
        <v>70</v>
      </c>
      <c r="C223" s="5">
        <v>2</v>
      </c>
      <c r="D223" s="6" t="s">
        <v>5</v>
      </c>
      <c r="E223" s="20">
        <v>2850</v>
      </c>
    </row>
    <row r="224" spans="1:5" x14ac:dyDescent="0.15">
      <c r="A224" s="419" t="s">
        <v>11</v>
      </c>
      <c r="B224" s="10">
        <v>150</v>
      </c>
      <c r="C224" s="5">
        <v>3</v>
      </c>
      <c r="D224" s="6" t="s">
        <v>5</v>
      </c>
      <c r="E224" s="20">
        <v>4200</v>
      </c>
    </row>
    <row r="225" spans="1:5" x14ac:dyDescent="0.15">
      <c r="A225" s="419" t="s">
        <v>11</v>
      </c>
      <c r="B225" s="10">
        <v>45</v>
      </c>
      <c r="C225" s="5">
        <v>1</v>
      </c>
      <c r="D225" s="6" t="s">
        <v>5</v>
      </c>
      <c r="E225" s="20">
        <v>1800</v>
      </c>
    </row>
    <row r="226" spans="1:5" x14ac:dyDescent="0.15">
      <c r="A226" s="419" t="s">
        <v>229</v>
      </c>
      <c r="B226" s="10">
        <v>90</v>
      </c>
      <c r="C226" s="5">
        <v>2</v>
      </c>
      <c r="D226" s="6" t="s">
        <v>5</v>
      </c>
      <c r="E226" s="20">
        <v>3375</v>
      </c>
    </row>
    <row r="227" spans="1:5" x14ac:dyDescent="0.15">
      <c r="A227" s="419" t="s">
        <v>4</v>
      </c>
      <c r="B227" s="10">
        <v>75</v>
      </c>
      <c r="C227" s="5">
        <v>2</v>
      </c>
      <c r="D227" s="6" t="s">
        <v>5</v>
      </c>
      <c r="E227" s="20">
        <v>2550</v>
      </c>
    </row>
    <row r="228" spans="1:5" x14ac:dyDescent="0.15">
      <c r="A228" s="419" t="s">
        <v>11</v>
      </c>
      <c r="B228" s="10">
        <v>50</v>
      </c>
      <c r="C228" s="5">
        <v>1</v>
      </c>
      <c r="D228" s="6" t="s">
        <v>5</v>
      </c>
      <c r="E228" s="20">
        <v>2250</v>
      </c>
    </row>
    <row r="229" spans="1:5" x14ac:dyDescent="0.15">
      <c r="A229" s="419" t="s">
        <v>13</v>
      </c>
      <c r="B229" s="10">
        <v>100</v>
      </c>
      <c r="C229" s="5">
        <v>3</v>
      </c>
      <c r="D229" s="6" t="s">
        <v>5</v>
      </c>
      <c r="E229" s="20">
        <v>4200</v>
      </c>
    </row>
    <row r="230" spans="1:5" x14ac:dyDescent="0.15">
      <c r="A230" s="419" t="s">
        <v>13</v>
      </c>
      <c r="B230" s="10">
        <v>47</v>
      </c>
      <c r="C230" s="5">
        <v>2</v>
      </c>
      <c r="D230" s="6" t="s">
        <v>5</v>
      </c>
      <c r="E230" s="20">
        <v>2400</v>
      </c>
    </row>
    <row r="231" spans="1:5" x14ac:dyDescent="0.15">
      <c r="A231" s="419" t="s">
        <v>13</v>
      </c>
      <c r="B231" s="10">
        <v>220</v>
      </c>
      <c r="C231" s="5">
        <v>4</v>
      </c>
      <c r="D231" s="6" t="s">
        <v>5</v>
      </c>
      <c r="E231" s="20">
        <v>6600</v>
      </c>
    </row>
    <row r="232" spans="1:5" x14ac:dyDescent="0.15">
      <c r="A232" s="419" t="s">
        <v>13</v>
      </c>
      <c r="B232" s="10">
        <v>215</v>
      </c>
      <c r="C232" s="5">
        <v>3</v>
      </c>
      <c r="D232" s="6" t="s">
        <v>5</v>
      </c>
      <c r="E232" s="20">
        <v>7500</v>
      </c>
    </row>
    <row r="233" spans="1:5" x14ac:dyDescent="0.15">
      <c r="A233" s="419" t="s">
        <v>13</v>
      </c>
      <c r="B233" s="10">
        <v>144</v>
      </c>
      <c r="C233" s="5">
        <v>3</v>
      </c>
      <c r="D233" s="6" t="s">
        <v>5</v>
      </c>
      <c r="E233" s="20">
        <v>5100</v>
      </c>
    </row>
    <row r="234" spans="1:5" x14ac:dyDescent="0.15">
      <c r="A234" s="420" t="s">
        <v>13</v>
      </c>
      <c r="B234" s="10">
        <v>42</v>
      </c>
      <c r="C234" s="5">
        <v>1</v>
      </c>
      <c r="D234" s="6" t="s">
        <v>5</v>
      </c>
      <c r="E234" s="19">
        <v>2550</v>
      </c>
    </row>
    <row r="235" spans="1:5" x14ac:dyDescent="0.15">
      <c r="A235" s="420" t="s">
        <v>13</v>
      </c>
      <c r="B235" s="10">
        <v>71</v>
      </c>
      <c r="C235" s="5">
        <v>2</v>
      </c>
      <c r="D235" s="6" t="s">
        <v>5</v>
      </c>
      <c r="E235" s="19">
        <v>3450</v>
      </c>
    </row>
    <row r="236" spans="1:5" x14ac:dyDescent="0.15">
      <c r="A236" s="419" t="s">
        <v>229</v>
      </c>
      <c r="B236" s="10">
        <v>75</v>
      </c>
      <c r="C236" s="5">
        <v>2</v>
      </c>
      <c r="D236" s="6" t="s">
        <v>5</v>
      </c>
      <c r="E236" s="20">
        <v>2250</v>
      </c>
    </row>
    <row r="237" spans="1:5" x14ac:dyDescent="0.15">
      <c r="A237" s="419" t="s">
        <v>229</v>
      </c>
      <c r="B237" s="10">
        <v>65</v>
      </c>
      <c r="C237" s="5">
        <v>1</v>
      </c>
      <c r="D237" s="6" t="s">
        <v>5</v>
      </c>
      <c r="E237" s="20">
        <v>2250</v>
      </c>
    </row>
    <row r="238" spans="1:5" x14ac:dyDescent="0.15">
      <c r="A238" s="419" t="s">
        <v>13</v>
      </c>
      <c r="B238" s="10">
        <v>95</v>
      </c>
      <c r="C238" s="5">
        <v>2</v>
      </c>
      <c r="D238" s="6" t="s">
        <v>5</v>
      </c>
      <c r="E238" s="20">
        <v>2850</v>
      </c>
    </row>
    <row r="239" spans="1:5" x14ac:dyDescent="0.15">
      <c r="A239" s="419" t="s">
        <v>17</v>
      </c>
      <c r="B239" s="10">
        <v>80</v>
      </c>
      <c r="C239" s="5">
        <v>2</v>
      </c>
      <c r="D239" s="6" t="s">
        <v>5</v>
      </c>
      <c r="E239" s="20">
        <v>2400</v>
      </c>
    </row>
    <row r="240" spans="1:5" x14ac:dyDescent="0.15">
      <c r="A240" s="419" t="s">
        <v>11</v>
      </c>
      <c r="B240" s="10">
        <v>95</v>
      </c>
      <c r="C240" s="5">
        <v>2</v>
      </c>
      <c r="D240" s="6" t="s">
        <v>5</v>
      </c>
      <c r="E240" s="20">
        <v>3450</v>
      </c>
    </row>
    <row r="241" spans="1:5" x14ac:dyDescent="0.15">
      <c r="A241" s="419" t="s">
        <v>11</v>
      </c>
      <c r="B241" s="10">
        <v>93</v>
      </c>
      <c r="C241" s="5">
        <v>2</v>
      </c>
      <c r="D241" s="6" t="s">
        <v>5</v>
      </c>
      <c r="E241" s="20">
        <v>3600</v>
      </c>
    </row>
    <row r="242" spans="1:5" x14ac:dyDescent="0.15">
      <c r="A242" s="419" t="s">
        <v>12</v>
      </c>
      <c r="B242" s="10">
        <v>105</v>
      </c>
      <c r="C242" s="5">
        <v>3</v>
      </c>
      <c r="D242" s="6" t="s">
        <v>5</v>
      </c>
      <c r="E242" s="20">
        <v>3750</v>
      </c>
    </row>
    <row r="243" spans="1:5" x14ac:dyDescent="0.15">
      <c r="A243" s="419" t="s">
        <v>229</v>
      </c>
      <c r="B243" s="10">
        <v>115</v>
      </c>
      <c r="C243" s="5">
        <v>3</v>
      </c>
      <c r="D243" s="6" t="s">
        <v>5</v>
      </c>
      <c r="E243" s="20">
        <v>3450</v>
      </c>
    </row>
    <row r="244" spans="1:5" x14ac:dyDescent="0.15">
      <c r="A244" s="419" t="s">
        <v>12</v>
      </c>
      <c r="B244" s="10">
        <v>230</v>
      </c>
      <c r="C244" s="5">
        <v>4</v>
      </c>
      <c r="D244" s="6" t="s">
        <v>5</v>
      </c>
      <c r="E244" s="20">
        <v>3900</v>
      </c>
    </row>
    <row r="245" spans="1:5" x14ac:dyDescent="0.15">
      <c r="A245" s="419" t="s">
        <v>13</v>
      </c>
      <c r="B245" s="10">
        <v>123</v>
      </c>
      <c r="C245" s="5">
        <v>2</v>
      </c>
      <c r="D245" s="6" t="s">
        <v>5</v>
      </c>
      <c r="E245" s="20">
        <v>3300</v>
      </c>
    </row>
    <row r="246" spans="1:5" x14ac:dyDescent="0.15">
      <c r="A246" s="419" t="s">
        <v>229</v>
      </c>
      <c r="B246" s="10">
        <v>115</v>
      </c>
      <c r="C246" s="5">
        <v>2</v>
      </c>
      <c r="D246" s="6" t="s">
        <v>5</v>
      </c>
      <c r="E246" s="20">
        <v>2700</v>
      </c>
    </row>
    <row r="247" spans="1:5" x14ac:dyDescent="0.15">
      <c r="A247" s="419" t="s">
        <v>12</v>
      </c>
      <c r="B247" s="10">
        <v>120</v>
      </c>
      <c r="C247" s="5">
        <v>2</v>
      </c>
      <c r="D247" s="6" t="s">
        <v>5</v>
      </c>
      <c r="E247" s="20">
        <v>3300</v>
      </c>
    </row>
    <row r="248" spans="1:5" x14ac:dyDescent="0.15">
      <c r="A248" s="419" t="s">
        <v>11</v>
      </c>
      <c r="B248" s="10">
        <v>72</v>
      </c>
      <c r="C248" s="5">
        <v>1</v>
      </c>
      <c r="D248" s="6" t="s">
        <v>5</v>
      </c>
      <c r="E248" s="20">
        <v>1650</v>
      </c>
    </row>
    <row r="249" spans="1:5" x14ac:dyDescent="0.15">
      <c r="A249" s="419" t="s">
        <v>11</v>
      </c>
      <c r="B249" s="10">
        <v>65</v>
      </c>
      <c r="C249" s="5">
        <v>1</v>
      </c>
      <c r="D249" s="6" t="s">
        <v>5</v>
      </c>
      <c r="E249" s="20">
        <v>2550</v>
      </c>
    </row>
    <row r="250" spans="1:5" x14ac:dyDescent="0.15">
      <c r="A250" s="419" t="s">
        <v>11</v>
      </c>
      <c r="B250" s="10">
        <v>65</v>
      </c>
      <c r="C250" s="5">
        <v>1</v>
      </c>
      <c r="D250" s="6" t="s">
        <v>5</v>
      </c>
      <c r="E250" s="20">
        <v>2400</v>
      </c>
    </row>
    <row r="251" spans="1:5" x14ac:dyDescent="0.15">
      <c r="A251" s="419" t="s">
        <v>11</v>
      </c>
      <c r="B251" s="10">
        <v>72</v>
      </c>
      <c r="C251" s="5">
        <v>1</v>
      </c>
      <c r="D251" s="6" t="s">
        <v>5</v>
      </c>
      <c r="E251" s="20">
        <v>2400</v>
      </c>
    </row>
    <row r="252" spans="1:5" x14ac:dyDescent="0.15">
      <c r="A252" s="419" t="s">
        <v>11</v>
      </c>
      <c r="B252" s="10">
        <v>72</v>
      </c>
      <c r="C252" s="5">
        <v>1</v>
      </c>
      <c r="D252" s="6" t="s">
        <v>5</v>
      </c>
      <c r="E252" s="20">
        <v>2400</v>
      </c>
    </row>
    <row r="253" spans="1:5" x14ac:dyDescent="0.15">
      <c r="A253" s="419" t="s">
        <v>11</v>
      </c>
      <c r="B253" s="10">
        <v>72</v>
      </c>
      <c r="C253" s="5">
        <v>1</v>
      </c>
      <c r="D253" s="6" t="s">
        <v>5</v>
      </c>
      <c r="E253" s="20">
        <v>2700</v>
      </c>
    </row>
    <row r="254" spans="1:5" x14ac:dyDescent="0.15">
      <c r="A254" s="419" t="s">
        <v>11</v>
      </c>
      <c r="B254" s="10">
        <v>72</v>
      </c>
      <c r="C254" s="5">
        <v>1</v>
      </c>
      <c r="D254" s="6" t="s">
        <v>5</v>
      </c>
      <c r="E254" s="20">
        <v>2400</v>
      </c>
    </row>
    <row r="255" spans="1:5" x14ac:dyDescent="0.15">
      <c r="A255" s="419" t="s">
        <v>11</v>
      </c>
      <c r="B255" s="10">
        <v>72</v>
      </c>
      <c r="C255" s="5">
        <v>1</v>
      </c>
      <c r="D255" s="6" t="s">
        <v>5</v>
      </c>
      <c r="E255" s="20">
        <v>2400</v>
      </c>
    </row>
    <row r="256" spans="1:5" x14ac:dyDescent="0.15">
      <c r="A256" s="419" t="s">
        <v>11</v>
      </c>
      <c r="B256" s="10">
        <v>65</v>
      </c>
      <c r="C256" s="5">
        <v>1</v>
      </c>
      <c r="D256" s="6" t="s">
        <v>5</v>
      </c>
      <c r="E256" s="20">
        <v>2550</v>
      </c>
    </row>
    <row r="257" spans="1:5" x14ac:dyDescent="0.15">
      <c r="A257" s="419" t="s">
        <v>11</v>
      </c>
      <c r="B257" s="10">
        <v>72</v>
      </c>
      <c r="C257" s="5">
        <v>1</v>
      </c>
      <c r="D257" s="6" t="s">
        <v>5</v>
      </c>
      <c r="E257" s="20">
        <v>2700</v>
      </c>
    </row>
    <row r="258" spans="1:5" x14ac:dyDescent="0.15">
      <c r="A258" s="419" t="s">
        <v>11</v>
      </c>
      <c r="B258" s="10">
        <v>72</v>
      </c>
      <c r="C258" s="5">
        <v>1</v>
      </c>
      <c r="D258" s="6" t="s">
        <v>5</v>
      </c>
      <c r="E258" s="20">
        <v>2550</v>
      </c>
    </row>
    <row r="259" spans="1:5" x14ac:dyDescent="0.15">
      <c r="A259" s="419" t="s">
        <v>11</v>
      </c>
      <c r="B259" s="10">
        <v>72</v>
      </c>
      <c r="C259" s="5">
        <v>1</v>
      </c>
      <c r="D259" s="6" t="s">
        <v>5</v>
      </c>
      <c r="E259" s="20">
        <v>2700</v>
      </c>
    </row>
    <row r="260" spans="1:5" x14ac:dyDescent="0.15">
      <c r="A260" s="419" t="s">
        <v>11</v>
      </c>
      <c r="B260" s="10">
        <v>75</v>
      </c>
      <c r="C260" s="5">
        <v>2</v>
      </c>
      <c r="D260" s="6" t="s">
        <v>5</v>
      </c>
      <c r="E260" s="20">
        <v>3300</v>
      </c>
    </row>
    <row r="261" spans="1:5" x14ac:dyDescent="0.15">
      <c r="A261" s="419" t="s">
        <v>11</v>
      </c>
      <c r="B261" s="10">
        <v>75</v>
      </c>
      <c r="C261" s="5">
        <v>2</v>
      </c>
      <c r="D261" s="6" t="s">
        <v>5</v>
      </c>
      <c r="E261" s="20">
        <v>3300</v>
      </c>
    </row>
    <row r="262" spans="1:5" x14ac:dyDescent="0.15">
      <c r="A262" s="419" t="s">
        <v>13</v>
      </c>
      <c r="B262" s="10">
        <v>114</v>
      </c>
      <c r="C262" s="5">
        <v>3</v>
      </c>
      <c r="D262" s="6" t="s">
        <v>5</v>
      </c>
      <c r="E262" s="20">
        <v>4500</v>
      </c>
    </row>
    <row r="263" spans="1:5" x14ac:dyDescent="0.15">
      <c r="A263" s="419" t="s">
        <v>13</v>
      </c>
      <c r="B263" s="10">
        <v>73</v>
      </c>
      <c r="C263" s="5">
        <v>2</v>
      </c>
      <c r="D263" s="6" t="s">
        <v>5</v>
      </c>
      <c r="E263" s="20">
        <v>3150</v>
      </c>
    </row>
    <row r="264" spans="1:5" x14ac:dyDescent="0.15">
      <c r="A264" s="419" t="s">
        <v>11</v>
      </c>
      <c r="B264" s="10">
        <v>55</v>
      </c>
      <c r="C264" s="5">
        <v>1</v>
      </c>
      <c r="D264" s="6" t="s">
        <v>5</v>
      </c>
      <c r="E264" s="20">
        <v>2100</v>
      </c>
    </row>
    <row r="265" spans="1:5" x14ac:dyDescent="0.15">
      <c r="A265" s="419" t="s">
        <v>11</v>
      </c>
      <c r="B265" s="10">
        <v>70</v>
      </c>
      <c r="C265" s="5">
        <v>2</v>
      </c>
      <c r="D265" s="6" t="s">
        <v>5</v>
      </c>
      <c r="E265" s="20">
        <v>2400</v>
      </c>
    </row>
    <row r="266" spans="1:5" x14ac:dyDescent="0.15">
      <c r="A266" s="420" t="s">
        <v>13</v>
      </c>
      <c r="B266" s="10">
        <v>72</v>
      </c>
      <c r="C266" s="5">
        <v>2</v>
      </c>
      <c r="D266" s="9" t="s">
        <v>5</v>
      </c>
      <c r="E266" s="19">
        <v>3000</v>
      </c>
    </row>
    <row r="267" spans="1:5" x14ac:dyDescent="0.15">
      <c r="A267" s="419" t="s">
        <v>12</v>
      </c>
      <c r="B267" s="10">
        <v>120</v>
      </c>
      <c r="C267" s="5">
        <v>2</v>
      </c>
      <c r="D267" s="6" t="s">
        <v>5</v>
      </c>
      <c r="E267" s="20">
        <v>3150</v>
      </c>
    </row>
    <row r="268" spans="1:5" x14ac:dyDescent="0.15">
      <c r="A268" s="419" t="s">
        <v>12</v>
      </c>
      <c r="B268" s="10">
        <v>87</v>
      </c>
      <c r="C268" s="5">
        <v>2</v>
      </c>
      <c r="D268" s="6" t="s">
        <v>5</v>
      </c>
      <c r="E268" s="20">
        <v>2700</v>
      </c>
    </row>
    <row r="269" spans="1:5" x14ac:dyDescent="0.15">
      <c r="A269" s="419" t="s">
        <v>12</v>
      </c>
      <c r="B269" s="10">
        <v>151</v>
      </c>
      <c r="C269" s="5">
        <v>3</v>
      </c>
      <c r="D269" s="6" t="s">
        <v>5</v>
      </c>
      <c r="E269" s="20">
        <v>3900</v>
      </c>
    </row>
    <row r="270" spans="1:5" x14ac:dyDescent="0.15">
      <c r="A270" s="419" t="s">
        <v>229</v>
      </c>
      <c r="B270" s="10">
        <v>119</v>
      </c>
      <c r="C270" s="5">
        <v>2</v>
      </c>
      <c r="D270" s="6" t="s">
        <v>5</v>
      </c>
      <c r="E270" s="20">
        <v>3510</v>
      </c>
    </row>
    <row r="271" spans="1:5" x14ac:dyDescent="0.15">
      <c r="A271" s="419" t="s">
        <v>12</v>
      </c>
      <c r="B271" s="10">
        <v>90</v>
      </c>
      <c r="C271" s="5">
        <v>2</v>
      </c>
      <c r="D271" s="6" t="s">
        <v>5</v>
      </c>
      <c r="E271" s="20">
        <v>2400</v>
      </c>
    </row>
    <row r="272" spans="1:5" x14ac:dyDescent="0.15">
      <c r="A272" s="419" t="s">
        <v>12</v>
      </c>
      <c r="B272" s="10">
        <v>80</v>
      </c>
      <c r="C272" s="5">
        <v>2</v>
      </c>
      <c r="D272" s="6" t="s">
        <v>5</v>
      </c>
      <c r="E272" s="20">
        <v>3150</v>
      </c>
    </row>
    <row r="273" spans="1:5" x14ac:dyDescent="0.15">
      <c r="A273" s="419" t="s">
        <v>12</v>
      </c>
      <c r="B273" s="10">
        <v>230</v>
      </c>
      <c r="C273" s="5">
        <v>4</v>
      </c>
      <c r="D273" s="6" t="s">
        <v>5</v>
      </c>
      <c r="E273" s="20">
        <v>5250</v>
      </c>
    </row>
    <row r="274" spans="1:5" x14ac:dyDescent="0.15">
      <c r="A274" s="419" t="s">
        <v>12</v>
      </c>
      <c r="B274" s="10">
        <v>105</v>
      </c>
      <c r="C274" s="5">
        <v>2</v>
      </c>
      <c r="D274" s="6" t="s">
        <v>5</v>
      </c>
      <c r="E274" s="20">
        <v>3600</v>
      </c>
    </row>
    <row r="275" spans="1:5" x14ac:dyDescent="0.15">
      <c r="A275" s="419" t="s">
        <v>229</v>
      </c>
      <c r="B275" s="10">
        <v>92</v>
      </c>
      <c r="C275" s="5">
        <v>2</v>
      </c>
      <c r="D275" s="6" t="s">
        <v>5</v>
      </c>
      <c r="E275" s="20">
        <v>4200</v>
      </c>
    </row>
    <row r="276" spans="1:5" x14ac:dyDescent="0.15">
      <c r="A276" s="419" t="s">
        <v>229</v>
      </c>
      <c r="B276" s="10">
        <v>92</v>
      </c>
      <c r="C276" s="5">
        <v>2</v>
      </c>
      <c r="D276" s="6" t="s">
        <v>5</v>
      </c>
      <c r="E276" s="20">
        <v>4200</v>
      </c>
    </row>
    <row r="277" spans="1:5" x14ac:dyDescent="0.15">
      <c r="A277" s="419" t="s">
        <v>229</v>
      </c>
      <c r="B277" s="10">
        <v>35</v>
      </c>
      <c r="C277" s="5">
        <v>1</v>
      </c>
      <c r="D277" s="6" t="s">
        <v>5</v>
      </c>
      <c r="E277" s="20">
        <v>1950</v>
      </c>
    </row>
    <row r="278" spans="1:5" x14ac:dyDescent="0.15">
      <c r="A278" s="419" t="s">
        <v>229</v>
      </c>
      <c r="B278" s="10">
        <v>40</v>
      </c>
      <c r="C278" s="5">
        <v>1</v>
      </c>
      <c r="D278" s="6" t="s">
        <v>5</v>
      </c>
      <c r="E278" s="20">
        <v>2100</v>
      </c>
    </row>
    <row r="279" spans="1:5" x14ac:dyDescent="0.15">
      <c r="A279" s="419" t="s">
        <v>229</v>
      </c>
      <c r="B279" s="10">
        <v>40</v>
      </c>
      <c r="C279" s="5">
        <v>1</v>
      </c>
      <c r="D279" s="6" t="s">
        <v>5</v>
      </c>
      <c r="E279" s="20">
        <v>2250</v>
      </c>
    </row>
    <row r="280" spans="1:5" x14ac:dyDescent="0.15">
      <c r="A280" s="419" t="s">
        <v>229</v>
      </c>
      <c r="B280" s="10">
        <v>45</v>
      </c>
      <c r="C280" s="5">
        <v>1</v>
      </c>
      <c r="D280" s="6" t="s">
        <v>5</v>
      </c>
      <c r="E280" s="20">
        <v>2100</v>
      </c>
    </row>
    <row r="281" spans="1:5" x14ac:dyDescent="0.15">
      <c r="A281" s="419" t="s">
        <v>229</v>
      </c>
      <c r="B281" s="10">
        <v>35</v>
      </c>
      <c r="C281" s="5">
        <v>1</v>
      </c>
      <c r="D281" s="6" t="s">
        <v>5</v>
      </c>
      <c r="E281" s="20">
        <v>1950</v>
      </c>
    </row>
    <row r="282" spans="1:5" x14ac:dyDescent="0.15">
      <c r="A282" s="419" t="s">
        <v>229</v>
      </c>
      <c r="B282" s="10">
        <v>40</v>
      </c>
      <c r="C282" s="5">
        <v>1</v>
      </c>
      <c r="D282" s="6" t="s">
        <v>5</v>
      </c>
      <c r="E282" s="20">
        <v>2100</v>
      </c>
    </row>
    <row r="283" spans="1:5" x14ac:dyDescent="0.15">
      <c r="A283" s="419" t="s">
        <v>229</v>
      </c>
      <c r="B283" s="10">
        <v>45</v>
      </c>
      <c r="C283" s="5">
        <v>1</v>
      </c>
      <c r="D283" s="6" t="s">
        <v>5</v>
      </c>
      <c r="E283" s="20">
        <v>2250</v>
      </c>
    </row>
    <row r="284" spans="1:5" x14ac:dyDescent="0.15">
      <c r="A284" s="419" t="s">
        <v>229</v>
      </c>
      <c r="B284" s="10">
        <v>40</v>
      </c>
      <c r="C284" s="5">
        <v>1</v>
      </c>
      <c r="D284" s="6" t="s">
        <v>5</v>
      </c>
      <c r="E284" s="20">
        <v>2100</v>
      </c>
    </row>
    <row r="285" spans="1:5" x14ac:dyDescent="0.15">
      <c r="A285" s="419" t="s">
        <v>229</v>
      </c>
      <c r="B285" s="10">
        <v>60</v>
      </c>
      <c r="C285" s="5">
        <v>1</v>
      </c>
      <c r="D285" s="6" t="s">
        <v>5</v>
      </c>
      <c r="E285" s="20">
        <v>3000</v>
      </c>
    </row>
    <row r="286" spans="1:5" x14ac:dyDescent="0.15">
      <c r="A286" s="419" t="s">
        <v>229</v>
      </c>
      <c r="B286" s="10">
        <v>138</v>
      </c>
      <c r="C286" s="5">
        <v>3</v>
      </c>
      <c r="D286" s="6" t="s">
        <v>5</v>
      </c>
      <c r="E286" s="20">
        <v>5130</v>
      </c>
    </row>
    <row r="287" spans="1:5" x14ac:dyDescent="0.15">
      <c r="A287" s="419" t="s">
        <v>229</v>
      </c>
      <c r="B287" s="10">
        <v>89</v>
      </c>
      <c r="C287" s="5">
        <v>2</v>
      </c>
      <c r="D287" s="6" t="s">
        <v>5</v>
      </c>
      <c r="E287" s="20">
        <v>4200</v>
      </c>
    </row>
    <row r="288" spans="1:5" x14ac:dyDescent="0.15">
      <c r="A288" s="419" t="s">
        <v>229</v>
      </c>
      <c r="B288" s="10">
        <v>60</v>
      </c>
      <c r="C288" s="5">
        <v>1</v>
      </c>
      <c r="D288" s="6" t="s">
        <v>5</v>
      </c>
      <c r="E288" s="20">
        <v>2550</v>
      </c>
    </row>
    <row r="289" spans="1:5" x14ac:dyDescent="0.15">
      <c r="A289" s="419" t="s">
        <v>229</v>
      </c>
      <c r="B289" s="10">
        <v>35</v>
      </c>
      <c r="C289" s="5">
        <v>1</v>
      </c>
      <c r="D289" s="6" t="s">
        <v>5</v>
      </c>
      <c r="E289" s="20">
        <v>1950</v>
      </c>
    </row>
    <row r="290" spans="1:5" x14ac:dyDescent="0.15">
      <c r="A290" s="419" t="s">
        <v>229</v>
      </c>
      <c r="B290" s="10">
        <v>40</v>
      </c>
      <c r="C290" s="5">
        <v>1</v>
      </c>
      <c r="D290" s="6" t="s">
        <v>5</v>
      </c>
      <c r="E290" s="20">
        <v>2100</v>
      </c>
    </row>
    <row r="291" spans="1:5" x14ac:dyDescent="0.15">
      <c r="A291" s="419" t="s">
        <v>229</v>
      </c>
      <c r="B291" s="10">
        <v>40</v>
      </c>
      <c r="C291" s="5">
        <v>1</v>
      </c>
      <c r="D291" s="6" t="s">
        <v>5</v>
      </c>
      <c r="E291" s="20">
        <v>2100</v>
      </c>
    </row>
    <row r="292" spans="1:5" x14ac:dyDescent="0.15">
      <c r="A292" s="419" t="s">
        <v>229</v>
      </c>
      <c r="B292" s="10">
        <v>40</v>
      </c>
      <c r="C292" s="5">
        <v>1</v>
      </c>
      <c r="D292" s="6" t="s">
        <v>5</v>
      </c>
      <c r="E292" s="20">
        <v>2250</v>
      </c>
    </row>
    <row r="293" spans="1:5" x14ac:dyDescent="0.15">
      <c r="A293" s="419" t="s">
        <v>229</v>
      </c>
      <c r="B293" s="10">
        <v>45</v>
      </c>
      <c r="C293" s="5">
        <v>1</v>
      </c>
      <c r="D293" s="6" t="s">
        <v>5</v>
      </c>
      <c r="E293" s="20">
        <v>2100</v>
      </c>
    </row>
    <row r="294" spans="1:5" x14ac:dyDescent="0.15">
      <c r="A294" s="419" t="s">
        <v>229</v>
      </c>
      <c r="B294" s="10">
        <v>35</v>
      </c>
      <c r="C294" s="5">
        <v>1</v>
      </c>
      <c r="D294" s="6" t="s">
        <v>5</v>
      </c>
      <c r="E294" s="20">
        <v>1950</v>
      </c>
    </row>
    <row r="295" spans="1:5" x14ac:dyDescent="0.15">
      <c r="A295" s="419" t="s">
        <v>229</v>
      </c>
      <c r="B295" s="10">
        <v>40</v>
      </c>
      <c r="C295" s="5">
        <v>1</v>
      </c>
      <c r="D295" s="6" t="s">
        <v>5</v>
      </c>
      <c r="E295" s="20">
        <v>2100</v>
      </c>
    </row>
    <row r="296" spans="1:5" x14ac:dyDescent="0.15">
      <c r="A296" s="419" t="s">
        <v>229</v>
      </c>
      <c r="B296" s="10">
        <v>40</v>
      </c>
      <c r="C296" s="5">
        <v>1</v>
      </c>
      <c r="D296" s="6" t="s">
        <v>5</v>
      </c>
      <c r="E296" s="20">
        <v>2100</v>
      </c>
    </row>
    <row r="297" spans="1:5" x14ac:dyDescent="0.15">
      <c r="A297" s="419" t="s">
        <v>229</v>
      </c>
      <c r="B297" s="10">
        <v>65</v>
      </c>
      <c r="C297" s="5">
        <v>1</v>
      </c>
      <c r="D297" s="6" t="s">
        <v>5</v>
      </c>
      <c r="E297" s="20">
        <v>2100</v>
      </c>
    </row>
    <row r="298" spans="1:5" x14ac:dyDescent="0.15">
      <c r="A298" s="419" t="s">
        <v>229</v>
      </c>
      <c r="B298" s="10">
        <v>58</v>
      </c>
      <c r="C298" s="5">
        <v>1</v>
      </c>
      <c r="D298" s="6" t="s">
        <v>5</v>
      </c>
      <c r="E298" s="20">
        <v>2250</v>
      </c>
    </row>
    <row r="299" spans="1:5" x14ac:dyDescent="0.15">
      <c r="A299" s="419" t="s">
        <v>229</v>
      </c>
      <c r="B299" s="10">
        <v>75</v>
      </c>
      <c r="C299" s="5">
        <v>1</v>
      </c>
      <c r="D299" s="6" t="s">
        <v>5</v>
      </c>
      <c r="E299" s="20">
        <v>2700</v>
      </c>
    </row>
    <row r="300" spans="1:5" x14ac:dyDescent="0.15">
      <c r="A300" s="419" t="s">
        <v>229</v>
      </c>
      <c r="B300" s="10">
        <v>65</v>
      </c>
      <c r="C300" s="5">
        <v>1</v>
      </c>
      <c r="D300" s="6" t="s">
        <v>5</v>
      </c>
      <c r="E300" s="20">
        <v>2550</v>
      </c>
    </row>
    <row r="301" spans="1:5" x14ac:dyDescent="0.15">
      <c r="A301" s="419" t="s">
        <v>229</v>
      </c>
      <c r="B301" s="10">
        <v>60</v>
      </c>
      <c r="C301" s="5">
        <v>1</v>
      </c>
      <c r="D301" s="6" t="s">
        <v>5</v>
      </c>
      <c r="E301" s="20">
        <v>2550</v>
      </c>
    </row>
    <row r="302" spans="1:5" x14ac:dyDescent="0.15">
      <c r="A302" s="419" t="s">
        <v>17</v>
      </c>
      <c r="B302" s="10">
        <v>90</v>
      </c>
      <c r="C302" s="5">
        <v>2</v>
      </c>
      <c r="D302" s="6" t="s">
        <v>5</v>
      </c>
      <c r="E302" s="20">
        <v>3000</v>
      </c>
    </row>
    <row r="303" spans="1:5" x14ac:dyDescent="0.15">
      <c r="A303" s="419" t="s">
        <v>12</v>
      </c>
      <c r="B303" s="10">
        <v>240</v>
      </c>
      <c r="C303" s="5">
        <v>3</v>
      </c>
      <c r="D303" s="6" t="s">
        <v>5</v>
      </c>
      <c r="E303" s="20">
        <v>4500</v>
      </c>
    </row>
    <row r="304" spans="1:5" x14ac:dyDescent="0.15">
      <c r="A304" s="419" t="s">
        <v>13</v>
      </c>
      <c r="B304" s="10">
        <v>50</v>
      </c>
      <c r="C304" s="5">
        <v>1</v>
      </c>
      <c r="D304" s="6" t="s">
        <v>5</v>
      </c>
      <c r="E304" s="20">
        <v>1620</v>
      </c>
    </row>
    <row r="305" spans="1:5" x14ac:dyDescent="0.15">
      <c r="A305" s="419" t="s">
        <v>13</v>
      </c>
      <c r="B305" s="10">
        <v>80</v>
      </c>
      <c r="C305" s="5">
        <v>2</v>
      </c>
      <c r="D305" s="6" t="s">
        <v>5</v>
      </c>
      <c r="E305" s="20">
        <v>2700</v>
      </c>
    </row>
    <row r="306" spans="1:5" x14ac:dyDescent="0.15">
      <c r="A306" s="419" t="s">
        <v>13</v>
      </c>
      <c r="B306" s="10">
        <v>100</v>
      </c>
      <c r="C306" s="5">
        <v>3</v>
      </c>
      <c r="D306" s="6" t="s">
        <v>5</v>
      </c>
      <c r="E306" s="20">
        <v>3600</v>
      </c>
    </row>
    <row r="307" spans="1:5" x14ac:dyDescent="0.15">
      <c r="A307" s="419" t="s">
        <v>11</v>
      </c>
      <c r="B307" s="10">
        <v>240</v>
      </c>
      <c r="C307" s="5">
        <v>4</v>
      </c>
      <c r="D307" s="6" t="s">
        <v>5</v>
      </c>
      <c r="E307" s="20">
        <v>6600</v>
      </c>
    </row>
    <row r="308" spans="1:5" x14ac:dyDescent="0.15">
      <c r="A308" s="419" t="s">
        <v>12</v>
      </c>
      <c r="B308" s="10">
        <v>400</v>
      </c>
      <c r="C308" s="5">
        <v>3</v>
      </c>
      <c r="D308" s="6" t="s">
        <v>5</v>
      </c>
      <c r="E308" s="20">
        <v>7800</v>
      </c>
    </row>
    <row r="309" spans="1:5" x14ac:dyDescent="0.15">
      <c r="A309" s="419" t="s">
        <v>12</v>
      </c>
      <c r="B309" s="10">
        <v>45</v>
      </c>
      <c r="C309" s="5">
        <v>1</v>
      </c>
      <c r="D309" s="6" t="s">
        <v>5</v>
      </c>
      <c r="E309" s="20">
        <v>2100</v>
      </c>
    </row>
    <row r="310" spans="1:5" x14ac:dyDescent="0.15">
      <c r="A310" s="419" t="s">
        <v>12</v>
      </c>
      <c r="B310" s="10">
        <v>65</v>
      </c>
      <c r="C310" s="5">
        <v>2</v>
      </c>
      <c r="D310" s="6" t="s">
        <v>5</v>
      </c>
      <c r="E310" s="20">
        <v>2850</v>
      </c>
    </row>
    <row r="311" spans="1:5" x14ac:dyDescent="0.15">
      <c r="A311" s="419" t="s">
        <v>12</v>
      </c>
      <c r="B311" s="10">
        <v>65</v>
      </c>
      <c r="C311" s="5">
        <v>2</v>
      </c>
      <c r="D311" s="6" t="s">
        <v>5</v>
      </c>
      <c r="E311" s="20">
        <v>2850</v>
      </c>
    </row>
    <row r="312" spans="1:5" x14ac:dyDescent="0.15">
      <c r="A312" s="419" t="s">
        <v>12</v>
      </c>
      <c r="B312" s="10">
        <v>45</v>
      </c>
      <c r="C312" s="5">
        <v>1</v>
      </c>
      <c r="D312" s="6" t="s">
        <v>5</v>
      </c>
      <c r="E312" s="20">
        <v>2100</v>
      </c>
    </row>
    <row r="313" spans="1:5" x14ac:dyDescent="0.15">
      <c r="A313" s="419" t="s">
        <v>12</v>
      </c>
      <c r="B313" s="10">
        <v>65</v>
      </c>
      <c r="C313" s="5">
        <v>2</v>
      </c>
      <c r="D313" s="6" t="s">
        <v>5</v>
      </c>
      <c r="E313" s="20">
        <v>2850</v>
      </c>
    </row>
    <row r="314" spans="1:5" x14ac:dyDescent="0.15">
      <c r="A314" s="419" t="s">
        <v>12</v>
      </c>
      <c r="B314" s="10">
        <v>45</v>
      </c>
      <c r="C314" s="5">
        <v>1</v>
      </c>
      <c r="D314" s="6" t="s">
        <v>5</v>
      </c>
      <c r="E314" s="20">
        <v>2100</v>
      </c>
    </row>
    <row r="315" spans="1:5" x14ac:dyDescent="0.15">
      <c r="A315" s="419" t="s">
        <v>12</v>
      </c>
      <c r="B315" s="10">
        <v>55</v>
      </c>
      <c r="C315" s="5">
        <v>1</v>
      </c>
      <c r="D315" s="6" t="s">
        <v>5</v>
      </c>
      <c r="E315" s="20">
        <v>2400</v>
      </c>
    </row>
    <row r="316" spans="1:5" x14ac:dyDescent="0.15">
      <c r="A316" s="419" t="s">
        <v>12</v>
      </c>
      <c r="B316" s="10">
        <v>65</v>
      </c>
      <c r="C316" s="5">
        <v>1</v>
      </c>
      <c r="D316" s="6" t="s">
        <v>5</v>
      </c>
      <c r="E316" s="20">
        <v>2400</v>
      </c>
    </row>
    <row r="317" spans="1:5" x14ac:dyDescent="0.15">
      <c r="A317" s="419" t="s">
        <v>12</v>
      </c>
      <c r="B317" s="10">
        <v>45</v>
      </c>
      <c r="C317" s="5">
        <v>1</v>
      </c>
      <c r="D317" s="6" t="s">
        <v>5</v>
      </c>
      <c r="E317" s="20">
        <v>2100</v>
      </c>
    </row>
    <row r="318" spans="1:5" x14ac:dyDescent="0.15">
      <c r="A318" s="419" t="s">
        <v>12</v>
      </c>
      <c r="B318" s="10">
        <v>45</v>
      </c>
      <c r="C318" s="5">
        <v>1</v>
      </c>
      <c r="D318" s="6" t="s">
        <v>5</v>
      </c>
      <c r="E318" s="20">
        <v>2100</v>
      </c>
    </row>
    <row r="319" spans="1:5" x14ac:dyDescent="0.15">
      <c r="A319" s="419" t="s">
        <v>229</v>
      </c>
      <c r="B319" s="10">
        <v>55</v>
      </c>
      <c r="C319" s="5">
        <v>1</v>
      </c>
      <c r="D319" s="6" t="s">
        <v>5</v>
      </c>
      <c r="E319" s="20">
        <v>2250</v>
      </c>
    </row>
    <row r="320" spans="1:5" x14ac:dyDescent="0.15">
      <c r="A320" s="419" t="s">
        <v>229</v>
      </c>
      <c r="B320" s="10">
        <v>63</v>
      </c>
      <c r="C320" s="5">
        <v>1</v>
      </c>
      <c r="D320" s="6" t="s">
        <v>5</v>
      </c>
      <c r="E320" s="20">
        <v>2250</v>
      </c>
    </row>
    <row r="321" spans="1:5" x14ac:dyDescent="0.15">
      <c r="A321" s="419" t="s">
        <v>229</v>
      </c>
      <c r="B321" s="10">
        <v>159</v>
      </c>
      <c r="C321" s="5">
        <v>4</v>
      </c>
      <c r="D321" s="6" t="s">
        <v>5</v>
      </c>
      <c r="E321" s="20">
        <v>4500</v>
      </c>
    </row>
    <row r="322" spans="1:5" x14ac:dyDescent="0.15">
      <c r="A322" s="419" t="s">
        <v>229</v>
      </c>
      <c r="B322" s="10">
        <v>78</v>
      </c>
      <c r="C322" s="5">
        <v>2</v>
      </c>
      <c r="D322" s="6" t="s">
        <v>5</v>
      </c>
      <c r="E322" s="20">
        <v>2100</v>
      </c>
    </row>
    <row r="323" spans="1:5" x14ac:dyDescent="0.15">
      <c r="A323" s="419" t="s">
        <v>4</v>
      </c>
      <c r="B323" s="10">
        <v>60</v>
      </c>
      <c r="C323" s="5">
        <v>1</v>
      </c>
      <c r="D323" s="6" t="s">
        <v>5</v>
      </c>
      <c r="E323" s="20">
        <v>2400</v>
      </c>
    </row>
    <row r="324" spans="1:5" x14ac:dyDescent="0.15">
      <c r="A324" s="419" t="s">
        <v>11</v>
      </c>
      <c r="B324" s="10">
        <v>79</v>
      </c>
      <c r="C324" s="5">
        <v>2</v>
      </c>
      <c r="D324" s="6" t="s">
        <v>5</v>
      </c>
      <c r="E324" s="20">
        <v>3300</v>
      </c>
    </row>
    <row r="325" spans="1:5" x14ac:dyDescent="0.15">
      <c r="A325" s="419" t="s">
        <v>12</v>
      </c>
      <c r="B325" s="10">
        <v>85</v>
      </c>
      <c r="C325" s="5">
        <v>3</v>
      </c>
      <c r="D325" s="6" t="s">
        <v>5</v>
      </c>
      <c r="E325" s="20">
        <v>3300</v>
      </c>
    </row>
    <row r="326" spans="1:5" x14ac:dyDescent="0.15">
      <c r="A326" s="419" t="s">
        <v>12</v>
      </c>
      <c r="B326" s="10">
        <v>75</v>
      </c>
      <c r="C326" s="5">
        <v>2</v>
      </c>
      <c r="D326" s="6" t="s">
        <v>5</v>
      </c>
      <c r="E326" s="20">
        <v>3450</v>
      </c>
    </row>
    <row r="327" spans="1:5" x14ac:dyDescent="0.15">
      <c r="A327" s="419" t="s">
        <v>12</v>
      </c>
      <c r="B327" s="10">
        <v>50</v>
      </c>
      <c r="C327" s="5">
        <v>1</v>
      </c>
      <c r="D327" s="6" t="s">
        <v>5</v>
      </c>
      <c r="E327" s="20">
        <v>2100</v>
      </c>
    </row>
    <row r="328" spans="1:5" x14ac:dyDescent="0.15">
      <c r="A328" s="419" t="s">
        <v>12</v>
      </c>
      <c r="B328" s="10">
        <v>130</v>
      </c>
      <c r="C328" s="5">
        <v>3</v>
      </c>
      <c r="D328" s="6" t="s">
        <v>5</v>
      </c>
      <c r="E328" s="20">
        <v>3750</v>
      </c>
    </row>
    <row r="329" spans="1:5" x14ac:dyDescent="0.15">
      <c r="A329" s="420" t="s">
        <v>4</v>
      </c>
      <c r="B329" s="10">
        <v>120</v>
      </c>
      <c r="C329" s="5">
        <v>3</v>
      </c>
      <c r="D329" s="6" t="s">
        <v>5</v>
      </c>
      <c r="E329" s="19">
        <v>3600</v>
      </c>
    </row>
    <row r="330" spans="1:5" x14ac:dyDescent="0.15">
      <c r="A330" s="419" t="s">
        <v>13</v>
      </c>
      <c r="B330" s="10">
        <v>70</v>
      </c>
      <c r="C330" s="5">
        <v>1</v>
      </c>
      <c r="D330" s="6" t="s">
        <v>5</v>
      </c>
      <c r="E330" s="20">
        <v>2250</v>
      </c>
    </row>
    <row r="331" spans="1:5" x14ac:dyDescent="0.15">
      <c r="A331" s="419" t="s">
        <v>13</v>
      </c>
      <c r="B331" s="10">
        <v>40</v>
      </c>
      <c r="C331" s="5">
        <v>1</v>
      </c>
      <c r="D331" s="6" t="s">
        <v>5</v>
      </c>
      <c r="E331" s="20">
        <v>1800</v>
      </c>
    </row>
    <row r="332" spans="1:5" x14ac:dyDescent="0.15">
      <c r="A332" s="419" t="s">
        <v>13</v>
      </c>
      <c r="B332" s="10">
        <v>70</v>
      </c>
      <c r="C332" s="5">
        <v>1</v>
      </c>
      <c r="D332" s="6" t="s">
        <v>5</v>
      </c>
      <c r="E332" s="20">
        <v>2550</v>
      </c>
    </row>
    <row r="333" spans="1:5" x14ac:dyDescent="0.15">
      <c r="A333" s="419" t="s">
        <v>13</v>
      </c>
      <c r="B333" s="10">
        <v>114</v>
      </c>
      <c r="C333" s="5">
        <v>3</v>
      </c>
      <c r="D333" s="6" t="s">
        <v>5</v>
      </c>
      <c r="E333" s="20">
        <v>4050</v>
      </c>
    </row>
    <row r="334" spans="1:5" x14ac:dyDescent="0.15">
      <c r="A334" s="419" t="s">
        <v>13</v>
      </c>
      <c r="B334" s="10">
        <v>75</v>
      </c>
      <c r="C334" s="5">
        <v>2</v>
      </c>
      <c r="D334" s="6" t="s">
        <v>5</v>
      </c>
      <c r="E334" s="20">
        <v>3000</v>
      </c>
    </row>
    <row r="335" spans="1:5" x14ac:dyDescent="0.15">
      <c r="A335" s="419" t="s">
        <v>13</v>
      </c>
      <c r="B335" s="10">
        <v>75</v>
      </c>
      <c r="C335" s="5">
        <v>2</v>
      </c>
      <c r="D335" s="6" t="s">
        <v>5</v>
      </c>
      <c r="E335" s="20">
        <v>3000</v>
      </c>
    </row>
    <row r="336" spans="1:5" x14ac:dyDescent="0.15">
      <c r="A336" s="419" t="s">
        <v>13</v>
      </c>
      <c r="B336" s="10">
        <v>130</v>
      </c>
      <c r="C336" s="5">
        <v>3</v>
      </c>
      <c r="D336" s="6" t="s">
        <v>5</v>
      </c>
      <c r="E336" s="20">
        <v>3900</v>
      </c>
    </row>
    <row r="337" spans="1:5" x14ac:dyDescent="0.15">
      <c r="A337" s="419" t="s">
        <v>12</v>
      </c>
      <c r="B337" s="10">
        <v>150</v>
      </c>
      <c r="C337" s="5">
        <v>3</v>
      </c>
      <c r="D337" s="6" t="s">
        <v>5</v>
      </c>
      <c r="E337" s="20">
        <v>4350</v>
      </c>
    </row>
    <row r="338" spans="1:5" x14ac:dyDescent="0.15">
      <c r="A338" s="419" t="s">
        <v>12</v>
      </c>
      <c r="B338" s="10">
        <v>45</v>
      </c>
      <c r="C338" s="5">
        <v>1</v>
      </c>
      <c r="D338" s="6" t="s">
        <v>5</v>
      </c>
      <c r="E338" s="19">
        <v>3600</v>
      </c>
    </row>
    <row r="339" spans="1:5" x14ac:dyDescent="0.15">
      <c r="A339" s="419" t="s">
        <v>18</v>
      </c>
      <c r="B339" s="10">
        <v>180</v>
      </c>
      <c r="C339" s="5">
        <v>3</v>
      </c>
      <c r="D339" s="6" t="s">
        <v>5</v>
      </c>
      <c r="E339" s="20">
        <v>4350</v>
      </c>
    </row>
    <row r="340" spans="1:5" x14ac:dyDescent="0.15">
      <c r="A340" s="419" t="s">
        <v>18</v>
      </c>
      <c r="B340" s="10">
        <v>240</v>
      </c>
      <c r="C340" s="5">
        <v>4</v>
      </c>
      <c r="D340" s="6" t="s">
        <v>5</v>
      </c>
      <c r="E340" s="20">
        <v>4800</v>
      </c>
    </row>
    <row r="341" spans="1:5" x14ac:dyDescent="0.15">
      <c r="A341" s="419" t="s">
        <v>13</v>
      </c>
      <c r="B341" s="10">
        <v>90</v>
      </c>
      <c r="C341" s="5">
        <v>2</v>
      </c>
      <c r="D341" s="6" t="s">
        <v>5</v>
      </c>
      <c r="E341" s="20">
        <v>3300</v>
      </c>
    </row>
    <row r="342" spans="1:5" x14ac:dyDescent="0.15">
      <c r="A342" s="419" t="s">
        <v>13</v>
      </c>
      <c r="B342" s="10">
        <v>56</v>
      </c>
      <c r="C342" s="5">
        <v>2</v>
      </c>
      <c r="D342" s="6" t="s">
        <v>5</v>
      </c>
      <c r="E342" s="20">
        <v>2700</v>
      </c>
    </row>
    <row r="343" spans="1:5" x14ac:dyDescent="0.15">
      <c r="A343" s="419" t="s">
        <v>13</v>
      </c>
      <c r="B343" s="10">
        <v>70</v>
      </c>
      <c r="C343" s="5">
        <v>2</v>
      </c>
      <c r="D343" s="6" t="s">
        <v>5</v>
      </c>
      <c r="E343" s="20">
        <v>3000</v>
      </c>
    </row>
    <row r="344" spans="1:5" x14ac:dyDescent="0.15">
      <c r="A344" s="419" t="s">
        <v>13</v>
      </c>
      <c r="B344" s="10">
        <v>70</v>
      </c>
      <c r="C344" s="5">
        <v>1</v>
      </c>
      <c r="D344" s="6" t="s">
        <v>5</v>
      </c>
      <c r="E344" s="20">
        <v>2550</v>
      </c>
    </row>
    <row r="345" spans="1:5" x14ac:dyDescent="0.15">
      <c r="A345" s="419" t="s">
        <v>13</v>
      </c>
      <c r="B345" s="10">
        <v>110</v>
      </c>
      <c r="C345" s="5">
        <v>2</v>
      </c>
      <c r="D345" s="6" t="s">
        <v>5</v>
      </c>
      <c r="E345" s="20">
        <v>3150</v>
      </c>
    </row>
    <row r="346" spans="1:5" x14ac:dyDescent="0.15">
      <c r="A346" s="419" t="s">
        <v>13</v>
      </c>
      <c r="B346" s="10">
        <v>143</v>
      </c>
      <c r="C346" s="5">
        <v>3</v>
      </c>
      <c r="D346" s="6" t="s">
        <v>5</v>
      </c>
      <c r="E346" s="20" t="s">
        <v>9</v>
      </c>
    </row>
    <row r="347" spans="1:5" x14ac:dyDescent="0.15">
      <c r="A347" s="419" t="s">
        <v>13</v>
      </c>
      <c r="B347" s="10">
        <v>112</v>
      </c>
      <c r="C347" s="5">
        <v>2</v>
      </c>
      <c r="D347" s="6" t="s">
        <v>5</v>
      </c>
      <c r="E347" s="20">
        <v>3300</v>
      </c>
    </row>
    <row r="348" spans="1:5" x14ac:dyDescent="0.15">
      <c r="A348" s="420" t="s">
        <v>13</v>
      </c>
      <c r="B348" s="10">
        <v>82</v>
      </c>
      <c r="C348" s="5">
        <v>2</v>
      </c>
      <c r="D348" s="6" t="s">
        <v>5</v>
      </c>
      <c r="E348" s="19">
        <v>2700</v>
      </c>
    </row>
    <row r="349" spans="1:5" x14ac:dyDescent="0.15">
      <c r="A349" s="419" t="s">
        <v>13</v>
      </c>
      <c r="B349" s="10">
        <v>93</v>
      </c>
      <c r="C349" s="5">
        <v>3</v>
      </c>
      <c r="D349" s="6" t="s">
        <v>5</v>
      </c>
      <c r="E349" s="20">
        <v>3600</v>
      </c>
    </row>
    <row r="350" spans="1:5" x14ac:dyDescent="0.15">
      <c r="A350" s="419" t="s">
        <v>13</v>
      </c>
      <c r="B350" s="10">
        <v>78</v>
      </c>
      <c r="C350" s="5">
        <v>2</v>
      </c>
      <c r="D350" s="6" t="s">
        <v>5</v>
      </c>
      <c r="E350" s="20">
        <v>3600</v>
      </c>
    </row>
    <row r="351" spans="1:5" x14ac:dyDescent="0.15">
      <c r="A351" s="419" t="s">
        <v>13</v>
      </c>
      <c r="B351" s="10">
        <v>100</v>
      </c>
      <c r="C351" s="5">
        <v>3</v>
      </c>
      <c r="D351" s="6" t="s">
        <v>5</v>
      </c>
      <c r="E351" s="20">
        <v>4500</v>
      </c>
    </row>
    <row r="352" spans="1:5" x14ac:dyDescent="0.15">
      <c r="A352" s="419" t="s">
        <v>13</v>
      </c>
      <c r="B352" s="10">
        <v>141</v>
      </c>
      <c r="C352" s="5">
        <v>3</v>
      </c>
      <c r="D352" s="6" t="s">
        <v>5</v>
      </c>
      <c r="E352" s="20">
        <v>4650</v>
      </c>
    </row>
    <row r="353" spans="1:5" x14ac:dyDescent="0.15">
      <c r="A353" s="420" t="s">
        <v>13</v>
      </c>
      <c r="B353" s="10">
        <v>58</v>
      </c>
      <c r="C353" s="5">
        <v>2</v>
      </c>
      <c r="D353" s="6" t="s">
        <v>5</v>
      </c>
      <c r="E353" s="19">
        <v>3000</v>
      </c>
    </row>
    <row r="354" spans="1:5" x14ac:dyDescent="0.15">
      <c r="A354" s="419" t="s">
        <v>11</v>
      </c>
      <c r="B354" s="10">
        <v>50</v>
      </c>
      <c r="C354" s="5">
        <v>1</v>
      </c>
      <c r="D354" s="6" t="s">
        <v>5</v>
      </c>
      <c r="E354" s="20">
        <v>1950</v>
      </c>
    </row>
    <row r="355" spans="1:5" x14ac:dyDescent="0.15">
      <c r="A355" s="419" t="s">
        <v>11</v>
      </c>
      <c r="B355" s="10">
        <v>60</v>
      </c>
      <c r="C355" s="5">
        <v>2</v>
      </c>
      <c r="D355" s="6" t="s">
        <v>5</v>
      </c>
      <c r="E355" s="20">
        <v>2400</v>
      </c>
    </row>
    <row r="356" spans="1:5" x14ac:dyDescent="0.15">
      <c r="A356" s="420" t="s">
        <v>13</v>
      </c>
      <c r="B356" s="10">
        <v>45</v>
      </c>
      <c r="C356" s="5">
        <v>1</v>
      </c>
      <c r="D356" s="6" t="s">
        <v>5</v>
      </c>
      <c r="E356" s="19">
        <v>3000</v>
      </c>
    </row>
    <row r="357" spans="1:5" x14ac:dyDescent="0.15">
      <c r="A357" s="419" t="s">
        <v>11</v>
      </c>
      <c r="B357" s="10">
        <v>102</v>
      </c>
      <c r="C357" s="5">
        <v>3</v>
      </c>
      <c r="D357" s="6" t="s">
        <v>5</v>
      </c>
      <c r="E357" s="20">
        <v>2700</v>
      </c>
    </row>
    <row r="358" spans="1:5" x14ac:dyDescent="0.15">
      <c r="A358" s="419" t="s">
        <v>11</v>
      </c>
      <c r="B358" s="10">
        <v>104</v>
      </c>
      <c r="C358" s="5">
        <v>3</v>
      </c>
      <c r="D358" s="6" t="s">
        <v>5</v>
      </c>
      <c r="E358" s="20">
        <v>2700</v>
      </c>
    </row>
    <row r="359" spans="1:5" x14ac:dyDescent="0.15">
      <c r="A359" s="419" t="s">
        <v>11</v>
      </c>
      <c r="B359" s="10">
        <v>54</v>
      </c>
      <c r="C359" s="5">
        <v>1</v>
      </c>
      <c r="D359" s="6" t="s">
        <v>5</v>
      </c>
      <c r="E359" s="20">
        <v>2400</v>
      </c>
    </row>
    <row r="360" spans="1:5" x14ac:dyDescent="0.15">
      <c r="A360" s="419" t="s">
        <v>11</v>
      </c>
      <c r="B360" s="10">
        <v>75</v>
      </c>
      <c r="C360" s="5">
        <v>2</v>
      </c>
      <c r="D360" s="6" t="s">
        <v>5</v>
      </c>
      <c r="E360" s="20">
        <v>2550</v>
      </c>
    </row>
    <row r="361" spans="1:5" x14ac:dyDescent="0.15">
      <c r="A361" s="419" t="s">
        <v>11</v>
      </c>
      <c r="B361" s="10">
        <v>54</v>
      </c>
      <c r="C361" s="5">
        <v>1</v>
      </c>
      <c r="D361" s="6" t="s">
        <v>5</v>
      </c>
      <c r="E361" s="20">
        <v>1950</v>
      </c>
    </row>
    <row r="362" spans="1:5" x14ac:dyDescent="0.15">
      <c r="A362" s="419" t="s">
        <v>11</v>
      </c>
      <c r="B362" s="10">
        <v>76</v>
      </c>
      <c r="C362" s="5">
        <v>2</v>
      </c>
      <c r="D362" s="6" t="s">
        <v>5</v>
      </c>
      <c r="E362" s="20">
        <v>2550</v>
      </c>
    </row>
    <row r="363" spans="1:5" x14ac:dyDescent="0.15">
      <c r="A363" s="419" t="s">
        <v>11</v>
      </c>
      <c r="B363" s="10">
        <v>54</v>
      </c>
      <c r="C363" s="5">
        <v>1</v>
      </c>
      <c r="D363" s="6" t="s">
        <v>5</v>
      </c>
      <c r="E363" s="20">
        <v>1950</v>
      </c>
    </row>
    <row r="364" spans="1:5" x14ac:dyDescent="0.15">
      <c r="A364" s="419" t="s">
        <v>11</v>
      </c>
      <c r="B364" s="10">
        <v>75</v>
      </c>
      <c r="C364" s="5">
        <v>2</v>
      </c>
      <c r="D364" s="6" t="s">
        <v>5</v>
      </c>
      <c r="E364" s="20">
        <v>2550</v>
      </c>
    </row>
    <row r="365" spans="1:5" x14ac:dyDescent="0.15">
      <c r="A365" s="419" t="s">
        <v>11</v>
      </c>
      <c r="B365" s="10">
        <v>75</v>
      </c>
      <c r="C365" s="5">
        <v>2</v>
      </c>
      <c r="D365" s="6" t="s">
        <v>5</v>
      </c>
      <c r="E365" s="20">
        <v>2550</v>
      </c>
    </row>
    <row r="366" spans="1:5" x14ac:dyDescent="0.15">
      <c r="A366" s="419" t="s">
        <v>11</v>
      </c>
      <c r="B366" s="10">
        <v>85</v>
      </c>
      <c r="C366" s="5">
        <v>2</v>
      </c>
      <c r="D366" s="6" t="s">
        <v>5</v>
      </c>
      <c r="E366" s="20">
        <v>3000</v>
      </c>
    </row>
    <row r="367" spans="1:5" x14ac:dyDescent="0.15">
      <c r="A367" s="419" t="s">
        <v>11</v>
      </c>
      <c r="B367" s="10">
        <v>85</v>
      </c>
      <c r="C367" s="5">
        <v>2</v>
      </c>
      <c r="D367" s="6" t="s">
        <v>5</v>
      </c>
      <c r="E367" s="20">
        <v>3000</v>
      </c>
    </row>
    <row r="368" spans="1:5" x14ac:dyDescent="0.15">
      <c r="A368" s="419" t="s">
        <v>229</v>
      </c>
      <c r="B368" s="10">
        <v>82</v>
      </c>
      <c r="C368" s="5">
        <v>1</v>
      </c>
      <c r="D368" s="6" t="s">
        <v>5</v>
      </c>
      <c r="E368" s="20">
        <v>2850</v>
      </c>
    </row>
    <row r="369" spans="1:5" x14ac:dyDescent="0.15">
      <c r="A369" s="419" t="s">
        <v>229</v>
      </c>
      <c r="B369" s="10">
        <v>97</v>
      </c>
      <c r="C369" s="5">
        <v>1</v>
      </c>
      <c r="D369" s="6" t="s">
        <v>5</v>
      </c>
      <c r="E369" s="20">
        <v>2850</v>
      </c>
    </row>
    <row r="370" spans="1:5" x14ac:dyDescent="0.15">
      <c r="A370" s="419" t="s">
        <v>229</v>
      </c>
      <c r="B370" s="10">
        <v>133</v>
      </c>
      <c r="C370" s="5">
        <v>2</v>
      </c>
      <c r="D370" s="6" t="s">
        <v>5</v>
      </c>
      <c r="E370" s="20">
        <v>3750</v>
      </c>
    </row>
    <row r="371" spans="1:5" x14ac:dyDescent="0.15">
      <c r="A371" s="419" t="s">
        <v>229</v>
      </c>
      <c r="B371" s="10">
        <v>92</v>
      </c>
      <c r="C371" s="5">
        <v>1</v>
      </c>
      <c r="D371" s="6" t="s">
        <v>5</v>
      </c>
      <c r="E371" s="20">
        <v>3150</v>
      </c>
    </row>
    <row r="372" spans="1:5" x14ac:dyDescent="0.15">
      <c r="A372" s="419" t="s">
        <v>229</v>
      </c>
      <c r="B372" s="10">
        <v>85</v>
      </c>
      <c r="C372" s="5">
        <v>1</v>
      </c>
      <c r="D372" s="6" t="s">
        <v>5</v>
      </c>
      <c r="E372" s="20">
        <v>2850</v>
      </c>
    </row>
    <row r="373" spans="1:5" x14ac:dyDescent="0.15">
      <c r="A373" s="419" t="s">
        <v>229</v>
      </c>
      <c r="B373" s="10">
        <v>85</v>
      </c>
      <c r="C373" s="5">
        <v>1</v>
      </c>
      <c r="D373" s="6" t="s">
        <v>5</v>
      </c>
      <c r="E373" s="20">
        <v>2850</v>
      </c>
    </row>
    <row r="374" spans="1:5" x14ac:dyDescent="0.15">
      <c r="A374" s="419" t="s">
        <v>229</v>
      </c>
      <c r="B374" s="10">
        <v>104</v>
      </c>
      <c r="C374" s="5">
        <v>1</v>
      </c>
      <c r="D374" s="6" t="s">
        <v>5</v>
      </c>
      <c r="E374" s="20">
        <v>3150</v>
      </c>
    </row>
    <row r="375" spans="1:5" x14ac:dyDescent="0.15">
      <c r="A375" s="419" t="s">
        <v>229</v>
      </c>
      <c r="B375" s="10">
        <v>133</v>
      </c>
      <c r="C375" s="5">
        <v>2</v>
      </c>
      <c r="D375" s="6" t="s">
        <v>5</v>
      </c>
      <c r="E375" s="20">
        <v>3750</v>
      </c>
    </row>
    <row r="376" spans="1:5" x14ac:dyDescent="0.15">
      <c r="A376" s="419" t="s">
        <v>229</v>
      </c>
      <c r="B376" s="10">
        <v>92</v>
      </c>
      <c r="C376" s="5">
        <v>1</v>
      </c>
      <c r="D376" s="6" t="s">
        <v>5</v>
      </c>
      <c r="E376" s="20">
        <v>3150</v>
      </c>
    </row>
    <row r="377" spans="1:5" x14ac:dyDescent="0.15">
      <c r="A377" s="419" t="s">
        <v>229</v>
      </c>
      <c r="B377" s="10">
        <v>104</v>
      </c>
      <c r="C377" s="5">
        <v>1</v>
      </c>
      <c r="D377" s="6" t="s">
        <v>5</v>
      </c>
      <c r="E377" s="20">
        <v>3150</v>
      </c>
    </row>
    <row r="378" spans="1:5" x14ac:dyDescent="0.15">
      <c r="A378" s="419" t="s">
        <v>229</v>
      </c>
      <c r="B378" s="10">
        <v>133</v>
      </c>
      <c r="C378" s="5">
        <v>2</v>
      </c>
      <c r="D378" s="6" t="s">
        <v>5</v>
      </c>
      <c r="E378" s="20">
        <v>3750</v>
      </c>
    </row>
    <row r="379" spans="1:5" x14ac:dyDescent="0.15">
      <c r="A379" s="419" t="s">
        <v>229</v>
      </c>
      <c r="B379" s="10">
        <v>92</v>
      </c>
      <c r="C379" s="5">
        <v>1</v>
      </c>
      <c r="D379" s="6" t="s">
        <v>5</v>
      </c>
      <c r="E379" s="20">
        <v>3150</v>
      </c>
    </row>
    <row r="380" spans="1:5" x14ac:dyDescent="0.15">
      <c r="A380" s="419" t="s">
        <v>229</v>
      </c>
      <c r="B380" s="10">
        <v>85</v>
      </c>
      <c r="C380" s="5">
        <v>1</v>
      </c>
      <c r="D380" s="6" t="s">
        <v>5</v>
      </c>
      <c r="E380" s="20">
        <v>2850</v>
      </c>
    </row>
    <row r="381" spans="1:5" x14ac:dyDescent="0.15">
      <c r="A381" s="419" t="s">
        <v>229</v>
      </c>
      <c r="B381" s="10">
        <v>104</v>
      </c>
      <c r="C381" s="5">
        <v>1</v>
      </c>
      <c r="D381" s="6" t="s">
        <v>5</v>
      </c>
      <c r="E381" s="20">
        <v>3150</v>
      </c>
    </row>
    <row r="382" spans="1:5" x14ac:dyDescent="0.15">
      <c r="A382" s="419" t="s">
        <v>229</v>
      </c>
      <c r="B382" s="10">
        <v>133</v>
      </c>
      <c r="C382" s="5">
        <v>2</v>
      </c>
      <c r="D382" s="6" t="s">
        <v>5</v>
      </c>
      <c r="E382" s="20">
        <v>3750</v>
      </c>
    </row>
    <row r="383" spans="1:5" x14ac:dyDescent="0.15">
      <c r="A383" s="419" t="s">
        <v>229</v>
      </c>
      <c r="B383" s="10">
        <v>133</v>
      </c>
      <c r="C383" s="5">
        <v>2</v>
      </c>
      <c r="D383" s="6" t="s">
        <v>5</v>
      </c>
      <c r="E383" s="20">
        <v>3750</v>
      </c>
    </row>
    <row r="384" spans="1:5" x14ac:dyDescent="0.15">
      <c r="A384" s="419" t="s">
        <v>229</v>
      </c>
      <c r="B384" s="10">
        <v>92</v>
      </c>
      <c r="C384" s="5">
        <v>1</v>
      </c>
      <c r="D384" s="6" t="s">
        <v>5</v>
      </c>
      <c r="E384" s="20">
        <v>3150</v>
      </c>
    </row>
    <row r="385" spans="1:5" x14ac:dyDescent="0.15">
      <c r="A385" s="419" t="s">
        <v>229</v>
      </c>
      <c r="B385" s="10">
        <v>85</v>
      </c>
      <c r="C385" s="5">
        <v>1</v>
      </c>
      <c r="D385" s="6" t="s">
        <v>5</v>
      </c>
      <c r="E385" s="20">
        <v>2850</v>
      </c>
    </row>
    <row r="386" spans="1:5" x14ac:dyDescent="0.15">
      <c r="A386" s="419" t="s">
        <v>229</v>
      </c>
      <c r="B386" s="10">
        <v>104</v>
      </c>
      <c r="C386" s="5">
        <v>1</v>
      </c>
      <c r="D386" s="6" t="s">
        <v>5</v>
      </c>
      <c r="E386" s="20">
        <v>3150</v>
      </c>
    </row>
    <row r="387" spans="1:5" x14ac:dyDescent="0.15">
      <c r="A387" s="419" t="s">
        <v>229</v>
      </c>
      <c r="B387" s="10">
        <v>92</v>
      </c>
      <c r="C387" s="5">
        <v>1</v>
      </c>
      <c r="D387" s="6" t="s">
        <v>5</v>
      </c>
      <c r="E387" s="20">
        <v>3150</v>
      </c>
    </row>
    <row r="388" spans="1:5" x14ac:dyDescent="0.15">
      <c r="A388" s="419" t="s">
        <v>229</v>
      </c>
      <c r="B388" s="10">
        <v>228</v>
      </c>
      <c r="C388" s="5">
        <v>2</v>
      </c>
      <c r="D388" s="6" t="s">
        <v>5</v>
      </c>
      <c r="E388" s="20">
        <v>5250</v>
      </c>
    </row>
    <row r="389" spans="1:5" x14ac:dyDescent="0.15">
      <c r="A389" s="419" t="s">
        <v>229</v>
      </c>
      <c r="B389" s="10">
        <v>128</v>
      </c>
      <c r="C389" s="5">
        <v>2</v>
      </c>
      <c r="D389" s="6" t="s">
        <v>5</v>
      </c>
      <c r="E389" s="20">
        <v>4350</v>
      </c>
    </row>
    <row r="390" spans="1:5" x14ac:dyDescent="0.15">
      <c r="A390" s="419" t="s">
        <v>229</v>
      </c>
      <c r="B390" s="10">
        <v>135</v>
      </c>
      <c r="C390" s="5">
        <v>2</v>
      </c>
      <c r="D390" s="6" t="s">
        <v>5</v>
      </c>
      <c r="E390" s="20">
        <v>4350</v>
      </c>
    </row>
    <row r="391" spans="1:5" x14ac:dyDescent="0.15">
      <c r="A391" s="419" t="s">
        <v>229</v>
      </c>
      <c r="B391" s="10">
        <v>270</v>
      </c>
      <c r="C391" s="5">
        <v>2</v>
      </c>
      <c r="D391" s="6" t="s">
        <v>5</v>
      </c>
      <c r="E391" s="20">
        <v>4300</v>
      </c>
    </row>
    <row r="392" spans="1:5" x14ac:dyDescent="0.15">
      <c r="A392" s="419" t="s">
        <v>13</v>
      </c>
      <c r="B392" s="10">
        <v>50</v>
      </c>
      <c r="C392" s="5">
        <v>1</v>
      </c>
      <c r="D392" s="6" t="s">
        <v>5</v>
      </c>
      <c r="E392" s="20">
        <v>2550</v>
      </c>
    </row>
    <row r="393" spans="1:5" x14ac:dyDescent="0.15">
      <c r="A393" s="419" t="s">
        <v>13</v>
      </c>
      <c r="B393" s="10">
        <v>240</v>
      </c>
      <c r="C393" s="5">
        <v>3</v>
      </c>
      <c r="D393" s="6" t="s">
        <v>5</v>
      </c>
      <c r="E393" s="20">
        <v>9600</v>
      </c>
    </row>
    <row r="394" spans="1:5" x14ac:dyDescent="0.15">
      <c r="A394" s="419" t="s">
        <v>13</v>
      </c>
      <c r="B394" s="10">
        <v>79</v>
      </c>
      <c r="C394" s="5">
        <v>2</v>
      </c>
      <c r="D394" s="6" t="s">
        <v>5</v>
      </c>
      <c r="E394" s="20">
        <v>3300</v>
      </c>
    </row>
    <row r="395" spans="1:5" x14ac:dyDescent="0.15">
      <c r="A395" s="419" t="s">
        <v>13</v>
      </c>
      <c r="B395" s="10">
        <v>79</v>
      </c>
      <c r="C395" s="5">
        <v>2</v>
      </c>
      <c r="D395" s="6" t="s">
        <v>5</v>
      </c>
      <c r="E395" s="20">
        <v>3300</v>
      </c>
    </row>
    <row r="396" spans="1:5" x14ac:dyDescent="0.15">
      <c r="A396" s="419" t="s">
        <v>229</v>
      </c>
      <c r="B396" s="10">
        <v>50</v>
      </c>
      <c r="C396" s="5">
        <v>1</v>
      </c>
      <c r="D396" s="6" t="s">
        <v>5</v>
      </c>
      <c r="E396" s="20">
        <v>2250</v>
      </c>
    </row>
    <row r="397" spans="1:5" x14ac:dyDescent="0.15">
      <c r="A397" s="419" t="s">
        <v>229</v>
      </c>
      <c r="B397" s="10">
        <v>52</v>
      </c>
      <c r="C397" s="5">
        <v>1</v>
      </c>
      <c r="D397" s="6" t="s">
        <v>5</v>
      </c>
      <c r="E397" s="20">
        <v>2250</v>
      </c>
    </row>
    <row r="398" spans="1:5" x14ac:dyDescent="0.15">
      <c r="A398" s="419" t="s">
        <v>229</v>
      </c>
      <c r="B398" s="10">
        <v>52</v>
      </c>
      <c r="C398" s="5">
        <v>1</v>
      </c>
      <c r="D398" s="6" t="s">
        <v>5</v>
      </c>
      <c r="E398" s="20">
        <v>2250</v>
      </c>
    </row>
    <row r="399" spans="1:5" x14ac:dyDescent="0.15">
      <c r="A399" s="419" t="s">
        <v>229</v>
      </c>
      <c r="B399" s="10">
        <v>52</v>
      </c>
      <c r="C399" s="5">
        <v>1</v>
      </c>
      <c r="D399" s="6" t="s">
        <v>5</v>
      </c>
      <c r="E399" s="20">
        <v>2250</v>
      </c>
    </row>
    <row r="400" spans="1:5" x14ac:dyDescent="0.15">
      <c r="A400" s="419" t="s">
        <v>229</v>
      </c>
      <c r="B400" s="10">
        <v>52</v>
      </c>
      <c r="C400" s="5">
        <v>1</v>
      </c>
      <c r="D400" s="6" t="s">
        <v>5</v>
      </c>
      <c r="E400" s="20">
        <v>2250</v>
      </c>
    </row>
    <row r="401" spans="1:5" x14ac:dyDescent="0.15">
      <c r="A401" s="419" t="s">
        <v>229</v>
      </c>
      <c r="B401" s="10">
        <v>221</v>
      </c>
      <c r="C401" s="5">
        <v>2</v>
      </c>
      <c r="D401" s="6" t="s">
        <v>5</v>
      </c>
      <c r="E401" s="20">
        <v>4860</v>
      </c>
    </row>
    <row r="402" spans="1:5" x14ac:dyDescent="0.15">
      <c r="A402" s="419" t="s">
        <v>229</v>
      </c>
      <c r="B402" s="10">
        <v>108</v>
      </c>
      <c r="C402" s="5">
        <v>2</v>
      </c>
      <c r="D402" s="9" t="s">
        <v>5</v>
      </c>
      <c r="E402" s="20">
        <v>3900</v>
      </c>
    </row>
    <row r="403" spans="1:5" x14ac:dyDescent="0.15">
      <c r="A403" s="419" t="s">
        <v>229</v>
      </c>
      <c r="B403" s="10">
        <v>90</v>
      </c>
      <c r="C403" s="5">
        <v>1</v>
      </c>
      <c r="D403" s="9" t="s">
        <v>5</v>
      </c>
      <c r="E403" s="20">
        <v>2700</v>
      </c>
    </row>
    <row r="404" spans="1:5" x14ac:dyDescent="0.15">
      <c r="A404" s="419" t="s">
        <v>229</v>
      </c>
      <c r="B404" s="10">
        <v>90</v>
      </c>
      <c r="C404" s="5">
        <v>1</v>
      </c>
      <c r="D404" s="9" t="s">
        <v>5</v>
      </c>
      <c r="E404" s="20">
        <v>2700</v>
      </c>
    </row>
    <row r="405" spans="1:5" x14ac:dyDescent="0.15">
      <c r="A405" s="419" t="s">
        <v>229</v>
      </c>
      <c r="B405" s="10">
        <v>107</v>
      </c>
      <c r="C405" s="5">
        <v>3</v>
      </c>
      <c r="D405" s="6" t="s">
        <v>5</v>
      </c>
      <c r="E405" s="20">
        <v>3450</v>
      </c>
    </row>
    <row r="406" spans="1:5" x14ac:dyDescent="0.15">
      <c r="A406" s="419" t="s">
        <v>12</v>
      </c>
      <c r="B406" s="10">
        <v>250</v>
      </c>
      <c r="C406" s="5">
        <v>4</v>
      </c>
      <c r="D406" s="6" t="s">
        <v>5</v>
      </c>
      <c r="E406" s="20">
        <v>4650</v>
      </c>
    </row>
    <row r="407" spans="1:5" x14ac:dyDescent="0.15">
      <c r="A407" s="419" t="s">
        <v>12</v>
      </c>
      <c r="B407" s="10">
        <v>110</v>
      </c>
      <c r="C407" s="5">
        <v>2</v>
      </c>
      <c r="D407" s="6" t="s">
        <v>5</v>
      </c>
      <c r="E407" s="20">
        <v>3450</v>
      </c>
    </row>
    <row r="408" spans="1:5" x14ac:dyDescent="0.15">
      <c r="A408" s="419" t="s">
        <v>12</v>
      </c>
      <c r="B408" s="10">
        <v>53</v>
      </c>
      <c r="C408" s="5">
        <v>2</v>
      </c>
      <c r="D408" s="6" t="s">
        <v>5</v>
      </c>
      <c r="E408" s="20">
        <v>2700</v>
      </c>
    </row>
    <row r="409" spans="1:5" x14ac:dyDescent="0.15">
      <c r="A409" s="419" t="s">
        <v>13</v>
      </c>
      <c r="B409" s="10">
        <v>100</v>
      </c>
      <c r="C409" s="5">
        <v>2</v>
      </c>
      <c r="D409" s="6" t="s">
        <v>5</v>
      </c>
      <c r="E409" s="20">
        <v>3600</v>
      </c>
    </row>
    <row r="410" spans="1:5" x14ac:dyDescent="0.15">
      <c r="A410" s="419" t="s">
        <v>13</v>
      </c>
      <c r="B410" s="10">
        <v>100</v>
      </c>
      <c r="C410" s="5">
        <v>2</v>
      </c>
      <c r="D410" s="6" t="s">
        <v>5</v>
      </c>
      <c r="E410" s="20">
        <v>3600</v>
      </c>
    </row>
    <row r="411" spans="1:5" x14ac:dyDescent="0.15">
      <c r="A411" s="419" t="s">
        <v>13</v>
      </c>
      <c r="B411" s="10">
        <v>60</v>
      </c>
      <c r="C411" s="5">
        <v>1</v>
      </c>
      <c r="D411" s="6" t="s">
        <v>5</v>
      </c>
      <c r="E411" s="20">
        <v>2400</v>
      </c>
    </row>
    <row r="412" spans="1:5" x14ac:dyDescent="0.15">
      <c r="A412" s="419" t="s">
        <v>13</v>
      </c>
      <c r="B412" s="10">
        <v>100</v>
      </c>
      <c r="C412" s="5">
        <v>2</v>
      </c>
      <c r="D412" s="6" t="s">
        <v>5</v>
      </c>
      <c r="E412" s="20">
        <v>3600</v>
      </c>
    </row>
    <row r="413" spans="1:5" x14ac:dyDescent="0.15">
      <c r="A413" s="419" t="s">
        <v>13</v>
      </c>
      <c r="B413" s="10">
        <v>100</v>
      </c>
      <c r="C413" s="5">
        <v>2</v>
      </c>
      <c r="D413" s="6" t="s">
        <v>5</v>
      </c>
      <c r="E413" s="20">
        <v>3600</v>
      </c>
    </row>
    <row r="414" spans="1:5" x14ac:dyDescent="0.15">
      <c r="A414" s="419" t="s">
        <v>13</v>
      </c>
      <c r="B414" s="10">
        <v>78</v>
      </c>
      <c r="C414" s="5">
        <v>1</v>
      </c>
      <c r="D414" s="6" t="s">
        <v>5</v>
      </c>
      <c r="E414" s="20">
        <v>3300</v>
      </c>
    </row>
    <row r="415" spans="1:5" x14ac:dyDescent="0.15">
      <c r="A415" s="419" t="s">
        <v>13</v>
      </c>
      <c r="B415" s="10">
        <v>78</v>
      </c>
      <c r="C415" s="5">
        <v>1</v>
      </c>
      <c r="D415" s="6" t="s">
        <v>5</v>
      </c>
      <c r="E415" s="20">
        <v>3150</v>
      </c>
    </row>
    <row r="416" spans="1:5" x14ac:dyDescent="0.15">
      <c r="A416" s="419" t="s">
        <v>13</v>
      </c>
      <c r="B416" s="10">
        <v>100</v>
      </c>
      <c r="C416" s="5">
        <v>2</v>
      </c>
      <c r="D416" s="6" t="s">
        <v>5</v>
      </c>
      <c r="E416" s="20">
        <v>3600</v>
      </c>
    </row>
    <row r="417" spans="1:5" x14ac:dyDescent="0.15">
      <c r="A417" s="419" t="s">
        <v>13</v>
      </c>
      <c r="B417" s="10">
        <v>66</v>
      </c>
      <c r="C417" s="5">
        <v>1</v>
      </c>
      <c r="D417" s="6" t="s">
        <v>5</v>
      </c>
      <c r="E417" s="20">
        <v>2550</v>
      </c>
    </row>
    <row r="418" spans="1:5" x14ac:dyDescent="0.15">
      <c r="A418" s="419" t="s">
        <v>13</v>
      </c>
      <c r="B418" s="10">
        <v>71</v>
      </c>
      <c r="C418" s="5">
        <v>2</v>
      </c>
      <c r="D418" s="6" t="s">
        <v>5</v>
      </c>
      <c r="E418" s="20">
        <v>3150</v>
      </c>
    </row>
    <row r="419" spans="1:5" x14ac:dyDescent="0.15">
      <c r="A419" s="419" t="s">
        <v>13</v>
      </c>
      <c r="B419" s="10">
        <v>50</v>
      </c>
      <c r="C419" s="5">
        <v>1</v>
      </c>
      <c r="D419" s="6" t="s">
        <v>5</v>
      </c>
      <c r="E419" s="20">
        <v>2250</v>
      </c>
    </row>
    <row r="420" spans="1:5" x14ac:dyDescent="0.15">
      <c r="A420" s="419" t="s">
        <v>13</v>
      </c>
      <c r="B420" s="10">
        <v>71</v>
      </c>
      <c r="C420" s="5">
        <v>2</v>
      </c>
      <c r="D420" s="6" t="s">
        <v>5</v>
      </c>
      <c r="E420" s="20">
        <v>3150</v>
      </c>
    </row>
    <row r="421" spans="1:5" x14ac:dyDescent="0.15">
      <c r="A421" s="419" t="s">
        <v>13</v>
      </c>
      <c r="B421" s="10">
        <v>61</v>
      </c>
      <c r="C421" s="5">
        <v>1</v>
      </c>
      <c r="D421" s="6" t="s">
        <v>5</v>
      </c>
      <c r="E421" s="20">
        <v>2850</v>
      </c>
    </row>
    <row r="422" spans="1:5" x14ac:dyDescent="0.15">
      <c r="A422" s="419" t="s">
        <v>13</v>
      </c>
      <c r="B422" s="10">
        <v>60</v>
      </c>
      <c r="C422" s="5">
        <v>1</v>
      </c>
      <c r="D422" s="6" t="s">
        <v>5</v>
      </c>
      <c r="E422" s="20">
        <v>2400</v>
      </c>
    </row>
    <row r="423" spans="1:5" x14ac:dyDescent="0.15">
      <c r="A423" s="419" t="s">
        <v>13</v>
      </c>
      <c r="B423" s="10">
        <v>120</v>
      </c>
      <c r="C423" s="5">
        <v>3</v>
      </c>
      <c r="D423" s="6" t="s">
        <v>5</v>
      </c>
      <c r="E423" s="20">
        <v>4500</v>
      </c>
    </row>
    <row r="424" spans="1:5" x14ac:dyDescent="0.15">
      <c r="A424" s="419" t="s">
        <v>13</v>
      </c>
      <c r="B424" s="10">
        <v>100</v>
      </c>
      <c r="C424" s="5">
        <v>2</v>
      </c>
      <c r="D424" s="6" t="s">
        <v>5</v>
      </c>
      <c r="E424" s="20">
        <v>3750</v>
      </c>
    </row>
    <row r="425" spans="1:5" x14ac:dyDescent="0.15">
      <c r="A425" s="419" t="s">
        <v>13</v>
      </c>
      <c r="B425" s="10">
        <v>123</v>
      </c>
      <c r="C425" s="5">
        <v>3</v>
      </c>
      <c r="D425" s="6" t="s">
        <v>5</v>
      </c>
      <c r="E425" s="20">
        <v>5550</v>
      </c>
    </row>
    <row r="426" spans="1:5" x14ac:dyDescent="0.15">
      <c r="A426" s="419" t="s">
        <v>13</v>
      </c>
      <c r="B426" s="10">
        <v>50</v>
      </c>
      <c r="C426" s="11">
        <v>1</v>
      </c>
      <c r="D426" s="6" t="s">
        <v>5</v>
      </c>
      <c r="E426" s="20">
        <v>2400</v>
      </c>
    </row>
    <row r="427" spans="1:5" x14ac:dyDescent="0.15">
      <c r="A427" s="420" t="s">
        <v>13</v>
      </c>
      <c r="B427" s="10">
        <v>167</v>
      </c>
      <c r="C427" s="5">
        <v>3</v>
      </c>
      <c r="D427" s="9" t="s">
        <v>5</v>
      </c>
      <c r="E427" s="19">
        <v>4800</v>
      </c>
    </row>
    <row r="428" spans="1:5" x14ac:dyDescent="0.15">
      <c r="A428" s="419" t="s">
        <v>229</v>
      </c>
      <c r="B428" s="10">
        <v>50</v>
      </c>
      <c r="C428" s="5">
        <v>1</v>
      </c>
      <c r="D428" s="6" t="s">
        <v>5</v>
      </c>
      <c r="E428" s="20">
        <v>2400</v>
      </c>
    </row>
    <row r="429" spans="1:5" x14ac:dyDescent="0.15">
      <c r="A429" s="419" t="s">
        <v>229</v>
      </c>
      <c r="B429" s="10">
        <v>50</v>
      </c>
      <c r="C429" s="5">
        <v>1</v>
      </c>
      <c r="D429" s="6" t="s">
        <v>5</v>
      </c>
      <c r="E429" s="20">
        <v>1950</v>
      </c>
    </row>
    <row r="430" spans="1:5" x14ac:dyDescent="0.15">
      <c r="A430" s="419" t="s">
        <v>229</v>
      </c>
      <c r="B430" s="10">
        <v>50</v>
      </c>
      <c r="C430" s="5">
        <v>1</v>
      </c>
      <c r="D430" s="6" t="s">
        <v>5</v>
      </c>
      <c r="E430" s="20">
        <v>2100</v>
      </c>
    </row>
    <row r="431" spans="1:5" x14ac:dyDescent="0.15">
      <c r="A431" s="419" t="s">
        <v>229</v>
      </c>
      <c r="B431" s="10">
        <v>54</v>
      </c>
      <c r="C431" s="5">
        <v>2</v>
      </c>
      <c r="D431" s="6" t="s">
        <v>5</v>
      </c>
      <c r="E431" s="20">
        <v>2700</v>
      </c>
    </row>
    <row r="432" spans="1:5" x14ac:dyDescent="0.15">
      <c r="A432" s="419" t="s">
        <v>4</v>
      </c>
      <c r="B432" s="10">
        <v>120</v>
      </c>
      <c r="C432" s="5">
        <v>2</v>
      </c>
      <c r="D432" s="6" t="s">
        <v>5</v>
      </c>
      <c r="E432" s="20">
        <v>3150</v>
      </c>
    </row>
    <row r="433" spans="1:5" x14ac:dyDescent="0.15">
      <c r="A433" s="419" t="s">
        <v>4</v>
      </c>
      <c r="B433" s="10">
        <v>69</v>
      </c>
      <c r="C433" s="5">
        <v>2</v>
      </c>
      <c r="D433" s="6" t="s">
        <v>5</v>
      </c>
      <c r="E433" s="20">
        <v>2550</v>
      </c>
    </row>
    <row r="434" spans="1:5" x14ac:dyDescent="0.15">
      <c r="A434" s="419" t="s">
        <v>4</v>
      </c>
      <c r="B434" s="10">
        <v>56</v>
      </c>
      <c r="C434" s="5">
        <v>1</v>
      </c>
      <c r="D434" s="6" t="s">
        <v>5</v>
      </c>
      <c r="E434" s="20">
        <v>1950</v>
      </c>
    </row>
    <row r="435" spans="1:5" x14ac:dyDescent="0.15">
      <c r="A435" s="419" t="s">
        <v>4</v>
      </c>
      <c r="B435" s="10">
        <v>122</v>
      </c>
      <c r="C435" s="5">
        <v>3</v>
      </c>
      <c r="D435" s="6" t="s">
        <v>5</v>
      </c>
      <c r="E435" s="20">
        <v>3750</v>
      </c>
    </row>
    <row r="436" spans="1:5" x14ac:dyDescent="0.15">
      <c r="A436" s="419" t="s">
        <v>4</v>
      </c>
      <c r="B436" s="10">
        <v>70</v>
      </c>
      <c r="C436" s="5">
        <v>2</v>
      </c>
      <c r="D436" s="6" t="s">
        <v>5</v>
      </c>
      <c r="E436" s="20">
        <v>2850</v>
      </c>
    </row>
    <row r="437" spans="1:5" x14ac:dyDescent="0.15">
      <c r="A437" s="419" t="s">
        <v>229</v>
      </c>
      <c r="B437" s="10">
        <v>69</v>
      </c>
      <c r="C437" s="5">
        <v>2</v>
      </c>
      <c r="D437" s="6" t="s">
        <v>5</v>
      </c>
      <c r="E437" s="20">
        <v>3000</v>
      </c>
    </row>
    <row r="438" spans="1:5" x14ac:dyDescent="0.15">
      <c r="A438" s="419" t="s">
        <v>229</v>
      </c>
      <c r="B438" s="10">
        <v>134</v>
      </c>
      <c r="C438" s="5">
        <v>2</v>
      </c>
      <c r="D438" s="6" t="s">
        <v>5</v>
      </c>
      <c r="E438" s="20">
        <v>3150</v>
      </c>
    </row>
    <row r="439" spans="1:5" x14ac:dyDescent="0.15">
      <c r="A439" s="419" t="s">
        <v>11</v>
      </c>
      <c r="B439" s="10">
        <v>250</v>
      </c>
      <c r="C439" s="5">
        <v>3</v>
      </c>
      <c r="D439" s="6" t="s">
        <v>5</v>
      </c>
      <c r="E439" s="20">
        <v>5100</v>
      </c>
    </row>
    <row r="440" spans="1:5" x14ac:dyDescent="0.15">
      <c r="A440" s="420" t="s">
        <v>11</v>
      </c>
      <c r="B440" s="10">
        <v>191</v>
      </c>
      <c r="C440" s="5">
        <v>3</v>
      </c>
      <c r="D440" s="6" t="s">
        <v>5</v>
      </c>
      <c r="E440" s="19">
        <v>4950</v>
      </c>
    </row>
    <row r="441" spans="1:5" x14ac:dyDescent="0.15">
      <c r="A441" s="419" t="s">
        <v>13</v>
      </c>
      <c r="B441" s="10">
        <v>50</v>
      </c>
      <c r="C441" s="5">
        <v>1</v>
      </c>
      <c r="D441" s="6" t="s">
        <v>5</v>
      </c>
      <c r="E441" s="20">
        <v>2550</v>
      </c>
    </row>
    <row r="442" spans="1:5" x14ac:dyDescent="0.15">
      <c r="A442" s="419" t="s">
        <v>13</v>
      </c>
      <c r="B442" s="10">
        <v>130</v>
      </c>
      <c r="C442" s="5">
        <v>3</v>
      </c>
      <c r="D442" s="6" t="s">
        <v>5</v>
      </c>
      <c r="E442" s="20">
        <v>4350</v>
      </c>
    </row>
    <row r="443" spans="1:5" x14ac:dyDescent="0.15">
      <c r="A443" s="419" t="s">
        <v>13</v>
      </c>
      <c r="B443" s="10">
        <v>89</v>
      </c>
      <c r="C443" s="5">
        <v>2</v>
      </c>
      <c r="D443" s="6" t="s">
        <v>5</v>
      </c>
      <c r="E443" s="20">
        <v>3600</v>
      </c>
    </row>
    <row r="444" spans="1:5" x14ac:dyDescent="0.15">
      <c r="A444" s="419" t="s">
        <v>13</v>
      </c>
      <c r="B444" s="10">
        <v>90</v>
      </c>
      <c r="C444" s="5">
        <v>2</v>
      </c>
      <c r="D444" s="6" t="s">
        <v>5</v>
      </c>
      <c r="E444" s="20">
        <v>3000</v>
      </c>
    </row>
    <row r="445" spans="1:5" x14ac:dyDescent="0.15">
      <c r="A445" s="419" t="s">
        <v>13</v>
      </c>
      <c r="B445" s="10">
        <v>140</v>
      </c>
      <c r="C445" s="5">
        <v>3</v>
      </c>
      <c r="D445" s="6" t="s">
        <v>5</v>
      </c>
      <c r="E445" s="20">
        <v>5250</v>
      </c>
    </row>
    <row r="446" spans="1:5" x14ac:dyDescent="0.15">
      <c r="A446" s="419" t="s">
        <v>13</v>
      </c>
      <c r="B446" s="10">
        <v>181</v>
      </c>
      <c r="C446" s="5">
        <v>3</v>
      </c>
      <c r="D446" s="6" t="s">
        <v>5</v>
      </c>
      <c r="E446" s="20">
        <v>8400</v>
      </c>
    </row>
    <row r="447" spans="1:5" x14ac:dyDescent="0.15">
      <c r="A447" s="419" t="s">
        <v>13</v>
      </c>
      <c r="B447" s="10">
        <v>80</v>
      </c>
      <c r="C447" s="5">
        <v>1</v>
      </c>
      <c r="D447" s="6" t="s">
        <v>5</v>
      </c>
      <c r="E447" s="20">
        <v>2550</v>
      </c>
    </row>
    <row r="448" spans="1:5" x14ac:dyDescent="0.15">
      <c r="A448" s="419" t="s">
        <v>12</v>
      </c>
      <c r="B448" s="10">
        <v>110</v>
      </c>
      <c r="C448" s="5">
        <v>2</v>
      </c>
      <c r="D448" s="6" t="s">
        <v>5</v>
      </c>
      <c r="E448" s="20">
        <v>2850</v>
      </c>
    </row>
    <row r="449" spans="1:5" x14ac:dyDescent="0.15">
      <c r="A449" s="420" t="s">
        <v>13</v>
      </c>
      <c r="B449" s="10">
        <v>45</v>
      </c>
      <c r="C449" s="5">
        <v>2</v>
      </c>
      <c r="D449" s="6" t="s">
        <v>5</v>
      </c>
      <c r="E449" s="19">
        <v>3750</v>
      </c>
    </row>
    <row r="450" spans="1:5" x14ac:dyDescent="0.15">
      <c r="A450" s="420" t="s">
        <v>13</v>
      </c>
      <c r="B450" s="10">
        <v>45</v>
      </c>
      <c r="C450" s="5">
        <v>2</v>
      </c>
      <c r="D450" s="6" t="s">
        <v>5</v>
      </c>
      <c r="E450" s="19">
        <v>3750</v>
      </c>
    </row>
    <row r="451" spans="1:5" x14ac:dyDescent="0.15">
      <c r="A451" s="419" t="s">
        <v>13</v>
      </c>
      <c r="B451" s="10">
        <v>52</v>
      </c>
      <c r="C451" s="5">
        <v>1</v>
      </c>
      <c r="D451" s="6" t="s">
        <v>5</v>
      </c>
      <c r="E451" s="20">
        <v>2100</v>
      </c>
    </row>
    <row r="452" spans="1:5" x14ac:dyDescent="0.15">
      <c r="A452" s="420" t="s">
        <v>13</v>
      </c>
      <c r="B452" s="10">
        <v>45</v>
      </c>
      <c r="C452" s="5">
        <v>1</v>
      </c>
      <c r="D452" s="6" t="s">
        <v>5</v>
      </c>
      <c r="E452" s="19">
        <v>2250</v>
      </c>
    </row>
    <row r="453" spans="1:5" x14ac:dyDescent="0.15">
      <c r="A453" s="420" t="s">
        <v>13</v>
      </c>
      <c r="B453" s="10">
        <v>173</v>
      </c>
      <c r="C453" s="5">
        <v>4</v>
      </c>
      <c r="D453" s="6" t="s">
        <v>5</v>
      </c>
      <c r="E453" s="19">
        <v>2250</v>
      </c>
    </row>
    <row r="454" spans="1:5" x14ac:dyDescent="0.15">
      <c r="A454" s="420" t="s">
        <v>13</v>
      </c>
      <c r="B454" s="10">
        <v>215</v>
      </c>
      <c r="C454" s="5">
        <v>4</v>
      </c>
      <c r="D454" s="6" t="s">
        <v>5</v>
      </c>
      <c r="E454" s="19">
        <v>2250</v>
      </c>
    </row>
    <row r="455" spans="1:5" x14ac:dyDescent="0.15">
      <c r="A455" s="420" t="s">
        <v>11</v>
      </c>
      <c r="B455" s="10">
        <v>96</v>
      </c>
      <c r="C455" s="5">
        <v>2</v>
      </c>
      <c r="D455" s="6" t="s">
        <v>5</v>
      </c>
      <c r="E455" s="19">
        <v>2250</v>
      </c>
    </row>
    <row r="456" spans="1:5" x14ac:dyDescent="0.15">
      <c r="A456" s="420" t="s">
        <v>13</v>
      </c>
      <c r="B456" s="10">
        <v>105</v>
      </c>
      <c r="C456" s="5">
        <v>3</v>
      </c>
      <c r="D456" s="6" t="s">
        <v>5</v>
      </c>
      <c r="E456" s="19">
        <v>7200</v>
      </c>
    </row>
    <row r="457" spans="1:5" x14ac:dyDescent="0.15">
      <c r="A457" s="420" t="s">
        <v>13</v>
      </c>
      <c r="B457" s="10">
        <v>350</v>
      </c>
      <c r="C457" s="5">
        <v>4</v>
      </c>
      <c r="D457" s="6" t="s">
        <v>5</v>
      </c>
      <c r="E457" s="19">
        <v>11000</v>
      </c>
    </row>
    <row r="458" spans="1:5" x14ac:dyDescent="0.15">
      <c r="A458" s="420" t="s">
        <v>13</v>
      </c>
      <c r="B458" s="10">
        <v>50</v>
      </c>
      <c r="C458" s="5">
        <v>1</v>
      </c>
      <c r="D458" s="6" t="s">
        <v>5</v>
      </c>
      <c r="E458" s="19">
        <v>2250</v>
      </c>
    </row>
    <row r="459" spans="1:5" x14ac:dyDescent="0.15">
      <c r="A459" s="419" t="s">
        <v>4</v>
      </c>
      <c r="B459" s="10">
        <v>110</v>
      </c>
      <c r="C459" s="5">
        <v>2</v>
      </c>
      <c r="D459" s="6" t="s">
        <v>5</v>
      </c>
      <c r="E459" s="20">
        <v>3150</v>
      </c>
    </row>
    <row r="460" spans="1:5" x14ac:dyDescent="0.15">
      <c r="A460" s="419" t="s">
        <v>37</v>
      </c>
      <c r="B460" s="10">
        <v>100</v>
      </c>
      <c r="C460" s="5">
        <v>2</v>
      </c>
      <c r="D460" s="6" t="s">
        <v>5</v>
      </c>
      <c r="E460" s="20">
        <v>2400</v>
      </c>
    </row>
    <row r="461" spans="1:5" x14ac:dyDescent="0.15">
      <c r="A461" s="419" t="s">
        <v>37</v>
      </c>
      <c r="B461" s="10">
        <v>100</v>
      </c>
      <c r="C461" s="5">
        <v>2</v>
      </c>
      <c r="D461" s="6" t="s">
        <v>5</v>
      </c>
      <c r="E461" s="20">
        <v>2550</v>
      </c>
    </row>
    <row r="462" spans="1:5" x14ac:dyDescent="0.15">
      <c r="A462" s="419" t="s">
        <v>37</v>
      </c>
      <c r="B462" s="10">
        <v>100</v>
      </c>
      <c r="C462" s="5">
        <v>2</v>
      </c>
      <c r="D462" s="6" t="s">
        <v>5</v>
      </c>
      <c r="E462" s="20">
        <v>2550</v>
      </c>
    </row>
    <row r="463" spans="1:5" x14ac:dyDescent="0.15">
      <c r="A463" s="419" t="s">
        <v>13</v>
      </c>
      <c r="B463" s="10">
        <v>60</v>
      </c>
      <c r="C463" s="5">
        <v>1</v>
      </c>
      <c r="D463" s="6" t="s">
        <v>5</v>
      </c>
      <c r="E463" s="20">
        <v>2700</v>
      </c>
    </row>
    <row r="464" spans="1:5" x14ac:dyDescent="0.15">
      <c r="A464" s="419" t="s">
        <v>13</v>
      </c>
      <c r="B464" s="10">
        <v>60</v>
      </c>
      <c r="C464" s="5">
        <v>1</v>
      </c>
      <c r="D464" s="6" t="s">
        <v>5</v>
      </c>
      <c r="E464" s="20">
        <v>2700</v>
      </c>
    </row>
    <row r="465" spans="1:5" x14ac:dyDescent="0.15">
      <c r="A465" s="419" t="s">
        <v>13</v>
      </c>
      <c r="B465" s="10">
        <v>50</v>
      </c>
      <c r="C465" s="5">
        <v>1</v>
      </c>
      <c r="D465" s="6" t="s">
        <v>5</v>
      </c>
      <c r="E465" s="20">
        <v>2700</v>
      </c>
    </row>
    <row r="466" spans="1:5" x14ac:dyDescent="0.15">
      <c r="A466" s="419" t="s">
        <v>13</v>
      </c>
      <c r="B466" s="10">
        <v>240</v>
      </c>
      <c r="C466" s="5">
        <v>3</v>
      </c>
      <c r="D466" s="6" t="s">
        <v>5</v>
      </c>
      <c r="E466" s="20">
        <v>4200</v>
      </c>
    </row>
    <row r="467" spans="1:5" x14ac:dyDescent="0.15">
      <c r="A467" s="419" t="s">
        <v>13</v>
      </c>
      <c r="B467" s="10">
        <v>55</v>
      </c>
      <c r="C467" s="5">
        <v>1</v>
      </c>
      <c r="D467" s="6" t="s">
        <v>5</v>
      </c>
      <c r="E467" s="20">
        <v>2400</v>
      </c>
    </row>
    <row r="468" spans="1:5" x14ac:dyDescent="0.15">
      <c r="A468" s="419" t="s">
        <v>13</v>
      </c>
      <c r="B468" s="10">
        <v>120</v>
      </c>
      <c r="C468" s="5">
        <v>2</v>
      </c>
      <c r="D468" s="6" t="s">
        <v>5</v>
      </c>
      <c r="E468" s="20">
        <v>4950</v>
      </c>
    </row>
    <row r="469" spans="1:5" x14ac:dyDescent="0.15">
      <c r="A469" s="419" t="s">
        <v>13</v>
      </c>
      <c r="B469" s="10">
        <v>187</v>
      </c>
      <c r="C469" s="5">
        <v>3</v>
      </c>
      <c r="D469" s="6" t="s">
        <v>5</v>
      </c>
      <c r="E469" s="20">
        <v>6900</v>
      </c>
    </row>
    <row r="470" spans="1:5" x14ac:dyDescent="0.15">
      <c r="A470" s="419" t="s">
        <v>13</v>
      </c>
      <c r="B470" s="10">
        <v>50</v>
      </c>
      <c r="C470" s="5">
        <v>1</v>
      </c>
      <c r="D470" s="6" t="s">
        <v>5</v>
      </c>
      <c r="E470" s="20">
        <v>2850</v>
      </c>
    </row>
    <row r="471" spans="1:5" x14ac:dyDescent="0.15">
      <c r="A471" s="419" t="s">
        <v>13</v>
      </c>
      <c r="B471" s="10">
        <v>130</v>
      </c>
      <c r="C471" s="5">
        <v>2</v>
      </c>
      <c r="D471" s="6" t="s">
        <v>5</v>
      </c>
      <c r="E471" s="20">
        <v>4800</v>
      </c>
    </row>
    <row r="472" spans="1:5" x14ac:dyDescent="0.15">
      <c r="A472" s="419" t="s">
        <v>13</v>
      </c>
      <c r="B472" s="10">
        <v>44</v>
      </c>
      <c r="C472" s="5">
        <v>1</v>
      </c>
      <c r="D472" s="6" t="s">
        <v>5</v>
      </c>
      <c r="E472" s="20">
        <v>2250</v>
      </c>
    </row>
    <row r="473" spans="1:5" x14ac:dyDescent="0.15">
      <c r="A473" s="419" t="s">
        <v>13</v>
      </c>
      <c r="B473" s="10">
        <v>85</v>
      </c>
      <c r="C473" s="5">
        <v>2</v>
      </c>
      <c r="D473" s="6" t="s">
        <v>5</v>
      </c>
      <c r="E473" s="20">
        <v>3300</v>
      </c>
    </row>
    <row r="474" spans="1:5" x14ac:dyDescent="0.15">
      <c r="A474" s="419" t="s">
        <v>13</v>
      </c>
      <c r="B474" s="10">
        <v>60</v>
      </c>
      <c r="C474" s="5">
        <v>1</v>
      </c>
      <c r="D474" s="6" t="s">
        <v>5</v>
      </c>
      <c r="E474" s="20">
        <v>2700</v>
      </c>
    </row>
    <row r="475" spans="1:5" x14ac:dyDescent="0.15">
      <c r="A475" s="419" t="s">
        <v>13</v>
      </c>
      <c r="B475" s="10">
        <v>115</v>
      </c>
      <c r="C475" s="5">
        <v>3</v>
      </c>
      <c r="D475" s="6" t="s">
        <v>5</v>
      </c>
      <c r="E475" s="20">
        <v>3900</v>
      </c>
    </row>
    <row r="476" spans="1:5" x14ac:dyDescent="0.15">
      <c r="A476" s="419" t="s">
        <v>13</v>
      </c>
      <c r="B476" s="10">
        <v>130</v>
      </c>
      <c r="C476" s="5">
        <v>3</v>
      </c>
      <c r="D476" s="6" t="s">
        <v>5</v>
      </c>
      <c r="E476" s="20">
        <v>4500</v>
      </c>
    </row>
    <row r="477" spans="1:5" x14ac:dyDescent="0.15">
      <c r="A477" s="419" t="s">
        <v>13</v>
      </c>
      <c r="B477" s="10">
        <v>50</v>
      </c>
      <c r="C477" s="5">
        <v>1</v>
      </c>
      <c r="D477" s="6" t="s">
        <v>5</v>
      </c>
      <c r="E477" s="20">
        <v>2850</v>
      </c>
    </row>
    <row r="478" spans="1:5" x14ac:dyDescent="0.15">
      <c r="A478" s="419" t="s">
        <v>13</v>
      </c>
      <c r="B478" s="10">
        <v>50</v>
      </c>
      <c r="C478" s="5">
        <v>1</v>
      </c>
      <c r="D478" s="6" t="s">
        <v>5</v>
      </c>
      <c r="E478" s="20">
        <v>2850</v>
      </c>
    </row>
    <row r="479" spans="1:5" x14ac:dyDescent="0.15">
      <c r="A479" s="419" t="s">
        <v>13</v>
      </c>
      <c r="B479" s="10">
        <v>60</v>
      </c>
      <c r="C479" s="5">
        <v>1</v>
      </c>
      <c r="D479" s="6" t="s">
        <v>5</v>
      </c>
      <c r="E479" s="20">
        <v>2700</v>
      </c>
    </row>
    <row r="480" spans="1:5" x14ac:dyDescent="0.15">
      <c r="A480" s="419" t="s">
        <v>13</v>
      </c>
      <c r="B480" s="10">
        <v>150</v>
      </c>
      <c r="C480" s="5">
        <v>3</v>
      </c>
      <c r="D480" s="6" t="s">
        <v>5</v>
      </c>
      <c r="E480" s="20">
        <v>6300</v>
      </c>
    </row>
    <row r="481" spans="1:5" x14ac:dyDescent="0.15">
      <c r="A481" s="419" t="s">
        <v>13</v>
      </c>
      <c r="B481" s="10">
        <v>58</v>
      </c>
      <c r="C481" s="5">
        <v>2</v>
      </c>
      <c r="D481" s="6" t="s">
        <v>5</v>
      </c>
      <c r="E481" s="20">
        <v>2550</v>
      </c>
    </row>
    <row r="482" spans="1:5" x14ac:dyDescent="0.15">
      <c r="A482" s="419" t="s">
        <v>13</v>
      </c>
      <c r="B482" s="10">
        <v>100</v>
      </c>
      <c r="C482" s="5">
        <v>3</v>
      </c>
      <c r="D482" s="6" t="s">
        <v>5</v>
      </c>
      <c r="E482" s="20">
        <v>4050</v>
      </c>
    </row>
    <row r="483" spans="1:5" x14ac:dyDescent="0.15">
      <c r="A483" s="419" t="s">
        <v>13</v>
      </c>
      <c r="B483" s="10">
        <v>180</v>
      </c>
      <c r="C483" s="5">
        <v>3</v>
      </c>
      <c r="D483" s="6" t="s">
        <v>5</v>
      </c>
      <c r="E483" s="20">
        <v>6000</v>
      </c>
    </row>
    <row r="484" spans="1:5" x14ac:dyDescent="0.15">
      <c r="A484" s="419" t="s">
        <v>13</v>
      </c>
      <c r="B484" s="10">
        <v>160</v>
      </c>
      <c r="C484" s="5">
        <v>3</v>
      </c>
      <c r="D484" s="6" t="s">
        <v>5</v>
      </c>
      <c r="E484" s="20">
        <v>5850</v>
      </c>
    </row>
    <row r="485" spans="1:5" x14ac:dyDescent="0.15">
      <c r="A485" s="419" t="s">
        <v>13</v>
      </c>
      <c r="B485" s="10">
        <v>35</v>
      </c>
      <c r="C485" s="5">
        <v>1</v>
      </c>
      <c r="D485" s="6" t="s">
        <v>5</v>
      </c>
      <c r="E485" s="20">
        <v>2100</v>
      </c>
    </row>
    <row r="486" spans="1:5" x14ac:dyDescent="0.15">
      <c r="A486" s="419" t="s">
        <v>13</v>
      </c>
      <c r="B486" s="10">
        <v>209</v>
      </c>
      <c r="C486" s="5">
        <v>3</v>
      </c>
      <c r="D486" s="6" t="s">
        <v>5</v>
      </c>
      <c r="E486" s="20">
        <v>6300</v>
      </c>
    </row>
    <row r="487" spans="1:5" x14ac:dyDescent="0.15">
      <c r="A487" s="419" t="s">
        <v>13</v>
      </c>
      <c r="B487" s="10">
        <v>83</v>
      </c>
      <c r="C487" s="5">
        <v>2</v>
      </c>
      <c r="D487" s="6" t="s">
        <v>5</v>
      </c>
      <c r="E487" s="20">
        <v>3300</v>
      </c>
    </row>
    <row r="488" spans="1:5" x14ac:dyDescent="0.15">
      <c r="A488" s="419" t="s">
        <v>13</v>
      </c>
      <c r="B488" s="10">
        <v>150</v>
      </c>
      <c r="C488" s="5">
        <v>3</v>
      </c>
      <c r="D488" s="6" t="s">
        <v>5</v>
      </c>
      <c r="E488" s="20">
        <v>6300</v>
      </c>
    </row>
    <row r="489" spans="1:5" x14ac:dyDescent="0.15">
      <c r="A489" s="419" t="s">
        <v>13</v>
      </c>
      <c r="B489" s="10">
        <v>60</v>
      </c>
      <c r="C489" s="5">
        <v>2</v>
      </c>
      <c r="D489" s="6" t="s">
        <v>5</v>
      </c>
      <c r="E489" s="19">
        <v>6450</v>
      </c>
    </row>
    <row r="490" spans="1:5" x14ac:dyDescent="0.15">
      <c r="A490" s="419" t="s">
        <v>13</v>
      </c>
      <c r="B490" s="10">
        <v>150</v>
      </c>
      <c r="C490" s="5">
        <v>3</v>
      </c>
      <c r="D490" s="6" t="s">
        <v>5</v>
      </c>
      <c r="E490" s="19">
        <v>6300</v>
      </c>
    </row>
    <row r="491" spans="1:5" x14ac:dyDescent="0.15">
      <c r="A491" s="419" t="s">
        <v>13</v>
      </c>
      <c r="B491" s="10">
        <v>150</v>
      </c>
      <c r="C491" s="5">
        <v>3</v>
      </c>
      <c r="D491" s="6" t="s">
        <v>5</v>
      </c>
      <c r="E491" s="19">
        <v>6300</v>
      </c>
    </row>
    <row r="492" spans="1:5" x14ac:dyDescent="0.15">
      <c r="A492" s="420" t="s">
        <v>49</v>
      </c>
      <c r="B492" s="10">
        <v>120</v>
      </c>
      <c r="C492" s="5">
        <v>2</v>
      </c>
      <c r="D492" s="6" t="s">
        <v>5</v>
      </c>
      <c r="E492" s="20">
        <v>2700</v>
      </c>
    </row>
    <row r="493" spans="1:5" x14ac:dyDescent="0.15">
      <c r="A493" s="419" t="s">
        <v>229</v>
      </c>
      <c r="B493" s="10">
        <v>65</v>
      </c>
      <c r="C493" s="5">
        <v>1</v>
      </c>
      <c r="D493" s="6" t="s">
        <v>5</v>
      </c>
      <c r="E493" s="20">
        <v>2700</v>
      </c>
    </row>
    <row r="494" spans="1:5" x14ac:dyDescent="0.15">
      <c r="A494" s="419" t="s">
        <v>229</v>
      </c>
      <c r="B494" s="10">
        <v>70</v>
      </c>
      <c r="C494" s="5">
        <v>1</v>
      </c>
      <c r="D494" s="6" t="s">
        <v>5</v>
      </c>
      <c r="E494" s="20">
        <v>2400</v>
      </c>
    </row>
    <row r="495" spans="1:5" x14ac:dyDescent="0.15">
      <c r="A495" s="419" t="s">
        <v>229</v>
      </c>
      <c r="B495" s="10">
        <v>120</v>
      </c>
      <c r="C495" s="5">
        <v>2</v>
      </c>
      <c r="D495" s="6" t="s">
        <v>5</v>
      </c>
      <c r="E495" s="20">
        <v>3375</v>
      </c>
    </row>
    <row r="496" spans="1:5" x14ac:dyDescent="0.15">
      <c r="A496" s="419" t="s">
        <v>12</v>
      </c>
      <c r="B496" s="10">
        <v>84</v>
      </c>
      <c r="C496" s="5">
        <v>1</v>
      </c>
      <c r="D496" s="6" t="s">
        <v>5</v>
      </c>
      <c r="E496" s="20">
        <v>3300</v>
      </c>
    </row>
    <row r="497" spans="1:5" x14ac:dyDescent="0.15">
      <c r="A497" s="419" t="s">
        <v>4</v>
      </c>
      <c r="B497" s="10">
        <v>110</v>
      </c>
      <c r="C497" s="5">
        <v>2</v>
      </c>
      <c r="D497" s="6" t="s">
        <v>5</v>
      </c>
      <c r="E497" s="20">
        <v>3450</v>
      </c>
    </row>
    <row r="498" spans="1:5" x14ac:dyDescent="0.15">
      <c r="A498" s="419" t="s">
        <v>229</v>
      </c>
      <c r="B498" s="10">
        <v>120</v>
      </c>
      <c r="C498" s="5">
        <v>3</v>
      </c>
      <c r="D498" s="6" t="s">
        <v>5</v>
      </c>
      <c r="E498" s="20">
        <v>4200</v>
      </c>
    </row>
    <row r="499" spans="1:5" x14ac:dyDescent="0.15">
      <c r="A499" s="419" t="s">
        <v>13</v>
      </c>
      <c r="B499" s="10">
        <v>68</v>
      </c>
      <c r="C499" s="5">
        <v>2</v>
      </c>
      <c r="D499" s="6" t="s">
        <v>5</v>
      </c>
      <c r="E499" s="20">
        <v>2850</v>
      </c>
    </row>
    <row r="500" spans="1:5" x14ac:dyDescent="0.15">
      <c r="A500" s="419" t="s">
        <v>13</v>
      </c>
      <c r="B500" s="10">
        <v>136</v>
      </c>
      <c r="C500" s="5">
        <v>3</v>
      </c>
      <c r="D500" s="6" t="s">
        <v>5</v>
      </c>
      <c r="E500" s="20">
        <v>4500</v>
      </c>
    </row>
    <row r="501" spans="1:5" x14ac:dyDescent="0.15">
      <c r="A501" s="419" t="s">
        <v>13</v>
      </c>
      <c r="B501" s="10">
        <v>136</v>
      </c>
      <c r="C501" s="5">
        <v>3</v>
      </c>
      <c r="D501" s="6" t="s">
        <v>5</v>
      </c>
      <c r="E501" s="20">
        <v>4500</v>
      </c>
    </row>
    <row r="502" spans="1:5" x14ac:dyDescent="0.15">
      <c r="A502" s="419" t="s">
        <v>12</v>
      </c>
      <c r="B502" s="10">
        <v>73</v>
      </c>
      <c r="C502" s="5">
        <v>2</v>
      </c>
      <c r="D502" s="6" t="s">
        <v>5</v>
      </c>
      <c r="E502" s="20">
        <v>3750</v>
      </c>
    </row>
    <row r="503" spans="1:5" x14ac:dyDescent="0.15">
      <c r="A503" s="420" t="s">
        <v>13</v>
      </c>
      <c r="B503" s="10">
        <v>200</v>
      </c>
      <c r="C503" s="5">
        <v>4</v>
      </c>
      <c r="D503" s="6" t="s">
        <v>5</v>
      </c>
      <c r="E503" s="19">
        <v>3450</v>
      </c>
    </row>
    <row r="504" spans="1:5" x14ac:dyDescent="0.15">
      <c r="A504" s="419" t="s">
        <v>229</v>
      </c>
      <c r="B504" s="10">
        <v>120</v>
      </c>
      <c r="C504" s="5">
        <v>3</v>
      </c>
      <c r="D504" s="6" t="s">
        <v>5</v>
      </c>
      <c r="E504" s="20">
        <v>3750</v>
      </c>
    </row>
    <row r="505" spans="1:5" x14ac:dyDescent="0.15">
      <c r="A505" s="419" t="s">
        <v>229</v>
      </c>
      <c r="B505" s="10">
        <v>220</v>
      </c>
      <c r="C505" s="5">
        <v>4</v>
      </c>
      <c r="D505" s="6" t="s">
        <v>5</v>
      </c>
      <c r="E505" s="20">
        <v>4350</v>
      </c>
    </row>
    <row r="506" spans="1:5" x14ac:dyDescent="0.15">
      <c r="A506" s="419" t="s">
        <v>11</v>
      </c>
      <c r="B506" s="10">
        <v>70</v>
      </c>
      <c r="C506" s="5">
        <v>2</v>
      </c>
      <c r="D506" s="6" t="s">
        <v>5</v>
      </c>
      <c r="E506" s="20">
        <v>2400</v>
      </c>
    </row>
    <row r="507" spans="1:5" x14ac:dyDescent="0.15">
      <c r="A507" s="419" t="s">
        <v>11</v>
      </c>
      <c r="B507" s="10">
        <v>76</v>
      </c>
      <c r="C507" s="5">
        <v>1</v>
      </c>
      <c r="D507" s="6" t="s">
        <v>5</v>
      </c>
      <c r="E507" s="20">
        <v>2250</v>
      </c>
    </row>
    <row r="508" spans="1:5" x14ac:dyDescent="0.15">
      <c r="A508" s="421" t="s">
        <v>4</v>
      </c>
      <c r="B508" s="10">
        <v>72</v>
      </c>
      <c r="C508" s="13">
        <v>1</v>
      </c>
      <c r="D508" s="6" t="s">
        <v>5</v>
      </c>
      <c r="E508" s="17">
        <v>2550</v>
      </c>
    </row>
    <row r="509" spans="1:5" x14ac:dyDescent="0.15">
      <c r="A509" s="419" t="s">
        <v>13</v>
      </c>
      <c r="B509" s="10">
        <v>81</v>
      </c>
      <c r="C509" s="5">
        <v>2</v>
      </c>
      <c r="D509" s="6" t="s">
        <v>5</v>
      </c>
      <c r="E509" s="20">
        <v>3450</v>
      </c>
    </row>
    <row r="510" spans="1:5" x14ac:dyDescent="0.15">
      <c r="A510" s="419" t="s">
        <v>13</v>
      </c>
      <c r="B510" s="10">
        <v>83</v>
      </c>
      <c r="C510" s="5">
        <v>2</v>
      </c>
      <c r="D510" s="6" t="s">
        <v>5</v>
      </c>
      <c r="E510" s="20">
        <v>3600</v>
      </c>
    </row>
    <row r="511" spans="1:5" x14ac:dyDescent="0.15">
      <c r="A511" s="419" t="s">
        <v>13</v>
      </c>
      <c r="B511" s="10">
        <v>90</v>
      </c>
      <c r="C511" s="5">
        <v>2</v>
      </c>
      <c r="D511" s="6" t="s">
        <v>5</v>
      </c>
      <c r="E511" s="20">
        <v>3600</v>
      </c>
    </row>
    <row r="512" spans="1:5" x14ac:dyDescent="0.15">
      <c r="A512" s="419" t="s">
        <v>229</v>
      </c>
      <c r="B512" s="10">
        <v>42</v>
      </c>
      <c r="C512" s="5">
        <v>1</v>
      </c>
      <c r="D512" s="6" t="s">
        <v>5</v>
      </c>
      <c r="E512" s="20">
        <v>1950</v>
      </c>
    </row>
    <row r="513" spans="1:5" x14ac:dyDescent="0.15">
      <c r="A513" s="419" t="s">
        <v>12</v>
      </c>
      <c r="B513" s="10">
        <v>80</v>
      </c>
      <c r="C513" s="5">
        <v>3</v>
      </c>
      <c r="D513" s="6" t="s">
        <v>5</v>
      </c>
      <c r="E513" s="20">
        <v>4350</v>
      </c>
    </row>
    <row r="514" spans="1:5" x14ac:dyDescent="0.15">
      <c r="A514" s="419" t="s">
        <v>12</v>
      </c>
      <c r="B514" s="10">
        <v>90</v>
      </c>
      <c r="C514" s="5">
        <v>2</v>
      </c>
      <c r="D514" s="6" t="s">
        <v>5</v>
      </c>
      <c r="E514" s="20">
        <v>3150</v>
      </c>
    </row>
    <row r="515" spans="1:5" x14ac:dyDescent="0.15">
      <c r="A515" s="419" t="s">
        <v>13</v>
      </c>
      <c r="B515" s="10">
        <v>70</v>
      </c>
      <c r="C515" s="5">
        <v>2</v>
      </c>
      <c r="D515" s="6" t="s">
        <v>5</v>
      </c>
      <c r="E515" s="20">
        <v>2400</v>
      </c>
    </row>
    <row r="516" spans="1:5" x14ac:dyDescent="0.15">
      <c r="A516" s="419" t="s">
        <v>13</v>
      </c>
      <c r="B516" s="10" t="s">
        <v>51</v>
      </c>
      <c r="C516" s="5">
        <v>3</v>
      </c>
      <c r="D516" s="6" t="s">
        <v>5</v>
      </c>
      <c r="E516" s="20">
        <v>5500</v>
      </c>
    </row>
    <row r="517" spans="1:5" x14ac:dyDescent="0.15">
      <c r="A517" s="419" t="s">
        <v>229</v>
      </c>
      <c r="B517" s="10">
        <v>125</v>
      </c>
      <c r="C517" s="5">
        <v>3</v>
      </c>
      <c r="D517" s="6" t="s">
        <v>5</v>
      </c>
      <c r="E517" s="20">
        <v>3600</v>
      </c>
    </row>
    <row r="518" spans="1:5" x14ac:dyDescent="0.15">
      <c r="A518" s="419" t="s">
        <v>229</v>
      </c>
      <c r="B518" s="10">
        <v>70</v>
      </c>
      <c r="C518" s="5">
        <v>1</v>
      </c>
      <c r="D518" s="6" t="s">
        <v>5</v>
      </c>
      <c r="E518" s="20">
        <v>2100</v>
      </c>
    </row>
    <row r="519" spans="1:5" x14ac:dyDescent="0.15">
      <c r="A519" s="419" t="s">
        <v>229</v>
      </c>
      <c r="B519" s="10">
        <v>113</v>
      </c>
      <c r="C519" s="5">
        <v>2</v>
      </c>
      <c r="D519" s="6" t="s">
        <v>5</v>
      </c>
      <c r="E519" s="20">
        <v>3450</v>
      </c>
    </row>
    <row r="520" spans="1:5" x14ac:dyDescent="0.15">
      <c r="A520" s="419" t="s">
        <v>17</v>
      </c>
      <c r="B520" s="10">
        <v>50</v>
      </c>
      <c r="C520" s="5">
        <v>1</v>
      </c>
      <c r="D520" s="6" t="s">
        <v>5</v>
      </c>
      <c r="E520" s="20">
        <v>2100</v>
      </c>
    </row>
    <row r="521" spans="1:5" x14ac:dyDescent="0.15">
      <c r="A521" s="419" t="s">
        <v>13</v>
      </c>
      <c r="B521" s="10">
        <v>130</v>
      </c>
      <c r="C521" s="5">
        <v>2</v>
      </c>
      <c r="D521" s="6" t="s">
        <v>5</v>
      </c>
      <c r="E521" s="20">
        <v>3450</v>
      </c>
    </row>
    <row r="522" spans="1:5" x14ac:dyDescent="0.15">
      <c r="A522" s="419" t="s">
        <v>13</v>
      </c>
      <c r="B522" s="10">
        <v>225</v>
      </c>
      <c r="C522" s="5">
        <v>4</v>
      </c>
      <c r="D522" s="6" t="s">
        <v>5</v>
      </c>
      <c r="E522" s="20">
        <v>6600</v>
      </c>
    </row>
    <row r="523" spans="1:5" x14ac:dyDescent="0.15">
      <c r="A523" s="419" t="s">
        <v>13</v>
      </c>
      <c r="B523" s="10">
        <v>60</v>
      </c>
      <c r="C523" s="5">
        <v>1</v>
      </c>
      <c r="D523" s="6" t="s">
        <v>5</v>
      </c>
      <c r="E523" s="20">
        <v>2400</v>
      </c>
    </row>
    <row r="524" spans="1:5" x14ac:dyDescent="0.15">
      <c r="A524" s="419" t="s">
        <v>4</v>
      </c>
      <c r="B524" s="10">
        <v>140</v>
      </c>
      <c r="C524" s="5">
        <v>3</v>
      </c>
      <c r="D524" s="6" t="s">
        <v>5</v>
      </c>
      <c r="E524" s="20">
        <v>5100</v>
      </c>
    </row>
    <row r="525" spans="1:5" x14ac:dyDescent="0.15">
      <c r="A525" s="419" t="s">
        <v>4</v>
      </c>
      <c r="B525" s="10">
        <v>80</v>
      </c>
      <c r="C525" s="5">
        <v>3</v>
      </c>
      <c r="D525" s="6" t="s">
        <v>5</v>
      </c>
      <c r="E525" s="20">
        <v>2250</v>
      </c>
    </row>
    <row r="526" spans="1:5" x14ac:dyDescent="0.15">
      <c r="A526" s="419" t="s">
        <v>12</v>
      </c>
      <c r="B526" s="10">
        <v>50</v>
      </c>
      <c r="C526" s="5">
        <v>1</v>
      </c>
      <c r="D526" s="6" t="s">
        <v>5</v>
      </c>
      <c r="E526" s="20">
        <v>2100</v>
      </c>
    </row>
    <row r="527" spans="1:5" x14ac:dyDescent="0.15">
      <c r="A527" s="419" t="s">
        <v>12</v>
      </c>
      <c r="B527" s="10">
        <v>50</v>
      </c>
      <c r="C527" s="5">
        <v>1</v>
      </c>
      <c r="D527" s="6" t="s">
        <v>5</v>
      </c>
      <c r="E527" s="20">
        <v>2100</v>
      </c>
    </row>
    <row r="528" spans="1:5" x14ac:dyDescent="0.15">
      <c r="A528" s="419" t="s">
        <v>4</v>
      </c>
      <c r="B528" s="10">
        <v>110</v>
      </c>
      <c r="C528" s="5">
        <v>3</v>
      </c>
      <c r="D528" s="6" t="s">
        <v>5</v>
      </c>
      <c r="E528" s="20">
        <v>4500</v>
      </c>
    </row>
    <row r="529" spans="1:5" x14ac:dyDescent="0.15">
      <c r="A529" s="419" t="s">
        <v>4</v>
      </c>
      <c r="B529" s="10">
        <v>79</v>
      </c>
      <c r="C529" s="5">
        <v>2</v>
      </c>
      <c r="D529" s="6" t="s">
        <v>5</v>
      </c>
      <c r="E529" s="20">
        <v>2850</v>
      </c>
    </row>
    <row r="530" spans="1:5" x14ac:dyDescent="0.15">
      <c r="A530" s="419" t="s">
        <v>4</v>
      </c>
      <c r="B530" s="10">
        <v>50</v>
      </c>
      <c r="C530" s="5">
        <v>1</v>
      </c>
      <c r="D530" s="6" t="s">
        <v>5</v>
      </c>
      <c r="E530" s="20">
        <v>2400</v>
      </c>
    </row>
    <row r="531" spans="1:5" x14ac:dyDescent="0.15">
      <c r="A531" s="419" t="s">
        <v>12</v>
      </c>
      <c r="B531" s="10">
        <v>80</v>
      </c>
      <c r="C531" s="5">
        <v>2</v>
      </c>
      <c r="D531" s="6" t="s">
        <v>5</v>
      </c>
      <c r="E531" s="20">
        <v>3750</v>
      </c>
    </row>
    <row r="532" spans="1:5" x14ac:dyDescent="0.15">
      <c r="A532" s="419" t="s">
        <v>12</v>
      </c>
      <c r="B532" s="10">
        <v>65</v>
      </c>
      <c r="C532" s="5">
        <v>1</v>
      </c>
      <c r="D532" s="6" t="s">
        <v>5</v>
      </c>
      <c r="E532" s="20">
        <v>2700</v>
      </c>
    </row>
    <row r="533" spans="1:5" x14ac:dyDescent="0.15">
      <c r="A533" s="419" t="s">
        <v>12</v>
      </c>
      <c r="B533" s="10">
        <v>80</v>
      </c>
      <c r="C533" s="5">
        <v>2</v>
      </c>
      <c r="D533" s="6" t="s">
        <v>5</v>
      </c>
      <c r="E533" s="20">
        <v>4050</v>
      </c>
    </row>
    <row r="534" spans="1:5" x14ac:dyDescent="0.15">
      <c r="A534" s="419" t="s">
        <v>12</v>
      </c>
      <c r="B534" s="10">
        <v>85</v>
      </c>
      <c r="C534" s="5">
        <v>2</v>
      </c>
      <c r="D534" s="6" t="s">
        <v>5</v>
      </c>
      <c r="E534" s="20">
        <v>3600</v>
      </c>
    </row>
    <row r="535" spans="1:5" x14ac:dyDescent="0.15">
      <c r="A535" s="419" t="s">
        <v>12</v>
      </c>
      <c r="B535" s="10">
        <v>85</v>
      </c>
      <c r="C535" s="5">
        <v>2</v>
      </c>
      <c r="D535" s="6" t="s">
        <v>5</v>
      </c>
      <c r="E535" s="20">
        <v>3600</v>
      </c>
    </row>
    <row r="536" spans="1:5" x14ac:dyDescent="0.15">
      <c r="A536" s="419" t="s">
        <v>12</v>
      </c>
      <c r="B536" s="10">
        <v>50</v>
      </c>
      <c r="C536" s="5">
        <v>1</v>
      </c>
      <c r="D536" s="6" t="s">
        <v>5</v>
      </c>
      <c r="E536" s="20">
        <v>2400</v>
      </c>
    </row>
    <row r="537" spans="1:5" x14ac:dyDescent="0.15">
      <c r="A537" s="419" t="s">
        <v>12</v>
      </c>
      <c r="B537" s="10">
        <v>110</v>
      </c>
      <c r="C537" s="5">
        <v>2</v>
      </c>
      <c r="D537" s="6" t="s">
        <v>5</v>
      </c>
      <c r="E537" s="20">
        <v>2600</v>
      </c>
    </row>
    <row r="538" spans="1:5" x14ac:dyDescent="0.15">
      <c r="A538" s="419" t="s">
        <v>12</v>
      </c>
      <c r="B538" s="10">
        <v>50</v>
      </c>
      <c r="C538" s="5">
        <v>1</v>
      </c>
      <c r="D538" s="6" t="s">
        <v>5</v>
      </c>
      <c r="E538" s="20">
        <v>2700</v>
      </c>
    </row>
    <row r="539" spans="1:5" x14ac:dyDescent="0.15">
      <c r="A539" s="420" t="s">
        <v>37</v>
      </c>
      <c r="B539" s="10">
        <v>70</v>
      </c>
      <c r="C539" s="5">
        <v>2</v>
      </c>
      <c r="D539" s="6" t="s">
        <v>5</v>
      </c>
      <c r="E539" s="20">
        <v>2250</v>
      </c>
    </row>
    <row r="540" spans="1:5" x14ac:dyDescent="0.15">
      <c r="A540" s="419" t="s">
        <v>12</v>
      </c>
      <c r="B540" s="10">
        <v>95</v>
      </c>
      <c r="C540" s="5">
        <v>2</v>
      </c>
      <c r="D540" s="6" t="s">
        <v>5</v>
      </c>
      <c r="E540" s="20">
        <v>3750</v>
      </c>
    </row>
    <row r="541" spans="1:5" x14ac:dyDescent="0.15">
      <c r="A541" s="419" t="s">
        <v>12</v>
      </c>
      <c r="B541" s="10">
        <v>50</v>
      </c>
      <c r="C541" s="5">
        <v>1</v>
      </c>
      <c r="D541" s="6" t="s">
        <v>5</v>
      </c>
      <c r="E541" s="20">
        <v>2250</v>
      </c>
    </row>
    <row r="542" spans="1:5" x14ac:dyDescent="0.15">
      <c r="A542" s="419" t="s">
        <v>13</v>
      </c>
      <c r="B542" s="10">
        <v>130</v>
      </c>
      <c r="C542" s="5">
        <v>2</v>
      </c>
      <c r="D542" s="6" t="s">
        <v>5</v>
      </c>
      <c r="E542" s="20">
        <v>3600</v>
      </c>
    </row>
    <row r="543" spans="1:5" x14ac:dyDescent="0.15">
      <c r="A543" s="419" t="s">
        <v>229</v>
      </c>
      <c r="B543" s="10">
        <v>70</v>
      </c>
      <c r="C543" s="5">
        <v>2</v>
      </c>
      <c r="D543" s="6" t="s">
        <v>5</v>
      </c>
      <c r="E543" s="20">
        <v>2700</v>
      </c>
    </row>
    <row r="544" spans="1:5" x14ac:dyDescent="0.15">
      <c r="A544" s="419" t="s">
        <v>13</v>
      </c>
      <c r="B544" s="10">
        <v>95</v>
      </c>
      <c r="C544" s="5">
        <v>2</v>
      </c>
      <c r="D544" s="6" t="s">
        <v>5</v>
      </c>
      <c r="E544" s="20">
        <v>3000</v>
      </c>
    </row>
    <row r="545" spans="1:5" x14ac:dyDescent="0.15">
      <c r="A545" s="419" t="s">
        <v>13</v>
      </c>
      <c r="B545" s="10">
        <v>250</v>
      </c>
      <c r="C545" s="5">
        <v>3</v>
      </c>
      <c r="D545" s="6" t="s">
        <v>5</v>
      </c>
      <c r="E545" s="20">
        <v>7200</v>
      </c>
    </row>
    <row r="546" spans="1:5" x14ac:dyDescent="0.15">
      <c r="A546" s="419" t="s">
        <v>13</v>
      </c>
      <c r="B546" s="10">
        <v>67</v>
      </c>
      <c r="C546" s="5">
        <v>1</v>
      </c>
      <c r="D546" s="6" t="s">
        <v>5</v>
      </c>
      <c r="E546" s="20">
        <v>2250</v>
      </c>
    </row>
    <row r="547" spans="1:5" x14ac:dyDescent="0.15">
      <c r="A547" s="419" t="s">
        <v>13</v>
      </c>
      <c r="B547" s="10">
        <v>50</v>
      </c>
      <c r="C547" s="5">
        <v>1</v>
      </c>
      <c r="D547" s="6" t="s">
        <v>5</v>
      </c>
      <c r="E547" s="20">
        <v>2400</v>
      </c>
    </row>
    <row r="548" spans="1:5" x14ac:dyDescent="0.15">
      <c r="A548" s="419" t="s">
        <v>13</v>
      </c>
      <c r="B548" s="10">
        <v>67</v>
      </c>
      <c r="C548" s="5">
        <v>1</v>
      </c>
      <c r="D548" s="6" t="s">
        <v>5</v>
      </c>
      <c r="E548" s="20">
        <v>3000</v>
      </c>
    </row>
    <row r="549" spans="1:5" x14ac:dyDescent="0.15">
      <c r="A549" s="419" t="s">
        <v>13</v>
      </c>
      <c r="B549" s="10">
        <v>160</v>
      </c>
      <c r="C549" s="5">
        <v>3</v>
      </c>
      <c r="D549" s="6" t="s">
        <v>5</v>
      </c>
      <c r="E549" s="20">
        <v>5850</v>
      </c>
    </row>
    <row r="550" spans="1:5" x14ac:dyDescent="0.15">
      <c r="A550" s="419" t="s">
        <v>13</v>
      </c>
      <c r="B550" s="10">
        <v>136</v>
      </c>
      <c r="C550" s="5">
        <v>3</v>
      </c>
      <c r="D550" s="6" t="s">
        <v>5</v>
      </c>
      <c r="E550" s="20">
        <v>5100</v>
      </c>
    </row>
    <row r="551" spans="1:5" x14ac:dyDescent="0.15">
      <c r="A551" s="419" t="s">
        <v>13</v>
      </c>
      <c r="B551" s="10">
        <v>188</v>
      </c>
      <c r="C551" s="5">
        <v>3</v>
      </c>
      <c r="D551" s="6" t="s">
        <v>5</v>
      </c>
      <c r="E551" s="20">
        <v>4950</v>
      </c>
    </row>
    <row r="552" spans="1:5" x14ac:dyDescent="0.15">
      <c r="A552" s="419" t="s">
        <v>13</v>
      </c>
      <c r="B552" s="10">
        <v>40</v>
      </c>
      <c r="C552" s="5">
        <v>1</v>
      </c>
      <c r="D552" s="6" t="s">
        <v>5</v>
      </c>
      <c r="E552" s="20">
        <v>2250</v>
      </c>
    </row>
    <row r="553" spans="1:5" x14ac:dyDescent="0.15">
      <c r="A553" s="419" t="s">
        <v>13</v>
      </c>
      <c r="B553" s="10">
        <v>123</v>
      </c>
      <c r="C553" s="5">
        <v>3</v>
      </c>
      <c r="D553" s="6" t="s">
        <v>5</v>
      </c>
      <c r="E553" s="20">
        <v>5100</v>
      </c>
    </row>
    <row r="554" spans="1:5" x14ac:dyDescent="0.15">
      <c r="A554" s="419" t="s">
        <v>13</v>
      </c>
      <c r="B554" s="10">
        <v>194</v>
      </c>
      <c r="C554" s="5">
        <v>4</v>
      </c>
      <c r="D554" s="6" t="s">
        <v>5</v>
      </c>
      <c r="E554" s="20">
        <v>6600</v>
      </c>
    </row>
    <row r="555" spans="1:5" x14ac:dyDescent="0.15">
      <c r="A555" s="421" t="s">
        <v>13</v>
      </c>
      <c r="B555" s="10">
        <v>200</v>
      </c>
      <c r="C555" s="13">
        <v>4</v>
      </c>
      <c r="D555" s="6" t="s">
        <v>5</v>
      </c>
      <c r="E555" s="18">
        <v>6300</v>
      </c>
    </row>
    <row r="556" spans="1:5" x14ac:dyDescent="0.15">
      <c r="A556" s="419" t="s">
        <v>13</v>
      </c>
      <c r="B556" s="10">
        <v>191</v>
      </c>
      <c r="C556" s="5">
        <v>3</v>
      </c>
      <c r="D556" s="6" t="s">
        <v>5</v>
      </c>
      <c r="E556" s="20">
        <v>6900</v>
      </c>
    </row>
    <row r="557" spans="1:5" x14ac:dyDescent="0.15">
      <c r="A557" s="419" t="s">
        <v>13</v>
      </c>
      <c r="B557" s="10">
        <v>71</v>
      </c>
      <c r="C557" s="5">
        <v>2</v>
      </c>
      <c r="D557" s="6" t="s">
        <v>5</v>
      </c>
      <c r="E557" s="20">
        <v>2700</v>
      </c>
    </row>
    <row r="558" spans="1:5" x14ac:dyDescent="0.15">
      <c r="A558" s="419" t="s">
        <v>13</v>
      </c>
      <c r="B558" s="10">
        <v>75</v>
      </c>
      <c r="C558" s="5">
        <v>2</v>
      </c>
      <c r="D558" s="6" t="s">
        <v>5</v>
      </c>
      <c r="E558" s="20">
        <v>3150</v>
      </c>
    </row>
    <row r="559" spans="1:5" x14ac:dyDescent="0.15">
      <c r="A559" s="419" t="s">
        <v>13</v>
      </c>
      <c r="B559" s="10" t="s">
        <v>52</v>
      </c>
      <c r="C559" s="5">
        <v>5</v>
      </c>
      <c r="D559" s="6" t="s">
        <v>5</v>
      </c>
      <c r="E559" s="20">
        <v>11000</v>
      </c>
    </row>
    <row r="560" spans="1:5" x14ac:dyDescent="0.15">
      <c r="A560" s="419" t="s">
        <v>4</v>
      </c>
      <c r="B560" s="10">
        <v>140</v>
      </c>
      <c r="C560" s="5">
        <v>2</v>
      </c>
      <c r="D560" s="6" t="s">
        <v>5</v>
      </c>
      <c r="E560" s="20">
        <v>2700</v>
      </c>
    </row>
    <row r="561" spans="1:5" x14ac:dyDescent="0.15">
      <c r="A561" s="419" t="s">
        <v>18</v>
      </c>
      <c r="B561" s="10">
        <v>50</v>
      </c>
      <c r="C561" s="5">
        <v>1</v>
      </c>
      <c r="D561" s="6" t="s">
        <v>5</v>
      </c>
      <c r="E561" s="20">
        <v>2400</v>
      </c>
    </row>
    <row r="562" spans="1:5" x14ac:dyDescent="0.15">
      <c r="A562" s="419" t="s">
        <v>11</v>
      </c>
      <c r="B562" s="10">
        <v>95</v>
      </c>
      <c r="C562" s="5">
        <v>3</v>
      </c>
      <c r="D562" s="6" t="s">
        <v>5</v>
      </c>
      <c r="E562" s="20">
        <v>3000</v>
      </c>
    </row>
    <row r="563" spans="1:5" x14ac:dyDescent="0.15">
      <c r="A563" s="419" t="s">
        <v>11</v>
      </c>
      <c r="B563" s="10">
        <v>50</v>
      </c>
      <c r="C563" s="5">
        <v>1</v>
      </c>
      <c r="D563" s="6" t="s">
        <v>5</v>
      </c>
      <c r="E563" s="20">
        <v>2100</v>
      </c>
    </row>
    <row r="564" spans="1:5" x14ac:dyDescent="0.15">
      <c r="A564" s="419" t="s">
        <v>11</v>
      </c>
      <c r="B564" s="10">
        <v>50</v>
      </c>
      <c r="C564" s="5">
        <v>1</v>
      </c>
      <c r="D564" s="6" t="s">
        <v>5</v>
      </c>
      <c r="E564" s="20">
        <v>2100</v>
      </c>
    </row>
    <row r="565" spans="1:5" x14ac:dyDescent="0.15">
      <c r="A565" s="419" t="s">
        <v>11</v>
      </c>
      <c r="B565" s="10">
        <v>56</v>
      </c>
      <c r="C565" s="5">
        <v>1</v>
      </c>
      <c r="D565" s="6" t="s">
        <v>5</v>
      </c>
      <c r="E565" s="20">
        <v>2550</v>
      </c>
    </row>
    <row r="566" spans="1:5" x14ac:dyDescent="0.15">
      <c r="A566" s="419" t="s">
        <v>11</v>
      </c>
      <c r="B566" s="10">
        <v>110</v>
      </c>
      <c r="C566" s="5">
        <v>2</v>
      </c>
      <c r="D566" s="6" t="s">
        <v>5</v>
      </c>
      <c r="E566" s="20">
        <v>3300</v>
      </c>
    </row>
    <row r="567" spans="1:5" x14ac:dyDescent="0.15">
      <c r="A567" s="419" t="s">
        <v>18</v>
      </c>
      <c r="B567" s="10">
        <v>98</v>
      </c>
      <c r="C567" s="5">
        <v>2</v>
      </c>
      <c r="D567" s="6" t="s">
        <v>5</v>
      </c>
      <c r="E567" s="20">
        <v>3000</v>
      </c>
    </row>
    <row r="568" spans="1:5" x14ac:dyDescent="0.15">
      <c r="A568" s="419" t="s">
        <v>18</v>
      </c>
      <c r="B568" s="10">
        <v>56</v>
      </c>
      <c r="C568" s="5">
        <v>1</v>
      </c>
      <c r="D568" s="6" t="s">
        <v>5</v>
      </c>
      <c r="E568" s="20">
        <v>2400</v>
      </c>
    </row>
    <row r="569" spans="1:5" x14ac:dyDescent="0.15">
      <c r="A569" s="419" t="s">
        <v>18</v>
      </c>
      <c r="B569" s="10">
        <v>56</v>
      </c>
      <c r="C569" s="5">
        <v>1</v>
      </c>
      <c r="D569" s="6" t="s">
        <v>5</v>
      </c>
      <c r="E569" s="20">
        <v>2550</v>
      </c>
    </row>
    <row r="570" spans="1:5" x14ac:dyDescent="0.15">
      <c r="A570" s="419" t="s">
        <v>18</v>
      </c>
      <c r="B570" s="10">
        <v>75</v>
      </c>
      <c r="C570" s="5">
        <v>1</v>
      </c>
      <c r="D570" s="6" t="s">
        <v>5</v>
      </c>
      <c r="E570" s="20">
        <v>2550</v>
      </c>
    </row>
    <row r="571" spans="1:5" x14ac:dyDescent="0.15">
      <c r="A571" s="419" t="s">
        <v>18</v>
      </c>
      <c r="B571" s="10">
        <v>110</v>
      </c>
      <c r="C571" s="5">
        <v>2</v>
      </c>
      <c r="D571" s="6" t="s">
        <v>5</v>
      </c>
      <c r="E571" s="20">
        <v>3300</v>
      </c>
    </row>
    <row r="572" spans="1:5" x14ac:dyDescent="0.15">
      <c r="A572" s="419" t="s">
        <v>12</v>
      </c>
      <c r="B572" s="10">
        <v>45</v>
      </c>
      <c r="C572" s="5">
        <v>1</v>
      </c>
      <c r="D572" s="6" t="s">
        <v>5</v>
      </c>
      <c r="E572" s="20">
        <v>2400</v>
      </c>
    </row>
    <row r="573" spans="1:5" x14ac:dyDescent="0.15">
      <c r="A573" s="419" t="s">
        <v>13</v>
      </c>
      <c r="B573" s="10">
        <v>100</v>
      </c>
      <c r="C573" s="5">
        <v>2</v>
      </c>
      <c r="D573" s="6" t="s">
        <v>5</v>
      </c>
      <c r="E573" s="20">
        <v>3900</v>
      </c>
    </row>
    <row r="574" spans="1:5" x14ac:dyDescent="0.15">
      <c r="A574" s="419" t="s">
        <v>13</v>
      </c>
      <c r="B574" s="10">
        <v>150</v>
      </c>
      <c r="C574" s="5">
        <v>2</v>
      </c>
      <c r="D574" s="6" t="s">
        <v>5</v>
      </c>
      <c r="E574" s="20">
        <v>3900</v>
      </c>
    </row>
    <row r="575" spans="1:5" x14ac:dyDescent="0.15">
      <c r="A575" s="419" t="s">
        <v>13</v>
      </c>
      <c r="B575" s="10">
        <v>139</v>
      </c>
      <c r="C575" s="5">
        <v>2</v>
      </c>
      <c r="D575" s="6" t="s">
        <v>5</v>
      </c>
      <c r="E575" s="20">
        <v>3750</v>
      </c>
    </row>
    <row r="576" spans="1:5" x14ac:dyDescent="0.15">
      <c r="A576" s="419" t="s">
        <v>13</v>
      </c>
      <c r="B576" s="10">
        <v>77</v>
      </c>
      <c r="C576" s="5">
        <v>1</v>
      </c>
      <c r="D576" s="6" t="s">
        <v>5</v>
      </c>
      <c r="E576" s="20">
        <v>2700</v>
      </c>
    </row>
    <row r="577" spans="1:5" x14ac:dyDescent="0.15">
      <c r="A577" s="419" t="s">
        <v>13</v>
      </c>
      <c r="B577" s="10">
        <v>70</v>
      </c>
      <c r="C577" s="5">
        <v>2</v>
      </c>
      <c r="D577" s="6" t="s">
        <v>5</v>
      </c>
      <c r="E577" s="20">
        <v>3300</v>
      </c>
    </row>
    <row r="578" spans="1:5" x14ac:dyDescent="0.15">
      <c r="A578" s="419" t="s">
        <v>13</v>
      </c>
      <c r="B578" s="10">
        <v>96</v>
      </c>
      <c r="C578" s="5">
        <v>2</v>
      </c>
      <c r="D578" s="6" t="s">
        <v>5</v>
      </c>
      <c r="E578" s="20">
        <v>2700</v>
      </c>
    </row>
    <row r="579" spans="1:5" x14ac:dyDescent="0.15">
      <c r="A579" s="419" t="s">
        <v>13</v>
      </c>
      <c r="B579" s="10">
        <v>139</v>
      </c>
      <c r="C579" s="5">
        <v>1</v>
      </c>
      <c r="D579" s="6" t="s">
        <v>5</v>
      </c>
      <c r="E579" s="20">
        <v>3150</v>
      </c>
    </row>
    <row r="580" spans="1:5" x14ac:dyDescent="0.15">
      <c r="A580" s="419" t="s">
        <v>13</v>
      </c>
      <c r="B580" s="10">
        <v>138</v>
      </c>
      <c r="C580" s="5">
        <v>1</v>
      </c>
      <c r="D580" s="6" t="s">
        <v>5</v>
      </c>
      <c r="E580" s="20">
        <v>3150</v>
      </c>
    </row>
    <row r="581" spans="1:5" x14ac:dyDescent="0.15">
      <c r="A581" s="419" t="s">
        <v>13</v>
      </c>
      <c r="B581" s="10">
        <v>75</v>
      </c>
      <c r="C581" s="5">
        <v>2</v>
      </c>
      <c r="D581" s="6" t="s">
        <v>5</v>
      </c>
      <c r="E581" s="20">
        <v>2850</v>
      </c>
    </row>
    <row r="582" spans="1:5" x14ac:dyDescent="0.15">
      <c r="A582" s="419" t="s">
        <v>13</v>
      </c>
      <c r="B582" s="10">
        <v>100</v>
      </c>
      <c r="C582" s="5">
        <v>2</v>
      </c>
      <c r="D582" s="6" t="s">
        <v>5</v>
      </c>
      <c r="E582" s="20">
        <v>3900</v>
      </c>
    </row>
    <row r="583" spans="1:5" x14ac:dyDescent="0.15">
      <c r="A583" s="419" t="s">
        <v>13</v>
      </c>
      <c r="B583" s="10">
        <v>199</v>
      </c>
      <c r="C583" s="5">
        <v>3</v>
      </c>
      <c r="D583" s="6" t="s">
        <v>5</v>
      </c>
      <c r="E583" s="20">
        <v>7500</v>
      </c>
    </row>
    <row r="584" spans="1:5" x14ac:dyDescent="0.15">
      <c r="A584" s="419" t="s">
        <v>13</v>
      </c>
      <c r="B584" s="10">
        <v>250</v>
      </c>
      <c r="C584" s="5">
        <v>2</v>
      </c>
      <c r="D584" s="6" t="s">
        <v>5</v>
      </c>
      <c r="E584" s="20">
        <v>15000</v>
      </c>
    </row>
    <row r="585" spans="1:5" x14ac:dyDescent="0.15">
      <c r="A585" s="419" t="s">
        <v>13</v>
      </c>
      <c r="B585" s="10">
        <v>110</v>
      </c>
      <c r="C585" s="5">
        <v>3</v>
      </c>
      <c r="D585" s="6" t="s">
        <v>5</v>
      </c>
      <c r="E585" s="20">
        <v>3600</v>
      </c>
    </row>
    <row r="586" spans="1:5" x14ac:dyDescent="0.15">
      <c r="A586" s="419" t="s">
        <v>13</v>
      </c>
      <c r="B586" s="10">
        <v>87</v>
      </c>
      <c r="C586" s="5">
        <v>3</v>
      </c>
      <c r="D586" s="6" t="s">
        <v>5</v>
      </c>
      <c r="E586" s="20">
        <v>3900</v>
      </c>
    </row>
    <row r="587" spans="1:5" x14ac:dyDescent="0.15">
      <c r="A587" s="419" t="s">
        <v>13</v>
      </c>
      <c r="B587" s="10">
        <v>55</v>
      </c>
      <c r="C587" s="5">
        <v>2</v>
      </c>
      <c r="D587" s="6" t="s">
        <v>5</v>
      </c>
      <c r="E587" s="20">
        <v>3000</v>
      </c>
    </row>
    <row r="588" spans="1:5" x14ac:dyDescent="0.15">
      <c r="A588" s="419" t="s">
        <v>13</v>
      </c>
      <c r="B588" s="10">
        <v>95</v>
      </c>
      <c r="C588" s="5">
        <v>2</v>
      </c>
      <c r="D588" s="6" t="s">
        <v>5</v>
      </c>
      <c r="E588" s="20">
        <v>3600</v>
      </c>
    </row>
    <row r="589" spans="1:5" x14ac:dyDescent="0.15">
      <c r="A589" s="419" t="s">
        <v>13</v>
      </c>
      <c r="B589" s="10">
        <v>170</v>
      </c>
      <c r="C589" s="5">
        <v>3</v>
      </c>
      <c r="D589" s="6" t="s">
        <v>5</v>
      </c>
      <c r="E589" s="20">
        <v>5250</v>
      </c>
    </row>
    <row r="590" spans="1:5" x14ac:dyDescent="0.15">
      <c r="A590" s="419" t="s">
        <v>13</v>
      </c>
      <c r="B590" s="10">
        <v>120</v>
      </c>
      <c r="C590" s="5">
        <v>2</v>
      </c>
      <c r="D590" s="6" t="s">
        <v>5</v>
      </c>
      <c r="E590" s="20">
        <v>2550</v>
      </c>
    </row>
    <row r="591" spans="1:5" x14ac:dyDescent="0.15">
      <c r="A591" s="419" t="s">
        <v>13</v>
      </c>
      <c r="B591" s="10">
        <v>98</v>
      </c>
      <c r="C591" s="5">
        <v>2</v>
      </c>
      <c r="D591" s="6" t="s">
        <v>5</v>
      </c>
      <c r="E591" s="20" t="s">
        <v>9</v>
      </c>
    </row>
    <row r="592" spans="1:5" x14ac:dyDescent="0.15">
      <c r="A592" s="419" t="s">
        <v>13</v>
      </c>
      <c r="B592" s="10">
        <v>98</v>
      </c>
      <c r="C592" s="5">
        <v>2</v>
      </c>
      <c r="D592" s="6" t="s">
        <v>5</v>
      </c>
      <c r="E592" s="20">
        <v>3750</v>
      </c>
    </row>
    <row r="593" spans="1:5" x14ac:dyDescent="0.15">
      <c r="A593" s="420" t="s">
        <v>11</v>
      </c>
      <c r="B593" s="10">
        <v>75</v>
      </c>
      <c r="C593" s="5">
        <v>2</v>
      </c>
      <c r="D593" s="6" t="s">
        <v>5</v>
      </c>
      <c r="E593" s="20">
        <v>2700</v>
      </c>
    </row>
    <row r="594" spans="1:5" x14ac:dyDescent="0.15">
      <c r="A594" s="419" t="s">
        <v>12</v>
      </c>
      <c r="B594" s="10" t="s">
        <v>53</v>
      </c>
      <c r="C594" s="5">
        <v>1</v>
      </c>
      <c r="D594" s="6" t="s">
        <v>5</v>
      </c>
      <c r="E594" s="20">
        <v>2550</v>
      </c>
    </row>
    <row r="595" spans="1:5" x14ac:dyDescent="0.15">
      <c r="A595" s="419" t="s">
        <v>11</v>
      </c>
      <c r="B595" s="10">
        <v>200</v>
      </c>
      <c r="C595" s="5">
        <v>5</v>
      </c>
      <c r="D595" s="6" t="s">
        <v>5</v>
      </c>
      <c r="E595" s="20">
        <v>6600</v>
      </c>
    </row>
    <row r="596" spans="1:5" x14ac:dyDescent="0.15">
      <c r="A596" s="419" t="s">
        <v>229</v>
      </c>
      <c r="B596" s="10">
        <v>150</v>
      </c>
      <c r="C596" s="5">
        <v>3</v>
      </c>
      <c r="D596" s="6" t="s">
        <v>5</v>
      </c>
      <c r="E596" s="20" t="s">
        <v>9</v>
      </c>
    </row>
    <row r="597" spans="1:5" x14ac:dyDescent="0.15">
      <c r="A597" s="419" t="s">
        <v>229</v>
      </c>
      <c r="B597" s="10">
        <v>72</v>
      </c>
      <c r="C597" s="5">
        <v>1</v>
      </c>
      <c r="D597" s="6" t="s">
        <v>5</v>
      </c>
      <c r="E597" s="20">
        <v>2700</v>
      </c>
    </row>
    <row r="598" spans="1:5" x14ac:dyDescent="0.15">
      <c r="A598" s="419" t="s">
        <v>229</v>
      </c>
      <c r="B598" s="10">
        <v>85</v>
      </c>
      <c r="C598" s="5">
        <v>2</v>
      </c>
      <c r="D598" s="6" t="s">
        <v>5</v>
      </c>
      <c r="E598" s="20">
        <v>2700</v>
      </c>
    </row>
    <row r="599" spans="1:5" x14ac:dyDescent="0.15">
      <c r="A599" s="419" t="s">
        <v>11</v>
      </c>
      <c r="B599" s="10">
        <v>70</v>
      </c>
      <c r="C599" s="5">
        <v>2</v>
      </c>
      <c r="D599" s="6" t="s">
        <v>5</v>
      </c>
      <c r="E599" s="20">
        <v>2850</v>
      </c>
    </row>
    <row r="600" spans="1:5" x14ac:dyDescent="0.15">
      <c r="A600" s="419" t="s">
        <v>229</v>
      </c>
      <c r="B600" s="10">
        <v>100</v>
      </c>
      <c r="C600" s="5">
        <v>2</v>
      </c>
      <c r="D600" s="6" t="s">
        <v>5</v>
      </c>
      <c r="E600" s="20">
        <v>2250</v>
      </c>
    </row>
    <row r="601" spans="1:5" x14ac:dyDescent="0.15">
      <c r="A601" s="419" t="s">
        <v>229</v>
      </c>
      <c r="B601" s="10">
        <v>60</v>
      </c>
      <c r="C601" s="5">
        <v>1</v>
      </c>
      <c r="D601" s="6" t="s">
        <v>5</v>
      </c>
      <c r="E601" s="20">
        <v>2250</v>
      </c>
    </row>
    <row r="602" spans="1:5" x14ac:dyDescent="0.15">
      <c r="A602" s="419" t="s">
        <v>11</v>
      </c>
      <c r="B602" s="10">
        <v>60</v>
      </c>
      <c r="C602" s="5">
        <v>1</v>
      </c>
      <c r="D602" s="6" t="s">
        <v>5</v>
      </c>
      <c r="E602" s="20">
        <v>3150</v>
      </c>
    </row>
    <row r="603" spans="1:5" x14ac:dyDescent="0.15">
      <c r="A603" s="419" t="s">
        <v>11</v>
      </c>
      <c r="B603" s="10">
        <v>68</v>
      </c>
      <c r="C603" s="5">
        <v>1</v>
      </c>
      <c r="D603" s="6" t="s">
        <v>5</v>
      </c>
      <c r="E603" s="20">
        <v>3150</v>
      </c>
    </row>
    <row r="604" spans="1:5" x14ac:dyDescent="0.15">
      <c r="A604" s="419" t="s">
        <v>11</v>
      </c>
      <c r="B604" s="10">
        <v>95</v>
      </c>
      <c r="C604" s="5">
        <v>3</v>
      </c>
      <c r="D604" s="6" t="s">
        <v>5</v>
      </c>
      <c r="E604" s="20">
        <v>4050</v>
      </c>
    </row>
    <row r="605" spans="1:5" x14ac:dyDescent="0.15">
      <c r="A605" s="419" t="s">
        <v>11</v>
      </c>
      <c r="B605" s="10">
        <v>250</v>
      </c>
      <c r="C605" s="5">
        <v>3</v>
      </c>
      <c r="D605" s="6" t="s">
        <v>5</v>
      </c>
      <c r="E605" s="20">
        <v>5700</v>
      </c>
    </row>
    <row r="606" spans="1:5" x14ac:dyDescent="0.15">
      <c r="A606" s="419" t="s">
        <v>11</v>
      </c>
      <c r="B606" s="10">
        <v>50</v>
      </c>
      <c r="C606" s="5">
        <v>1</v>
      </c>
      <c r="D606" s="6" t="s">
        <v>5</v>
      </c>
      <c r="E606" s="20">
        <v>1950</v>
      </c>
    </row>
    <row r="607" spans="1:5" x14ac:dyDescent="0.15">
      <c r="A607" s="419" t="s">
        <v>229</v>
      </c>
      <c r="B607" s="10">
        <v>75</v>
      </c>
      <c r="C607" s="5">
        <v>2</v>
      </c>
      <c r="D607" s="6" t="s">
        <v>5</v>
      </c>
      <c r="E607" s="20">
        <v>2250</v>
      </c>
    </row>
    <row r="608" spans="1:5" x14ac:dyDescent="0.15">
      <c r="A608" s="419" t="s">
        <v>229</v>
      </c>
      <c r="B608" s="10">
        <v>105</v>
      </c>
      <c r="C608" s="5">
        <v>2</v>
      </c>
      <c r="D608" s="6" t="s">
        <v>5</v>
      </c>
      <c r="E608" s="20">
        <v>2850</v>
      </c>
    </row>
    <row r="609" spans="1:5" x14ac:dyDescent="0.15">
      <c r="A609" s="419" t="s">
        <v>229</v>
      </c>
      <c r="B609" s="10">
        <v>100</v>
      </c>
      <c r="C609" s="5">
        <v>2</v>
      </c>
      <c r="D609" s="6" t="s">
        <v>5</v>
      </c>
      <c r="E609" s="20">
        <v>2400</v>
      </c>
    </row>
    <row r="610" spans="1:5" x14ac:dyDescent="0.15">
      <c r="A610" s="419" t="s">
        <v>12</v>
      </c>
      <c r="B610" s="10">
        <v>80</v>
      </c>
      <c r="C610" s="5">
        <v>2</v>
      </c>
      <c r="D610" s="6" t="s">
        <v>5</v>
      </c>
      <c r="E610" s="20">
        <v>2400</v>
      </c>
    </row>
    <row r="611" spans="1:5" x14ac:dyDescent="0.15">
      <c r="A611" s="419" t="s">
        <v>12</v>
      </c>
      <c r="B611" s="10">
        <v>80</v>
      </c>
      <c r="C611" s="11" t="s">
        <v>28</v>
      </c>
      <c r="D611" s="6" t="s">
        <v>5</v>
      </c>
      <c r="E611" s="20">
        <v>2400</v>
      </c>
    </row>
    <row r="612" spans="1:5" x14ac:dyDescent="0.15">
      <c r="A612" s="419" t="s">
        <v>229</v>
      </c>
      <c r="B612" s="10">
        <v>70</v>
      </c>
      <c r="C612" s="5">
        <v>2</v>
      </c>
      <c r="D612" s="6" t="s">
        <v>5</v>
      </c>
      <c r="E612" s="20">
        <v>2250</v>
      </c>
    </row>
    <row r="613" spans="1:5" x14ac:dyDescent="0.15">
      <c r="A613" s="419" t="s">
        <v>229</v>
      </c>
      <c r="B613" s="10">
        <v>205</v>
      </c>
      <c r="C613" s="5">
        <v>3</v>
      </c>
      <c r="D613" s="6" t="s">
        <v>5</v>
      </c>
      <c r="E613" s="20">
        <v>4200</v>
      </c>
    </row>
    <row r="614" spans="1:5" x14ac:dyDescent="0.15">
      <c r="A614" s="419" t="s">
        <v>11</v>
      </c>
      <c r="B614" s="10">
        <v>83</v>
      </c>
      <c r="C614" s="5">
        <v>2</v>
      </c>
      <c r="D614" s="6" t="s">
        <v>5</v>
      </c>
      <c r="E614" s="20">
        <v>2850</v>
      </c>
    </row>
    <row r="615" spans="1:5" x14ac:dyDescent="0.15">
      <c r="A615" s="419" t="s">
        <v>12</v>
      </c>
      <c r="B615" s="10">
        <v>90</v>
      </c>
      <c r="C615" s="5">
        <v>2</v>
      </c>
      <c r="D615" s="6" t="s">
        <v>5</v>
      </c>
      <c r="E615" s="20">
        <v>2850</v>
      </c>
    </row>
    <row r="616" spans="1:5" x14ac:dyDescent="0.15">
      <c r="A616" s="419" t="s">
        <v>12</v>
      </c>
      <c r="B616" s="10">
        <v>56</v>
      </c>
      <c r="C616" s="5">
        <v>2</v>
      </c>
      <c r="D616" s="6" t="s">
        <v>5</v>
      </c>
      <c r="E616" s="20">
        <v>2400</v>
      </c>
    </row>
    <row r="617" spans="1:5" x14ac:dyDescent="0.15">
      <c r="A617" s="419" t="s">
        <v>12</v>
      </c>
      <c r="B617" s="10">
        <v>76</v>
      </c>
      <c r="C617" s="5">
        <v>2</v>
      </c>
      <c r="D617" s="6" t="s">
        <v>5</v>
      </c>
      <c r="E617" s="20">
        <v>2550</v>
      </c>
    </row>
    <row r="618" spans="1:5" x14ac:dyDescent="0.15">
      <c r="A618" s="419" t="s">
        <v>12</v>
      </c>
      <c r="B618" s="10">
        <v>80</v>
      </c>
      <c r="C618" s="5">
        <v>2</v>
      </c>
      <c r="D618" s="6" t="s">
        <v>5</v>
      </c>
      <c r="E618" s="20">
        <v>2700</v>
      </c>
    </row>
    <row r="619" spans="1:5" x14ac:dyDescent="0.15">
      <c r="A619" s="419" t="s">
        <v>12</v>
      </c>
      <c r="B619" s="10">
        <v>60</v>
      </c>
      <c r="C619" s="5">
        <v>1</v>
      </c>
      <c r="D619" s="6" t="s">
        <v>5</v>
      </c>
      <c r="E619" s="20">
        <v>2250</v>
      </c>
    </row>
    <row r="620" spans="1:5" x14ac:dyDescent="0.15">
      <c r="A620" s="419" t="s">
        <v>12</v>
      </c>
      <c r="B620" s="10">
        <v>70</v>
      </c>
      <c r="C620" s="5">
        <v>2</v>
      </c>
      <c r="D620" s="6" t="s">
        <v>5</v>
      </c>
      <c r="E620" s="20">
        <v>2700</v>
      </c>
    </row>
    <row r="621" spans="1:5" x14ac:dyDescent="0.15">
      <c r="A621" s="419" t="s">
        <v>12</v>
      </c>
      <c r="B621" s="10">
        <v>80</v>
      </c>
      <c r="C621" s="5">
        <v>2</v>
      </c>
      <c r="D621" s="6" t="s">
        <v>5</v>
      </c>
      <c r="E621" s="20">
        <v>3600</v>
      </c>
    </row>
    <row r="622" spans="1:5" x14ac:dyDescent="0.15">
      <c r="A622" s="419" t="s">
        <v>11</v>
      </c>
      <c r="B622" s="10">
        <v>180</v>
      </c>
      <c r="C622" s="5">
        <v>3</v>
      </c>
      <c r="D622" s="6" t="s">
        <v>5</v>
      </c>
      <c r="E622" s="20">
        <v>3900</v>
      </c>
    </row>
    <row r="623" spans="1:5" x14ac:dyDescent="0.15">
      <c r="A623" s="419" t="s">
        <v>11</v>
      </c>
      <c r="B623" s="10">
        <v>126</v>
      </c>
      <c r="C623" s="5">
        <v>1</v>
      </c>
      <c r="D623" s="6" t="s">
        <v>5</v>
      </c>
      <c r="E623" s="20">
        <v>2700</v>
      </c>
    </row>
    <row r="624" spans="1:5" x14ac:dyDescent="0.15">
      <c r="A624" s="419" t="s">
        <v>229</v>
      </c>
      <c r="B624" s="10">
        <v>139</v>
      </c>
      <c r="C624" s="5">
        <v>1</v>
      </c>
      <c r="D624" s="6" t="s">
        <v>5</v>
      </c>
      <c r="E624" s="20">
        <v>2550</v>
      </c>
    </row>
    <row r="625" spans="1:5" x14ac:dyDescent="0.15">
      <c r="A625" s="419" t="s">
        <v>229</v>
      </c>
      <c r="B625" s="10">
        <v>86</v>
      </c>
      <c r="C625" s="5">
        <v>2</v>
      </c>
      <c r="D625" s="6" t="s">
        <v>5</v>
      </c>
      <c r="E625" s="20">
        <v>2400</v>
      </c>
    </row>
    <row r="626" spans="1:5" x14ac:dyDescent="0.15">
      <c r="A626" s="419" t="s">
        <v>229</v>
      </c>
      <c r="B626" s="10">
        <v>55</v>
      </c>
      <c r="C626" s="5">
        <v>1</v>
      </c>
      <c r="D626" s="6" t="s">
        <v>5</v>
      </c>
      <c r="E626" s="20">
        <v>1950</v>
      </c>
    </row>
    <row r="627" spans="1:5" x14ac:dyDescent="0.15">
      <c r="A627" s="419" t="s">
        <v>229</v>
      </c>
      <c r="B627" s="10">
        <v>65</v>
      </c>
      <c r="C627" s="5">
        <v>1</v>
      </c>
      <c r="D627" s="6" t="s">
        <v>5</v>
      </c>
      <c r="E627" s="20">
        <v>1950</v>
      </c>
    </row>
    <row r="628" spans="1:5" x14ac:dyDescent="0.15">
      <c r="A628" s="419" t="s">
        <v>229</v>
      </c>
      <c r="B628" s="10">
        <v>55</v>
      </c>
      <c r="C628" s="5">
        <v>1</v>
      </c>
      <c r="D628" s="6" t="s">
        <v>5</v>
      </c>
      <c r="E628" s="20">
        <v>1950</v>
      </c>
    </row>
    <row r="629" spans="1:5" x14ac:dyDescent="0.15">
      <c r="A629" s="419" t="s">
        <v>17</v>
      </c>
      <c r="B629" s="10">
        <v>55</v>
      </c>
      <c r="C629" s="5">
        <v>1</v>
      </c>
      <c r="D629" s="6" t="s">
        <v>5</v>
      </c>
      <c r="E629" s="20">
        <v>2250</v>
      </c>
    </row>
    <row r="630" spans="1:5" x14ac:dyDescent="0.15">
      <c r="A630" s="419" t="s">
        <v>17</v>
      </c>
      <c r="B630" s="10">
        <v>80</v>
      </c>
      <c r="C630" s="5">
        <v>2</v>
      </c>
      <c r="D630" s="6" t="s">
        <v>5</v>
      </c>
      <c r="E630" s="20">
        <v>2550</v>
      </c>
    </row>
    <row r="631" spans="1:5" x14ac:dyDescent="0.15">
      <c r="A631" s="419" t="s">
        <v>11</v>
      </c>
      <c r="B631" s="10">
        <v>110</v>
      </c>
      <c r="C631" s="5">
        <v>2</v>
      </c>
      <c r="D631" s="6" t="s">
        <v>5</v>
      </c>
      <c r="E631" s="20">
        <v>3300</v>
      </c>
    </row>
    <row r="632" spans="1:5" x14ac:dyDescent="0.15">
      <c r="A632" s="419" t="s">
        <v>13</v>
      </c>
      <c r="B632" s="10">
        <v>50</v>
      </c>
      <c r="C632" s="5">
        <v>1</v>
      </c>
      <c r="D632" s="6" t="s">
        <v>5</v>
      </c>
      <c r="E632" s="20">
        <v>2700</v>
      </c>
    </row>
    <row r="633" spans="1:5" x14ac:dyDescent="0.15">
      <c r="A633" s="419" t="s">
        <v>11</v>
      </c>
      <c r="B633" s="10">
        <v>75</v>
      </c>
      <c r="C633" s="5">
        <v>2</v>
      </c>
      <c r="D633" s="6" t="s">
        <v>5</v>
      </c>
      <c r="E633" s="20">
        <v>3150</v>
      </c>
    </row>
    <row r="634" spans="1:5" x14ac:dyDescent="0.15">
      <c r="A634" s="419" t="s">
        <v>13</v>
      </c>
      <c r="B634" s="10">
        <v>160</v>
      </c>
      <c r="C634" s="5">
        <v>3</v>
      </c>
      <c r="D634" s="6" t="s">
        <v>5</v>
      </c>
      <c r="E634" s="20">
        <v>4950</v>
      </c>
    </row>
    <row r="635" spans="1:5" x14ac:dyDescent="0.15">
      <c r="A635" s="419" t="s">
        <v>13</v>
      </c>
      <c r="B635" s="10">
        <v>40</v>
      </c>
      <c r="C635" s="5">
        <v>1</v>
      </c>
      <c r="D635" s="6" t="s">
        <v>5</v>
      </c>
      <c r="E635" s="20">
        <v>2250</v>
      </c>
    </row>
    <row r="636" spans="1:5" x14ac:dyDescent="0.15">
      <c r="A636" s="419" t="s">
        <v>13</v>
      </c>
      <c r="B636" s="10">
        <v>119</v>
      </c>
      <c r="C636" s="5">
        <v>3</v>
      </c>
      <c r="D636" s="6" t="s">
        <v>5</v>
      </c>
      <c r="E636" s="20">
        <v>4200</v>
      </c>
    </row>
    <row r="637" spans="1:5" x14ac:dyDescent="0.15">
      <c r="A637" s="419" t="s">
        <v>13</v>
      </c>
      <c r="B637" s="10">
        <v>121</v>
      </c>
      <c r="C637" s="5">
        <v>2</v>
      </c>
      <c r="D637" s="6" t="s">
        <v>5</v>
      </c>
      <c r="E637" s="20">
        <v>4200</v>
      </c>
    </row>
    <row r="638" spans="1:5" x14ac:dyDescent="0.15">
      <c r="A638" s="419" t="s">
        <v>13</v>
      </c>
      <c r="B638" s="10">
        <v>115</v>
      </c>
      <c r="C638" s="5">
        <v>2</v>
      </c>
      <c r="D638" s="6" t="s">
        <v>5</v>
      </c>
      <c r="E638" s="20">
        <v>4500</v>
      </c>
    </row>
    <row r="639" spans="1:5" x14ac:dyDescent="0.15">
      <c r="A639" s="419" t="s">
        <v>13</v>
      </c>
      <c r="B639" s="10">
        <v>140</v>
      </c>
      <c r="C639" s="5">
        <v>2</v>
      </c>
      <c r="D639" s="6" t="s">
        <v>5</v>
      </c>
      <c r="E639" s="20">
        <v>4050</v>
      </c>
    </row>
    <row r="640" spans="1:5" x14ac:dyDescent="0.15">
      <c r="A640" s="419" t="s">
        <v>13</v>
      </c>
      <c r="B640" s="10">
        <v>230</v>
      </c>
      <c r="C640" s="5">
        <v>3</v>
      </c>
      <c r="D640" s="6" t="s">
        <v>5</v>
      </c>
      <c r="E640" s="20">
        <v>6900</v>
      </c>
    </row>
    <row r="641" spans="1:5" x14ac:dyDescent="0.15">
      <c r="A641" s="419" t="s">
        <v>13</v>
      </c>
      <c r="B641" s="10">
        <v>120</v>
      </c>
      <c r="C641" s="5">
        <v>2</v>
      </c>
      <c r="D641" s="6" t="s">
        <v>5</v>
      </c>
      <c r="E641" s="20">
        <v>3750</v>
      </c>
    </row>
    <row r="642" spans="1:5" x14ac:dyDescent="0.15">
      <c r="A642" s="419" t="s">
        <v>13</v>
      </c>
      <c r="B642" s="10">
        <v>230</v>
      </c>
      <c r="C642" s="5">
        <v>3</v>
      </c>
      <c r="D642" s="6" t="s">
        <v>5</v>
      </c>
      <c r="E642" s="20">
        <v>7200</v>
      </c>
    </row>
    <row r="643" spans="1:5" x14ac:dyDescent="0.15">
      <c r="A643" s="419" t="s">
        <v>11</v>
      </c>
      <c r="B643" s="10">
        <v>70</v>
      </c>
      <c r="C643" s="5">
        <v>1</v>
      </c>
      <c r="D643" s="6" t="s">
        <v>5</v>
      </c>
      <c r="E643" s="20">
        <v>2250</v>
      </c>
    </row>
    <row r="644" spans="1:5" x14ac:dyDescent="0.15">
      <c r="A644" s="419" t="s">
        <v>229</v>
      </c>
      <c r="B644" s="10">
        <v>40</v>
      </c>
      <c r="C644" s="5">
        <v>1</v>
      </c>
      <c r="D644" s="6" t="s">
        <v>5</v>
      </c>
      <c r="E644" s="20">
        <v>2100</v>
      </c>
    </row>
    <row r="645" spans="1:5" x14ac:dyDescent="0.15">
      <c r="A645" s="419" t="s">
        <v>11</v>
      </c>
      <c r="B645" s="10">
        <v>100</v>
      </c>
      <c r="C645" s="5">
        <v>2</v>
      </c>
      <c r="D645" s="6" t="s">
        <v>5</v>
      </c>
      <c r="E645" s="20">
        <v>2400</v>
      </c>
    </row>
    <row r="646" spans="1:5" x14ac:dyDescent="0.15">
      <c r="A646" s="419" t="s">
        <v>12</v>
      </c>
      <c r="B646" s="10">
        <v>45</v>
      </c>
      <c r="C646" s="5">
        <v>1</v>
      </c>
      <c r="D646" s="6" t="s">
        <v>5</v>
      </c>
      <c r="E646" s="20">
        <v>2100</v>
      </c>
    </row>
    <row r="647" spans="1:5" x14ac:dyDescent="0.15">
      <c r="A647" s="419" t="s">
        <v>12</v>
      </c>
      <c r="B647" s="10">
        <v>50</v>
      </c>
      <c r="C647" s="5">
        <v>1</v>
      </c>
      <c r="D647" s="6" t="s">
        <v>5</v>
      </c>
      <c r="E647" s="20">
        <v>2400</v>
      </c>
    </row>
    <row r="648" spans="1:5" x14ac:dyDescent="0.15">
      <c r="A648" s="419" t="s">
        <v>12</v>
      </c>
      <c r="B648" s="10">
        <v>50</v>
      </c>
      <c r="C648" s="5">
        <v>1</v>
      </c>
      <c r="D648" s="6" t="s">
        <v>5</v>
      </c>
      <c r="E648" s="20">
        <v>2100</v>
      </c>
    </row>
    <row r="649" spans="1:5" x14ac:dyDescent="0.15">
      <c r="A649" s="419" t="s">
        <v>12</v>
      </c>
      <c r="B649" s="10">
        <v>100</v>
      </c>
      <c r="C649" s="5">
        <v>3</v>
      </c>
      <c r="D649" s="6" t="s">
        <v>5</v>
      </c>
      <c r="E649" s="20">
        <v>3300</v>
      </c>
    </row>
    <row r="650" spans="1:5" x14ac:dyDescent="0.15">
      <c r="A650" s="419" t="s">
        <v>12</v>
      </c>
      <c r="B650" s="10">
        <v>45</v>
      </c>
      <c r="C650" s="5">
        <v>1</v>
      </c>
      <c r="D650" s="6" t="s">
        <v>5</v>
      </c>
      <c r="E650" s="20">
        <v>2430</v>
      </c>
    </row>
    <row r="651" spans="1:5" x14ac:dyDescent="0.15">
      <c r="A651" s="419" t="s">
        <v>12</v>
      </c>
      <c r="B651" s="10">
        <v>68</v>
      </c>
      <c r="C651" s="5">
        <v>1</v>
      </c>
      <c r="D651" s="6" t="s">
        <v>5</v>
      </c>
      <c r="E651" s="20">
        <v>3000</v>
      </c>
    </row>
    <row r="652" spans="1:5" x14ac:dyDescent="0.15">
      <c r="A652" s="419" t="s">
        <v>4</v>
      </c>
      <c r="B652" s="10">
        <v>70</v>
      </c>
      <c r="C652" s="5">
        <v>3</v>
      </c>
      <c r="D652" s="6" t="s">
        <v>5</v>
      </c>
      <c r="E652" s="20">
        <v>2850</v>
      </c>
    </row>
    <row r="653" spans="1:5" x14ac:dyDescent="0.15">
      <c r="A653" s="419" t="s">
        <v>11</v>
      </c>
      <c r="B653" s="10">
        <v>169</v>
      </c>
      <c r="C653" s="5">
        <v>4</v>
      </c>
      <c r="D653" s="6" t="s">
        <v>5</v>
      </c>
      <c r="E653" s="20" t="s">
        <v>9</v>
      </c>
    </row>
    <row r="654" spans="1:5" x14ac:dyDescent="0.15">
      <c r="A654" s="419" t="s">
        <v>13</v>
      </c>
      <c r="B654" s="10">
        <v>90</v>
      </c>
      <c r="C654" s="5">
        <v>2</v>
      </c>
      <c r="D654" s="6" t="s">
        <v>5</v>
      </c>
      <c r="E654" s="20">
        <v>4050</v>
      </c>
    </row>
    <row r="655" spans="1:5" x14ac:dyDescent="0.15">
      <c r="A655" s="419" t="s">
        <v>13</v>
      </c>
      <c r="B655" s="10">
        <v>74</v>
      </c>
      <c r="C655" s="5">
        <v>1</v>
      </c>
      <c r="D655" s="6" t="s">
        <v>5</v>
      </c>
      <c r="E655" s="20">
        <v>2850</v>
      </c>
    </row>
    <row r="656" spans="1:5" x14ac:dyDescent="0.15">
      <c r="A656" s="419" t="s">
        <v>13</v>
      </c>
      <c r="B656" s="10">
        <v>84</v>
      </c>
      <c r="C656" s="5">
        <v>1</v>
      </c>
      <c r="D656" s="6" t="s">
        <v>5</v>
      </c>
      <c r="E656" s="20">
        <v>3000</v>
      </c>
    </row>
    <row r="657" spans="1:5" x14ac:dyDescent="0.15">
      <c r="A657" s="419" t="s">
        <v>13</v>
      </c>
      <c r="B657" s="10">
        <v>90</v>
      </c>
      <c r="C657" s="5">
        <v>2</v>
      </c>
      <c r="D657" s="6" t="s">
        <v>5</v>
      </c>
      <c r="E657" s="20">
        <v>4050</v>
      </c>
    </row>
    <row r="658" spans="1:5" x14ac:dyDescent="0.15">
      <c r="A658" s="419" t="s">
        <v>13</v>
      </c>
      <c r="B658" s="10">
        <v>74</v>
      </c>
      <c r="C658" s="5">
        <v>2</v>
      </c>
      <c r="D658" s="6" t="s">
        <v>5</v>
      </c>
      <c r="E658" s="20">
        <v>3900</v>
      </c>
    </row>
    <row r="659" spans="1:5" x14ac:dyDescent="0.15">
      <c r="A659" s="419" t="s">
        <v>13</v>
      </c>
      <c r="B659" s="10">
        <v>310</v>
      </c>
      <c r="C659" s="5">
        <v>4</v>
      </c>
      <c r="D659" s="6" t="s">
        <v>5</v>
      </c>
      <c r="E659" s="20">
        <v>12000</v>
      </c>
    </row>
    <row r="660" spans="1:5" x14ac:dyDescent="0.15">
      <c r="A660" s="420" t="s">
        <v>13</v>
      </c>
      <c r="B660" s="10">
        <v>87</v>
      </c>
      <c r="C660" s="5">
        <v>2</v>
      </c>
      <c r="D660" s="6" t="s">
        <v>5</v>
      </c>
      <c r="E660" s="19">
        <v>4050</v>
      </c>
    </row>
    <row r="661" spans="1:5" x14ac:dyDescent="0.15">
      <c r="A661" s="419" t="s">
        <v>13</v>
      </c>
      <c r="B661" s="10">
        <v>61</v>
      </c>
      <c r="C661" s="5">
        <v>1</v>
      </c>
      <c r="D661" s="6" t="s">
        <v>5</v>
      </c>
      <c r="E661" s="19">
        <v>12000</v>
      </c>
    </row>
    <row r="662" spans="1:5" x14ac:dyDescent="0.15">
      <c r="A662" s="419" t="s">
        <v>229</v>
      </c>
      <c r="B662" s="10">
        <v>47</v>
      </c>
      <c r="C662" s="5">
        <v>1</v>
      </c>
      <c r="D662" s="6" t="s">
        <v>5</v>
      </c>
      <c r="E662" s="20">
        <v>2160</v>
      </c>
    </row>
    <row r="663" spans="1:5" x14ac:dyDescent="0.15">
      <c r="A663" s="419" t="s">
        <v>229</v>
      </c>
      <c r="B663" s="10">
        <v>45</v>
      </c>
      <c r="C663" s="5">
        <v>1</v>
      </c>
      <c r="D663" s="6" t="s">
        <v>5</v>
      </c>
      <c r="E663" s="20">
        <v>1950</v>
      </c>
    </row>
    <row r="664" spans="1:5" x14ac:dyDescent="0.15">
      <c r="A664" s="419" t="s">
        <v>12</v>
      </c>
      <c r="B664" s="10">
        <v>65</v>
      </c>
      <c r="C664" s="5">
        <v>1</v>
      </c>
      <c r="D664" s="6" t="s">
        <v>5</v>
      </c>
      <c r="E664" s="20">
        <v>2100</v>
      </c>
    </row>
    <row r="665" spans="1:5" x14ac:dyDescent="0.15">
      <c r="A665" s="419" t="s">
        <v>12</v>
      </c>
      <c r="B665" s="10">
        <v>65</v>
      </c>
      <c r="C665" s="5">
        <v>1</v>
      </c>
      <c r="D665" s="6" t="s">
        <v>5</v>
      </c>
      <c r="E665" s="20">
        <v>2100</v>
      </c>
    </row>
    <row r="666" spans="1:5" x14ac:dyDescent="0.15">
      <c r="A666" s="419" t="s">
        <v>12</v>
      </c>
      <c r="B666" s="10">
        <v>65</v>
      </c>
      <c r="C666" s="5">
        <v>1</v>
      </c>
      <c r="D666" s="6" t="s">
        <v>5</v>
      </c>
      <c r="E666" s="20">
        <v>2100</v>
      </c>
    </row>
    <row r="667" spans="1:5" x14ac:dyDescent="0.15">
      <c r="A667" s="419" t="s">
        <v>12</v>
      </c>
      <c r="B667" s="10">
        <v>65</v>
      </c>
      <c r="C667" s="5">
        <v>1</v>
      </c>
      <c r="D667" s="6" t="s">
        <v>5</v>
      </c>
      <c r="E667" s="20">
        <v>2100</v>
      </c>
    </row>
    <row r="668" spans="1:5" x14ac:dyDescent="0.15">
      <c r="A668" s="419" t="s">
        <v>12</v>
      </c>
      <c r="B668" s="10">
        <v>65</v>
      </c>
      <c r="C668" s="5">
        <v>1</v>
      </c>
      <c r="D668" s="6" t="s">
        <v>5</v>
      </c>
      <c r="E668" s="20">
        <v>2100</v>
      </c>
    </row>
    <row r="669" spans="1:5" x14ac:dyDescent="0.15">
      <c r="A669" s="419" t="s">
        <v>12</v>
      </c>
      <c r="B669" s="10">
        <v>65</v>
      </c>
      <c r="C669" s="5">
        <v>1</v>
      </c>
      <c r="D669" s="6" t="s">
        <v>5</v>
      </c>
      <c r="E669" s="20">
        <v>2100</v>
      </c>
    </row>
    <row r="670" spans="1:5" x14ac:dyDescent="0.15">
      <c r="A670" s="419" t="s">
        <v>12</v>
      </c>
      <c r="B670" s="10">
        <v>65</v>
      </c>
      <c r="C670" s="5">
        <v>1</v>
      </c>
      <c r="D670" s="6" t="s">
        <v>5</v>
      </c>
      <c r="E670" s="20">
        <v>2100</v>
      </c>
    </row>
    <row r="671" spans="1:5" x14ac:dyDescent="0.15">
      <c r="A671" s="419" t="s">
        <v>12</v>
      </c>
      <c r="B671" s="10">
        <v>65</v>
      </c>
      <c r="C671" s="5">
        <v>1</v>
      </c>
      <c r="D671" s="6" t="s">
        <v>5</v>
      </c>
      <c r="E671" s="20">
        <v>2100</v>
      </c>
    </row>
    <row r="672" spans="1:5" x14ac:dyDescent="0.15">
      <c r="A672" s="419" t="s">
        <v>12</v>
      </c>
      <c r="B672" s="10">
        <v>65</v>
      </c>
      <c r="C672" s="5">
        <v>1</v>
      </c>
      <c r="D672" s="6" t="s">
        <v>5</v>
      </c>
      <c r="E672" s="20">
        <v>2100</v>
      </c>
    </row>
    <row r="673" spans="1:5" x14ac:dyDescent="0.15">
      <c r="A673" s="419" t="s">
        <v>12</v>
      </c>
      <c r="B673" s="10">
        <v>65</v>
      </c>
      <c r="C673" s="5">
        <v>1</v>
      </c>
      <c r="D673" s="6" t="s">
        <v>5</v>
      </c>
      <c r="E673" s="20">
        <v>2100</v>
      </c>
    </row>
    <row r="674" spans="1:5" x14ac:dyDescent="0.15">
      <c r="A674" s="419" t="s">
        <v>12</v>
      </c>
      <c r="B674" s="10">
        <v>65</v>
      </c>
      <c r="C674" s="5">
        <v>1</v>
      </c>
      <c r="D674" s="6" t="s">
        <v>5</v>
      </c>
      <c r="E674" s="20">
        <v>2100</v>
      </c>
    </row>
    <row r="675" spans="1:5" x14ac:dyDescent="0.15">
      <c r="A675" s="419" t="s">
        <v>12</v>
      </c>
      <c r="B675" s="10">
        <v>65</v>
      </c>
      <c r="C675" s="5">
        <v>1</v>
      </c>
      <c r="D675" s="6" t="s">
        <v>5</v>
      </c>
      <c r="E675" s="20">
        <v>2100</v>
      </c>
    </row>
    <row r="676" spans="1:5" x14ac:dyDescent="0.15">
      <c r="A676" s="419" t="s">
        <v>12</v>
      </c>
      <c r="B676" s="10">
        <v>65</v>
      </c>
      <c r="C676" s="5">
        <v>1</v>
      </c>
      <c r="D676" s="6" t="s">
        <v>5</v>
      </c>
      <c r="E676" s="20">
        <v>2100</v>
      </c>
    </row>
    <row r="677" spans="1:5" x14ac:dyDescent="0.15">
      <c r="A677" s="419" t="s">
        <v>12</v>
      </c>
      <c r="B677" s="10">
        <v>65</v>
      </c>
      <c r="C677" s="5">
        <v>1</v>
      </c>
      <c r="D677" s="6" t="s">
        <v>5</v>
      </c>
      <c r="E677" s="20">
        <v>2100</v>
      </c>
    </row>
    <row r="678" spans="1:5" x14ac:dyDescent="0.15">
      <c r="A678" s="419" t="s">
        <v>12</v>
      </c>
      <c r="B678" s="10">
        <v>65</v>
      </c>
      <c r="C678" s="5">
        <v>1</v>
      </c>
      <c r="D678" s="6" t="s">
        <v>5</v>
      </c>
      <c r="E678" s="20">
        <v>2100</v>
      </c>
    </row>
    <row r="679" spans="1:5" x14ac:dyDescent="0.15">
      <c r="A679" s="419" t="s">
        <v>12</v>
      </c>
      <c r="B679" s="10">
        <v>65</v>
      </c>
      <c r="C679" s="5">
        <v>1</v>
      </c>
      <c r="D679" s="6" t="s">
        <v>5</v>
      </c>
      <c r="E679" s="20">
        <v>2100</v>
      </c>
    </row>
    <row r="680" spans="1:5" x14ac:dyDescent="0.15">
      <c r="A680" s="419" t="s">
        <v>12</v>
      </c>
      <c r="B680" s="10">
        <v>65</v>
      </c>
      <c r="C680" s="5">
        <v>1</v>
      </c>
      <c r="D680" s="6" t="s">
        <v>5</v>
      </c>
      <c r="E680" s="20">
        <v>2100</v>
      </c>
    </row>
    <row r="681" spans="1:5" x14ac:dyDescent="0.15">
      <c r="A681" s="419" t="s">
        <v>12</v>
      </c>
      <c r="B681" s="10">
        <v>65</v>
      </c>
      <c r="C681" s="5">
        <v>1</v>
      </c>
      <c r="D681" s="6" t="s">
        <v>5</v>
      </c>
      <c r="E681" s="20">
        <v>2100</v>
      </c>
    </row>
    <row r="682" spans="1:5" x14ac:dyDescent="0.15">
      <c r="A682" s="419" t="s">
        <v>12</v>
      </c>
      <c r="B682" s="10">
        <v>65</v>
      </c>
      <c r="C682" s="5">
        <v>1</v>
      </c>
      <c r="D682" s="6" t="s">
        <v>5</v>
      </c>
      <c r="E682" s="20">
        <v>2100</v>
      </c>
    </row>
    <row r="683" spans="1:5" x14ac:dyDescent="0.15">
      <c r="A683" s="419" t="s">
        <v>12</v>
      </c>
      <c r="B683" s="10">
        <v>65</v>
      </c>
      <c r="C683" s="5">
        <v>1</v>
      </c>
      <c r="D683" s="6" t="s">
        <v>5</v>
      </c>
      <c r="E683" s="20">
        <v>2100</v>
      </c>
    </row>
    <row r="684" spans="1:5" x14ac:dyDescent="0.15">
      <c r="A684" s="419" t="s">
        <v>12</v>
      </c>
      <c r="B684" s="10" t="s">
        <v>60</v>
      </c>
      <c r="C684" s="5">
        <v>4</v>
      </c>
      <c r="D684" s="6" t="s">
        <v>5</v>
      </c>
      <c r="E684" s="20">
        <v>4500</v>
      </c>
    </row>
    <row r="685" spans="1:5" x14ac:dyDescent="0.15">
      <c r="A685" s="419" t="s">
        <v>12</v>
      </c>
      <c r="B685" s="10">
        <v>75</v>
      </c>
      <c r="C685" s="5">
        <v>2</v>
      </c>
      <c r="D685" s="6" t="s">
        <v>5</v>
      </c>
      <c r="E685" s="20">
        <v>3150</v>
      </c>
    </row>
    <row r="686" spans="1:5" x14ac:dyDescent="0.15">
      <c r="A686" s="419" t="s">
        <v>4</v>
      </c>
      <c r="B686" s="10">
        <v>230</v>
      </c>
      <c r="C686" s="5">
        <v>4</v>
      </c>
      <c r="D686" s="6" t="s">
        <v>5</v>
      </c>
      <c r="E686" s="20">
        <v>6450</v>
      </c>
    </row>
    <row r="687" spans="1:5" x14ac:dyDescent="0.15">
      <c r="A687" s="419" t="s">
        <v>4</v>
      </c>
      <c r="B687" s="10">
        <v>230</v>
      </c>
      <c r="C687" s="5">
        <v>3</v>
      </c>
      <c r="D687" s="6" t="s">
        <v>5</v>
      </c>
      <c r="E687" s="20">
        <v>5550</v>
      </c>
    </row>
    <row r="688" spans="1:5" x14ac:dyDescent="0.15">
      <c r="A688" s="419" t="s">
        <v>4</v>
      </c>
      <c r="B688" s="10">
        <v>230</v>
      </c>
      <c r="C688" s="5">
        <v>3</v>
      </c>
      <c r="D688" s="6" t="s">
        <v>5</v>
      </c>
      <c r="E688" s="20">
        <v>6450</v>
      </c>
    </row>
    <row r="689" spans="1:5" x14ac:dyDescent="0.15">
      <c r="A689" s="419" t="s">
        <v>229</v>
      </c>
      <c r="B689" s="10">
        <v>115</v>
      </c>
      <c r="C689" s="5">
        <v>3</v>
      </c>
      <c r="D689" s="6" t="s">
        <v>5</v>
      </c>
      <c r="E689" s="20">
        <v>4350</v>
      </c>
    </row>
    <row r="690" spans="1:5" x14ac:dyDescent="0.15">
      <c r="A690" s="419" t="s">
        <v>229</v>
      </c>
      <c r="B690" s="10">
        <v>112</v>
      </c>
      <c r="C690" s="5">
        <v>2</v>
      </c>
      <c r="D690" s="6" t="s">
        <v>5</v>
      </c>
      <c r="E690" s="20">
        <v>3150</v>
      </c>
    </row>
    <row r="691" spans="1:5" x14ac:dyDescent="0.15">
      <c r="A691" s="419" t="s">
        <v>12</v>
      </c>
      <c r="B691" s="10">
        <v>126</v>
      </c>
      <c r="C691" s="5">
        <v>3</v>
      </c>
      <c r="D691" s="6" t="s">
        <v>5</v>
      </c>
      <c r="E691" s="20">
        <v>3900</v>
      </c>
    </row>
    <row r="692" spans="1:5" x14ac:dyDescent="0.15">
      <c r="A692" s="419" t="s">
        <v>4</v>
      </c>
      <c r="B692" s="10">
        <v>100</v>
      </c>
      <c r="C692" s="5">
        <v>2</v>
      </c>
      <c r="D692" s="6" t="s">
        <v>5</v>
      </c>
      <c r="E692" s="20">
        <v>2400</v>
      </c>
    </row>
    <row r="693" spans="1:5" x14ac:dyDescent="0.15">
      <c r="A693" s="419" t="s">
        <v>4</v>
      </c>
      <c r="B693" s="10">
        <v>80</v>
      </c>
      <c r="C693" s="5">
        <v>2</v>
      </c>
      <c r="D693" s="6" t="s">
        <v>5</v>
      </c>
      <c r="E693" s="20">
        <v>2550</v>
      </c>
    </row>
    <row r="694" spans="1:5" x14ac:dyDescent="0.15">
      <c r="A694" s="419" t="s">
        <v>4</v>
      </c>
      <c r="B694" s="10">
        <v>95</v>
      </c>
      <c r="C694" s="5">
        <v>2</v>
      </c>
      <c r="D694" s="6" t="s">
        <v>5</v>
      </c>
      <c r="E694" s="20">
        <v>2550</v>
      </c>
    </row>
    <row r="695" spans="1:5" x14ac:dyDescent="0.15">
      <c r="A695" s="419" t="s">
        <v>4</v>
      </c>
      <c r="B695" s="10">
        <v>70</v>
      </c>
      <c r="C695" s="5">
        <v>2</v>
      </c>
      <c r="D695" s="6" t="s">
        <v>5</v>
      </c>
      <c r="E695" s="20">
        <v>3000</v>
      </c>
    </row>
    <row r="696" spans="1:5" x14ac:dyDescent="0.15">
      <c r="A696" s="419" t="s">
        <v>229</v>
      </c>
      <c r="B696" s="10">
        <v>130</v>
      </c>
      <c r="C696" s="5">
        <v>2</v>
      </c>
      <c r="D696" s="6" t="s">
        <v>5</v>
      </c>
      <c r="E696" s="20">
        <v>3300</v>
      </c>
    </row>
    <row r="697" spans="1:5" x14ac:dyDescent="0.15">
      <c r="A697" s="419" t="s">
        <v>229</v>
      </c>
      <c r="B697" s="10">
        <v>130</v>
      </c>
      <c r="C697" s="5">
        <v>2</v>
      </c>
      <c r="D697" s="6" t="s">
        <v>5</v>
      </c>
      <c r="E697" s="20">
        <v>3300</v>
      </c>
    </row>
    <row r="698" spans="1:5" x14ac:dyDescent="0.15">
      <c r="A698" s="419" t="s">
        <v>229</v>
      </c>
      <c r="B698" s="10">
        <v>230</v>
      </c>
      <c r="C698" s="5">
        <v>3</v>
      </c>
      <c r="D698" s="6" t="s">
        <v>5</v>
      </c>
      <c r="E698" s="19">
        <v>4200</v>
      </c>
    </row>
    <row r="699" spans="1:5" x14ac:dyDescent="0.15">
      <c r="A699" s="419" t="s">
        <v>13</v>
      </c>
      <c r="B699" s="10">
        <v>150</v>
      </c>
      <c r="C699" s="5">
        <v>2</v>
      </c>
      <c r="D699" s="6" t="s">
        <v>5</v>
      </c>
      <c r="E699" s="20">
        <v>5850</v>
      </c>
    </row>
    <row r="700" spans="1:5" x14ac:dyDescent="0.15">
      <c r="A700" s="419" t="s">
        <v>13</v>
      </c>
      <c r="B700" s="10">
        <v>90</v>
      </c>
      <c r="C700" s="5">
        <v>2</v>
      </c>
      <c r="D700" s="6" t="s">
        <v>5</v>
      </c>
      <c r="E700" s="20">
        <v>4350</v>
      </c>
    </row>
    <row r="701" spans="1:5" x14ac:dyDescent="0.15">
      <c r="A701" s="419" t="s">
        <v>229</v>
      </c>
      <c r="B701" s="10">
        <v>65</v>
      </c>
      <c r="C701" s="5">
        <v>1</v>
      </c>
      <c r="D701" s="6" t="s">
        <v>5</v>
      </c>
      <c r="E701" s="20">
        <v>2400</v>
      </c>
    </row>
    <row r="702" spans="1:5" x14ac:dyDescent="0.15">
      <c r="A702" s="419" t="s">
        <v>229</v>
      </c>
      <c r="B702" s="10">
        <v>90</v>
      </c>
      <c r="C702" s="5">
        <v>1</v>
      </c>
      <c r="D702" s="6" t="s">
        <v>5</v>
      </c>
      <c r="E702" s="20">
        <v>1950</v>
      </c>
    </row>
    <row r="703" spans="1:5" x14ac:dyDescent="0.15">
      <c r="A703" s="419" t="s">
        <v>229</v>
      </c>
      <c r="B703" s="10">
        <v>170</v>
      </c>
      <c r="C703" s="5">
        <v>3</v>
      </c>
      <c r="D703" s="6" t="s">
        <v>5</v>
      </c>
      <c r="E703" s="20">
        <v>4200</v>
      </c>
    </row>
    <row r="704" spans="1:5" x14ac:dyDescent="0.15">
      <c r="A704" s="419" t="s">
        <v>229</v>
      </c>
      <c r="B704" s="10">
        <v>71</v>
      </c>
      <c r="C704" s="5">
        <v>2</v>
      </c>
      <c r="D704" s="6" t="s">
        <v>5</v>
      </c>
      <c r="E704" s="20">
        <v>2400</v>
      </c>
    </row>
    <row r="705" spans="1:5" x14ac:dyDescent="0.15">
      <c r="A705" s="419" t="s">
        <v>229</v>
      </c>
      <c r="B705" s="10">
        <v>75</v>
      </c>
      <c r="C705" s="5">
        <v>1</v>
      </c>
      <c r="D705" s="6" t="s">
        <v>5</v>
      </c>
      <c r="E705" s="20">
        <v>2550</v>
      </c>
    </row>
    <row r="706" spans="1:5" x14ac:dyDescent="0.15">
      <c r="A706" s="419" t="s">
        <v>229</v>
      </c>
      <c r="B706" s="10">
        <v>133</v>
      </c>
      <c r="C706" s="5">
        <v>2</v>
      </c>
      <c r="D706" s="6" t="s">
        <v>5</v>
      </c>
      <c r="E706" s="19">
        <v>3150</v>
      </c>
    </row>
    <row r="707" spans="1:5" x14ac:dyDescent="0.15">
      <c r="A707" s="419" t="s">
        <v>229</v>
      </c>
      <c r="B707" s="10">
        <v>91</v>
      </c>
      <c r="C707" s="5">
        <v>2</v>
      </c>
      <c r="D707" s="6" t="s">
        <v>5</v>
      </c>
      <c r="E707" s="19">
        <v>3150</v>
      </c>
    </row>
    <row r="708" spans="1:5" x14ac:dyDescent="0.15">
      <c r="A708" s="419" t="s">
        <v>229</v>
      </c>
      <c r="B708" s="10">
        <v>121</v>
      </c>
      <c r="C708" s="5">
        <v>3</v>
      </c>
      <c r="D708" s="6" t="s">
        <v>5</v>
      </c>
      <c r="E708" s="20">
        <v>3600</v>
      </c>
    </row>
    <row r="709" spans="1:5" x14ac:dyDescent="0.15">
      <c r="A709" s="419" t="s">
        <v>12</v>
      </c>
      <c r="B709" s="10">
        <v>150</v>
      </c>
      <c r="C709" s="5">
        <v>3</v>
      </c>
      <c r="D709" s="6" t="s">
        <v>5</v>
      </c>
      <c r="E709" s="20">
        <v>3300</v>
      </c>
    </row>
    <row r="710" spans="1:5" x14ac:dyDescent="0.15">
      <c r="A710" s="419" t="s">
        <v>229</v>
      </c>
      <c r="B710" s="10">
        <v>57</v>
      </c>
      <c r="C710" s="5">
        <v>1</v>
      </c>
      <c r="D710" s="6" t="s">
        <v>5</v>
      </c>
      <c r="E710" s="20">
        <v>2250</v>
      </c>
    </row>
    <row r="711" spans="1:5" x14ac:dyDescent="0.15">
      <c r="A711" s="419" t="s">
        <v>229</v>
      </c>
      <c r="B711" s="10">
        <v>70</v>
      </c>
      <c r="C711" s="5">
        <v>1</v>
      </c>
      <c r="D711" s="6" t="s">
        <v>5</v>
      </c>
      <c r="E711" s="20">
        <v>2550</v>
      </c>
    </row>
    <row r="712" spans="1:5" x14ac:dyDescent="0.15">
      <c r="A712" s="419" t="s">
        <v>229</v>
      </c>
      <c r="B712" s="10">
        <v>71</v>
      </c>
      <c r="C712" s="5">
        <v>1</v>
      </c>
      <c r="D712" s="6" t="s">
        <v>5</v>
      </c>
      <c r="E712" s="20">
        <v>2700</v>
      </c>
    </row>
    <row r="713" spans="1:5" x14ac:dyDescent="0.15">
      <c r="A713" s="419" t="s">
        <v>229</v>
      </c>
      <c r="B713" s="10">
        <v>80</v>
      </c>
      <c r="C713" s="5">
        <v>2</v>
      </c>
      <c r="D713" s="6" t="s">
        <v>5</v>
      </c>
      <c r="E713" s="20">
        <v>2700</v>
      </c>
    </row>
    <row r="714" spans="1:5" x14ac:dyDescent="0.15">
      <c r="A714" s="419" t="s">
        <v>229</v>
      </c>
      <c r="B714" s="10">
        <v>48</v>
      </c>
      <c r="C714" s="5">
        <v>1</v>
      </c>
      <c r="D714" s="6" t="s">
        <v>5</v>
      </c>
      <c r="E714" s="20">
        <v>1400</v>
      </c>
    </row>
    <row r="715" spans="1:5" x14ac:dyDescent="0.15">
      <c r="A715" s="419" t="s">
        <v>12</v>
      </c>
      <c r="B715" s="10">
        <v>74</v>
      </c>
      <c r="C715" s="5">
        <v>2</v>
      </c>
      <c r="D715" s="6" t="s">
        <v>5</v>
      </c>
      <c r="E715" s="20">
        <v>2700</v>
      </c>
    </row>
    <row r="716" spans="1:5" x14ac:dyDescent="0.15">
      <c r="A716" s="419" t="s">
        <v>229</v>
      </c>
      <c r="B716" s="10">
        <v>90</v>
      </c>
      <c r="C716" s="5">
        <v>2</v>
      </c>
      <c r="D716" s="6" t="s">
        <v>5</v>
      </c>
      <c r="E716" s="20">
        <v>2850</v>
      </c>
    </row>
    <row r="717" spans="1:5" x14ac:dyDescent="0.15">
      <c r="A717" s="419" t="s">
        <v>229</v>
      </c>
      <c r="B717" s="10">
        <v>80</v>
      </c>
      <c r="C717" s="5">
        <v>2</v>
      </c>
      <c r="D717" s="6" t="s">
        <v>5</v>
      </c>
      <c r="E717" s="20">
        <v>2700</v>
      </c>
    </row>
    <row r="718" spans="1:5" x14ac:dyDescent="0.15">
      <c r="A718" s="419" t="s">
        <v>229</v>
      </c>
      <c r="B718" s="10">
        <v>57</v>
      </c>
      <c r="C718" s="5">
        <v>1</v>
      </c>
      <c r="D718" s="6" t="s">
        <v>5</v>
      </c>
      <c r="E718" s="20">
        <v>2550</v>
      </c>
    </row>
    <row r="719" spans="1:5" x14ac:dyDescent="0.15">
      <c r="A719" s="419" t="s">
        <v>229</v>
      </c>
      <c r="B719" s="10">
        <v>70</v>
      </c>
      <c r="C719" s="5">
        <v>1</v>
      </c>
      <c r="D719" s="6" t="s">
        <v>5</v>
      </c>
      <c r="E719" s="20">
        <v>2550</v>
      </c>
    </row>
    <row r="720" spans="1:5" x14ac:dyDescent="0.15">
      <c r="A720" s="419" t="s">
        <v>229</v>
      </c>
      <c r="B720" s="10">
        <v>71</v>
      </c>
      <c r="C720" s="5">
        <v>1</v>
      </c>
      <c r="D720" s="6" t="s">
        <v>5</v>
      </c>
      <c r="E720" s="20">
        <v>2700</v>
      </c>
    </row>
    <row r="721" spans="1:5" x14ac:dyDescent="0.15">
      <c r="A721" s="419" t="s">
        <v>229</v>
      </c>
      <c r="B721" s="10">
        <v>122</v>
      </c>
      <c r="C721" s="5">
        <v>3</v>
      </c>
      <c r="D721" s="6" t="s">
        <v>5</v>
      </c>
      <c r="E721" s="20">
        <v>3600</v>
      </c>
    </row>
    <row r="722" spans="1:5" x14ac:dyDescent="0.15">
      <c r="A722" s="419" t="s">
        <v>229</v>
      </c>
      <c r="B722" s="10">
        <v>122</v>
      </c>
      <c r="C722" s="5">
        <v>3</v>
      </c>
      <c r="D722" s="6" t="s">
        <v>5</v>
      </c>
      <c r="E722" s="20">
        <v>3600</v>
      </c>
    </row>
    <row r="723" spans="1:5" x14ac:dyDescent="0.15">
      <c r="A723" s="419" t="s">
        <v>229</v>
      </c>
      <c r="B723" s="10">
        <v>93</v>
      </c>
      <c r="C723" s="5">
        <v>2</v>
      </c>
      <c r="D723" s="6" t="s">
        <v>5</v>
      </c>
      <c r="E723" s="20">
        <v>2400</v>
      </c>
    </row>
    <row r="724" spans="1:5" x14ac:dyDescent="0.15">
      <c r="A724" s="419" t="s">
        <v>12</v>
      </c>
      <c r="B724" s="10">
        <v>120</v>
      </c>
      <c r="C724" s="5">
        <v>2</v>
      </c>
      <c r="D724" s="6" t="s">
        <v>5</v>
      </c>
      <c r="E724" s="20">
        <v>2850</v>
      </c>
    </row>
    <row r="725" spans="1:5" x14ac:dyDescent="0.15">
      <c r="A725" s="419" t="s">
        <v>12</v>
      </c>
      <c r="B725" s="10">
        <v>70</v>
      </c>
      <c r="C725" s="5">
        <v>2</v>
      </c>
      <c r="D725" s="6" t="s">
        <v>5</v>
      </c>
      <c r="E725" s="20">
        <v>2550</v>
      </c>
    </row>
    <row r="726" spans="1:5" x14ac:dyDescent="0.15">
      <c r="A726" s="419" t="s">
        <v>229</v>
      </c>
      <c r="B726" s="10">
        <v>88</v>
      </c>
      <c r="C726" s="5">
        <v>2</v>
      </c>
      <c r="D726" s="6" t="s">
        <v>5</v>
      </c>
      <c r="E726" s="20">
        <v>2850</v>
      </c>
    </row>
    <row r="727" spans="1:5" x14ac:dyDescent="0.15">
      <c r="A727" s="419" t="s">
        <v>229</v>
      </c>
      <c r="B727" s="10">
        <v>60</v>
      </c>
      <c r="C727" s="5">
        <v>1</v>
      </c>
      <c r="D727" s="6" t="s">
        <v>5</v>
      </c>
      <c r="E727" s="20">
        <v>2250</v>
      </c>
    </row>
    <row r="728" spans="1:5" x14ac:dyDescent="0.15">
      <c r="A728" s="419" t="s">
        <v>229</v>
      </c>
      <c r="B728" s="10">
        <v>45</v>
      </c>
      <c r="C728" s="5">
        <v>1</v>
      </c>
      <c r="D728" s="6" t="s">
        <v>5</v>
      </c>
      <c r="E728" s="20">
        <v>2250</v>
      </c>
    </row>
    <row r="729" spans="1:5" x14ac:dyDescent="0.15">
      <c r="A729" s="419" t="s">
        <v>229</v>
      </c>
      <c r="B729" s="10">
        <v>100</v>
      </c>
      <c r="C729" s="5">
        <v>2</v>
      </c>
      <c r="D729" s="6" t="s">
        <v>5</v>
      </c>
      <c r="E729" s="20">
        <v>3450</v>
      </c>
    </row>
    <row r="730" spans="1:5" x14ac:dyDescent="0.15">
      <c r="A730" s="419" t="s">
        <v>229</v>
      </c>
      <c r="B730" s="10">
        <v>156</v>
      </c>
      <c r="C730" s="5">
        <v>2</v>
      </c>
      <c r="D730" s="6" t="s">
        <v>5</v>
      </c>
      <c r="E730" s="20">
        <v>3900</v>
      </c>
    </row>
    <row r="731" spans="1:5" x14ac:dyDescent="0.15">
      <c r="A731" s="419" t="s">
        <v>229</v>
      </c>
      <c r="B731" s="10">
        <v>40</v>
      </c>
      <c r="C731" s="5">
        <v>1</v>
      </c>
      <c r="D731" s="6" t="s">
        <v>5</v>
      </c>
      <c r="E731" s="20">
        <v>2100</v>
      </c>
    </row>
    <row r="732" spans="1:5" x14ac:dyDescent="0.15">
      <c r="A732" s="419" t="s">
        <v>229</v>
      </c>
      <c r="B732" s="10">
        <v>60</v>
      </c>
      <c r="C732" s="5">
        <v>2</v>
      </c>
      <c r="D732" s="6" t="s">
        <v>5</v>
      </c>
      <c r="E732" s="20">
        <v>2400</v>
      </c>
    </row>
    <row r="733" spans="1:5" x14ac:dyDescent="0.15">
      <c r="A733" s="419" t="s">
        <v>11</v>
      </c>
      <c r="B733" s="10">
        <v>50</v>
      </c>
      <c r="C733" s="5">
        <v>1</v>
      </c>
      <c r="D733" s="6" t="s">
        <v>5</v>
      </c>
      <c r="E733" s="20">
        <v>1950</v>
      </c>
    </row>
    <row r="734" spans="1:5" x14ac:dyDescent="0.15">
      <c r="A734" s="419" t="s">
        <v>13</v>
      </c>
      <c r="B734" s="10">
        <v>110</v>
      </c>
      <c r="C734" s="5">
        <v>2</v>
      </c>
      <c r="D734" s="6" t="s">
        <v>5</v>
      </c>
      <c r="E734" s="20">
        <v>3900</v>
      </c>
    </row>
    <row r="735" spans="1:5" x14ac:dyDescent="0.15">
      <c r="A735" s="419" t="s">
        <v>229</v>
      </c>
      <c r="B735" s="10">
        <v>80</v>
      </c>
      <c r="C735" s="5">
        <v>2</v>
      </c>
      <c r="D735" s="6" t="s">
        <v>5</v>
      </c>
      <c r="E735" s="20">
        <v>2850</v>
      </c>
    </row>
    <row r="736" spans="1:5" x14ac:dyDescent="0.15">
      <c r="A736" s="419" t="s">
        <v>229</v>
      </c>
      <c r="B736" s="10">
        <v>132</v>
      </c>
      <c r="C736" s="5">
        <v>3</v>
      </c>
      <c r="D736" s="6" t="s">
        <v>5</v>
      </c>
      <c r="E736" s="20">
        <v>4800</v>
      </c>
    </row>
    <row r="737" spans="1:5" x14ac:dyDescent="0.15">
      <c r="A737" s="419" t="s">
        <v>11</v>
      </c>
      <c r="B737" s="10">
        <v>45</v>
      </c>
      <c r="C737" s="5">
        <v>1</v>
      </c>
      <c r="D737" s="6" t="s">
        <v>5</v>
      </c>
      <c r="E737" s="20">
        <v>1500</v>
      </c>
    </row>
    <row r="738" spans="1:5" x14ac:dyDescent="0.15">
      <c r="A738" s="419" t="s">
        <v>11</v>
      </c>
      <c r="B738" s="10">
        <v>154</v>
      </c>
      <c r="C738" s="5">
        <v>3</v>
      </c>
      <c r="D738" s="6" t="s">
        <v>5</v>
      </c>
      <c r="E738" s="20">
        <v>4350</v>
      </c>
    </row>
    <row r="739" spans="1:5" x14ac:dyDescent="0.15">
      <c r="A739" s="419" t="s">
        <v>13</v>
      </c>
      <c r="B739" s="10">
        <v>200</v>
      </c>
      <c r="C739" s="5">
        <v>3</v>
      </c>
      <c r="D739" s="6" t="s">
        <v>5</v>
      </c>
      <c r="E739" s="20">
        <v>9480</v>
      </c>
    </row>
    <row r="740" spans="1:5" x14ac:dyDescent="0.15">
      <c r="A740" s="419" t="s">
        <v>13</v>
      </c>
      <c r="B740" s="10">
        <v>100</v>
      </c>
      <c r="C740" s="5">
        <v>3</v>
      </c>
      <c r="D740" s="6" t="s">
        <v>5</v>
      </c>
      <c r="E740" s="20">
        <v>3900</v>
      </c>
    </row>
    <row r="741" spans="1:5" x14ac:dyDescent="0.15">
      <c r="A741" s="419" t="s">
        <v>11</v>
      </c>
      <c r="B741" s="10">
        <v>50</v>
      </c>
      <c r="C741" s="5">
        <v>1</v>
      </c>
      <c r="D741" s="6" t="s">
        <v>5</v>
      </c>
      <c r="E741" s="20">
        <v>1650</v>
      </c>
    </row>
    <row r="742" spans="1:5" x14ac:dyDescent="0.15">
      <c r="A742" s="420" t="s">
        <v>66</v>
      </c>
      <c r="B742" s="10">
        <v>50</v>
      </c>
      <c r="C742" s="5">
        <v>1</v>
      </c>
      <c r="D742" s="6" t="s">
        <v>5</v>
      </c>
      <c r="E742" s="20">
        <v>1200</v>
      </c>
    </row>
    <row r="743" spans="1:5" x14ac:dyDescent="0.15">
      <c r="A743" s="420" t="s">
        <v>66</v>
      </c>
      <c r="B743" s="10">
        <v>50</v>
      </c>
      <c r="C743" s="5">
        <v>1</v>
      </c>
      <c r="D743" s="6" t="s">
        <v>5</v>
      </c>
      <c r="E743" s="20">
        <v>1200</v>
      </c>
    </row>
    <row r="744" spans="1:5" x14ac:dyDescent="0.15">
      <c r="A744" s="419" t="s">
        <v>229</v>
      </c>
      <c r="B744" s="10">
        <v>95</v>
      </c>
      <c r="C744" s="5">
        <v>2</v>
      </c>
      <c r="D744" s="6" t="s">
        <v>5</v>
      </c>
      <c r="E744" s="20">
        <v>3600</v>
      </c>
    </row>
    <row r="745" spans="1:5" x14ac:dyDescent="0.15">
      <c r="A745" s="419" t="s">
        <v>17</v>
      </c>
      <c r="B745" s="10">
        <v>65</v>
      </c>
      <c r="C745" s="5">
        <v>1</v>
      </c>
      <c r="D745" s="6" t="s">
        <v>5</v>
      </c>
      <c r="E745" s="20">
        <v>2550</v>
      </c>
    </row>
    <row r="746" spans="1:5" x14ac:dyDescent="0.15">
      <c r="A746" s="419" t="s">
        <v>17</v>
      </c>
      <c r="B746" s="10">
        <v>65</v>
      </c>
      <c r="C746" s="5">
        <v>1</v>
      </c>
      <c r="D746" s="6" t="s">
        <v>5</v>
      </c>
      <c r="E746" s="20">
        <v>2550</v>
      </c>
    </row>
    <row r="747" spans="1:5" x14ac:dyDescent="0.15">
      <c r="A747" s="419" t="s">
        <v>17</v>
      </c>
      <c r="B747" s="10">
        <v>90</v>
      </c>
      <c r="C747" s="5">
        <v>2</v>
      </c>
      <c r="D747" s="6" t="s">
        <v>5</v>
      </c>
      <c r="E747" s="20">
        <v>3300</v>
      </c>
    </row>
    <row r="748" spans="1:5" x14ac:dyDescent="0.15">
      <c r="A748" s="419" t="s">
        <v>17</v>
      </c>
      <c r="B748" s="10">
        <v>85</v>
      </c>
      <c r="C748" s="5">
        <v>2</v>
      </c>
      <c r="D748" s="6" t="s">
        <v>5</v>
      </c>
      <c r="E748" s="20">
        <v>3300</v>
      </c>
    </row>
    <row r="749" spans="1:5" x14ac:dyDescent="0.15">
      <c r="A749" s="419" t="s">
        <v>17</v>
      </c>
      <c r="B749" s="10">
        <v>85</v>
      </c>
      <c r="C749" s="5">
        <v>2</v>
      </c>
      <c r="D749" s="6" t="s">
        <v>5</v>
      </c>
      <c r="E749" s="20">
        <v>3300</v>
      </c>
    </row>
    <row r="750" spans="1:5" x14ac:dyDescent="0.15">
      <c r="A750" s="419" t="s">
        <v>17</v>
      </c>
      <c r="B750" s="10">
        <v>100</v>
      </c>
      <c r="C750" s="5">
        <v>3</v>
      </c>
      <c r="D750" s="6" t="s">
        <v>5</v>
      </c>
      <c r="E750" s="20">
        <v>3300</v>
      </c>
    </row>
    <row r="751" spans="1:5" x14ac:dyDescent="0.15">
      <c r="A751" s="419" t="s">
        <v>17</v>
      </c>
      <c r="B751" s="10">
        <v>70</v>
      </c>
      <c r="C751" s="5">
        <v>2</v>
      </c>
      <c r="D751" s="6" t="s">
        <v>5</v>
      </c>
      <c r="E751" s="20">
        <v>2850</v>
      </c>
    </row>
    <row r="752" spans="1:5" x14ac:dyDescent="0.15">
      <c r="A752" s="419" t="s">
        <v>17</v>
      </c>
      <c r="B752" s="10">
        <v>69</v>
      </c>
      <c r="C752" s="5">
        <v>2</v>
      </c>
      <c r="D752" s="6" t="s">
        <v>5</v>
      </c>
      <c r="E752" s="20">
        <v>3300</v>
      </c>
    </row>
    <row r="753" spans="1:5" x14ac:dyDescent="0.15">
      <c r="A753" s="419" t="s">
        <v>17</v>
      </c>
      <c r="B753" s="10">
        <v>85</v>
      </c>
      <c r="C753" s="5">
        <v>2</v>
      </c>
      <c r="D753" s="6" t="s">
        <v>5</v>
      </c>
      <c r="E753" s="20">
        <v>3300</v>
      </c>
    </row>
    <row r="754" spans="1:5" x14ac:dyDescent="0.15">
      <c r="A754" s="419" t="s">
        <v>17</v>
      </c>
      <c r="B754" s="10">
        <v>88</v>
      </c>
      <c r="C754" s="5">
        <v>2</v>
      </c>
      <c r="D754" s="6" t="s">
        <v>5</v>
      </c>
      <c r="E754" s="20">
        <v>3300</v>
      </c>
    </row>
    <row r="755" spans="1:5" x14ac:dyDescent="0.15">
      <c r="A755" s="419" t="s">
        <v>17</v>
      </c>
      <c r="B755" s="10">
        <v>70</v>
      </c>
      <c r="C755" s="5">
        <v>2</v>
      </c>
      <c r="D755" s="6" t="s">
        <v>5</v>
      </c>
      <c r="E755" s="20">
        <v>3300</v>
      </c>
    </row>
    <row r="756" spans="1:5" x14ac:dyDescent="0.15">
      <c r="A756" s="419" t="s">
        <v>17</v>
      </c>
      <c r="B756" s="10">
        <v>94</v>
      </c>
      <c r="C756" s="5">
        <v>2</v>
      </c>
      <c r="D756" s="6" t="s">
        <v>5</v>
      </c>
      <c r="E756" s="20">
        <v>3300</v>
      </c>
    </row>
    <row r="757" spans="1:5" x14ac:dyDescent="0.15">
      <c r="A757" s="419" t="s">
        <v>17</v>
      </c>
      <c r="B757" s="10">
        <v>99</v>
      </c>
      <c r="C757" s="5">
        <v>2</v>
      </c>
      <c r="D757" s="6" t="s">
        <v>5</v>
      </c>
      <c r="E757" s="20">
        <v>3300</v>
      </c>
    </row>
    <row r="758" spans="1:5" x14ac:dyDescent="0.15">
      <c r="A758" s="419" t="s">
        <v>17</v>
      </c>
      <c r="B758" s="10">
        <v>127</v>
      </c>
      <c r="C758" s="5">
        <v>1</v>
      </c>
      <c r="D758" s="6" t="s">
        <v>5</v>
      </c>
      <c r="E758" s="20">
        <v>3000</v>
      </c>
    </row>
    <row r="759" spans="1:5" x14ac:dyDescent="0.15">
      <c r="A759" s="419" t="s">
        <v>17</v>
      </c>
      <c r="B759" s="10">
        <v>86</v>
      </c>
      <c r="C759" s="5">
        <v>2</v>
      </c>
      <c r="D759" s="6" t="s">
        <v>5</v>
      </c>
      <c r="E759" s="20">
        <v>3450</v>
      </c>
    </row>
    <row r="760" spans="1:5" x14ac:dyDescent="0.15">
      <c r="A760" s="419" t="s">
        <v>17</v>
      </c>
      <c r="B760" s="10">
        <v>79</v>
      </c>
      <c r="C760" s="5">
        <v>1</v>
      </c>
      <c r="D760" s="6" t="s">
        <v>5</v>
      </c>
      <c r="E760" s="20">
        <v>2700</v>
      </c>
    </row>
    <row r="761" spans="1:5" x14ac:dyDescent="0.15">
      <c r="A761" s="419" t="s">
        <v>17</v>
      </c>
      <c r="B761" s="10">
        <v>122</v>
      </c>
      <c r="C761" s="5">
        <v>2</v>
      </c>
      <c r="D761" s="6" t="s">
        <v>5</v>
      </c>
      <c r="E761" s="20">
        <v>3300</v>
      </c>
    </row>
    <row r="762" spans="1:5" x14ac:dyDescent="0.15">
      <c r="A762" s="419" t="s">
        <v>17</v>
      </c>
      <c r="B762" s="10">
        <v>72</v>
      </c>
      <c r="C762" s="5">
        <v>2</v>
      </c>
      <c r="D762" s="6" t="s">
        <v>5</v>
      </c>
      <c r="E762" s="20">
        <v>3300</v>
      </c>
    </row>
    <row r="763" spans="1:5" x14ac:dyDescent="0.15">
      <c r="A763" s="419" t="s">
        <v>17</v>
      </c>
      <c r="B763" s="10">
        <v>72</v>
      </c>
      <c r="C763" s="5">
        <v>2</v>
      </c>
      <c r="D763" s="6" t="s">
        <v>5</v>
      </c>
      <c r="E763" s="20">
        <v>3300</v>
      </c>
    </row>
    <row r="764" spans="1:5" x14ac:dyDescent="0.15">
      <c r="A764" s="419" t="s">
        <v>17</v>
      </c>
      <c r="B764" s="10">
        <v>125</v>
      </c>
      <c r="C764" s="5">
        <v>1</v>
      </c>
      <c r="D764" s="6" t="s">
        <v>5</v>
      </c>
      <c r="E764" s="20">
        <v>3000</v>
      </c>
    </row>
    <row r="765" spans="1:5" x14ac:dyDescent="0.15">
      <c r="A765" s="419" t="s">
        <v>17</v>
      </c>
      <c r="B765" s="10">
        <v>130</v>
      </c>
      <c r="C765" s="5">
        <v>2</v>
      </c>
      <c r="D765" s="6" t="s">
        <v>5</v>
      </c>
      <c r="E765" s="20">
        <v>3600</v>
      </c>
    </row>
    <row r="766" spans="1:5" x14ac:dyDescent="0.15">
      <c r="A766" s="419" t="s">
        <v>17</v>
      </c>
      <c r="B766" s="10">
        <v>120</v>
      </c>
      <c r="C766" s="5">
        <v>2</v>
      </c>
      <c r="D766" s="6" t="s">
        <v>5</v>
      </c>
      <c r="E766" s="20">
        <v>3600</v>
      </c>
    </row>
    <row r="767" spans="1:5" x14ac:dyDescent="0.15">
      <c r="A767" s="419" t="s">
        <v>17</v>
      </c>
      <c r="B767" s="10">
        <v>105</v>
      </c>
      <c r="C767" s="5">
        <v>2</v>
      </c>
      <c r="D767" s="6" t="s">
        <v>5</v>
      </c>
      <c r="E767" s="20">
        <v>3300</v>
      </c>
    </row>
    <row r="768" spans="1:5" x14ac:dyDescent="0.15">
      <c r="A768" s="419" t="s">
        <v>17</v>
      </c>
      <c r="B768" s="10">
        <v>70</v>
      </c>
      <c r="C768" s="5">
        <v>1</v>
      </c>
      <c r="D768" s="6" t="s">
        <v>5</v>
      </c>
      <c r="E768" s="20">
        <v>2700</v>
      </c>
    </row>
    <row r="769" spans="1:5" x14ac:dyDescent="0.15">
      <c r="A769" s="419" t="s">
        <v>17</v>
      </c>
      <c r="B769" s="10">
        <v>90</v>
      </c>
      <c r="C769" s="5">
        <v>2</v>
      </c>
      <c r="D769" s="6" t="s">
        <v>5</v>
      </c>
      <c r="E769" s="20">
        <v>3300</v>
      </c>
    </row>
    <row r="770" spans="1:5" x14ac:dyDescent="0.15">
      <c r="A770" s="419" t="s">
        <v>17</v>
      </c>
      <c r="B770" s="10">
        <v>110</v>
      </c>
      <c r="C770" s="5">
        <v>2</v>
      </c>
      <c r="D770" s="6" t="s">
        <v>5</v>
      </c>
      <c r="E770" s="20">
        <v>3600</v>
      </c>
    </row>
    <row r="771" spans="1:5" x14ac:dyDescent="0.15">
      <c r="A771" s="419" t="s">
        <v>17</v>
      </c>
      <c r="B771" s="10">
        <v>78</v>
      </c>
      <c r="C771" s="5">
        <v>1</v>
      </c>
      <c r="D771" s="6" t="s">
        <v>5</v>
      </c>
      <c r="E771" s="20">
        <v>2700</v>
      </c>
    </row>
    <row r="772" spans="1:5" x14ac:dyDescent="0.15">
      <c r="A772" s="419" t="s">
        <v>17</v>
      </c>
      <c r="B772" s="10">
        <v>110</v>
      </c>
      <c r="C772" s="5">
        <v>2</v>
      </c>
      <c r="D772" s="6" t="s">
        <v>5</v>
      </c>
      <c r="E772" s="20">
        <v>3600</v>
      </c>
    </row>
    <row r="773" spans="1:5" x14ac:dyDescent="0.15">
      <c r="A773" s="419" t="s">
        <v>17</v>
      </c>
      <c r="B773" s="10">
        <v>130</v>
      </c>
      <c r="C773" s="5">
        <v>2</v>
      </c>
      <c r="D773" s="6" t="s">
        <v>5</v>
      </c>
      <c r="E773" s="20">
        <v>3900</v>
      </c>
    </row>
    <row r="774" spans="1:5" x14ac:dyDescent="0.15">
      <c r="A774" s="419" t="s">
        <v>17</v>
      </c>
      <c r="B774" s="10">
        <v>69</v>
      </c>
      <c r="C774" s="5">
        <v>2</v>
      </c>
      <c r="D774" s="6" t="s">
        <v>5</v>
      </c>
      <c r="E774" s="20">
        <v>3300</v>
      </c>
    </row>
    <row r="775" spans="1:5" x14ac:dyDescent="0.15">
      <c r="A775" s="419" t="s">
        <v>17</v>
      </c>
      <c r="B775" s="10">
        <v>106</v>
      </c>
      <c r="C775" s="5">
        <v>2</v>
      </c>
      <c r="D775" s="6" t="s">
        <v>5</v>
      </c>
      <c r="E775" s="20">
        <v>3150</v>
      </c>
    </row>
    <row r="776" spans="1:5" x14ac:dyDescent="0.15">
      <c r="A776" s="419" t="s">
        <v>17</v>
      </c>
      <c r="B776" s="10">
        <v>79</v>
      </c>
      <c r="C776" s="5">
        <v>1</v>
      </c>
      <c r="D776" s="6" t="s">
        <v>5</v>
      </c>
      <c r="E776" s="20">
        <v>2700</v>
      </c>
    </row>
    <row r="777" spans="1:5" x14ac:dyDescent="0.15">
      <c r="A777" s="419" t="s">
        <v>17</v>
      </c>
      <c r="B777" s="10">
        <v>127</v>
      </c>
      <c r="C777" s="5">
        <v>1</v>
      </c>
      <c r="D777" s="6" t="s">
        <v>5</v>
      </c>
      <c r="E777" s="20">
        <v>1950</v>
      </c>
    </row>
    <row r="778" spans="1:5" x14ac:dyDescent="0.15">
      <c r="A778" s="419" t="s">
        <v>4</v>
      </c>
      <c r="B778" s="10">
        <v>73</v>
      </c>
      <c r="C778" s="5">
        <v>2</v>
      </c>
      <c r="D778" s="6" t="s">
        <v>5</v>
      </c>
      <c r="E778" s="20">
        <v>2850</v>
      </c>
    </row>
    <row r="779" spans="1:5" x14ac:dyDescent="0.15">
      <c r="A779" s="419" t="s">
        <v>229</v>
      </c>
      <c r="B779" s="10">
        <v>90</v>
      </c>
      <c r="C779" s="5">
        <v>2</v>
      </c>
      <c r="D779" s="6" t="s">
        <v>5</v>
      </c>
      <c r="E779" s="20">
        <v>2700</v>
      </c>
    </row>
    <row r="780" spans="1:5" x14ac:dyDescent="0.15">
      <c r="A780" s="419" t="s">
        <v>229</v>
      </c>
      <c r="B780" s="10">
        <v>100</v>
      </c>
      <c r="C780" s="5">
        <v>2</v>
      </c>
      <c r="D780" s="6" t="s">
        <v>5</v>
      </c>
      <c r="E780" s="20">
        <v>2700</v>
      </c>
    </row>
    <row r="781" spans="1:5" x14ac:dyDescent="0.15">
      <c r="A781" s="419" t="s">
        <v>17</v>
      </c>
      <c r="B781" s="10">
        <v>146</v>
      </c>
      <c r="C781" s="5">
        <v>3</v>
      </c>
      <c r="D781" s="6" t="s">
        <v>5</v>
      </c>
      <c r="E781" s="20">
        <v>3300</v>
      </c>
    </row>
    <row r="782" spans="1:5" x14ac:dyDescent="0.15">
      <c r="A782" s="420" t="s">
        <v>11</v>
      </c>
      <c r="B782" s="10">
        <v>70</v>
      </c>
      <c r="C782" s="11" t="s">
        <v>28</v>
      </c>
      <c r="D782" s="6" t="s">
        <v>5</v>
      </c>
      <c r="E782" s="20">
        <v>2550</v>
      </c>
    </row>
    <row r="783" spans="1:5" x14ac:dyDescent="0.15">
      <c r="A783" s="420" t="s">
        <v>17</v>
      </c>
      <c r="B783" s="10">
        <v>110</v>
      </c>
      <c r="C783" s="5">
        <v>2</v>
      </c>
      <c r="D783" s="6" t="s">
        <v>5</v>
      </c>
      <c r="E783" s="20">
        <v>2850</v>
      </c>
    </row>
    <row r="784" spans="1:5" x14ac:dyDescent="0.15">
      <c r="A784" s="420" t="s">
        <v>17</v>
      </c>
      <c r="B784" s="10">
        <v>170</v>
      </c>
      <c r="C784" s="5">
        <v>3</v>
      </c>
      <c r="D784" s="6" t="s">
        <v>5</v>
      </c>
      <c r="E784" s="20">
        <v>4500</v>
      </c>
    </row>
    <row r="785" spans="1:5" x14ac:dyDescent="0.15">
      <c r="A785" s="419" t="s">
        <v>12</v>
      </c>
      <c r="B785" s="10">
        <v>120</v>
      </c>
      <c r="C785" s="5">
        <v>3</v>
      </c>
      <c r="D785" s="6" t="s">
        <v>5</v>
      </c>
      <c r="E785" s="20">
        <v>3450</v>
      </c>
    </row>
    <row r="786" spans="1:5" x14ac:dyDescent="0.15">
      <c r="A786" s="419" t="s">
        <v>12</v>
      </c>
      <c r="B786" s="10">
        <v>100</v>
      </c>
      <c r="C786" s="5">
        <v>3</v>
      </c>
      <c r="D786" s="6" t="s">
        <v>5</v>
      </c>
      <c r="E786" s="20">
        <v>3300</v>
      </c>
    </row>
    <row r="787" spans="1:5" x14ac:dyDescent="0.15">
      <c r="A787" s="419" t="s">
        <v>229</v>
      </c>
      <c r="B787" s="10">
        <v>68</v>
      </c>
      <c r="C787" s="5">
        <v>1</v>
      </c>
      <c r="D787" s="6" t="s">
        <v>5</v>
      </c>
      <c r="E787" s="20">
        <v>1950</v>
      </c>
    </row>
    <row r="788" spans="1:5" x14ac:dyDescent="0.15">
      <c r="A788" s="419" t="s">
        <v>11</v>
      </c>
      <c r="B788" s="10">
        <v>185</v>
      </c>
      <c r="C788" s="5">
        <v>2</v>
      </c>
      <c r="D788" s="6" t="s">
        <v>5</v>
      </c>
      <c r="E788" s="20">
        <v>5250</v>
      </c>
    </row>
    <row r="789" spans="1:5" x14ac:dyDescent="0.15">
      <c r="A789" s="419" t="s">
        <v>11</v>
      </c>
      <c r="B789" s="10">
        <v>68</v>
      </c>
      <c r="C789" s="5">
        <v>1</v>
      </c>
      <c r="D789" s="6" t="s">
        <v>5</v>
      </c>
      <c r="E789" s="20">
        <v>2250</v>
      </c>
    </row>
    <row r="790" spans="1:5" x14ac:dyDescent="0.15">
      <c r="A790" s="419" t="s">
        <v>12</v>
      </c>
      <c r="B790" s="10">
        <v>50</v>
      </c>
      <c r="C790" s="5">
        <v>1</v>
      </c>
      <c r="D790" s="6" t="s">
        <v>5</v>
      </c>
      <c r="E790" s="20">
        <v>2100</v>
      </c>
    </row>
    <row r="791" spans="1:5" x14ac:dyDescent="0.15">
      <c r="A791" s="419" t="s">
        <v>12</v>
      </c>
      <c r="B791" s="10">
        <v>50</v>
      </c>
      <c r="C791" s="5">
        <v>1</v>
      </c>
      <c r="D791" s="6" t="s">
        <v>5</v>
      </c>
      <c r="E791" s="20">
        <v>2100</v>
      </c>
    </row>
    <row r="792" spans="1:5" x14ac:dyDescent="0.15">
      <c r="A792" s="419" t="s">
        <v>12</v>
      </c>
      <c r="B792" s="10">
        <v>50</v>
      </c>
      <c r="C792" s="5">
        <v>1</v>
      </c>
      <c r="D792" s="6" t="s">
        <v>5</v>
      </c>
      <c r="E792" s="20">
        <v>1950</v>
      </c>
    </row>
    <row r="793" spans="1:5" x14ac:dyDescent="0.15">
      <c r="A793" s="419" t="s">
        <v>12</v>
      </c>
      <c r="B793" s="10">
        <v>50</v>
      </c>
      <c r="C793" s="11" t="s">
        <v>68</v>
      </c>
      <c r="D793" s="6" t="s">
        <v>5</v>
      </c>
      <c r="E793" s="20">
        <v>2100</v>
      </c>
    </row>
    <row r="794" spans="1:5" x14ac:dyDescent="0.15">
      <c r="A794" s="419" t="s">
        <v>12</v>
      </c>
      <c r="B794" s="10">
        <v>50</v>
      </c>
      <c r="C794" s="11" t="s">
        <v>68</v>
      </c>
      <c r="D794" s="6" t="s">
        <v>5</v>
      </c>
      <c r="E794" s="20">
        <v>2100</v>
      </c>
    </row>
    <row r="795" spans="1:5" x14ac:dyDescent="0.15">
      <c r="A795" s="419" t="s">
        <v>12</v>
      </c>
      <c r="B795" s="10">
        <v>50</v>
      </c>
      <c r="C795" s="11" t="s">
        <v>68</v>
      </c>
      <c r="D795" s="6" t="s">
        <v>5</v>
      </c>
      <c r="E795" s="20">
        <v>2100</v>
      </c>
    </row>
    <row r="796" spans="1:5" x14ac:dyDescent="0.15">
      <c r="A796" s="419" t="s">
        <v>229</v>
      </c>
      <c r="B796" s="10">
        <v>165</v>
      </c>
      <c r="C796" s="5">
        <v>2</v>
      </c>
      <c r="D796" s="6" t="s">
        <v>5</v>
      </c>
      <c r="E796" s="20">
        <v>3450</v>
      </c>
    </row>
    <row r="797" spans="1:5" x14ac:dyDescent="0.15">
      <c r="A797" s="419" t="s">
        <v>4</v>
      </c>
      <c r="B797" s="10">
        <v>70</v>
      </c>
      <c r="C797" s="5">
        <v>1</v>
      </c>
      <c r="D797" s="6" t="s">
        <v>5</v>
      </c>
      <c r="E797" s="20">
        <v>2400</v>
      </c>
    </row>
    <row r="798" spans="1:5" x14ac:dyDescent="0.15">
      <c r="A798" s="419" t="s">
        <v>13</v>
      </c>
      <c r="B798" s="10">
        <v>70</v>
      </c>
      <c r="C798" s="5">
        <v>1</v>
      </c>
      <c r="D798" s="6" t="s">
        <v>5</v>
      </c>
      <c r="E798" s="20">
        <v>2850</v>
      </c>
    </row>
    <row r="799" spans="1:5" x14ac:dyDescent="0.15">
      <c r="A799" s="419" t="s">
        <v>13</v>
      </c>
      <c r="B799" s="10">
        <v>130</v>
      </c>
      <c r="C799" s="5">
        <v>3</v>
      </c>
      <c r="D799" s="6" t="s">
        <v>5</v>
      </c>
      <c r="E799" s="20">
        <v>4050</v>
      </c>
    </row>
    <row r="800" spans="1:5" x14ac:dyDescent="0.15">
      <c r="A800" s="419" t="s">
        <v>13</v>
      </c>
      <c r="B800" s="10">
        <v>163</v>
      </c>
      <c r="C800" s="5">
        <v>3</v>
      </c>
      <c r="D800" s="6" t="s">
        <v>5</v>
      </c>
      <c r="E800" s="20">
        <v>6450</v>
      </c>
    </row>
    <row r="801" spans="1:5" x14ac:dyDescent="0.15">
      <c r="A801" s="419" t="s">
        <v>11</v>
      </c>
      <c r="B801" s="10">
        <v>55</v>
      </c>
      <c r="C801" s="5">
        <v>1</v>
      </c>
      <c r="D801" s="6" t="s">
        <v>5</v>
      </c>
      <c r="E801" s="20">
        <v>2250</v>
      </c>
    </row>
    <row r="802" spans="1:5" x14ac:dyDescent="0.15">
      <c r="A802" s="419" t="s">
        <v>13</v>
      </c>
      <c r="B802" s="10">
        <v>146</v>
      </c>
      <c r="C802" s="5">
        <v>2</v>
      </c>
      <c r="D802" s="6" t="s">
        <v>5</v>
      </c>
      <c r="E802" s="20">
        <v>5100</v>
      </c>
    </row>
    <row r="803" spans="1:5" x14ac:dyDescent="0.15">
      <c r="A803" s="419" t="s">
        <v>13</v>
      </c>
      <c r="B803" s="10">
        <v>126</v>
      </c>
      <c r="C803" s="5">
        <v>2</v>
      </c>
      <c r="D803" s="6" t="s">
        <v>5</v>
      </c>
      <c r="E803" s="20">
        <v>4950</v>
      </c>
    </row>
    <row r="804" spans="1:5" x14ac:dyDescent="0.15">
      <c r="A804" s="419" t="s">
        <v>13</v>
      </c>
      <c r="B804" s="10">
        <v>80</v>
      </c>
      <c r="C804" s="5">
        <v>2</v>
      </c>
      <c r="D804" s="6" t="s">
        <v>5</v>
      </c>
      <c r="E804" s="20">
        <v>3150</v>
      </c>
    </row>
    <row r="805" spans="1:5" x14ac:dyDescent="0.15">
      <c r="A805" s="419" t="s">
        <v>13</v>
      </c>
      <c r="B805" s="10">
        <v>170</v>
      </c>
      <c r="C805" s="5">
        <v>3</v>
      </c>
      <c r="D805" s="6" t="s">
        <v>5</v>
      </c>
      <c r="E805" s="20">
        <v>10000</v>
      </c>
    </row>
    <row r="806" spans="1:5" x14ac:dyDescent="0.15">
      <c r="A806" s="419" t="s">
        <v>13</v>
      </c>
      <c r="B806" s="10">
        <v>111</v>
      </c>
      <c r="C806" s="5">
        <v>3</v>
      </c>
      <c r="D806" s="6" t="s">
        <v>5</v>
      </c>
      <c r="E806" s="20">
        <v>4200</v>
      </c>
    </row>
    <row r="807" spans="1:5" x14ac:dyDescent="0.15">
      <c r="A807" s="419" t="s">
        <v>13</v>
      </c>
      <c r="B807" s="10">
        <v>90</v>
      </c>
      <c r="C807" s="5">
        <v>2</v>
      </c>
      <c r="D807" s="6" t="s">
        <v>5</v>
      </c>
      <c r="E807" s="20">
        <v>4200</v>
      </c>
    </row>
    <row r="808" spans="1:5" x14ac:dyDescent="0.15">
      <c r="A808" s="419" t="s">
        <v>13</v>
      </c>
      <c r="B808" s="10">
        <v>130</v>
      </c>
      <c r="C808" s="5">
        <v>2</v>
      </c>
      <c r="D808" s="6" t="s">
        <v>5</v>
      </c>
      <c r="E808" s="20">
        <v>4050</v>
      </c>
    </row>
    <row r="809" spans="1:5" x14ac:dyDescent="0.15">
      <c r="A809" s="419" t="s">
        <v>13</v>
      </c>
      <c r="B809" s="10">
        <v>200</v>
      </c>
      <c r="C809" s="5">
        <v>5</v>
      </c>
      <c r="D809" s="6" t="s">
        <v>5</v>
      </c>
      <c r="E809" s="20">
        <v>9750</v>
      </c>
    </row>
    <row r="810" spans="1:5" x14ac:dyDescent="0.15">
      <c r="A810" s="419" t="s">
        <v>13</v>
      </c>
      <c r="B810" s="10">
        <v>96</v>
      </c>
      <c r="C810" s="5">
        <v>1</v>
      </c>
      <c r="D810" s="6" t="s">
        <v>5</v>
      </c>
      <c r="E810" s="20">
        <v>3150</v>
      </c>
    </row>
    <row r="811" spans="1:5" x14ac:dyDescent="0.15">
      <c r="A811" s="419" t="s">
        <v>13</v>
      </c>
      <c r="B811" s="10">
        <v>53</v>
      </c>
      <c r="C811" s="5">
        <v>2</v>
      </c>
      <c r="D811" s="6" t="s">
        <v>5</v>
      </c>
      <c r="E811" s="20">
        <v>2700</v>
      </c>
    </row>
    <row r="812" spans="1:5" x14ac:dyDescent="0.15">
      <c r="A812" s="419" t="s">
        <v>229</v>
      </c>
      <c r="B812" s="10">
        <v>60</v>
      </c>
      <c r="C812" s="5">
        <v>2</v>
      </c>
      <c r="D812" s="6" t="s">
        <v>5</v>
      </c>
      <c r="E812" s="20">
        <v>2700</v>
      </c>
    </row>
    <row r="813" spans="1:5" x14ac:dyDescent="0.15">
      <c r="A813" s="419" t="s">
        <v>229</v>
      </c>
      <c r="B813" s="10">
        <v>80</v>
      </c>
      <c r="C813" s="5">
        <v>2</v>
      </c>
      <c r="D813" s="6" t="s">
        <v>5</v>
      </c>
      <c r="E813" s="20">
        <v>2850</v>
      </c>
    </row>
    <row r="814" spans="1:5" x14ac:dyDescent="0.15">
      <c r="A814" s="419" t="s">
        <v>13</v>
      </c>
      <c r="B814" s="10">
        <v>80</v>
      </c>
      <c r="C814" s="5">
        <v>2</v>
      </c>
      <c r="D814" s="6" t="s">
        <v>5</v>
      </c>
      <c r="E814" s="20">
        <v>2250</v>
      </c>
    </row>
    <row r="815" spans="1:5" x14ac:dyDescent="0.15">
      <c r="A815" s="419" t="s">
        <v>13</v>
      </c>
      <c r="B815" s="10">
        <v>80</v>
      </c>
      <c r="C815" s="5">
        <v>2</v>
      </c>
      <c r="D815" s="6" t="s">
        <v>5</v>
      </c>
      <c r="E815" s="20">
        <v>2700</v>
      </c>
    </row>
    <row r="816" spans="1:5" x14ac:dyDescent="0.15">
      <c r="A816" s="419" t="s">
        <v>229</v>
      </c>
      <c r="B816" s="10">
        <v>60</v>
      </c>
      <c r="C816" s="5">
        <v>1</v>
      </c>
      <c r="D816" s="6" t="s">
        <v>5</v>
      </c>
      <c r="E816" s="20">
        <v>1400</v>
      </c>
    </row>
    <row r="817" spans="1:5" x14ac:dyDescent="0.15">
      <c r="A817" s="419" t="s">
        <v>229</v>
      </c>
      <c r="B817" s="10">
        <v>40</v>
      </c>
      <c r="C817" s="5">
        <v>1</v>
      </c>
      <c r="D817" s="6" t="s">
        <v>5</v>
      </c>
      <c r="E817" s="20">
        <v>2100</v>
      </c>
    </row>
    <row r="818" spans="1:5" x14ac:dyDescent="0.15">
      <c r="A818" s="419" t="s">
        <v>229</v>
      </c>
      <c r="B818" s="10">
        <v>56</v>
      </c>
      <c r="C818" s="5">
        <v>1</v>
      </c>
      <c r="D818" s="6" t="s">
        <v>5</v>
      </c>
      <c r="E818" s="20">
        <v>2250</v>
      </c>
    </row>
    <row r="819" spans="1:5" x14ac:dyDescent="0.15">
      <c r="A819" s="419" t="s">
        <v>229</v>
      </c>
      <c r="B819" s="10">
        <v>51</v>
      </c>
      <c r="C819" s="13">
        <v>1</v>
      </c>
      <c r="D819" s="6" t="s">
        <v>5</v>
      </c>
      <c r="E819" s="19">
        <v>2700</v>
      </c>
    </row>
    <row r="820" spans="1:5" x14ac:dyDescent="0.15">
      <c r="A820" s="419" t="s">
        <v>13</v>
      </c>
      <c r="B820" s="10">
        <v>114</v>
      </c>
      <c r="C820" s="5">
        <v>2</v>
      </c>
      <c r="D820" s="6" t="s">
        <v>5</v>
      </c>
      <c r="E820" s="20">
        <v>3900</v>
      </c>
    </row>
    <row r="821" spans="1:5" x14ac:dyDescent="0.15">
      <c r="A821" s="419" t="s">
        <v>13</v>
      </c>
      <c r="B821" s="10">
        <v>136</v>
      </c>
      <c r="C821" s="5">
        <v>1</v>
      </c>
      <c r="D821" s="6" t="s">
        <v>5</v>
      </c>
      <c r="E821" s="20">
        <v>4050</v>
      </c>
    </row>
    <row r="822" spans="1:5" x14ac:dyDescent="0.15">
      <c r="A822" s="419" t="s">
        <v>13</v>
      </c>
      <c r="B822" s="10">
        <v>80</v>
      </c>
      <c r="C822" s="5">
        <v>2</v>
      </c>
      <c r="D822" s="6" t="s">
        <v>5</v>
      </c>
      <c r="E822" s="20">
        <v>3300</v>
      </c>
    </row>
    <row r="823" spans="1:5" x14ac:dyDescent="0.15">
      <c r="A823" s="419" t="s">
        <v>13</v>
      </c>
      <c r="B823" s="10">
        <v>120</v>
      </c>
      <c r="C823" s="5">
        <v>2</v>
      </c>
      <c r="D823" s="6" t="s">
        <v>5</v>
      </c>
      <c r="E823" s="20">
        <v>5700</v>
      </c>
    </row>
    <row r="824" spans="1:5" x14ac:dyDescent="0.15">
      <c r="A824" s="419" t="s">
        <v>13</v>
      </c>
      <c r="B824" s="10">
        <v>80</v>
      </c>
      <c r="C824" s="5">
        <v>1</v>
      </c>
      <c r="D824" s="6" t="s">
        <v>5</v>
      </c>
      <c r="E824" s="20">
        <v>3000</v>
      </c>
    </row>
    <row r="825" spans="1:5" x14ac:dyDescent="0.15">
      <c r="A825" s="419" t="s">
        <v>13</v>
      </c>
      <c r="B825" s="10">
        <v>60</v>
      </c>
      <c r="C825" s="5">
        <v>1</v>
      </c>
      <c r="D825" s="6" t="s">
        <v>5</v>
      </c>
      <c r="E825" s="20">
        <v>3000</v>
      </c>
    </row>
    <row r="826" spans="1:5" x14ac:dyDescent="0.15">
      <c r="A826" s="419" t="s">
        <v>13</v>
      </c>
      <c r="B826" s="10">
        <v>60</v>
      </c>
      <c r="C826" s="5">
        <v>1</v>
      </c>
      <c r="D826" s="6" t="s">
        <v>5</v>
      </c>
      <c r="E826" s="20">
        <v>3000</v>
      </c>
    </row>
    <row r="827" spans="1:5" x14ac:dyDescent="0.15">
      <c r="A827" s="419" t="s">
        <v>13</v>
      </c>
      <c r="B827" s="10">
        <v>100</v>
      </c>
      <c r="C827" s="5">
        <v>2</v>
      </c>
      <c r="D827" s="6" t="s">
        <v>5</v>
      </c>
      <c r="E827" s="20">
        <v>3900</v>
      </c>
    </row>
    <row r="828" spans="1:5" x14ac:dyDescent="0.15">
      <c r="A828" s="419" t="s">
        <v>13</v>
      </c>
      <c r="B828" s="10">
        <v>120</v>
      </c>
      <c r="C828" s="5">
        <v>2</v>
      </c>
      <c r="D828" s="6" t="s">
        <v>5</v>
      </c>
      <c r="E828" s="20">
        <v>5400</v>
      </c>
    </row>
    <row r="829" spans="1:5" x14ac:dyDescent="0.15">
      <c r="A829" s="419" t="s">
        <v>13</v>
      </c>
      <c r="B829" s="10">
        <v>120</v>
      </c>
      <c r="C829" s="5">
        <v>2</v>
      </c>
      <c r="D829" s="6" t="s">
        <v>5</v>
      </c>
      <c r="E829" s="20">
        <v>5600</v>
      </c>
    </row>
    <row r="830" spans="1:5" x14ac:dyDescent="0.15">
      <c r="A830" s="419" t="s">
        <v>13</v>
      </c>
      <c r="B830" s="10">
        <v>82</v>
      </c>
      <c r="C830" s="5">
        <v>1</v>
      </c>
      <c r="D830" s="6" t="s">
        <v>5</v>
      </c>
      <c r="E830" s="20">
        <v>3000</v>
      </c>
    </row>
    <row r="831" spans="1:5" x14ac:dyDescent="0.15">
      <c r="A831" s="419" t="s">
        <v>13</v>
      </c>
      <c r="B831" s="10">
        <v>60</v>
      </c>
      <c r="C831" s="5">
        <v>1</v>
      </c>
      <c r="D831" s="6" t="s">
        <v>5</v>
      </c>
      <c r="E831" s="20">
        <v>3000</v>
      </c>
    </row>
    <row r="832" spans="1:5" x14ac:dyDescent="0.15">
      <c r="A832" s="419" t="s">
        <v>13</v>
      </c>
      <c r="B832" s="10">
        <v>64</v>
      </c>
      <c r="C832" s="5">
        <v>1</v>
      </c>
      <c r="D832" s="6" t="s">
        <v>5</v>
      </c>
      <c r="E832" s="20">
        <v>3150</v>
      </c>
    </row>
    <row r="833" spans="1:5" x14ac:dyDescent="0.15">
      <c r="A833" s="419" t="s">
        <v>13</v>
      </c>
      <c r="B833" s="10">
        <v>120</v>
      </c>
      <c r="C833" s="5">
        <v>2</v>
      </c>
      <c r="D833" s="6" t="s">
        <v>5</v>
      </c>
      <c r="E833" s="20">
        <v>5700</v>
      </c>
    </row>
    <row r="834" spans="1:5" x14ac:dyDescent="0.15">
      <c r="A834" s="419" t="s">
        <v>13</v>
      </c>
      <c r="B834" s="10">
        <v>120</v>
      </c>
      <c r="C834" s="5">
        <v>2</v>
      </c>
      <c r="D834" s="6" t="s">
        <v>5</v>
      </c>
      <c r="E834" s="20">
        <v>5700</v>
      </c>
    </row>
    <row r="835" spans="1:5" x14ac:dyDescent="0.15">
      <c r="A835" s="419" t="s">
        <v>13</v>
      </c>
      <c r="B835" s="10">
        <v>182</v>
      </c>
      <c r="C835" s="5">
        <v>3</v>
      </c>
      <c r="D835" s="6" t="s">
        <v>5</v>
      </c>
      <c r="E835" s="20">
        <v>5400</v>
      </c>
    </row>
    <row r="836" spans="1:5" x14ac:dyDescent="0.15">
      <c r="A836" s="419" t="s">
        <v>13</v>
      </c>
      <c r="B836" s="10">
        <v>123</v>
      </c>
      <c r="C836" s="5">
        <v>3</v>
      </c>
      <c r="D836" s="6" t="s">
        <v>5</v>
      </c>
      <c r="E836" s="20">
        <v>4800</v>
      </c>
    </row>
    <row r="837" spans="1:5" x14ac:dyDescent="0.15">
      <c r="A837" s="419" t="s">
        <v>13</v>
      </c>
      <c r="B837" s="10">
        <v>108</v>
      </c>
      <c r="C837" s="5">
        <v>2</v>
      </c>
      <c r="D837" s="6" t="s">
        <v>5</v>
      </c>
      <c r="E837" s="20">
        <v>3750</v>
      </c>
    </row>
    <row r="838" spans="1:5" x14ac:dyDescent="0.15">
      <c r="A838" s="419" t="s">
        <v>13</v>
      </c>
      <c r="B838" s="10">
        <v>60</v>
      </c>
      <c r="C838" s="5">
        <v>1</v>
      </c>
      <c r="D838" s="6" t="s">
        <v>5</v>
      </c>
      <c r="E838" s="20">
        <v>3000</v>
      </c>
    </row>
    <row r="839" spans="1:5" x14ac:dyDescent="0.15">
      <c r="A839" s="419" t="s">
        <v>13</v>
      </c>
      <c r="B839" s="10">
        <v>80</v>
      </c>
      <c r="C839" s="5">
        <v>1</v>
      </c>
      <c r="D839" s="6" t="s">
        <v>5</v>
      </c>
      <c r="E839" s="20">
        <v>3000</v>
      </c>
    </row>
    <row r="840" spans="1:5" x14ac:dyDescent="0.15">
      <c r="A840" s="419" t="s">
        <v>13</v>
      </c>
      <c r="B840" s="10">
        <v>108</v>
      </c>
      <c r="C840" s="5">
        <v>2</v>
      </c>
      <c r="D840" s="6" t="s">
        <v>5</v>
      </c>
      <c r="E840" s="20">
        <v>3750</v>
      </c>
    </row>
    <row r="841" spans="1:5" x14ac:dyDescent="0.15">
      <c r="A841" s="419" t="s">
        <v>13</v>
      </c>
      <c r="B841" s="10">
        <v>100</v>
      </c>
      <c r="C841" s="5">
        <v>2</v>
      </c>
      <c r="D841" s="6" t="s">
        <v>5</v>
      </c>
      <c r="E841" s="20">
        <v>5850</v>
      </c>
    </row>
    <row r="842" spans="1:5" x14ac:dyDescent="0.15">
      <c r="A842" s="419" t="s">
        <v>13</v>
      </c>
      <c r="B842" s="10">
        <v>80</v>
      </c>
      <c r="C842" s="5">
        <v>1</v>
      </c>
      <c r="D842" s="6" t="s">
        <v>5</v>
      </c>
      <c r="E842" s="20">
        <v>3000</v>
      </c>
    </row>
    <row r="843" spans="1:5" x14ac:dyDescent="0.15">
      <c r="A843" s="419" t="s">
        <v>13</v>
      </c>
      <c r="B843" s="10">
        <v>45</v>
      </c>
      <c r="C843" s="5">
        <v>1</v>
      </c>
      <c r="D843" s="6" t="s">
        <v>5</v>
      </c>
      <c r="E843" s="20">
        <v>2550</v>
      </c>
    </row>
    <row r="844" spans="1:5" x14ac:dyDescent="0.15">
      <c r="A844" s="419" t="s">
        <v>13</v>
      </c>
      <c r="B844" s="10">
        <v>65</v>
      </c>
      <c r="C844" s="5">
        <v>1</v>
      </c>
      <c r="D844" s="6" t="s">
        <v>5</v>
      </c>
      <c r="E844" s="20">
        <v>2850</v>
      </c>
    </row>
    <row r="845" spans="1:5" x14ac:dyDescent="0.15">
      <c r="A845" s="419" t="s">
        <v>13</v>
      </c>
      <c r="B845" s="10">
        <v>80</v>
      </c>
      <c r="C845" s="5">
        <v>1</v>
      </c>
      <c r="D845" s="6" t="s">
        <v>5</v>
      </c>
      <c r="E845" s="20">
        <v>3000</v>
      </c>
    </row>
    <row r="846" spans="1:5" x14ac:dyDescent="0.15">
      <c r="A846" s="419" t="s">
        <v>13</v>
      </c>
      <c r="B846" s="10">
        <v>106</v>
      </c>
      <c r="C846" s="5">
        <v>2</v>
      </c>
      <c r="D846" s="6" t="s">
        <v>5</v>
      </c>
      <c r="E846" s="20">
        <v>4050</v>
      </c>
    </row>
    <row r="847" spans="1:5" x14ac:dyDescent="0.15">
      <c r="A847" s="420" t="s">
        <v>13</v>
      </c>
      <c r="B847" s="10">
        <v>215</v>
      </c>
      <c r="C847" s="5">
        <v>4</v>
      </c>
      <c r="D847" s="6" t="s">
        <v>5</v>
      </c>
      <c r="E847" s="20">
        <v>10050</v>
      </c>
    </row>
    <row r="848" spans="1:5" x14ac:dyDescent="0.15">
      <c r="A848" s="419" t="s">
        <v>12</v>
      </c>
      <c r="B848" s="10">
        <v>80</v>
      </c>
      <c r="C848" s="5">
        <v>2</v>
      </c>
      <c r="D848" s="6" t="s">
        <v>5</v>
      </c>
      <c r="E848" s="20">
        <v>2700</v>
      </c>
    </row>
    <row r="849" spans="1:5" x14ac:dyDescent="0.15">
      <c r="A849" s="419" t="s">
        <v>12</v>
      </c>
      <c r="B849" s="10">
        <v>100</v>
      </c>
      <c r="C849" s="5">
        <v>2</v>
      </c>
      <c r="D849" s="6" t="s">
        <v>5</v>
      </c>
      <c r="E849" s="20">
        <v>3300</v>
      </c>
    </row>
    <row r="850" spans="1:5" x14ac:dyDescent="0.15">
      <c r="A850" s="419" t="s">
        <v>12</v>
      </c>
      <c r="B850" s="10">
        <v>100</v>
      </c>
      <c r="C850" s="5">
        <v>3</v>
      </c>
      <c r="D850" s="6" t="s">
        <v>5</v>
      </c>
      <c r="E850" s="20">
        <v>4200</v>
      </c>
    </row>
    <row r="851" spans="1:5" x14ac:dyDescent="0.15">
      <c r="A851" s="419" t="s">
        <v>12</v>
      </c>
      <c r="B851" s="10">
        <v>69</v>
      </c>
      <c r="C851" s="5">
        <v>1</v>
      </c>
      <c r="D851" s="6" t="s">
        <v>5</v>
      </c>
      <c r="E851" s="20">
        <v>2550</v>
      </c>
    </row>
    <row r="852" spans="1:5" x14ac:dyDescent="0.15">
      <c r="A852" s="419" t="s">
        <v>12</v>
      </c>
      <c r="B852" s="10">
        <v>60</v>
      </c>
      <c r="C852" s="11" t="s">
        <v>28</v>
      </c>
      <c r="D852" s="6" t="s">
        <v>5</v>
      </c>
      <c r="E852" s="20">
        <v>2700</v>
      </c>
    </row>
    <row r="853" spans="1:5" x14ac:dyDescent="0.15">
      <c r="A853" s="419" t="s">
        <v>12</v>
      </c>
      <c r="B853" s="10">
        <v>80</v>
      </c>
      <c r="C853" s="5">
        <v>2</v>
      </c>
      <c r="D853" s="6" t="s">
        <v>5</v>
      </c>
      <c r="E853" s="20">
        <v>3300</v>
      </c>
    </row>
    <row r="854" spans="1:5" x14ac:dyDescent="0.15">
      <c r="A854" s="419" t="s">
        <v>12</v>
      </c>
      <c r="B854" s="10">
        <v>157</v>
      </c>
      <c r="C854" s="5">
        <v>2</v>
      </c>
      <c r="D854" s="6" t="s">
        <v>5</v>
      </c>
      <c r="E854" s="20">
        <v>3750</v>
      </c>
    </row>
    <row r="855" spans="1:5" x14ac:dyDescent="0.15">
      <c r="A855" s="419" t="s">
        <v>229</v>
      </c>
      <c r="B855" s="10">
        <v>72</v>
      </c>
      <c r="C855" s="5">
        <v>2</v>
      </c>
      <c r="D855" s="6" t="s">
        <v>5</v>
      </c>
      <c r="E855" s="20">
        <v>2700</v>
      </c>
    </row>
    <row r="856" spans="1:5" x14ac:dyDescent="0.15">
      <c r="A856" s="420" t="s">
        <v>13</v>
      </c>
      <c r="B856" s="10" t="s">
        <v>70</v>
      </c>
      <c r="C856" s="5">
        <v>1</v>
      </c>
      <c r="D856" s="6" t="s">
        <v>5</v>
      </c>
      <c r="E856" s="20">
        <v>3000</v>
      </c>
    </row>
    <row r="857" spans="1:5" x14ac:dyDescent="0.15">
      <c r="A857" s="420" t="s">
        <v>13</v>
      </c>
      <c r="B857" s="10" t="s">
        <v>71</v>
      </c>
      <c r="C857" s="5">
        <v>2</v>
      </c>
      <c r="D857" s="6" t="s">
        <v>5</v>
      </c>
      <c r="E857" s="20">
        <v>3600</v>
      </c>
    </row>
    <row r="858" spans="1:5" x14ac:dyDescent="0.15">
      <c r="A858" s="420" t="s">
        <v>13</v>
      </c>
      <c r="B858" s="10" t="s">
        <v>72</v>
      </c>
      <c r="C858" s="5">
        <v>2</v>
      </c>
      <c r="D858" s="6" t="s">
        <v>5</v>
      </c>
      <c r="E858" s="20">
        <v>3300</v>
      </c>
    </row>
    <row r="859" spans="1:5" x14ac:dyDescent="0.15">
      <c r="A859" s="420" t="s">
        <v>12</v>
      </c>
      <c r="B859" s="10" t="s">
        <v>73</v>
      </c>
      <c r="C859" s="5">
        <v>2</v>
      </c>
      <c r="D859" s="6" t="s">
        <v>5</v>
      </c>
      <c r="E859" s="20">
        <v>2850</v>
      </c>
    </row>
    <row r="860" spans="1:5" x14ac:dyDescent="0.15">
      <c r="A860" s="419" t="s">
        <v>229</v>
      </c>
      <c r="B860" s="10" t="s">
        <v>74</v>
      </c>
      <c r="C860" s="11" t="s">
        <v>68</v>
      </c>
      <c r="D860" s="9" t="s">
        <v>5</v>
      </c>
      <c r="E860" s="20">
        <v>2550</v>
      </c>
    </row>
    <row r="861" spans="1:5" x14ac:dyDescent="0.15">
      <c r="A861" s="420" t="s">
        <v>13</v>
      </c>
      <c r="B861" s="10" t="s">
        <v>75</v>
      </c>
      <c r="C861" s="11">
        <v>2</v>
      </c>
      <c r="D861" s="9" t="s">
        <v>5</v>
      </c>
      <c r="E861" s="20">
        <v>3300</v>
      </c>
    </row>
    <row r="862" spans="1:5" x14ac:dyDescent="0.15">
      <c r="A862" s="419" t="s">
        <v>229</v>
      </c>
      <c r="B862" s="10" t="s">
        <v>76</v>
      </c>
      <c r="C862" s="11">
        <v>2</v>
      </c>
      <c r="D862" s="9" t="s">
        <v>5</v>
      </c>
      <c r="E862" s="20">
        <v>3600</v>
      </c>
    </row>
    <row r="863" spans="1:5" x14ac:dyDescent="0.15">
      <c r="A863" s="419" t="s">
        <v>12</v>
      </c>
      <c r="B863" s="10">
        <v>130</v>
      </c>
      <c r="C863" s="5">
        <v>3</v>
      </c>
      <c r="D863" s="6" t="s">
        <v>5</v>
      </c>
      <c r="E863" s="20">
        <v>3750</v>
      </c>
    </row>
    <row r="864" spans="1:5" x14ac:dyDescent="0.15">
      <c r="A864" s="419" t="s">
        <v>229</v>
      </c>
      <c r="B864" s="10" t="s">
        <v>77</v>
      </c>
      <c r="C864" s="11" t="s">
        <v>68</v>
      </c>
      <c r="D864" s="9" t="s">
        <v>5</v>
      </c>
      <c r="E864" s="20">
        <v>2400</v>
      </c>
    </row>
    <row r="865" spans="1:5" x14ac:dyDescent="0.15">
      <c r="A865" s="420" t="s">
        <v>11</v>
      </c>
      <c r="B865" s="10" t="s">
        <v>60</v>
      </c>
      <c r="C865" s="11" t="s">
        <v>67</v>
      </c>
      <c r="D865" s="9" t="s">
        <v>5</v>
      </c>
      <c r="E865" s="20">
        <v>5550</v>
      </c>
    </row>
    <row r="866" spans="1:5" x14ac:dyDescent="0.15">
      <c r="A866" s="419" t="s">
        <v>13</v>
      </c>
      <c r="B866" s="10">
        <v>139</v>
      </c>
      <c r="C866" s="5">
        <v>2</v>
      </c>
      <c r="D866" s="6" t="s">
        <v>5</v>
      </c>
      <c r="E866" s="20">
        <v>3750</v>
      </c>
    </row>
    <row r="867" spans="1:5" x14ac:dyDescent="0.15">
      <c r="A867" s="419" t="s">
        <v>13</v>
      </c>
      <c r="B867" s="10">
        <v>77</v>
      </c>
      <c r="C867" s="5">
        <v>1</v>
      </c>
      <c r="D867" s="6" t="s">
        <v>5</v>
      </c>
      <c r="E867" s="20">
        <v>2700</v>
      </c>
    </row>
    <row r="868" spans="1:5" x14ac:dyDescent="0.15">
      <c r="A868" s="419" t="s">
        <v>13</v>
      </c>
      <c r="B868" s="10">
        <v>96</v>
      </c>
      <c r="C868" s="5">
        <v>2</v>
      </c>
      <c r="D868" s="9" t="s">
        <v>5</v>
      </c>
      <c r="E868" s="20">
        <v>2700</v>
      </c>
    </row>
    <row r="869" spans="1:5" x14ac:dyDescent="0.15">
      <c r="A869" s="419" t="s">
        <v>13</v>
      </c>
      <c r="B869" s="10">
        <v>139</v>
      </c>
      <c r="C869" s="5">
        <v>1</v>
      </c>
      <c r="D869" s="9" t="s">
        <v>5</v>
      </c>
      <c r="E869" s="20">
        <v>3150</v>
      </c>
    </row>
    <row r="870" spans="1:5" x14ac:dyDescent="0.15">
      <c r="A870" s="419" t="s">
        <v>13</v>
      </c>
      <c r="B870" s="10">
        <v>138</v>
      </c>
      <c r="C870" s="5">
        <v>1</v>
      </c>
      <c r="D870" s="9" t="s">
        <v>5</v>
      </c>
      <c r="E870" s="20">
        <v>3150</v>
      </c>
    </row>
    <row r="871" spans="1:5" x14ac:dyDescent="0.15">
      <c r="A871" s="419" t="s">
        <v>13</v>
      </c>
      <c r="B871" s="10" t="s">
        <v>70</v>
      </c>
      <c r="C871" s="5">
        <v>1</v>
      </c>
      <c r="D871" s="9" t="s">
        <v>5</v>
      </c>
      <c r="E871" s="20">
        <v>3000</v>
      </c>
    </row>
    <row r="872" spans="1:5" x14ac:dyDescent="0.15">
      <c r="A872" s="419" t="s">
        <v>13</v>
      </c>
      <c r="B872" s="10" t="s">
        <v>71</v>
      </c>
      <c r="C872" s="5">
        <v>2</v>
      </c>
      <c r="D872" s="9" t="s">
        <v>5</v>
      </c>
      <c r="E872" s="20">
        <v>3600</v>
      </c>
    </row>
    <row r="873" spans="1:5" x14ac:dyDescent="0.15">
      <c r="A873" s="419" t="s">
        <v>13</v>
      </c>
      <c r="B873" s="10" t="s">
        <v>72</v>
      </c>
      <c r="C873" s="5">
        <v>2</v>
      </c>
      <c r="D873" s="6" t="s">
        <v>5</v>
      </c>
      <c r="E873" s="20">
        <v>3300</v>
      </c>
    </row>
    <row r="874" spans="1:5" x14ac:dyDescent="0.15">
      <c r="A874" s="419" t="s">
        <v>12</v>
      </c>
      <c r="B874" s="10">
        <v>76</v>
      </c>
      <c r="C874" s="5">
        <v>2</v>
      </c>
      <c r="D874" s="9" t="s">
        <v>5</v>
      </c>
      <c r="E874" s="20">
        <v>2550</v>
      </c>
    </row>
    <row r="875" spans="1:5" x14ac:dyDescent="0.15">
      <c r="A875" s="419" t="s">
        <v>12</v>
      </c>
      <c r="B875" s="10">
        <v>80</v>
      </c>
      <c r="C875" s="5">
        <v>2</v>
      </c>
      <c r="D875" s="9" t="s">
        <v>5</v>
      </c>
      <c r="E875" s="20">
        <v>2700</v>
      </c>
    </row>
    <row r="876" spans="1:5" x14ac:dyDescent="0.15">
      <c r="A876" s="419" t="s">
        <v>12</v>
      </c>
      <c r="B876" s="10">
        <v>60</v>
      </c>
      <c r="C876" s="5">
        <v>1</v>
      </c>
      <c r="D876" s="9" t="s">
        <v>5</v>
      </c>
      <c r="E876" s="20">
        <v>2250</v>
      </c>
    </row>
    <row r="877" spans="1:5" x14ac:dyDescent="0.15">
      <c r="A877" s="419" t="s">
        <v>12</v>
      </c>
      <c r="B877" s="10">
        <v>70</v>
      </c>
      <c r="C877" s="5">
        <v>2</v>
      </c>
      <c r="D877" s="9" t="s">
        <v>5</v>
      </c>
      <c r="E877" s="20">
        <v>2700</v>
      </c>
    </row>
    <row r="878" spans="1:5" x14ac:dyDescent="0.15">
      <c r="A878" s="420" t="s">
        <v>13</v>
      </c>
      <c r="B878" s="10" t="s">
        <v>79</v>
      </c>
      <c r="C878" s="11" t="s">
        <v>67</v>
      </c>
      <c r="D878" s="9" t="s">
        <v>5</v>
      </c>
      <c r="E878" s="20">
        <v>5700</v>
      </c>
    </row>
    <row r="879" spans="1:5" x14ac:dyDescent="0.15">
      <c r="A879" s="420" t="s">
        <v>13</v>
      </c>
      <c r="B879" s="10" t="s">
        <v>80</v>
      </c>
      <c r="C879" s="11" t="s">
        <v>67</v>
      </c>
      <c r="D879" s="9" t="s">
        <v>5</v>
      </c>
      <c r="E879" s="20">
        <v>4950</v>
      </c>
    </row>
    <row r="880" spans="1:5" x14ac:dyDescent="0.15">
      <c r="A880" s="420"/>
      <c r="B880" s="10" t="s">
        <v>81</v>
      </c>
      <c r="C880" s="11" t="s">
        <v>67</v>
      </c>
      <c r="D880" s="9" t="s">
        <v>5</v>
      </c>
      <c r="E880" s="20">
        <v>4800</v>
      </c>
    </row>
    <row r="881" spans="1:5" x14ac:dyDescent="0.15">
      <c r="A881" s="419" t="s">
        <v>229</v>
      </c>
      <c r="B881" s="10" t="s">
        <v>82</v>
      </c>
      <c r="C881" s="11" t="s">
        <v>67</v>
      </c>
      <c r="D881" s="9" t="s">
        <v>5</v>
      </c>
      <c r="E881" s="20">
        <v>4200</v>
      </c>
    </row>
    <row r="882" spans="1:5" x14ac:dyDescent="0.15">
      <c r="A882" s="420" t="s">
        <v>12</v>
      </c>
      <c r="B882" s="10" t="s">
        <v>83</v>
      </c>
      <c r="C882" s="11" t="s">
        <v>67</v>
      </c>
      <c r="D882" s="9" t="s">
        <v>5</v>
      </c>
      <c r="E882" s="20">
        <v>3600</v>
      </c>
    </row>
    <row r="883" spans="1:5" x14ac:dyDescent="0.15">
      <c r="A883" s="420" t="s">
        <v>11</v>
      </c>
      <c r="B883" s="10" t="s">
        <v>84</v>
      </c>
      <c r="C883" s="11" t="s">
        <v>68</v>
      </c>
      <c r="D883" s="9" t="s">
        <v>5</v>
      </c>
      <c r="E883" s="20">
        <v>1950</v>
      </c>
    </row>
    <row r="884" spans="1:5" x14ac:dyDescent="0.15">
      <c r="A884" s="420" t="s">
        <v>11</v>
      </c>
      <c r="B884" s="10" t="s">
        <v>84</v>
      </c>
      <c r="C884" s="11" t="s">
        <v>68</v>
      </c>
      <c r="D884" s="9" t="s">
        <v>5</v>
      </c>
      <c r="E884" s="20">
        <v>2250</v>
      </c>
    </row>
  </sheetData>
  <autoFilter ref="A1:E884" xr:uid="{821BDF65-2304-46FE-85D3-E0138718671D}"/>
  <conditionalFormatting sqref="E1 D1:D884">
    <cfRule type="containsText" dxfId="4" priority="1" operator="containsText" text="Corporativo">
      <formula>NOT(ISERROR(SEARCH(("Corporativo"),(D1))))</formula>
    </cfRule>
  </conditionalFormatting>
  <conditionalFormatting sqref="E1 D1:D884">
    <cfRule type="containsText" dxfId="3" priority="2" operator="containsText" text="Turístico">
      <formula>NOT(ISERROR(SEARCH(("Turístico"),(D1))))</formula>
    </cfRule>
  </conditionalFormatting>
  <conditionalFormatting sqref="E2:E884">
    <cfRule type="cellIs" dxfId="2" priority="3" operator="lessThan">
      <formula>1000</formula>
    </cfRule>
  </conditionalFormatting>
  <conditionalFormatting sqref="E2:E884">
    <cfRule type="notContainsBlanks" dxfId="1" priority="4">
      <formula>LEN(TRIM(E2))&gt;0</formula>
    </cfRule>
  </conditionalFormatting>
  <dataValidations count="2">
    <dataValidation allowBlank="1" showErrorMessage="1" sqref="A2:A884" xr:uid="{C0D4D646-452A-4355-BD26-6A5318D1D814}"/>
    <dataValidation type="list" allowBlank="1" sqref="C2:D884" xr:uid="{80242D4A-B405-4D1A-AF3D-746E2433A1DF}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90000"/>
    <outlinePr summaryBelow="0" summaryRight="0"/>
    <pageSetUpPr fitToPage="1"/>
  </sheetPr>
  <dimension ref="A1:AW889"/>
  <sheetViews>
    <sheetView showGridLines="0" workbookViewId="0"/>
  </sheetViews>
  <sheetFormatPr baseColWidth="10" defaultColWidth="14.5" defaultRowHeight="15" customHeight="1" x14ac:dyDescent="0.15"/>
  <cols>
    <col min="1" max="1" width="4.1640625" customWidth="1"/>
    <col min="2" max="2" width="9.5" customWidth="1"/>
    <col min="3" max="3" width="12.6640625" customWidth="1"/>
    <col min="4" max="5" width="9.5" customWidth="1"/>
    <col min="6" max="6" width="11" customWidth="1"/>
    <col min="7" max="9" width="9.5" customWidth="1"/>
    <col min="10" max="10" width="15.5" customWidth="1"/>
    <col min="11" max="12" width="9.5" customWidth="1"/>
    <col min="13" max="22" width="11.33203125" customWidth="1"/>
    <col min="24" max="24" width="13.1640625" customWidth="1"/>
  </cols>
  <sheetData>
    <row r="1" spans="1:49" ht="16.5" customHeight="1" x14ac:dyDescent="0.15">
      <c r="A1" s="16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49" ht="16.5" customHeight="1" x14ac:dyDescent="0.15">
      <c r="A2" s="8"/>
      <c r="B2" s="87" t="s">
        <v>234</v>
      </c>
      <c r="C2" s="88"/>
      <c r="D2" s="88"/>
      <c r="E2" s="88"/>
      <c r="F2" s="88"/>
      <c r="G2" s="89"/>
      <c r="H2" s="89" t="s">
        <v>235</v>
      </c>
      <c r="I2" s="61"/>
      <c r="J2" s="90" t="s">
        <v>236</v>
      </c>
      <c r="K2" s="91"/>
      <c r="L2" s="8"/>
      <c r="N2" s="427" t="s">
        <v>237</v>
      </c>
      <c r="O2" s="428"/>
      <c r="P2" s="428"/>
      <c r="Q2" s="428"/>
      <c r="R2" s="429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ht="16.5" customHeight="1" x14ac:dyDescent="0.15">
      <c r="A3" s="8"/>
      <c r="B3" s="8"/>
      <c r="C3" s="8"/>
      <c r="D3" s="8"/>
      <c r="E3" s="92"/>
      <c r="F3" s="8"/>
      <c r="G3" s="8"/>
      <c r="H3" s="8"/>
      <c r="I3" s="93"/>
      <c r="J3" s="94" t="e">
        <f>G7/G6</f>
        <v>#REF!</v>
      </c>
      <c r="K3" s="95" t="e">
        <f>G8/G6</f>
        <v>#REF!</v>
      </c>
      <c r="L3" s="8"/>
      <c r="N3" s="430"/>
      <c r="O3" s="431"/>
      <c r="P3" s="431"/>
      <c r="Q3" s="431"/>
      <c r="R3" s="432"/>
      <c r="V3" s="96"/>
      <c r="W3" s="97" t="str">
        <f>F15</f>
        <v>Incorporadas</v>
      </c>
      <c r="X3" s="97" t="str">
        <f>F18</f>
        <v>Descatalogadas</v>
      </c>
      <c r="Y3" s="8"/>
      <c r="Z3" s="8"/>
      <c r="AA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ht="16.5" customHeight="1" x14ac:dyDescent="0.15">
      <c r="A4" s="8"/>
      <c r="B4" s="87" t="s">
        <v>238</v>
      </c>
      <c r="C4" s="98" t="s">
        <v>157</v>
      </c>
      <c r="D4" s="99">
        <v>2019</v>
      </c>
      <c r="E4" s="100" t="e">
        <f>IF(C4="Enero",1,"")+IF(C4="Febrero",2,"")+IF(C4="Marzo",3,"")+IF(C4="Abril",4,"")+IF(C4="Mayo",5,""+IF(C4="Junio",6,"")+IF(C4="Julio",7,"")+IF(C4="Agosto",8,"")+IF(C4="Septiembre",9,"")+IF(C4="Octubre",10,"")+IF(C4="Noviembre",11,"")+IF(C4="Diciembre",12,""))+IF(C4="AÑO",0,"")</f>
        <v>#VALUE!</v>
      </c>
      <c r="F4" s="81" t="e">
        <f>#REF!</f>
        <v>#REF!</v>
      </c>
      <c r="G4" s="82" t="s">
        <v>226</v>
      </c>
      <c r="H4" s="83" t="s">
        <v>239</v>
      </c>
      <c r="I4" s="61"/>
      <c r="J4" s="90" t="s">
        <v>240</v>
      </c>
      <c r="K4" s="91"/>
      <c r="L4" s="8"/>
      <c r="N4" s="101"/>
      <c r="O4" s="102"/>
      <c r="P4" s="102"/>
      <c r="Q4" s="85"/>
      <c r="R4" s="103"/>
      <c r="V4" s="96" t="s">
        <v>241</v>
      </c>
      <c r="W4" s="97" t="e">
        <f>G15</f>
        <v>#REF!</v>
      </c>
      <c r="X4" s="97" t="e">
        <f t="shared" ref="X4:X6" si="0">G18</f>
        <v>#REF!</v>
      </c>
      <c r="Y4" s="8"/>
      <c r="Z4" s="8"/>
      <c r="AA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 ht="16.5" customHeight="1" x14ac:dyDescent="0.15">
      <c r="A5" s="8"/>
      <c r="B5" s="8"/>
      <c r="C5" s="61"/>
      <c r="D5" s="61"/>
      <c r="E5" s="61"/>
      <c r="F5" s="104" t="e">
        <f>#REF!</f>
        <v>#REF!</v>
      </c>
      <c r="G5" s="105" t="e">
        <f>COUNTIF(#REF!,F5)</f>
        <v>#REF!</v>
      </c>
      <c r="H5" s="106"/>
      <c r="I5" s="61"/>
      <c r="J5" s="104" t="s">
        <v>85</v>
      </c>
      <c r="K5" s="107" t="s">
        <v>5</v>
      </c>
      <c r="L5" s="8"/>
      <c r="N5" s="108"/>
      <c r="O5" s="109" t="s">
        <v>86</v>
      </c>
      <c r="P5" s="102"/>
      <c r="Q5" s="110" t="s">
        <v>13</v>
      </c>
      <c r="R5" s="111"/>
      <c r="V5" s="96" t="str">
        <f t="shared" ref="V5:W5" si="1">F16</f>
        <v>Corporativo</v>
      </c>
      <c r="W5" s="97" t="e">
        <f t="shared" si="1"/>
        <v>#REF!</v>
      </c>
      <c r="X5" s="97" t="e">
        <f t="shared" si="0"/>
        <v>#REF!</v>
      </c>
      <c r="Y5" s="8"/>
      <c r="Z5" s="8"/>
      <c r="AA5" s="8"/>
      <c r="AE5" s="8"/>
      <c r="AF5" s="112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ht="16.5" customHeight="1" x14ac:dyDescent="0.15">
      <c r="A6" s="8"/>
      <c r="B6" s="87" t="s">
        <v>242</v>
      </c>
      <c r="C6" s="113"/>
      <c r="D6" s="113"/>
      <c r="E6" s="114"/>
      <c r="F6" s="115" t="e">
        <f>#REF!</f>
        <v>#REF!</v>
      </c>
      <c r="G6" s="116" t="e">
        <f>COUNTIF(#REF!,F6)</f>
        <v>#REF!</v>
      </c>
      <c r="H6" s="117" t="e">
        <f>COUNTIFS (#REF!,F6,#REF!,H4)</f>
        <v>#NAME?</v>
      </c>
      <c r="I6" s="118" t="e">
        <f>H6/G6</f>
        <v>#NAME?</v>
      </c>
      <c r="J6" s="104" t="s">
        <v>87</v>
      </c>
      <c r="K6" s="107" t="s">
        <v>13</v>
      </c>
      <c r="L6" s="8"/>
      <c r="N6" s="108"/>
      <c r="O6" s="109" t="s">
        <v>90</v>
      </c>
      <c r="P6" s="102"/>
      <c r="Q6" s="110" t="s">
        <v>14</v>
      </c>
      <c r="R6" s="111"/>
      <c r="T6" s="119"/>
      <c r="V6" s="96" t="s">
        <v>8</v>
      </c>
      <c r="W6" s="97" t="e">
        <f>G17</f>
        <v>#REF!</v>
      </c>
      <c r="X6" s="97" t="e">
        <f t="shared" si="0"/>
        <v>#REF!</v>
      </c>
      <c r="Y6" s="8"/>
      <c r="Z6" s="8"/>
      <c r="AA6" s="8"/>
      <c r="AE6" s="8"/>
      <c r="AF6" s="120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ht="16.5" customHeight="1" x14ac:dyDescent="0.15">
      <c r="A7" s="8"/>
      <c r="B7" s="121" t="s">
        <v>243</v>
      </c>
      <c r="C7" s="122"/>
      <c r="D7" s="123">
        <f>SUMIFS($D$209:$D$287,$C$209:$C$287,$E$4,$B$209:$B$287,$D$4)</f>
        <v>0</v>
      </c>
      <c r="E7" s="61"/>
      <c r="F7" s="124" t="s">
        <v>5</v>
      </c>
      <c r="G7" s="125" t="e">
        <f>COUNTIFS(#REF!,$F$6,#REF!,F7)</f>
        <v>#REF!</v>
      </c>
      <c r="H7" s="126" t="e">
        <f>COUNTIFS(#REF!,$F$6,#REF!,F7,#REF!,$H$4)</f>
        <v>#REF!</v>
      </c>
      <c r="I7" s="118" t="e">
        <f>G7/G6</f>
        <v>#REF!</v>
      </c>
      <c r="J7" s="104" t="s">
        <v>91</v>
      </c>
      <c r="K7" s="127" t="e">
        <f>AVERAGE(#REF!)</f>
        <v>#REF!</v>
      </c>
      <c r="L7" s="8"/>
      <c r="N7" s="108"/>
      <c r="O7" s="109" t="s">
        <v>244</v>
      </c>
      <c r="P7" s="102"/>
      <c r="Q7" s="110" t="s">
        <v>19</v>
      </c>
      <c r="R7" s="111"/>
      <c r="V7" s="16"/>
      <c r="W7" s="16"/>
      <c r="X7" s="8"/>
      <c r="Y7" s="8"/>
      <c r="Z7" s="8"/>
      <c r="AA7" s="8"/>
      <c r="AE7" s="8"/>
      <c r="AF7" s="120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ht="16.5" customHeight="1" x14ac:dyDescent="0.2">
      <c r="A8" s="8"/>
      <c r="B8" s="128" t="s">
        <v>5</v>
      </c>
      <c r="C8" s="129"/>
      <c r="D8" s="130">
        <f>SUMIFS($E$209:$E$287,$C$209:$C$287,$E$4,$B$209:$B$287,$D$4)</f>
        <v>0</v>
      </c>
      <c r="E8" s="61"/>
      <c r="F8" s="131" t="s">
        <v>245</v>
      </c>
      <c r="G8" s="132" t="e">
        <f>COUNTIFS(#REF!,$F$6,#REF!,F8)</f>
        <v>#REF!</v>
      </c>
      <c r="H8" s="133" t="e">
        <f>COUNTIFS(#REF!,$F$6,#REF!,F8,#REF!,$H$4)</f>
        <v>#REF!</v>
      </c>
      <c r="I8" s="61"/>
      <c r="J8" s="134" t="s">
        <v>92</v>
      </c>
      <c r="K8" s="135" t="e">
        <f>AVERAGEIFS(#REF!,#REF!,"Corporativo",#REF!,"Activas / Online")</f>
        <v>#REF!</v>
      </c>
      <c r="L8" s="22"/>
      <c r="N8" s="108"/>
      <c r="O8" s="109" t="s">
        <v>246</v>
      </c>
      <c r="P8" s="136"/>
      <c r="Q8" s="136">
        <v>2</v>
      </c>
      <c r="R8" s="111"/>
      <c r="V8" s="137" t="e">
        <f t="shared" ref="V8:V9" si="2">B25</f>
        <v>#REF!</v>
      </c>
      <c r="W8" s="138"/>
      <c r="X8" s="137" t="e">
        <f t="shared" ref="X8:Y8" si="3">V8</f>
        <v>#REF!</v>
      </c>
      <c r="Y8" s="138">
        <f t="shared" si="3"/>
        <v>0</v>
      </c>
      <c r="Z8" s="137" t="str">
        <f t="shared" ref="Z8:Z9" si="4">C25</f>
        <v>PROP</v>
      </c>
      <c r="AA8" s="8"/>
      <c r="AB8" s="139"/>
      <c r="AC8" s="140"/>
      <c r="AE8" s="8"/>
      <c r="AF8" s="120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ht="16.5" customHeight="1" x14ac:dyDescent="0.15">
      <c r="A9" s="8"/>
      <c r="B9" s="141" t="s">
        <v>8</v>
      </c>
      <c r="C9" s="142"/>
      <c r="D9" s="143">
        <f>SUMIFS($F$209:$F$287,$C$209:$C$287,$E$4,$B$209:$B$287,$D$4)</f>
        <v>0</v>
      </c>
      <c r="E9" s="61"/>
      <c r="F9" s="104" t="e">
        <f>#REF!</f>
        <v>#REF!</v>
      </c>
      <c r="G9" s="105" t="e">
        <f>COUNTIF(#REF!,F9)</f>
        <v>#REF!</v>
      </c>
      <c r="H9" s="106"/>
      <c r="I9" s="61"/>
      <c r="J9" s="144" t="s">
        <v>247</v>
      </c>
      <c r="K9" s="145" t="e">
        <f>AVERAGEIFS(#REF!,#REF!,"Corporativo")</f>
        <v>#REF!</v>
      </c>
      <c r="L9" s="22"/>
      <c r="N9" s="108"/>
      <c r="O9" s="109" t="s">
        <v>88</v>
      </c>
      <c r="P9" s="136"/>
      <c r="Q9" s="136" t="s">
        <v>168</v>
      </c>
      <c r="R9" s="111"/>
      <c r="V9" s="146" t="e">
        <f t="shared" si="2"/>
        <v>#REF!</v>
      </c>
      <c r="W9" s="138" t="e">
        <f>J34</f>
        <v>#REF!</v>
      </c>
      <c r="X9" s="146" t="e">
        <f t="shared" ref="X9:Y9" si="5">V9</f>
        <v>#REF!</v>
      </c>
      <c r="Y9" s="138" t="e">
        <f t="shared" si="5"/>
        <v>#REF!</v>
      </c>
      <c r="Z9" s="137" t="e">
        <f t="shared" si="4"/>
        <v>#REF!</v>
      </c>
      <c r="AA9" s="8"/>
      <c r="AB9" s="147"/>
      <c r="AC9" s="148" t="s">
        <v>228</v>
      </c>
      <c r="AD9" s="148"/>
      <c r="AE9" s="148" t="s">
        <v>248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ht="16.5" customHeight="1" x14ac:dyDescent="0.15">
      <c r="A10" s="8"/>
      <c r="B10" s="149" t="e">
        <f t="shared" ref="B10:B20" si="6">#REF!</f>
        <v>#REF!</v>
      </c>
      <c r="C10" s="150"/>
      <c r="D10" s="151">
        <f>SUMIFS(M$209:M$287,$C$209:$C$287,$E$4,$B$209:$B$287,$D$4)</f>
        <v>0</v>
      </c>
      <c r="E10" s="61"/>
      <c r="F10" s="104" t="e">
        <f>#REF!</f>
        <v>#REF!</v>
      </c>
      <c r="G10" s="105" t="e">
        <f>COUNTIF(#REF!,F10)</f>
        <v>#REF!</v>
      </c>
      <c r="H10" s="106"/>
      <c r="I10" s="61"/>
      <c r="J10" s="152" t="s">
        <v>93</v>
      </c>
      <c r="K10" s="153" t="e">
        <f>K8/K9</f>
        <v>#REF!</v>
      </c>
      <c r="L10" s="8"/>
      <c r="N10" s="108"/>
      <c r="O10" s="154"/>
      <c r="P10" s="155"/>
      <c r="Q10" s="156"/>
      <c r="R10" s="111"/>
      <c r="V10" s="146" t="e">
        <f>B32</f>
        <v>#REF!</v>
      </c>
      <c r="W10" s="138" t="e">
        <f>J33</f>
        <v>#REF!</v>
      </c>
      <c r="X10" s="146" t="e">
        <f t="shared" ref="X10:Y10" si="7">V10</f>
        <v>#REF!</v>
      </c>
      <c r="Y10" s="138" t="e">
        <f t="shared" si="7"/>
        <v>#REF!</v>
      </c>
      <c r="Z10" s="137" t="e">
        <f>C32</f>
        <v>#REF!</v>
      </c>
      <c r="AA10" s="8"/>
      <c r="AB10" s="148" t="e">
        <f t="shared" ref="AB10:AB14" si="8">B57</f>
        <v>#REF!</v>
      </c>
      <c r="AC10" s="157" t="e">
        <f t="shared" ref="AC10:AC14" si="9">Q57</f>
        <v>#REF!</v>
      </c>
      <c r="AD10" s="148" t="e">
        <f t="shared" ref="AD10:AD14" si="10">AB10</f>
        <v>#REF!</v>
      </c>
      <c r="AE10" s="157" t="e">
        <f t="shared" ref="AE10:AE14" si="11">U57</f>
        <v>#REF!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ht="16.5" customHeight="1" x14ac:dyDescent="0.15">
      <c r="A11" s="8"/>
      <c r="B11" s="149" t="e">
        <f t="shared" si="6"/>
        <v>#REF!</v>
      </c>
      <c r="C11" s="150"/>
      <c r="D11" s="158">
        <f>SUMIFS(N$209:N$287,$C$209:$C$287,$E$4,$B$209:$B$287,$D$4)</f>
        <v>0</v>
      </c>
      <c r="E11" s="61"/>
      <c r="F11" s="104" t="e">
        <f>#REF!</f>
        <v>#REF!</v>
      </c>
      <c r="G11" s="105" t="e">
        <f>COUNTIF(#REF!,F11)</f>
        <v>#REF!</v>
      </c>
      <c r="H11" s="106"/>
      <c r="I11" s="61"/>
      <c r="L11" s="8"/>
      <c r="N11" s="108"/>
      <c r="O11" s="154" t="s">
        <v>249</v>
      </c>
      <c r="P11" s="155"/>
      <c r="Q11" s="156" t="str">
        <f>IFERROR(AVERAGEIFS(#REF!,#REF!,"Corporativo",#REF!,Q9,#REF!,Q8,#REF!,Q5,#REF!, "Activas / Online",#REF!,$Q$6,#REF!,$Q$7),"No Hay")</f>
        <v>No Hay</v>
      </c>
      <c r="R11" s="111"/>
      <c r="V11" s="146" t="e">
        <f>B28</f>
        <v>#REF!</v>
      </c>
      <c r="W11" s="138" t="e">
        <f>J32</f>
        <v>#REF!</v>
      </c>
      <c r="X11" s="146" t="e">
        <f t="shared" ref="X11:Y11" si="12">V11</f>
        <v>#REF!</v>
      </c>
      <c r="Y11" s="138" t="e">
        <f t="shared" si="12"/>
        <v>#REF!</v>
      </c>
      <c r="Z11" s="137" t="e">
        <f>C28</f>
        <v>#REF!</v>
      </c>
      <c r="AB11" s="148" t="e">
        <f t="shared" si="8"/>
        <v>#REF!</v>
      </c>
      <c r="AC11" s="157" t="e">
        <f t="shared" si="9"/>
        <v>#REF!</v>
      </c>
      <c r="AD11" s="148" t="e">
        <f t="shared" si="10"/>
        <v>#REF!</v>
      </c>
      <c r="AE11" s="157" t="e">
        <f t="shared" si="11"/>
        <v>#REF!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ht="16.5" customHeight="1" x14ac:dyDescent="0.15">
      <c r="A12" s="8"/>
      <c r="B12" s="149" t="e">
        <f t="shared" si="6"/>
        <v>#REF!</v>
      </c>
      <c r="C12" s="150"/>
      <c r="D12" s="151">
        <f>SUMIFS(O$209:O$287,$C$209:$C$287,$E$4,$B$209:$B$287,$D$4)</f>
        <v>0</v>
      </c>
      <c r="E12" s="61"/>
      <c r="F12" s="115" t="e">
        <f>#REF!</f>
        <v>#REF!</v>
      </c>
      <c r="G12" s="116" t="e">
        <f>COUNTIFS(#REF!,"&gt;0",#REF!,"")</f>
        <v>#REF!</v>
      </c>
      <c r="H12" s="117"/>
      <c r="I12" s="61"/>
      <c r="J12" s="79" t="s">
        <v>250</v>
      </c>
      <c r="K12" s="159" t="s">
        <v>251</v>
      </c>
      <c r="L12" s="8"/>
      <c r="N12" s="108"/>
      <c r="O12" s="433" t="s">
        <v>227</v>
      </c>
      <c r="P12" s="434"/>
      <c r="Q12" s="437" t="e">
        <f>150*Q14</f>
        <v>#VALUE!</v>
      </c>
      <c r="R12" s="111"/>
      <c r="V12" s="146" t="e">
        <f>B30</f>
        <v>#REF!</v>
      </c>
      <c r="W12" s="138" t="e">
        <f t="shared" ref="W12:W13" si="13">J29</f>
        <v>#REF!</v>
      </c>
      <c r="X12" s="146" t="e">
        <f t="shared" ref="X12:Y12" si="14">V12</f>
        <v>#REF!</v>
      </c>
      <c r="Y12" s="138" t="e">
        <f t="shared" si="14"/>
        <v>#REF!</v>
      </c>
      <c r="Z12" s="137" t="e">
        <f>C30</f>
        <v>#REF!</v>
      </c>
      <c r="AB12" s="148" t="e">
        <f t="shared" si="8"/>
        <v>#REF!</v>
      </c>
      <c r="AC12" s="157" t="e">
        <f t="shared" si="9"/>
        <v>#REF!</v>
      </c>
      <c r="AD12" s="148" t="e">
        <f t="shared" si="10"/>
        <v>#REF!</v>
      </c>
      <c r="AE12" s="157" t="e">
        <f t="shared" si="11"/>
        <v>#REF!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ht="16.5" customHeight="1" x14ac:dyDescent="0.15">
      <c r="A13" s="8"/>
      <c r="B13" s="149" t="e">
        <f t="shared" si="6"/>
        <v>#REF!</v>
      </c>
      <c r="C13" s="150"/>
      <c r="D13" s="151">
        <f>SUMIFS(P$209:P$287,$C$209:$C$287,$E$4,$B$209:$B$287,$D$4)</f>
        <v>0</v>
      </c>
      <c r="E13" s="61"/>
      <c r="F13" s="61"/>
      <c r="G13" s="61"/>
      <c r="H13" s="61"/>
      <c r="I13" s="8"/>
      <c r="J13" s="160" t="s">
        <v>252</v>
      </c>
      <c r="K13" s="161" t="e">
        <f>K14-K15</f>
        <v>#REF!</v>
      </c>
      <c r="L13" s="8"/>
      <c r="N13" s="108"/>
      <c r="O13" s="435"/>
      <c r="P13" s="436"/>
      <c r="Q13" s="438"/>
      <c r="R13" s="111"/>
      <c r="V13" s="146" t="e">
        <f>B27</f>
        <v>#REF!</v>
      </c>
      <c r="W13" s="138" t="e">
        <f t="shared" si="13"/>
        <v>#REF!</v>
      </c>
      <c r="X13" s="146" t="e">
        <f t="shared" ref="X13:Y13" si="15">V13</f>
        <v>#REF!</v>
      </c>
      <c r="Y13" s="138" t="e">
        <f t="shared" si="15"/>
        <v>#REF!</v>
      </c>
      <c r="Z13" s="137" t="e">
        <f>C27</f>
        <v>#REF!</v>
      </c>
      <c r="AB13" s="148" t="e">
        <f t="shared" si="8"/>
        <v>#REF!</v>
      </c>
      <c r="AC13" s="157" t="e">
        <f t="shared" si="9"/>
        <v>#REF!</v>
      </c>
      <c r="AD13" s="162" t="e">
        <f t="shared" si="10"/>
        <v>#REF!</v>
      </c>
      <c r="AE13" s="157" t="e">
        <f t="shared" si="11"/>
        <v>#REF!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ht="16.5" customHeight="1" x14ac:dyDescent="0.15">
      <c r="A14" s="8"/>
      <c r="B14" s="149" t="e">
        <f t="shared" si="6"/>
        <v>#REF!</v>
      </c>
      <c r="C14" s="150"/>
      <c r="D14" s="151">
        <f>SUMIFS(Q$209:Q$287,$C$209:$C$287,$E$4,$B$209:$B$287,$D$4)</f>
        <v>0</v>
      </c>
      <c r="E14" s="61"/>
      <c r="F14" s="90" t="s">
        <v>253</v>
      </c>
      <c r="G14" s="82" t="s">
        <v>226</v>
      </c>
      <c r="H14" s="83">
        <f>D4</f>
        <v>2019</v>
      </c>
      <c r="I14" s="8"/>
      <c r="J14" s="163" t="s">
        <v>96</v>
      </c>
      <c r="K14" s="164" t="e">
        <f t="shared" ref="K14:K15" si="16">K18+K22</f>
        <v>#REF!</v>
      </c>
      <c r="L14" s="8"/>
      <c r="N14" s="108"/>
      <c r="O14" s="102"/>
      <c r="P14" s="102"/>
      <c r="Q14" s="165" t="s">
        <v>343</v>
      </c>
      <c r="R14" s="111"/>
      <c r="V14" s="146" t="e">
        <f>B29</f>
        <v>#REF!</v>
      </c>
      <c r="W14" s="138" t="e">
        <f>J28</f>
        <v>#REF!</v>
      </c>
      <c r="X14" s="146" t="e">
        <f t="shared" ref="X14:Y14" si="17">V14</f>
        <v>#REF!</v>
      </c>
      <c r="Y14" s="138" t="e">
        <f t="shared" si="17"/>
        <v>#REF!</v>
      </c>
      <c r="Z14" s="137" t="e">
        <f>C29</f>
        <v>#REF!</v>
      </c>
      <c r="AB14" s="162" t="e">
        <f t="shared" si="8"/>
        <v>#REF!</v>
      </c>
      <c r="AC14" s="166" t="e">
        <f t="shared" si="9"/>
        <v>#REF!</v>
      </c>
      <c r="AD14" s="162" t="e">
        <f t="shared" si="10"/>
        <v>#REF!</v>
      </c>
      <c r="AE14" s="157" t="e">
        <f t="shared" si="11"/>
        <v>#REF!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ht="16.5" customHeight="1" x14ac:dyDescent="0.15">
      <c r="A15" s="8"/>
      <c r="B15" s="149" t="e">
        <f t="shared" si="6"/>
        <v>#REF!</v>
      </c>
      <c r="C15" s="150"/>
      <c r="D15" s="151">
        <f>SUMIFS(R$209:R$287,$C$209:$C$287,$E$4,$B$209:$B$287,$D$4)</f>
        <v>0</v>
      </c>
      <c r="E15" s="61"/>
      <c r="F15" s="167" t="s">
        <v>96</v>
      </c>
      <c r="G15" s="168" t="e">
        <f>SUMIFS($D$209:$D$287,$B$209:$B$287,$D$4,$C$209:$C$287,"0")</f>
        <v>#REF!</v>
      </c>
      <c r="H15" s="169" t="s">
        <v>232</v>
      </c>
      <c r="I15" s="8"/>
      <c r="J15" s="170" t="s">
        <v>94</v>
      </c>
      <c r="K15" s="171" t="e">
        <f t="shared" si="16"/>
        <v>#REF!</v>
      </c>
      <c r="N15" s="172"/>
      <c r="O15" s="173"/>
      <c r="P15" s="173"/>
      <c r="Q15" s="173"/>
      <c r="R15" s="174"/>
      <c r="V15" s="146" t="e">
        <f>B35</f>
        <v>#REF!</v>
      </c>
      <c r="W15" s="138" t="e">
        <f t="shared" ref="W15:W16" si="18">J26</f>
        <v>#REF!</v>
      </c>
      <c r="X15" s="146" t="e">
        <f t="shared" ref="X15:Y15" si="19">V15</f>
        <v>#REF!</v>
      </c>
      <c r="Y15" s="138" t="e">
        <f t="shared" si="19"/>
        <v>#REF!</v>
      </c>
      <c r="Z15" s="137" t="e">
        <f>C35</f>
        <v>#REF!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 ht="16.5" customHeight="1" x14ac:dyDescent="0.15">
      <c r="A16" s="8"/>
      <c r="B16" s="149" t="e">
        <f t="shared" si="6"/>
        <v>#REF!</v>
      </c>
      <c r="C16" s="150"/>
      <c r="D16" s="151">
        <f>SUMIFS(S$209:S$287,$C$209:$C$287,$E$4,$B$209:$B$287,$D$4)</f>
        <v>0</v>
      </c>
      <c r="E16" s="61"/>
      <c r="F16" s="175" t="s">
        <v>5</v>
      </c>
      <c r="G16" s="158" t="e">
        <f>SUMIFS($E$209:$E$287,$B$209:$B$287,$D$4,$C$209:$C$287,"0")</f>
        <v>#REF!</v>
      </c>
      <c r="H16" s="176" t="e">
        <f>G16/$G$15</f>
        <v>#REF!</v>
      </c>
      <c r="I16" s="8"/>
      <c r="J16" s="79" t="s">
        <v>254</v>
      </c>
      <c r="K16" s="80"/>
      <c r="V16" s="146" t="e">
        <f>B34</f>
        <v>#REF!</v>
      </c>
      <c r="W16" s="138" t="e">
        <f t="shared" si="18"/>
        <v>#REF!</v>
      </c>
      <c r="X16" s="146" t="e">
        <f t="shared" ref="X16:Y16" si="20">V16</f>
        <v>#REF!</v>
      </c>
      <c r="Y16" s="138" t="e">
        <f t="shared" si="20"/>
        <v>#REF!</v>
      </c>
      <c r="Z16" s="137" t="e">
        <f>C34</f>
        <v>#REF!</v>
      </c>
      <c r="AB16" s="177"/>
      <c r="AC16" s="178" t="s">
        <v>96</v>
      </c>
      <c r="AD16" s="178" t="s">
        <v>94</v>
      </c>
      <c r="AE16" s="178" t="s">
        <v>21</v>
      </c>
      <c r="AF16" s="177"/>
      <c r="AG16" s="178" t="str">
        <f>F7</f>
        <v>Corporativo</v>
      </c>
      <c r="AH16" s="178" t="e">
        <f t="shared" ref="AH16:AH17" si="21">#REF!</f>
        <v>#REF!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ht="16.5" customHeight="1" x14ac:dyDescent="0.15">
      <c r="A17" s="8"/>
      <c r="B17" s="149" t="e">
        <f t="shared" si="6"/>
        <v>#REF!</v>
      </c>
      <c r="C17" s="150"/>
      <c r="D17" s="151">
        <f>SUMIFS(T$209:T$287,$C$209:$C$287,$E$4,$B$209:$B$287,$D$4)</f>
        <v>0</v>
      </c>
      <c r="E17" s="61"/>
      <c r="F17" s="179" t="s">
        <v>8</v>
      </c>
      <c r="G17" s="180" t="e">
        <f>SUMIFS($F$209:$F$287,$B$209:$B$287,$D$4,$C$209:$C$287,"0")</f>
        <v>#REF!</v>
      </c>
      <c r="H17" s="181" t="e">
        <f>G17/G15</f>
        <v>#REF!</v>
      </c>
      <c r="I17" s="8"/>
      <c r="J17" s="160" t="s">
        <v>252</v>
      </c>
      <c r="K17" s="161" t="e">
        <f>K18-K19</f>
        <v>#REF!</v>
      </c>
      <c r="L17" s="8"/>
      <c r="N17" s="182"/>
      <c r="V17" s="146" t="e">
        <f>B31</f>
        <v>#REF!</v>
      </c>
      <c r="W17" s="138" t="e">
        <f>J31</f>
        <v>#REF!</v>
      </c>
      <c r="X17" s="146" t="e">
        <f t="shared" ref="X17:Y17" si="22">V17</f>
        <v>#REF!</v>
      </c>
      <c r="Y17" s="138" t="e">
        <f t="shared" si="22"/>
        <v>#REF!</v>
      </c>
      <c r="Z17" s="137" t="e">
        <f>C31</f>
        <v>#REF!</v>
      </c>
      <c r="AB17" s="178" t="s">
        <v>233</v>
      </c>
      <c r="AC17" s="178">
        <f>D7</f>
        <v>0</v>
      </c>
      <c r="AD17" s="178">
        <f>D21</f>
        <v>0</v>
      </c>
      <c r="AE17" s="178" t="e">
        <f>G12</f>
        <v>#REF!</v>
      </c>
      <c r="AF17" s="178" t="s">
        <v>233</v>
      </c>
      <c r="AG17" s="178" t="e">
        <f>G7</f>
        <v>#REF!</v>
      </c>
      <c r="AH17" s="178" t="e">
        <f t="shared" si="21"/>
        <v>#REF!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ht="16.5" customHeight="1" x14ac:dyDescent="0.15">
      <c r="A18" s="8"/>
      <c r="B18" s="149" t="e">
        <f t="shared" si="6"/>
        <v>#REF!</v>
      </c>
      <c r="C18" s="150"/>
      <c r="D18" s="151">
        <f>SUMIFS(U$209:U$287,$C$209:$C$287,$E$4,$B$209:$B$287,$D$4)</f>
        <v>0</v>
      </c>
      <c r="E18" s="61"/>
      <c r="F18" s="183" t="s">
        <v>94</v>
      </c>
      <c r="G18" s="184" t="e">
        <f>SUMIFS($G$209:$G$287,$B$209:$B$287,$D$4,$C$209:$C$287,"0")</f>
        <v>#REF!</v>
      </c>
      <c r="H18" s="185" t="s">
        <v>232</v>
      </c>
      <c r="I18" s="8"/>
      <c r="J18" s="163" t="s">
        <v>255</v>
      </c>
      <c r="K18" s="164" t="e">
        <f>S289</f>
        <v>#REF!</v>
      </c>
      <c r="V18" s="146" t="e">
        <f>B33</f>
        <v>#REF!</v>
      </c>
      <c r="W18" s="138" t="e">
        <f>J35</f>
        <v>#REF!</v>
      </c>
      <c r="X18" s="146" t="e">
        <f t="shared" ref="X18:Y18" si="23">V18</f>
        <v>#REF!</v>
      </c>
      <c r="Y18" s="138" t="e">
        <f t="shared" si="23"/>
        <v>#REF!</v>
      </c>
      <c r="Z18" s="137" t="e">
        <f>C33</f>
        <v>#REF!</v>
      </c>
      <c r="AE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ht="16.5" customHeight="1" x14ac:dyDescent="0.15">
      <c r="A19" s="8"/>
      <c r="B19" s="149" t="e">
        <f t="shared" si="6"/>
        <v>#REF!</v>
      </c>
      <c r="C19" s="129"/>
      <c r="D19" s="151">
        <f t="shared" ref="D19:D20" si="24">SUMIFS(V$209:V$287,$C$209:$C$287,$E$4,$B$209:$B$287,$D$4)</f>
        <v>0</v>
      </c>
      <c r="E19" s="61"/>
      <c r="F19" s="175" t="str">
        <f t="shared" ref="F19:F20" si="25">F16</f>
        <v>Corporativo</v>
      </c>
      <c r="G19" s="158" t="e">
        <f>SUMIFS($H$209:$H$287,$B$209:$B$287,$D$4,$C$209:$C$287,"0")</f>
        <v>#REF!</v>
      </c>
      <c r="H19" s="176" t="e">
        <f>G19/G18</f>
        <v>#REF!</v>
      </c>
      <c r="I19" s="8"/>
      <c r="J19" s="170" t="s">
        <v>256</v>
      </c>
      <c r="K19" s="171" t="e">
        <f>V289</f>
        <v>#REF!</v>
      </c>
      <c r="V19" s="8"/>
      <c r="W19" s="8"/>
      <c r="X19" s="8"/>
      <c r="Y19" s="8"/>
      <c r="Z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ht="16.5" customHeight="1" x14ac:dyDescent="0.15">
      <c r="A20" s="8"/>
      <c r="B20" s="149" t="e">
        <f t="shared" si="6"/>
        <v>#REF!</v>
      </c>
      <c r="C20" s="129"/>
      <c r="D20" s="151">
        <f t="shared" si="24"/>
        <v>0</v>
      </c>
      <c r="E20" s="61"/>
      <c r="F20" s="179" t="str">
        <f t="shared" si="25"/>
        <v>Turístico</v>
      </c>
      <c r="G20" s="180" t="e">
        <f>SUMIFS($I$209:$I$287,$B$209:$B$287,$D$4,$C$209:$C$287,"0")</f>
        <v>#REF!</v>
      </c>
      <c r="H20" s="181" t="e">
        <f>G20/G18</f>
        <v>#REF!</v>
      </c>
      <c r="I20" s="8"/>
      <c r="J20" s="79" t="s">
        <v>257</v>
      </c>
      <c r="K20" s="80"/>
      <c r="L20" s="8"/>
      <c r="V20" s="186" t="e">
        <f t="shared" ref="V20:V22" si="26">B25</f>
        <v>#REF!</v>
      </c>
      <c r="W20" s="97" t="s">
        <v>226</v>
      </c>
      <c r="X20" s="186" t="e">
        <f t="shared" ref="X20:X26" si="27">V20</f>
        <v>#REF!</v>
      </c>
      <c r="Y20" s="97" t="s">
        <v>254</v>
      </c>
      <c r="Z20" s="186" t="e">
        <f t="shared" ref="Z20:Z26" si="28">V20</f>
        <v>#REF!</v>
      </c>
      <c r="AA20" s="97" t="s">
        <v>257</v>
      </c>
      <c r="AC20" s="147"/>
      <c r="AD20" s="148" t="s">
        <v>258</v>
      </c>
      <c r="AE20" s="148" t="s">
        <v>259</v>
      </c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ht="16.5" customHeight="1" x14ac:dyDescent="0.15">
      <c r="A21" s="8"/>
      <c r="B21" s="187" t="s">
        <v>94</v>
      </c>
      <c r="C21" s="188"/>
      <c r="D21" s="184">
        <f>SUMIFS(G$209:G$287,$C$209:$C$287,$E$4,$B$209:$B$287,$D$4)</f>
        <v>0</v>
      </c>
      <c r="E21" s="61"/>
      <c r="F21" s="183" t="s">
        <v>252</v>
      </c>
      <c r="G21" s="184" t="e">
        <f t="shared" ref="G21:G23" si="29">G15-G18</f>
        <v>#REF!</v>
      </c>
      <c r="H21" s="185"/>
      <c r="I21" s="189" t="e">
        <f>G21+G12</f>
        <v>#REF!</v>
      </c>
      <c r="J21" s="160" t="s">
        <v>252</v>
      </c>
      <c r="K21" s="161" t="e">
        <f>K22-K23</f>
        <v>#REF!</v>
      </c>
      <c r="L21" s="190"/>
      <c r="M21" s="81" t="s">
        <v>260</v>
      </c>
      <c r="N21" s="82" t="s">
        <v>261</v>
      </c>
      <c r="O21" s="83" t="s">
        <v>98</v>
      </c>
      <c r="V21" s="191" t="e">
        <f t="shared" si="26"/>
        <v>#REF!</v>
      </c>
      <c r="W21" s="192" t="e">
        <f>(C26+C32)/C36</f>
        <v>#REF!</v>
      </c>
      <c r="X21" s="191" t="e">
        <f t="shared" si="27"/>
        <v>#REF!</v>
      </c>
      <c r="Y21" s="192" t="e">
        <f>(E26+E32)/E36</f>
        <v>#REF!</v>
      </c>
      <c r="Z21" s="191" t="e">
        <f t="shared" si="28"/>
        <v>#REF!</v>
      </c>
      <c r="AA21" s="192" t="e">
        <f>(G26+G32)/G36</f>
        <v>#REF!</v>
      </c>
      <c r="AC21" s="193" t="s">
        <v>262</v>
      </c>
      <c r="AD21" s="157" t="e">
        <f>C26</f>
        <v>#REF!</v>
      </c>
      <c r="AE21" s="192" t="e">
        <f t="shared" ref="AE21:AE24" si="30">AD21/SUM($AD$21:$AD$24)</f>
        <v>#REF!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ht="16.5" customHeight="1" x14ac:dyDescent="0.15">
      <c r="A22" s="8"/>
      <c r="B22" s="194" t="s">
        <v>5</v>
      </c>
      <c r="C22" s="195"/>
      <c r="D22" s="196">
        <f>SUMIFS($H$209:$H$287,$C$209:$C$287,$E$4,$B$209:$B$287,$D$4)</f>
        <v>0</v>
      </c>
      <c r="E22" s="61"/>
      <c r="F22" s="197" t="str">
        <f t="shared" ref="F22:F23" si="31">F19</f>
        <v>Corporativo</v>
      </c>
      <c r="G22" s="158" t="e">
        <f t="shared" si="29"/>
        <v>#REF!</v>
      </c>
      <c r="H22" s="198"/>
      <c r="I22" s="8"/>
      <c r="J22" s="163" t="s">
        <v>255</v>
      </c>
      <c r="K22" s="164" t="e">
        <f>T289</f>
        <v>#REF!</v>
      </c>
      <c r="L22" s="8"/>
      <c r="M22" s="199" t="e">
        <f>#REF!</f>
        <v>#REF!</v>
      </c>
      <c r="N22" s="200">
        <f>SUMIFS($W$209:$W$287,$C$209:$C$287,$E$4,$B$209:$B$287,$D$4)</f>
        <v>0</v>
      </c>
      <c r="O22" s="201">
        <f>SUMIFS($AC$209:$AC$287,$C$209:$C$287,$E$4,$B$209:$B$287,$D$4)</f>
        <v>0</v>
      </c>
      <c r="V22" s="191" t="e">
        <f t="shared" si="26"/>
        <v>#REF!</v>
      </c>
      <c r="W22" s="192" t="e">
        <f>(C27+C28)/C36</f>
        <v>#REF!</v>
      </c>
      <c r="X22" s="191" t="e">
        <f t="shared" si="27"/>
        <v>#REF!</v>
      </c>
      <c r="Y22" s="192" t="e">
        <f>(E27+E28)/E36</f>
        <v>#REF!</v>
      </c>
      <c r="Z22" s="191" t="e">
        <f t="shared" si="28"/>
        <v>#REF!</v>
      </c>
      <c r="AA22" s="192" t="e">
        <f>(G27+G28)/G36</f>
        <v>#REF!</v>
      </c>
      <c r="AC22" s="193" t="s">
        <v>263</v>
      </c>
      <c r="AD22" s="157" t="e">
        <f>C27+C28+C31+C30</f>
        <v>#REF!</v>
      </c>
      <c r="AE22" s="192" t="e">
        <f t="shared" si="30"/>
        <v>#REF!</v>
      </c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ht="16.5" customHeight="1" x14ac:dyDescent="0.15">
      <c r="A23" s="8"/>
      <c r="B23" s="194" t="s">
        <v>8</v>
      </c>
      <c r="C23" s="195"/>
      <c r="D23" s="196">
        <f>SUMIFS($I$209:$I$287,$C$209:$C$287,$E$4,$B$209:$B$287,$D$4)</f>
        <v>0</v>
      </c>
      <c r="E23" s="61"/>
      <c r="F23" s="202" t="str">
        <f t="shared" si="31"/>
        <v>Turístico</v>
      </c>
      <c r="G23" s="180" t="e">
        <f t="shared" si="29"/>
        <v>#REF!</v>
      </c>
      <c r="H23" s="203"/>
      <c r="I23" s="8"/>
      <c r="J23" s="204" t="s">
        <v>256</v>
      </c>
      <c r="K23" s="205" t="e">
        <f>W289</f>
        <v>#REF!</v>
      </c>
      <c r="L23" s="8"/>
      <c r="M23" s="206" t="e">
        <f>#REF!</f>
        <v>#REF!</v>
      </c>
      <c r="N23" s="130">
        <f>SUMIFS($Y$209:$Y$287,$C$209:$C$287,$E$4,$B$209:$B$287,$D$4)</f>
        <v>0</v>
      </c>
      <c r="O23" s="207">
        <f>SUMIFS($AE$209:$AE$287,$C$209:$C$287,$E$4,$B$209:$B$287,$D$4)</f>
        <v>0</v>
      </c>
      <c r="V23" s="96" t="s">
        <v>229</v>
      </c>
      <c r="W23" s="192" t="e">
        <f>(C29+C34+C31)/C36</f>
        <v>#REF!</v>
      </c>
      <c r="X23" s="96" t="str">
        <f t="shared" si="27"/>
        <v>Centro</v>
      </c>
      <c r="Y23" s="192" t="e">
        <f>(E29+E34+E31)/E36</f>
        <v>#REF!</v>
      </c>
      <c r="Z23" s="186" t="str">
        <f t="shared" si="28"/>
        <v>Centro</v>
      </c>
      <c r="AA23" s="192" t="e">
        <f>(G29+G34+G31)/G36</f>
        <v>#REF!</v>
      </c>
      <c r="AC23" s="193" t="s">
        <v>264</v>
      </c>
      <c r="AD23" s="157" t="e">
        <f>C32+C29+C34</f>
        <v>#REF!</v>
      </c>
      <c r="AE23" s="192" t="e">
        <f t="shared" si="30"/>
        <v>#REF!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ht="16.5" customHeight="1" x14ac:dyDescent="0.15">
      <c r="A24" s="8"/>
      <c r="J24" s="8"/>
      <c r="K24" s="8"/>
      <c r="L24" s="8"/>
      <c r="M24" s="208" t="e">
        <f>#REF!</f>
        <v>#REF!</v>
      </c>
      <c r="N24" s="209">
        <f>SUMIFS($Z$209:$Z$287,$C$209:$C$287,$E$4,$B$209:$B$287,$D$4)</f>
        <v>0</v>
      </c>
      <c r="O24" s="210">
        <f>SUMIFS($AF$209:$AF$287,$C$209:$C$287,$E$4,$B$209:$B$287,$D$4)</f>
        <v>0</v>
      </c>
      <c r="V24" s="96" t="s">
        <v>11</v>
      </c>
      <c r="W24" s="192" t="e">
        <f>C30/C36</f>
        <v>#REF!</v>
      </c>
      <c r="X24" s="96" t="str">
        <f t="shared" si="27"/>
        <v>Chamartin</v>
      </c>
      <c r="Y24" s="192" t="e">
        <f>E30/E36</f>
        <v>#REF!</v>
      </c>
      <c r="Z24" s="186" t="str">
        <f t="shared" si="28"/>
        <v>Chamartin</v>
      </c>
      <c r="AA24" s="192" t="e">
        <f>G30/G36</f>
        <v>#REF!</v>
      </c>
      <c r="AC24" s="193" t="s">
        <v>265</v>
      </c>
      <c r="AD24" s="157" t="e">
        <f>C35</f>
        <v>#REF!</v>
      </c>
      <c r="AE24" s="211" t="e">
        <f t="shared" si="30"/>
        <v>#REF!</v>
      </c>
      <c r="AG24" s="8"/>
      <c r="AH24" s="8"/>
      <c r="AI24" s="8"/>
      <c r="AJ24" s="8"/>
      <c r="AK24" s="16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ht="16.5" customHeight="1" x14ac:dyDescent="0.15">
      <c r="A25" s="8"/>
      <c r="B25" s="90" t="e">
        <f t="shared" ref="B25:B35" si="32">#REF!</f>
        <v>#REF!</v>
      </c>
      <c r="C25" s="82" t="s">
        <v>266</v>
      </c>
      <c r="D25" s="82" t="s">
        <v>267</v>
      </c>
      <c r="E25" s="82" t="s">
        <v>228</v>
      </c>
      <c r="F25" s="82" t="s">
        <v>228</v>
      </c>
      <c r="G25" s="82" t="s">
        <v>248</v>
      </c>
      <c r="H25" s="83" t="s">
        <v>248</v>
      </c>
      <c r="J25" s="212" t="s">
        <v>268</v>
      </c>
      <c r="K25" s="213" t="s">
        <v>269</v>
      </c>
      <c r="L25" s="8"/>
      <c r="M25" s="199" t="e">
        <f>#REF!</f>
        <v>#REF!</v>
      </c>
      <c r="N25" s="200">
        <f>SUMIFS($AA$209:$AA$287,$C$209:$C$287,$E$4,$B$209:$B$287,$D$4)</f>
        <v>0</v>
      </c>
      <c r="O25" s="201">
        <f>SUMIFS($AG$209:$AG$287,$C$209:$C$287,$E$4,$B$209:$B$287,$D$4)</f>
        <v>0</v>
      </c>
      <c r="V25" s="96" t="s">
        <v>270</v>
      </c>
      <c r="W25" s="192" t="e">
        <f>C35/C36</f>
        <v>#REF!</v>
      </c>
      <c r="X25" s="96" t="str">
        <f t="shared" si="27"/>
        <v>Alrededores</v>
      </c>
      <c r="Y25" s="192" t="e">
        <f>E35/E36</f>
        <v>#REF!</v>
      </c>
      <c r="Z25" s="186" t="str">
        <f t="shared" si="28"/>
        <v>Alrededores</v>
      </c>
      <c r="AA25" s="192" t="e">
        <f>G35/G36</f>
        <v>#REF!</v>
      </c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ht="16.5" customHeight="1" x14ac:dyDescent="0.15">
      <c r="A26" s="8"/>
      <c r="B26" s="214" t="e">
        <f t="shared" si="32"/>
        <v>#REF!</v>
      </c>
      <c r="C26" s="215" t="e">
        <f>COUNTIFS(#REF!,$B26,#REF!,$F$6)</f>
        <v>#REF!</v>
      </c>
      <c r="D26" s="216" t="e">
        <f t="shared" ref="D26:D35" si="33">C26/$C$36</f>
        <v>#REF!</v>
      </c>
      <c r="E26" s="215" t="e">
        <f>COUNTIFS(#REF!,B26,#REF!,$F$6,#REF!,"Corporativo")</f>
        <v>#REF!</v>
      </c>
      <c r="F26" s="216" t="e">
        <f t="shared" ref="F26:F35" si="34">E26/$E$36</f>
        <v>#REF!</v>
      </c>
      <c r="G26" s="215" t="e">
        <f>COUNTIFS(#REF!,B26,#REF!,$F$6,#REF!,"Turístico")</f>
        <v>#REF!</v>
      </c>
      <c r="H26" s="216" t="e">
        <f t="shared" ref="H26:H35" si="35">G26/$G$36</f>
        <v>#REF!</v>
      </c>
      <c r="I26" s="8"/>
      <c r="J26" s="217" t="e">
        <f>AVERAGEIFS(#REF!,#REF!,$B35,#REF!,"Corporativo",#REF!,"Activas / Online")</f>
        <v>#REF!</v>
      </c>
      <c r="K26" s="218" t="str">
        <f>IFERROR((AVERAGEIFS(#REF!,#REF!,$B35,#REF!,"Turístico",#REF!,"Activas / Online")),"No Hay")</f>
        <v>No Hay</v>
      </c>
      <c r="L26" s="219"/>
      <c r="M26" s="220" t="s">
        <v>20</v>
      </c>
      <c r="N26" s="221">
        <f>SUMIFS($AB$209:$AB$287,$C$209:$C$287,$E$4,$B$209:$B$287,$D$4)</f>
        <v>0</v>
      </c>
      <c r="O26" s="222">
        <f>SUMIFS($AH$209:$AH$287,$C$209:$C$287,$E$4,$B$209:$B$287,$D$4)</f>
        <v>0</v>
      </c>
      <c r="V26" s="96" t="s">
        <v>271</v>
      </c>
      <c r="W26" s="192" t="e">
        <f>C33/C36</f>
        <v>#REF!</v>
      </c>
      <c r="X26" s="96" t="str">
        <f t="shared" si="27"/>
        <v>Destinos</v>
      </c>
      <c r="Y26" s="192" t="e">
        <f>E33/E36</f>
        <v>#REF!</v>
      </c>
      <c r="Z26" s="186" t="str">
        <f t="shared" si="28"/>
        <v>Destinos</v>
      </c>
      <c r="AA26" s="192" t="e">
        <f>G33/G36</f>
        <v>#REF!</v>
      </c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 ht="16.5" customHeight="1" x14ac:dyDescent="0.15">
      <c r="A27" s="8"/>
      <c r="B27" s="214" t="e">
        <f t="shared" si="32"/>
        <v>#REF!</v>
      </c>
      <c r="C27" s="215" t="e">
        <f>COUNTIFS(#REF!,$B27,#REF!,$F$6)</f>
        <v>#REF!</v>
      </c>
      <c r="D27" s="216" t="e">
        <f t="shared" si="33"/>
        <v>#REF!</v>
      </c>
      <c r="E27" s="215" t="e">
        <f>COUNTIFS(#REF!,B27,#REF!,$F$6,#REF!,"Corporativo")</f>
        <v>#REF!</v>
      </c>
      <c r="F27" s="216" t="e">
        <f t="shared" si="34"/>
        <v>#REF!</v>
      </c>
      <c r="G27" s="215" t="e">
        <f>COUNTIFS(#REF!,B27,#REF!,$F$6,#REF!,"Turístico")</f>
        <v>#REF!</v>
      </c>
      <c r="H27" s="216" t="e">
        <f t="shared" si="35"/>
        <v>#REF!</v>
      </c>
      <c r="I27" s="8"/>
      <c r="J27" s="217" t="e">
        <f>AVERAGEIFS(#REF!,#REF!,$B34,#REF!,"Corporativo",#REF!,"Activas / Online")</f>
        <v>#REF!</v>
      </c>
      <c r="K27" s="218" t="str">
        <f>IFERROR((AVERAGEIFS(#REF!,#REF!,$B34,#REF!,"Turístico",#REF!,"Activas / Online")),"No Hay")</f>
        <v>No Hay</v>
      </c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6.5" customHeight="1" x14ac:dyDescent="0.15">
      <c r="A28" s="8"/>
      <c r="B28" s="214" t="e">
        <f t="shared" si="32"/>
        <v>#REF!</v>
      </c>
      <c r="C28" s="215" t="e">
        <f>COUNTIFS(#REF!,$B28,#REF!,$F$6)</f>
        <v>#REF!</v>
      </c>
      <c r="D28" s="216" t="e">
        <f t="shared" si="33"/>
        <v>#REF!</v>
      </c>
      <c r="E28" s="215" t="e">
        <f>COUNTIFS(#REF!,B28,#REF!,$F$6,#REF!,"Corporativo")</f>
        <v>#REF!</v>
      </c>
      <c r="F28" s="216" t="e">
        <f t="shared" si="34"/>
        <v>#REF!</v>
      </c>
      <c r="G28" s="215" t="e">
        <f>COUNTIFS(#REF!,B28,#REF!,$F$6,#REF!,"Turístico")</f>
        <v>#REF!</v>
      </c>
      <c r="H28" s="216" t="e">
        <f t="shared" si="35"/>
        <v>#REF!</v>
      </c>
      <c r="J28" s="217" t="e">
        <f>AVERAGEIFS(#REF!,#REF!,$B29,#REF!,"Corporativo",#REF!,"Activas / Online")</f>
        <v>#REF!</v>
      </c>
      <c r="K28" s="218" t="str">
        <f>IFERROR((AVERAGEIFS(#REF!,#REF!,$B29,#REF!,"Turístico",#REF!,"Activas / Online")),"No Hay")</f>
        <v>No Hay</v>
      </c>
      <c r="V28" s="223"/>
      <c r="W28" s="148" t="s">
        <v>228</v>
      </c>
      <c r="X28" s="148"/>
      <c r="Y28" s="148" t="s">
        <v>248</v>
      </c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6.5" customHeight="1" x14ac:dyDescent="0.15">
      <c r="A29" s="8"/>
      <c r="B29" s="214" t="e">
        <f t="shared" si="32"/>
        <v>#REF!</v>
      </c>
      <c r="C29" s="215" t="e">
        <f>COUNTIFS(#REF!,$B29,#REF!,$F$6)</f>
        <v>#REF!</v>
      </c>
      <c r="D29" s="216" t="e">
        <f t="shared" si="33"/>
        <v>#REF!</v>
      </c>
      <c r="E29" s="215" t="e">
        <f>COUNTIFS(#REF!,B29,#REF!,$F$6,#REF!,"Corporativo")</f>
        <v>#REF!</v>
      </c>
      <c r="F29" s="216" t="e">
        <f t="shared" si="34"/>
        <v>#REF!</v>
      </c>
      <c r="G29" s="215" t="e">
        <f>COUNTIFS(#REF!,B29,#REF!,$F$6,#REF!,"Turístico")</f>
        <v>#REF!</v>
      </c>
      <c r="H29" s="216" t="e">
        <f t="shared" si="35"/>
        <v>#REF!</v>
      </c>
      <c r="J29" s="217" t="e">
        <f>AVERAGEIFS(#REF!,#REF!,$B30,#REF!,"Corporativo",#REF!,"Activas / Online")</f>
        <v>#REF!</v>
      </c>
      <c r="K29" s="218" t="str">
        <f>IFERROR((AVERAGEIFS(#REF!,#REF!,$B30,#REF!,"Turístico",#REF!,"Activas / Online")),"No Hay")</f>
        <v>No Hay</v>
      </c>
      <c r="V29" s="148" t="s">
        <v>272</v>
      </c>
      <c r="W29" s="166" t="e">
        <f t="shared" ref="W29:W33" si="36">S43</f>
        <v>#REF!</v>
      </c>
      <c r="X29" s="148" t="str">
        <f t="shared" ref="X29:X33" si="37">V29</f>
        <v>1 Dorm</v>
      </c>
      <c r="Y29" s="157" t="e">
        <f t="shared" ref="Y29:Y33" si="38">U43</f>
        <v>#REF!</v>
      </c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6.5" customHeight="1" x14ac:dyDescent="0.15">
      <c r="A30" s="8"/>
      <c r="B30" s="214" t="e">
        <f t="shared" si="32"/>
        <v>#REF!</v>
      </c>
      <c r="C30" s="215" t="e">
        <f>COUNTIFS(#REF!,$B30,#REF!,$F$6)</f>
        <v>#REF!</v>
      </c>
      <c r="D30" s="216" t="e">
        <f t="shared" si="33"/>
        <v>#REF!</v>
      </c>
      <c r="E30" s="215" t="e">
        <f>COUNTIFS(#REF!,B30,#REF!,$F$6,#REF!,"Corporativo")</f>
        <v>#REF!</v>
      </c>
      <c r="F30" s="216" t="e">
        <f t="shared" si="34"/>
        <v>#REF!</v>
      </c>
      <c r="G30" s="215" t="e">
        <f>COUNTIFS(#REF!,B30,#REF!,$F$6,#REF!,"Turístico")</f>
        <v>#REF!</v>
      </c>
      <c r="H30" s="216" t="e">
        <f t="shared" si="35"/>
        <v>#REF!</v>
      </c>
      <c r="J30" s="217" t="e">
        <f>AVERAGEIFS(#REF!,#REF!,$B27,#REF!,"Corporativo",#REF!,"Activas / Online")</f>
        <v>#REF!</v>
      </c>
      <c r="K30" s="218" t="str">
        <f>IFERROR((AVERAGEIFS(#REF!,#REF!,$B27,#REF!,"Turístico",#REF!,"Activas / Online")),"No Hay")</f>
        <v>No Hay</v>
      </c>
      <c r="V30" s="148" t="s">
        <v>273</v>
      </c>
      <c r="W30" s="166" t="e">
        <f t="shared" si="36"/>
        <v>#REF!</v>
      </c>
      <c r="X30" s="148" t="str">
        <f t="shared" si="37"/>
        <v>2 Dorm</v>
      </c>
      <c r="Y30" s="157" t="e">
        <f t="shared" si="38"/>
        <v>#REF!</v>
      </c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6.5" customHeight="1" x14ac:dyDescent="0.15">
      <c r="A31" s="8"/>
      <c r="B31" s="214" t="e">
        <f t="shared" si="32"/>
        <v>#REF!</v>
      </c>
      <c r="C31" s="215" t="e">
        <f>COUNTIFS(#REF!,$B31,#REF!,$F$6)</f>
        <v>#REF!</v>
      </c>
      <c r="D31" s="216" t="e">
        <f t="shared" si="33"/>
        <v>#REF!</v>
      </c>
      <c r="E31" s="215" t="e">
        <f>COUNTIFS(#REF!,B31,#REF!,$F$6,#REF!,"Corporativo")</f>
        <v>#REF!</v>
      </c>
      <c r="F31" s="216" t="e">
        <f t="shared" si="34"/>
        <v>#REF!</v>
      </c>
      <c r="G31" s="215" t="e">
        <f>COUNTIFS(#REF!,B31,#REF!,$F$6,#REF!,"Turístico")</f>
        <v>#REF!</v>
      </c>
      <c r="H31" s="216" t="e">
        <f t="shared" si="35"/>
        <v>#REF!</v>
      </c>
      <c r="J31" s="217" t="e">
        <f>AVERAGEIFS(#REF!,#REF!,$B31,#REF!,"Corporativo",#REF!,"Activas / Online")</f>
        <v>#REF!</v>
      </c>
      <c r="K31" s="218" t="str">
        <f>IFERROR((AVERAGEIFS(#REF!,#REF!,$B31,#REF!,"Turístico",#REF!,"Activas / Online")),"No Hay")</f>
        <v>No Hay</v>
      </c>
      <c r="V31" s="148" t="s">
        <v>274</v>
      </c>
      <c r="W31" s="166" t="e">
        <f t="shared" si="36"/>
        <v>#REF!</v>
      </c>
      <c r="X31" s="148" t="str">
        <f t="shared" si="37"/>
        <v>3 Dorm</v>
      </c>
      <c r="Y31" s="157" t="e">
        <f t="shared" si="38"/>
        <v>#REF!</v>
      </c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3" x14ac:dyDescent="0.15">
      <c r="A32" s="8"/>
      <c r="B32" s="214" t="e">
        <f t="shared" si="32"/>
        <v>#REF!</v>
      </c>
      <c r="C32" s="215" t="e">
        <f>COUNTIFS(#REF!,$B32,#REF!,$F$6)</f>
        <v>#REF!</v>
      </c>
      <c r="D32" s="216" t="e">
        <f t="shared" si="33"/>
        <v>#REF!</v>
      </c>
      <c r="E32" s="215" t="e">
        <f>COUNTIFS(#REF!,B32,#REF!,$F$6,#REF!,"Corporativo")</f>
        <v>#REF!</v>
      </c>
      <c r="F32" s="216" t="e">
        <f t="shared" si="34"/>
        <v>#REF!</v>
      </c>
      <c r="G32" s="215" t="e">
        <f>COUNTIFS(#REF!,B32,#REF!,$F$6,#REF!,"Turístico")</f>
        <v>#REF!</v>
      </c>
      <c r="H32" s="216" t="e">
        <f t="shared" si="35"/>
        <v>#REF!</v>
      </c>
      <c r="J32" s="217" t="e">
        <f>AVERAGEIFS(#REF!,#REF!,$B28,#REF!,"Corporativo",#REF!,"Activas / Online")</f>
        <v>#REF!</v>
      </c>
      <c r="K32" s="218" t="str">
        <f>IFERROR((AVERAGEIFS(#REF!,#REF!,$B28,#REF!,"Turístico",#REF!,"Activas / Online")),"No Hay")</f>
        <v>No Hay</v>
      </c>
      <c r="V32" s="148" t="s">
        <v>275</v>
      </c>
      <c r="W32" s="166" t="e">
        <f t="shared" si="36"/>
        <v>#REF!</v>
      </c>
      <c r="X32" s="148" t="str">
        <f t="shared" si="37"/>
        <v>4 Dorm</v>
      </c>
      <c r="Y32" s="157" t="e">
        <f t="shared" si="38"/>
        <v>#REF!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ht="13" x14ac:dyDescent="0.15">
      <c r="A33" s="8"/>
      <c r="B33" s="214" t="e">
        <f t="shared" si="32"/>
        <v>#REF!</v>
      </c>
      <c r="C33" s="215" t="e">
        <f>COUNTIFS(#REF!,$B33,#REF!,$F$6)</f>
        <v>#REF!</v>
      </c>
      <c r="D33" s="216" t="e">
        <f t="shared" si="33"/>
        <v>#REF!</v>
      </c>
      <c r="E33" s="215" t="e">
        <f>COUNTIFS(#REF!,B33,#REF!,$F$6,#REF!,"Corporativo")</f>
        <v>#REF!</v>
      </c>
      <c r="F33" s="216" t="e">
        <f t="shared" si="34"/>
        <v>#REF!</v>
      </c>
      <c r="G33" s="215" t="e">
        <f>COUNTIFS(#REF!,B33,#REF!,$F$6,#REF!,"Turístico")</f>
        <v>#REF!</v>
      </c>
      <c r="H33" s="216" t="e">
        <f t="shared" si="35"/>
        <v>#REF!</v>
      </c>
      <c r="J33" s="217" t="e">
        <f>AVERAGEIFS(#REF!,#REF!,$B32,#REF!,"Corporativo",#REF!,"Activas / Online")</f>
        <v>#REF!</v>
      </c>
      <c r="K33" s="218" t="str">
        <f>IFERROR((AVERAGEIFS(#REF!,#REF!,$B32,#REF!,"Turístico",#REF!,"Activas / Online")),"No Hay")</f>
        <v>No Hay</v>
      </c>
      <c r="V33" s="148" t="s">
        <v>276</v>
      </c>
      <c r="W33" s="166" t="e">
        <f t="shared" si="36"/>
        <v>#REF!</v>
      </c>
      <c r="X33" s="148" t="str">
        <f t="shared" si="37"/>
        <v>5 o más</v>
      </c>
      <c r="Y33" s="148" t="e">
        <f t="shared" si="38"/>
        <v>#REF!</v>
      </c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ht="13" x14ac:dyDescent="0.15">
      <c r="A34" s="8"/>
      <c r="B34" s="214" t="e">
        <f t="shared" si="32"/>
        <v>#REF!</v>
      </c>
      <c r="C34" s="215" t="e">
        <f>COUNTIFS(#REF!,$B34,#REF!,$F$6)</f>
        <v>#REF!</v>
      </c>
      <c r="D34" s="216" t="e">
        <f t="shared" si="33"/>
        <v>#REF!</v>
      </c>
      <c r="E34" s="215" t="e">
        <f>COUNTIFS(#REF!,B34,#REF!,$F$6,#REF!,"Corporativo")</f>
        <v>#REF!</v>
      </c>
      <c r="F34" s="216" t="e">
        <f t="shared" si="34"/>
        <v>#REF!</v>
      </c>
      <c r="G34" s="215" t="e">
        <f>COUNTIFS(#REF!,B34,#REF!,$F$6,#REF!,"Turístico")</f>
        <v>#REF!</v>
      </c>
      <c r="H34" s="216" t="e">
        <f t="shared" si="35"/>
        <v>#REF!</v>
      </c>
      <c r="J34" s="217" t="e">
        <f>AVERAGEIFS(#REF!,#REF!,$B26,#REF!,"Corporativo",#REF!,"Activas / Online")</f>
        <v>#REF!</v>
      </c>
      <c r="K34" s="218" t="str">
        <f>IFERROR((AVERAGEIFS(#REF!,#REF!,$B26,#REF!,"Turístico",#REF!,"Activas / Online")),"No Hay")</f>
        <v>No Hay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 ht="13" x14ac:dyDescent="0.15">
      <c r="A35" s="8"/>
      <c r="B35" s="214" t="e">
        <f t="shared" si="32"/>
        <v>#REF!</v>
      </c>
      <c r="C35" s="215" t="e">
        <f>COUNTIFS(#REF!,$B35,#REF!,$F$6)</f>
        <v>#REF!</v>
      </c>
      <c r="D35" s="216" t="e">
        <f t="shared" si="33"/>
        <v>#REF!</v>
      </c>
      <c r="E35" s="215" t="e">
        <f>COUNTIFS(#REF!,B35,#REF!,$F$6,#REF!,"Corporativo")</f>
        <v>#REF!</v>
      </c>
      <c r="F35" s="216" t="e">
        <f t="shared" si="34"/>
        <v>#REF!</v>
      </c>
      <c r="G35" s="215" t="e">
        <f>COUNTIFS(#REF!,B35,#REF!,$F$6,#REF!,"Turístico")</f>
        <v>#REF!</v>
      </c>
      <c r="H35" s="216" t="e">
        <f t="shared" si="35"/>
        <v>#REF!</v>
      </c>
      <c r="J35" s="224" t="e">
        <f>AVERAGEIFS(#REF!,#REF!,$B33,#REF!,"Corporativo",#REF!,"Activas / Online")</f>
        <v>#REF!</v>
      </c>
      <c r="K35" s="225" t="str">
        <f>IFERROR((AVERAGEIFS(#REF!,#REF!,$B33,#REF!,"Turístico",#REF!,"Activas / Online")),"No Hay")</f>
        <v>No Hay</v>
      </c>
      <c r="L35" s="226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 ht="13" x14ac:dyDescent="0.15">
      <c r="A36" s="8"/>
      <c r="B36" s="227" t="s">
        <v>226</v>
      </c>
      <c r="C36" s="228" t="e">
        <f t="shared" ref="C36:H36" si="39">SUM(C26:C35)</f>
        <v>#REF!</v>
      </c>
      <c r="D36" s="229" t="e">
        <f t="shared" si="39"/>
        <v>#REF!</v>
      </c>
      <c r="E36" s="230" t="e">
        <f t="shared" si="39"/>
        <v>#REF!</v>
      </c>
      <c r="F36" s="229" t="e">
        <f t="shared" si="39"/>
        <v>#REF!</v>
      </c>
      <c r="G36" s="228" t="e">
        <f t="shared" si="39"/>
        <v>#REF!</v>
      </c>
      <c r="H36" s="231" t="e">
        <f t="shared" si="39"/>
        <v>#REF!</v>
      </c>
      <c r="J36" s="232"/>
      <c r="K36" s="233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 ht="13" x14ac:dyDescent="0.15">
      <c r="A37" s="8"/>
      <c r="B37" s="234">
        <f ca="1">TODAY()</f>
        <v>44318</v>
      </c>
      <c r="C37" s="235"/>
      <c r="D37" s="235"/>
      <c r="E37" s="236"/>
      <c r="F37" s="236"/>
      <c r="G37" s="236"/>
      <c r="H37" s="236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ht="13" x14ac:dyDescent="0.15">
      <c r="A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 ht="13" x14ac:dyDescent="0.15">
      <c r="A39" s="8"/>
      <c r="B39" s="237" t="s">
        <v>231</v>
      </c>
      <c r="C39" s="238" t="e">
        <f>L42</f>
        <v>#REF!</v>
      </c>
      <c r="D39" s="238" t="e">
        <f>G42</f>
        <v>#REF!</v>
      </c>
      <c r="E39" s="238" t="e">
        <f>I42</f>
        <v>#REF!</v>
      </c>
      <c r="F39" s="238" t="e">
        <f>H42</f>
        <v>#REF!</v>
      </c>
      <c r="G39" s="238" t="e">
        <f>F42</f>
        <v>#REF!</v>
      </c>
      <c r="H39" s="238" t="e">
        <f>K42</f>
        <v>#REF!</v>
      </c>
      <c r="I39" s="238" t="e">
        <f>E42</f>
        <v>#REF!</v>
      </c>
      <c r="J39" s="238" t="e">
        <f>D42</f>
        <v>#REF!</v>
      </c>
      <c r="K39" s="239" t="e">
        <f>C42</f>
        <v>#REF!</v>
      </c>
      <c r="L39" s="240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ht="13" x14ac:dyDescent="0.15">
      <c r="A40" s="8"/>
      <c r="B40" s="241"/>
      <c r="C40" s="242" t="e">
        <f>AVERAGEIFS(#REF!,#REF!,C$39,#REF!,"CORPORATIVO",#REF!,"Activas / Online")</f>
        <v>#REF!</v>
      </c>
      <c r="D40" s="242" t="e">
        <f>AVERAGEIFS(#REF!,#REF!,D$39,#REF!,"CORPORATIVO",#REF!,"Activas / Online")</f>
        <v>#REF!</v>
      </c>
      <c r="E40" s="242" t="e">
        <f>AVERAGEIFS(#REF!,#REF!,E$39,#REF!,"CORPORATIVO",#REF!,"Activas / Online")</f>
        <v>#REF!</v>
      </c>
      <c r="F40" s="242" t="e">
        <f>AVERAGEIFS(#REF!,#REF!,F$39,#REF!,"CORPORATIVO",#REF!,"Activas / Online")</f>
        <v>#REF!</v>
      </c>
      <c r="G40" s="242" t="e">
        <f>AVERAGEIFS(#REF!,#REF!,G$39,#REF!,"CORPORATIVO",#REF!,"Activas / Online")</f>
        <v>#REF!</v>
      </c>
      <c r="H40" s="242" t="e">
        <f>AVERAGEIFS(#REF!,#REF!,H$39,#REF!,"CORPORATIVO",#REF!,"Activas / Online")</f>
        <v>#REF!</v>
      </c>
      <c r="I40" s="242" t="e">
        <f>AVERAGEIFS(#REF!,#REF!,I$39,#REF!,"CORPORATIVO",#REF!,"Activas / Online")</f>
        <v>#REF!</v>
      </c>
      <c r="J40" s="242" t="e">
        <f>AVERAGEIFS(#REF!,#REF!,J$39,#REF!,"CORPORATIVO",#REF!,"Activas / Online")</f>
        <v>#REF!</v>
      </c>
      <c r="K40" s="242" t="e">
        <f>AVERAGEIFS(#REF!,#REF!,K$39,#REF!,"CORPORATIVO",#REF!,"Activas / Online")</f>
        <v>#REF!</v>
      </c>
      <c r="L40" s="84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ht="13" x14ac:dyDescent="0.15">
      <c r="A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 ht="13" x14ac:dyDescent="0.15">
      <c r="A42" s="8"/>
      <c r="B42" s="237" t="s">
        <v>277</v>
      </c>
      <c r="C42" s="238" t="e">
        <f t="shared" ref="C42:P42" si="40">#REF!</f>
        <v>#REF!</v>
      </c>
      <c r="D42" s="238" t="e">
        <f t="shared" si="40"/>
        <v>#REF!</v>
      </c>
      <c r="E42" s="238" t="e">
        <f t="shared" si="40"/>
        <v>#REF!</v>
      </c>
      <c r="F42" s="238" t="e">
        <f t="shared" si="40"/>
        <v>#REF!</v>
      </c>
      <c r="G42" s="238" t="e">
        <f t="shared" si="40"/>
        <v>#REF!</v>
      </c>
      <c r="H42" s="238" t="e">
        <f t="shared" si="40"/>
        <v>#REF!</v>
      </c>
      <c r="I42" s="238" t="e">
        <f t="shared" si="40"/>
        <v>#REF!</v>
      </c>
      <c r="J42" s="238" t="e">
        <f t="shared" si="40"/>
        <v>#REF!</v>
      </c>
      <c r="K42" s="238" t="e">
        <f t="shared" si="40"/>
        <v>#REF!</v>
      </c>
      <c r="L42" s="238" t="e">
        <f t="shared" si="40"/>
        <v>#REF!</v>
      </c>
      <c r="M42" s="238" t="e">
        <f t="shared" si="40"/>
        <v>#REF!</v>
      </c>
      <c r="N42" s="238" t="e">
        <f t="shared" si="40"/>
        <v>#REF!</v>
      </c>
      <c r="O42" s="238" t="e">
        <f t="shared" si="40"/>
        <v>#REF!</v>
      </c>
      <c r="P42" s="238" t="e">
        <f t="shared" si="40"/>
        <v>#REF!</v>
      </c>
      <c r="Q42" s="243" t="s">
        <v>97</v>
      </c>
      <c r="R42" s="243" t="s">
        <v>232</v>
      </c>
      <c r="S42" s="243" t="s">
        <v>99</v>
      </c>
      <c r="T42" s="243" t="s">
        <v>232</v>
      </c>
      <c r="U42" s="243" t="s">
        <v>100</v>
      </c>
      <c r="V42" s="243" t="s">
        <v>232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 ht="13" x14ac:dyDescent="0.15">
      <c r="A43" s="8"/>
      <c r="B43" s="244">
        <v>1</v>
      </c>
      <c r="C43" s="245" t="str">
        <f>IFERROR(AVERAGEIFS(#REF!,#REF!,$B43,#REF!,"Corporativo",#REF!,C$42,#REF!,#REF!),("No hay"))</f>
        <v>No hay</v>
      </c>
      <c r="D43" s="245" t="str">
        <f>IFERROR(AVERAGEIFS(#REF!,#REF!,$B43,#REF!,"Corporativo",#REF!,D$42,#REF!,#REF!),("No hay"))</f>
        <v>No hay</v>
      </c>
      <c r="E43" s="245" t="str">
        <f>IFERROR(AVERAGEIFS(#REF!,#REF!,$B43,#REF!,"Corporativo",#REF!,E$42,#REF!,#REF!),("No hay"))</f>
        <v>No hay</v>
      </c>
      <c r="F43" s="245" t="str">
        <f>IFERROR(AVERAGEIFS(#REF!,#REF!,$B43,#REF!,"Corporativo",#REF!,F$42,#REF!,#REF!),("No hay"))</f>
        <v>No hay</v>
      </c>
      <c r="G43" s="245" t="str">
        <f>IFERROR(AVERAGEIFS(#REF!,#REF!,$B43,#REF!,"Corporativo",#REF!,G$42,#REF!,#REF!),("No hay"))</f>
        <v>No hay</v>
      </c>
      <c r="H43" s="245" t="str">
        <f>IFERROR(AVERAGEIFS(#REF!,#REF!,$B43,#REF!,"Corporativo",#REF!,H$42,#REF!,#REF!),("No hay"))</f>
        <v>No hay</v>
      </c>
      <c r="I43" s="245" t="str">
        <f>IFERROR(AVERAGEIFS(#REF!,#REF!,$B43,#REF!,"Corporativo",#REF!,I$42,#REF!,#REF!),("No hay"))</f>
        <v>No hay</v>
      </c>
      <c r="J43" s="245" t="str">
        <f>IFERROR(AVERAGEIFS(#REF!,#REF!,$B43,#REF!,"Corporativo",#REF!,J$42,#REF!,#REF!),("No hay"))</f>
        <v>No hay</v>
      </c>
      <c r="K43" s="245" t="str">
        <f>IFERROR(AVERAGEIFS(#REF!,#REF!,$B43,#REF!,"Corporativo",#REF!,K$42,#REF!,#REF!),("No hay"))</f>
        <v>No hay</v>
      </c>
      <c r="L43" s="245" t="str">
        <f>IFERROR(AVERAGEIFS(#REF!,#REF!,$B43,#REF!,"Corporativo",#REF!,L$42,#REF!,#REF!),("No hay"))</f>
        <v>No hay</v>
      </c>
      <c r="M43" s="245" t="str">
        <f>IFERROR(AVERAGEIFS(#REF!,#REF!,$B43,#REF!,"Corporativo",#REF!,M$42,#REF!,#REF!),("No hay"))</f>
        <v>No hay</v>
      </c>
      <c r="N43" s="245" t="str">
        <f>IFERROR(AVERAGEIFS(#REF!,#REF!,$B43,#REF!,"Corporativo",#REF!,N$42,#REF!,#REF!),("No hay"))</f>
        <v>No hay</v>
      </c>
      <c r="O43" s="245" t="str">
        <f>IFERROR(AVERAGEIFS(#REF!,#REF!,$B43,#REF!,"Corporativo",#REF!,O$42,#REF!,#REF!),("No hay"))</f>
        <v>No hay</v>
      </c>
      <c r="P43" s="245" t="str">
        <f>IFERROR(AVERAGEIFS(#REF!,#REF!,$B43,#REF!,"Corporativo",#REF!,P$42,#REF!,#REF!),("No hay"))</f>
        <v>No hay</v>
      </c>
      <c r="Q43" s="246" t="e">
        <f>COUNTIFS(#REF!,"1",#REF!,"Activas / Online")</f>
        <v>#REF!</v>
      </c>
      <c r="R43" s="247" t="e">
        <f t="shared" ref="R43:R47" si="41">Q43/SUM($Q$43:$Q$47)</f>
        <v>#REF!</v>
      </c>
      <c r="S43" s="246" t="e">
        <f>COUNTIFS(#REF!,"1",#REF!,"Activas / Online",#REF!,"Corporativo")</f>
        <v>#REF!</v>
      </c>
      <c r="T43" s="247" t="e">
        <f>S43/SUM(S43:S47)</f>
        <v>#REF!</v>
      </c>
      <c r="U43" s="246" t="e">
        <f>COUNTIFS(#REF!,"1",#REF!,"Activas / Online",#REF!,"Turístico")</f>
        <v>#REF!</v>
      </c>
      <c r="V43" s="248" t="e">
        <f t="shared" ref="V43:V47" si="42">U43/SUM($U$43:$U$47)</f>
        <v>#REF!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 ht="13" x14ac:dyDescent="0.15">
      <c r="A44" s="8"/>
      <c r="B44" s="244">
        <v>2</v>
      </c>
      <c r="C44" s="245" t="str">
        <f>IFERROR(AVERAGEIFS(#REF!,#REF!,$B44,#REF!,"Corporativo",#REF!,C$42,#REF!,#REF!),("No hay"))</f>
        <v>No hay</v>
      </c>
      <c r="D44" s="245" t="str">
        <f>IFERROR(AVERAGEIFS(#REF!,#REF!,$B44,#REF!,"Corporativo",#REF!,D$42,#REF!,#REF!),("No hay"))</f>
        <v>No hay</v>
      </c>
      <c r="E44" s="245" t="str">
        <f>IFERROR(AVERAGEIFS(#REF!,#REF!,$B44,#REF!,"Corporativo",#REF!,E$42,#REF!,#REF!),("No hay"))</f>
        <v>No hay</v>
      </c>
      <c r="F44" s="245" t="str">
        <f>IFERROR(AVERAGEIFS(#REF!,#REF!,$B44,#REF!,"Corporativo",#REF!,F$42,#REF!,#REF!),("No hay"))</f>
        <v>No hay</v>
      </c>
      <c r="G44" s="245" t="str">
        <f>IFERROR(AVERAGEIFS(#REF!,#REF!,$B44,#REF!,"Corporativo",#REF!,G$42,#REF!,#REF!),("No hay"))</f>
        <v>No hay</v>
      </c>
      <c r="H44" s="245" t="str">
        <f>IFERROR(AVERAGEIFS(#REF!,#REF!,$B44,#REF!,"Corporativo",#REF!,H$42,#REF!,#REF!),("No hay"))</f>
        <v>No hay</v>
      </c>
      <c r="I44" s="245" t="str">
        <f>IFERROR(AVERAGEIFS(#REF!,#REF!,$B44,#REF!,"Corporativo",#REF!,I$42,#REF!,#REF!),("No hay"))</f>
        <v>No hay</v>
      </c>
      <c r="J44" s="245" t="str">
        <f>IFERROR(AVERAGEIFS(#REF!,#REF!,$B44,#REF!,"Corporativo",#REF!,J$42,#REF!,#REF!),("No hay"))</f>
        <v>No hay</v>
      </c>
      <c r="K44" s="245" t="str">
        <f>IFERROR(AVERAGEIFS(#REF!,#REF!,$B44,#REF!,"Corporativo",#REF!,K$42,#REF!,#REF!),("No hay"))</f>
        <v>No hay</v>
      </c>
      <c r="L44" s="245" t="str">
        <f>IFERROR(AVERAGEIFS(#REF!,#REF!,$B44,#REF!,"Corporativo",#REF!,L$42,#REF!,#REF!),("No hay"))</f>
        <v>No hay</v>
      </c>
      <c r="M44" s="245" t="str">
        <f>IFERROR(AVERAGEIFS(#REF!,#REF!,$B44,#REF!,"Corporativo",#REF!,M$42,#REF!,#REF!),("No hay"))</f>
        <v>No hay</v>
      </c>
      <c r="N44" s="245" t="str">
        <f>IFERROR(AVERAGEIFS(#REF!,#REF!,$B44,#REF!,"Corporativo",#REF!,N$42,#REF!,#REF!),("No hay"))</f>
        <v>No hay</v>
      </c>
      <c r="O44" s="245" t="str">
        <f>IFERROR(AVERAGEIFS(#REF!,#REF!,$B44,#REF!,"Corporativo",#REF!,O$42,#REF!,#REF!),("No hay"))</f>
        <v>No hay</v>
      </c>
      <c r="P44" s="245" t="str">
        <f>IFERROR(AVERAGEIFS(#REF!,#REF!,$B44,#REF!,"Corporativo",#REF!,P$42,#REF!,#REF!),("No hay"))</f>
        <v>No hay</v>
      </c>
      <c r="Q44" s="246" t="e">
        <f>COUNTIFS(#REF!,"2",#REF!,"Activas / Online")</f>
        <v>#REF!</v>
      </c>
      <c r="R44" s="247" t="e">
        <f t="shared" si="41"/>
        <v>#REF!</v>
      </c>
      <c r="S44" s="246" t="e">
        <f>COUNTIFS(#REF!,"2",#REF!,"Activas / Online",#REF!,"Corporativo")</f>
        <v>#REF!</v>
      </c>
      <c r="T44" s="247" t="e">
        <f t="shared" ref="T44:T47" si="43">S44/SUM($Q$43:$Q$47)</f>
        <v>#REF!</v>
      </c>
      <c r="U44" s="246" t="e">
        <f>COUNTIFS(#REF!,"2",#REF!,"Activas / Online",#REF!,"Turístico")</f>
        <v>#REF!</v>
      </c>
      <c r="V44" s="248" t="e">
        <f t="shared" si="42"/>
        <v>#REF!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 ht="13" x14ac:dyDescent="0.15">
      <c r="A45" s="8"/>
      <c r="B45" s="244">
        <v>3</v>
      </c>
      <c r="C45" s="245" t="str">
        <f>IFERROR(AVERAGEIFS(#REF!,#REF!,$B45,#REF!,"Corporativo",#REF!,C$42,#REF!,#REF!),("No hay"))</f>
        <v>No hay</v>
      </c>
      <c r="D45" s="245" t="str">
        <f>IFERROR(AVERAGEIFS(#REF!,#REF!,$B45,#REF!,"Corporativo",#REF!,D$42,#REF!,#REF!),("No hay"))</f>
        <v>No hay</v>
      </c>
      <c r="E45" s="245" t="str">
        <f>IFERROR(AVERAGEIFS(#REF!,#REF!,$B45,#REF!,"Corporativo",#REF!,E$42,#REF!,#REF!),("No hay"))</f>
        <v>No hay</v>
      </c>
      <c r="F45" s="245" t="str">
        <f>IFERROR(AVERAGEIFS(#REF!,#REF!,$B45,#REF!,"Corporativo",#REF!,F$42,#REF!,#REF!),("No hay"))</f>
        <v>No hay</v>
      </c>
      <c r="G45" s="245" t="str">
        <f>IFERROR(AVERAGEIFS(#REF!,#REF!,$B45,#REF!,"Corporativo",#REF!,G$42,#REF!,#REF!),("No hay"))</f>
        <v>No hay</v>
      </c>
      <c r="H45" s="245" t="str">
        <f>IFERROR(AVERAGEIFS(#REF!,#REF!,$B45,#REF!,"Corporativo",#REF!,H$42,#REF!,#REF!),("No hay"))</f>
        <v>No hay</v>
      </c>
      <c r="I45" s="245" t="str">
        <f>IFERROR(AVERAGEIFS(#REF!,#REF!,$B45,#REF!,"Corporativo",#REF!,I$42,#REF!,#REF!),("No hay"))</f>
        <v>No hay</v>
      </c>
      <c r="J45" s="245" t="str">
        <f>IFERROR(AVERAGEIFS(#REF!,#REF!,$B45,#REF!,"Corporativo",#REF!,J$42,#REF!,#REF!),("No hay"))</f>
        <v>No hay</v>
      </c>
      <c r="K45" s="245" t="str">
        <f>IFERROR(AVERAGEIFS(#REF!,#REF!,$B45,#REF!,"Corporativo",#REF!,K$42,#REF!,#REF!),("No hay"))</f>
        <v>No hay</v>
      </c>
      <c r="L45" s="245" t="str">
        <f>IFERROR(AVERAGEIFS(#REF!,#REF!,$B45,#REF!,"Corporativo",#REF!,L$42,#REF!,#REF!),("No hay"))</f>
        <v>No hay</v>
      </c>
      <c r="M45" s="245" t="str">
        <f>IFERROR(AVERAGEIFS(#REF!,#REF!,$B45,#REF!,"Corporativo",#REF!,M$42,#REF!,#REF!),("No hay"))</f>
        <v>No hay</v>
      </c>
      <c r="N45" s="245" t="str">
        <f>IFERROR(AVERAGEIFS(#REF!,#REF!,$B45,#REF!,"Corporativo",#REF!,N$42,#REF!,#REF!),("No hay"))</f>
        <v>No hay</v>
      </c>
      <c r="O45" s="245" t="str">
        <f>IFERROR(AVERAGEIFS(#REF!,#REF!,$B45,#REF!,"Corporativo",#REF!,O$42,#REF!,#REF!),("No hay"))</f>
        <v>No hay</v>
      </c>
      <c r="P45" s="245" t="str">
        <f>IFERROR(AVERAGEIFS(#REF!,#REF!,$B45,#REF!,"Corporativo",#REF!,P$42,#REF!,#REF!),("No hay"))</f>
        <v>No hay</v>
      </c>
      <c r="Q45" s="246" t="e">
        <f>COUNTIFS(#REF!,"3",#REF!,"Activas / Online")</f>
        <v>#REF!</v>
      </c>
      <c r="R45" s="247" t="e">
        <f t="shared" si="41"/>
        <v>#REF!</v>
      </c>
      <c r="S45" s="246" t="e">
        <f>COUNTIFS(#REF!,"3",#REF!,"Activas / Online",#REF!,"Corporativo")</f>
        <v>#REF!</v>
      </c>
      <c r="T45" s="247" t="e">
        <f t="shared" si="43"/>
        <v>#REF!</v>
      </c>
      <c r="U45" s="246" t="e">
        <f>COUNTIFS(#REF!,"3",#REF!,"Activas / Online",#REF!,"Turístico")</f>
        <v>#REF!</v>
      </c>
      <c r="V45" s="248" t="e">
        <f t="shared" si="42"/>
        <v>#REF!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 ht="13" x14ac:dyDescent="0.15">
      <c r="A46" s="8"/>
      <c r="B46" s="244">
        <v>4</v>
      </c>
      <c r="C46" s="245" t="str">
        <f>IFERROR(AVERAGEIFS(#REF!,#REF!,$B46,#REF!,"Corporativo",#REF!,C$42,#REF!,#REF!),("No hay"))</f>
        <v>No hay</v>
      </c>
      <c r="D46" s="245" t="str">
        <f>IFERROR(AVERAGEIFS(#REF!,#REF!,$B46,#REF!,"Corporativo",#REF!,D$42,#REF!,#REF!),("No hay"))</f>
        <v>No hay</v>
      </c>
      <c r="E46" s="245" t="str">
        <f>IFERROR(AVERAGEIFS(#REF!,#REF!,$B46,#REF!,"Corporativo",#REF!,E$42,#REF!,#REF!),("No hay"))</f>
        <v>No hay</v>
      </c>
      <c r="F46" s="245" t="str">
        <f>IFERROR(AVERAGEIFS(#REF!,#REF!,$B46,#REF!,"Corporativo",#REF!,F$42,#REF!,#REF!),("No hay"))</f>
        <v>No hay</v>
      </c>
      <c r="G46" s="245" t="str">
        <f>IFERROR(AVERAGEIFS(#REF!,#REF!,$B46,#REF!,"Corporativo",#REF!,G$42,#REF!,#REF!),("No hay"))</f>
        <v>No hay</v>
      </c>
      <c r="H46" s="245" t="str">
        <f>IFERROR(AVERAGEIFS(#REF!,#REF!,$B46,#REF!,"Corporativo",#REF!,H$42,#REF!,#REF!),("No hay"))</f>
        <v>No hay</v>
      </c>
      <c r="I46" s="245" t="str">
        <f>IFERROR(AVERAGEIFS(#REF!,#REF!,$B46,#REF!,"Corporativo",#REF!,I$42,#REF!,#REF!),("No hay"))</f>
        <v>No hay</v>
      </c>
      <c r="J46" s="245" t="str">
        <f>IFERROR(AVERAGEIFS(#REF!,#REF!,$B46,#REF!,"Corporativo",#REF!,J$42,#REF!,#REF!),("No hay"))</f>
        <v>No hay</v>
      </c>
      <c r="K46" s="245" t="str">
        <f>IFERROR(AVERAGEIFS(#REF!,#REF!,$B46,#REF!,"Corporativo",#REF!,K$42,#REF!,#REF!),("No hay"))</f>
        <v>No hay</v>
      </c>
      <c r="L46" s="245" t="str">
        <f>IFERROR(AVERAGEIFS(#REF!,#REF!,$B46,#REF!,"Corporativo",#REF!,L$42,#REF!,#REF!),("No hay"))</f>
        <v>No hay</v>
      </c>
      <c r="M46" s="245" t="str">
        <f>IFERROR(AVERAGEIFS(#REF!,#REF!,$B46,#REF!,"Corporativo",#REF!,M$42,#REF!,#REF!),("No hay"))</f>
        <v>No hay</v>
      </c>
      <c r="N46" s="245" t="str">
        <f>IFERROR(AVERAGEIFS(#REF!,#REF!,$B46,#REF!,"Corporativo",#REF!,N$42,#REF!,#REF!),("No hay"))</f>
        <v>No hay</v>
      </c>
      <c r="O46" s="245" t="str">
        <f>IFERROR(AVERAGEIFS(#REF!,#REF!,$B46,#REF!,"Corporativo",#REF!,O$42,#REF!,#REF!),("No hay"))</f>
        <v>No hay</v>
      </c>
      <c r="P46" s="245" t="str">
        <f>IFERROR(AVERAGEIFS(#REF!,#REF!,$B46,#REF!,"Corporativo",#REF!,P$42,#REF!,#REF!),("No hay"))</f>
        <v>No hay</v>
      </c>
      <c r="Q46" s="246" t="e">
        <f>COUNTIFS(#REF!,"4",#REF!,"Activas / Online")</f>
        <v>#REF!</v>
      </c>
      <c r="R46" s="247" t="e">
        <f t="shared" si="41"/>
        <v>#REF!</v>
      </c>
      <c r="S46" s="246" t="e">
        <f>COUNTIFS(#REF!,"4",#REF!,"Activas / Online",#REF!,"Corporativo")</f>
        <v>#REF!</v>
      </c>
      <c r="T46" s="247" t="e">
        <f t="shared" si="43"/>
        <v>#REF!</v>
      </c>
      <c r="U46" s="246" t="e">
        <f>COUNTIFS(#REF!,"4",#REF!,"Activas / Online",#REF!,"Turístico")</f>
        <v>#REF!</v>
      </c>
      <c r="V46" s="248" t="e">
        <f t="shared" si="42"/>
        <v>#REF!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 ht="13" x14ac:dyDescent="0.15">
      <c r="A47" s="8"/>
      <c r="B47" s="249" t="s">
        <v>276</v>
      </c>
      <c r="C47" s="250" t="str">
        <f>IFERROR(AVERAGEIFS(#REF!,#REF!,"&gt;4",#REF!,"Corporativo",#REF!,C$42,#REF!,#REF!),("No hay"))</f>
        <v>No hay</v>
      </c>
      <c r="D47" s="250" t="str">
        <f>IFERROR(AVERAGEIFS(#REF!,#REF!,"&gt;4",#REF!,"Corporativo",#REF!,D$42,#REF!,#REF!),("No hay"))</f>
        <v>No hay</v>
      </c>
      <c r="E47" s="250" t="str">
        <f>IFERROR(AVERAGEIFS(#REF!,#REF!,"&gt;4",#REF!,"Corporativo",#REF!,E$42,#REF!,#REF!),("No hay"))</f>
        <v>No hay</v>
      </c>
      <c r="F47" s="250" t="str">
        <f>IFERROR(AVERAGEIFS(#REF!,#REF!,"&gt;4",#REF!,"Corporativo",#REF!,F$42,#REF!,#REF!),("No hay"))</f>
        <v>No hay</v>
      </c>
      <c r="G47" s="250" t="str">
        <f>IFERROR(AVERAGEIFS(#REF!,#REF!,"&gt;4",#REF!,"Corporativo",#REF!,G$42,#REF!,#REF!),("No hay"))</f>
        <v>No hay</v>
      </c>
      <c r="H47" s="250" t="str">
        <f>IFERROR(AVERAGEIFS(#REF!,#REF!,"&gt;4",#REF!,"Corporativo",#REF!,H$42,#REF!,#REF!),("No hay"))</f>
        <v>No hay</v>
      </c>
      <c r="I47" s="250" t="str">
        <f>IFERROR(AVERAGEIFS(#REF!,#REF!,"&gt;4",#REF!,"Corporativo",#REF!,I$42,#REF!,#REF!),("No hay"))</f>
        <v>No hay</v>
      </c>
      <c r="J47" s="250" t="str">
        <f>IFERROR(AVERAGEIFS(#REF!,#REF!,"&gt;4",#REF!,"Corporativo",#REF!,J$42,#REF!,#REF!),("No hay"))</f>
        <v>No hay</v>
      </c>
      <c r="K47" s="250" t="str">
        <f>IFERROR(AVERAGEIFS(#REF!,#REF!,"&gt;4",#REF!,"Corporativo",#REF!,K$42,#REF!,#REF!),("No hay"))</f>
        <v>No hay</v>
      </c>
      <c r="L47" s="245" t="str">
        <f>IFERROR(AVERAGEIFS(#REF!,#REF!,$B47,#REF!,"Corporativo",#REF!,L$42,#REF!,#REF!),("No hay"))</f>
        <v>No hay</v>
      </c>
      <c r="M47" s="245" t="str">
        <f>IFERROR(AVERAGEIFS(#REF!,#REF!,$B47,#REF!,"Corporativo",#REF!,M$42,#REF!,#REF!),("No hay"))</f>
        <v>No hay</v>
      </c>
      <c r="N47" s="245" t="str">
        <f>IFERROR(AVERAGEIFS(#REF!,#REF!,$B47,#REF!,"Corporativo",#REF!,N$42,#REF!,#REF!),("No hay"))</f>
        <v>No hay</v>
      </c>
      <c r="O47" s="245" t="str">
        <f>IFERROR(AVERAGEIFS(#REF!,#REF!,$B47,#REF!,"Corporativo",#REF!,O$42,#REF!,#REF!),("No hay"))</f>
        <v>No hay</v>
      </c>
      <c r="P47" s="245" t="str">
        <f>IFERROR(AVERAGEIFS(#REF!,#REF!,$B47,#REF!,"Corporativo",#REF!,P$42,#REF!,#REF!),("No hay"))</f>
        <v>No hay</v>
      </c>
      <c r="Q47" s="251" t="e">
        <f>COUNTIFS(#REF!,"&gt;4",#REF!,"Activas / Online")</f>
        <v>#REF!</v>
      </c>
      <c r="R47" s="252" t="e">
        <f t="shared" si="41"/>
        <v>#REF!</v>
      </c>
      <c r="S47" s="253" t="e">
        <f>COUNTIFS(#REF!,"&gt;4",#REF!,"Activas / Online",#REF!,"Corporativo")</f>
        <v>#REF!</v>
      </c>
      <c r="T47" s="254" t="e">
        <f t="shared" si="43"/>
        <v>#REF!</v>
      </c>
      <c r="U47" s="253" t="e">
        <f>COUNTIFS(#REF!,"&gt;4",#REF!,"Activas / Online",#REF!,"Turístico")</f>
        <v>#REF!</v>
      </c>
      <c r="V47" s="255" t="e">
        <f t="shared" si="42"/>
        <v>#REF!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 ht="13" x14ac:dyDescent="0.15">
      <c r="A48" s="8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7"/>
      <c r="O48" s="257"/>
      <c r="P48" s="257"/>
      <c r="Q48" s="258"/>
      <c r="R48" s="258"/>
      <c r="S48" s="7"/>
      <c r="T48" s="7"/>
      <c r="U48" s="7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 ht="13" x14ac:dyDescent="0.15">
      <c r="A49" s="8"/>
      <c r="B49" s="237" t="s">
        <v>278</v>
      </c>
      <c r="C49" s="238" t="e">
        <f t="shared" ref="C49:P49" si="44">C42</f>
        <v>#REF!</v>
      </c>
      <c r="D49" s="238" t="e">
        <f t="shared" si="44"/>
        <v>#REF!</v>
      </c>
      <c r="E49" s="238" t="e">
        <f t="shared" si="44"/>
        <v>#REF!</v>
      </c>
      <c r="F49" s="238" t="e">
        <f t="shared" si="44"/>
        <v>#REF!</v>
      </c>
      <c r="G49" s="238" t="e">
        <f t="shared" si="44"/>
        <v>#REF!</v>
      </c>
      <c r="H49" s="238" t="e">
        <f t="shared" si="44"/>
        <v>#REF!</v>
      </c>
      <c r="I49" s="238" t="e">
        <f t="shared" si="44"/>
        <v>#REF!</v>
      </c>
      <c r="J49" s="238" t="e">
        <f t="shared" si="44"/>
        <v>#REF!</v>
      </c>
      <c r="K49" s="238" t="e">
        <f t="shared" si="44"/>
        <v>#REF!</v>
      </c>
      <c r="L49" s="238" t="e">
        <f t="shared" si="44"/>
        <v>#REF!</v>
      </c>
      <c r="M49" s="238" t="e">
        <f t="shared" si="44"/>
        <v>#REF!</v>
      </c>
      <c r="N49" s="238" t="e">
        <f t="shared" si="44"/>
        <v>#REF!</v>
      </c>
      <c r="O49" s="238" t="e">
        <f t="shared" si="44"/>
        <v>#REF!</v>
      </c>
      <c r="P49" s="239" t="e">
        <f t="shared" si="44"/>
        <v>#REF!</v>
      </c>
      <c r="T49" s="259"/>
      <c r="U49" s="260" t="e">
        <f t="shared" ref="U49:U54" si="45">L49</f>
        <v>#REF!</v>
      </c>
      <c r="V49" s="260" t="e">
        <f t="shared" ref="V49:V54" si="46">G49</f>
        <v>#REF!</v>
      </c>
      <c r="W49" s="261" t="e">
        <f t="shared" ref="W49:W54" si="47">I49</f>
        <v>#REF!</v>
      </c>
      <c r="X49" s="262" t="e">
        <f t="shared" ref="X49:X54" si="48">F49</f>
        <v>#REF!</v>
      </c>
      <c r="Y49" s="262" t="s">
        <v>279</v>
      </c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 ht="13" x14ac:dyDescent="0.15">
      <c r="A50" s="8"/>
      <c r="B50" s="244">
        <v>1</v>
      </c>
      <c r="C50" s="242" t="str">
        <f>IFERROR(AVERAGEIFS(#REF!,#REF!,$B50,#REF!,"Corporativo",#REF!,C$42,#REF!,#REF!),("No hay"))</f>
        <v>No hay</v>
      </c>
      <c r="D50" s="242" t="str">
        <f>IFERROR(AVERAGEIFS(#REF!,#REF!,$B50,#REF!,"Corporativo",#REF!,D$42,#REF!,#REF!),("No hay"))</f>
        <v>No hay</v>
      </c>
      <c r="E50" s="242" t="str">
        <f>IFERROR(AVERAGEIFS(#REF!,#REF!,$B50,#REF!,"Corporativo",#REF!,E$42,#REF!,#REF!),("No hay"))</f>
        <v>No hay</v>
      </c>
      <c r="F50" s="242" t="str">
        <f>IFERROR(AVERAGEIFS(#REF!,#REF!,$B50,#REF!,"Corporativo",#REF!,F$42,#REF!,#REF!),("No hay"))</f>
        <v>No hay</v>
      </c>
      <c r="G50" s="242" t="str">
        <f>IFERROR(AVERAGEIFS(#REF!,#REF!,$B50,#REF!,"Corporativo",#REF!,G$42,#REF!,#REF!),("No hay"))</f>
        <v>No hay</v>
      </c>
      <c r="H50" s="242" t="str">
        <f>IFERROR(AVERAGEIFS(#REF!,#REF!,$B50,#REF!,"Corporativo",#REF!,H$42,#REF!,#REF!),("No hay"))</f>
        <v>No hay</v>
      </c>
      <c r="I50" s="242" t="str">
        <f>IFERROR(AVERAGEIFS(#REF!,#REF!,$B50,#REF!,"Corporativo",#REF!,I$42,#REF!,#REF!),("No hay"))</f>
        <v>No hay</v>
      </c>
      <c r="J50" s="242" t="str">
        <f>IFERROR(AVERAGEIFS(#REF!,#REF!,$B50,#REF!,"Corporativo",#REF!,J$42,#REF!,#REF!),("No hay"))</f>
        <v>No hay</v>
      </c>
      <c r="K50" s="242" t="str">
        <f>IFERROR(AVERAGEIFS(#REF!,#REF!,$B50,#REF!,"Corporativo",#REF!,K$42,#REF!,#REF!),("No hay"))</f>
        <v>No hay</v>
      </c>
      <c r="L50" s="242" t="str">
        <f>IFERROR(AVERAGEIFS(#REF!,#REF!,$B50,#REF!,"Corporativo",#REF!,L$42,#REF!,#REF!),("No hay"))</f>
        <v>No hay</v>
      </c>
      <c r="M50" s="242" t="str">
        <f>IFERROR(AVERAGEIFS(#REF!,#REF!,$B50,#REF!,"Corporativo",#REF!,M$42,#REF!,#REF!),("No hay"))</f>
        <v>No hay</v>
      </c>
      <c r="N50" s="242" t="str">
        <f>IFERROR(AVERAGEIFS(#REF!,#REF!,$B50,#REF!,"Corporativo",#REF!,N$42,#REF!,#REF!),("No hay"))</f>
        <v>No hay</v>
      </c>
      <c r="O50" s="242" t="str">
        <f>IFERROR(AVERAGEIFS(#REF!,#REF!,$B50,#REF!,"Corporativo",#REF!,O$42,#REF!,#REF!),("No hay"))</f>
        <v>No hay</v>
      </c>
      <c r="P50" s="242" t="str">
        <f>IFERROR(AVERAGEIFS(#REF!,#REF!,$B50,#REF!,"Corporativo",#REF!,P$42,#REF!,#REF!),("No hay"))</f>
        <v>No hay</v>
      </c>
      <c r="T50" s="263">
        <f t="shared" ref="T50:T54" si="49">B50</f>
        <v>1</v>
      </c>
      <c r="U50" s="264" t="str">
        <f t="shared" si="45"/>
        <v>No hay</v>
      </c>
      <c r="V50" s="264" t="str">
        <f t="shared" si="46"/>
        <v>No hay</v>
      </c>
      <c r="W50" s="265" t="str">
        <f t="shared" si="47"/>
        <v>No hay</v>
      </c>
      <c r="X50" s="266" t="str">
        <f t="shared" si="48"/>
        <v>No hay</v>
      </c>
      <c r="Y50" s="266" t="e">
        <f t="shared" ref="Y50:Y54" si="50">AVERAGE(C50:L50)</f>
        <v>#DIV/0!</v>
      </c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 ht="13" x14ac:dyDescent="0.15">
      <c r="A51" s="8"/>
      <c r="B51" s="244">
        <v>2</v>
      </c>
      <c r="C51" s="242" t="str">
        <f>IFERROR(AVERAGEIFS(#REF!,#REF!,$B51,#REF!,"Corporativo",#REF!,C$42,#REF!,#REF!),("No hay"))</f>
        <v>No hay</v>
      </c>
      <c r="D51" s="242" t="str">
        <f>IFERROR(AVERAGEIFS(#REF!,#REF!,$B51,#REF!,"Corporativo",#REF!,D$42,#REF!,#REF!),("No hay"))</f>
        <v>No hay</v>
      </c>
      <c r="E51" s="242" t="str">
        <f>IFERROR(AVERAGEIFS(#REF!,#REF!,$B51,#REF!,"Corporativo",#REF!,E$42,#REF!,#REF!),("No hay"))</f>
        <v>No hay</v>
      </c>
      <c r="F51" s="242" t="str">
        <f>IFERROR(AVERAGEIFS(#REF!,#REF!,$B51,#REF!,"Corporativo",#REF!,F$42,#REF!,#REF!),("No hay"))</f>
        <v>No hay</v>
      </c>
      <c r="G51" s="242" t="str">
        <f>IFERROR(AVERAGEIFS(#REF!,#REF!,$B51,#REF!,"Corporativo",#REF!,G$42,#REF!,#REF!),("No hay"))</f>
        <v>No hay</v>
      </c>
      <c r="H51" s="242" t="str">
        <f>IFERROR(AVERAGEIFS(#REF!,#REF!,$B51,#REF!,"Corporativo",#REF!,H$42,#REF!,#REF!),("No hay"))</f>
        <v>No hay</v>
      </c>
      <c r="I51" s="242" t="str">
        <f>IFERROR(AVERAGEIFS(#REF!,#REF!,$B51,#REF!,"Corporativo",#REF!,I$42,#REF!,#REF!),("No hay"))</f>
        <v>No hay</v>
      </c>
      <c r="J51" s="242" t="str">
        <f>IFERROR(AVERAGEIFS(#REF!,#REF!,$B51,#REF!,"Corporativo",#REF!,J$42,#REF!,#REF!),("No hay"))</f>
        <v>No hay</v>
      </c>
      <c r="K51" s="242" t="str">
        <f>IFERROR(AVERAGEIFS(#REF!,#REF!,$B51,#REF!,"Corporativo",#REF!,K$42,#REF!,#REF!),("No hay"))</f>
        <v>No hay</v>
      </c>
      <c r="L51" s="242" t="str">
        <f>IFERROR(AVERAGEIFS(#REF!,#REF!,$B51,#REF!,"Corporativo",#REF!,L$42,#REF!,#REF!),("No hay"))</f>
        <v>No hay</v>
      </c>
      <c r="M51" s="242" t="str">
        <f>IFERROR(AVERAGEIFS(#REF!,#REF!,$B51,#REF!,"Corporativo",#REF!,M$42,#REF!,#REF!),("No hay"))</f>
        <v>No hay</v>
      </c>
      <c r="N51" s="242" t="str">
        <f>IFERROR(AVERAGEIFS(#REF!,#REF!,$B51,#REF!,"Corporativo",#REF!,N$42,#REF!,#REF!),("No hay"))</f>
        <v>No hay</v>
      </c>
      <c r="O51" s="242" t="str">
        <f>IFERROR(AVERAGEIFS(#REF!,#REF!,$B51,#REF!,"Corporativo",#REF!,O$42,#REF!,#REF!),("No hay"))</f>
        <v>No hay</v>
      </c>
      <c r="P51" s="242" t="str">
        <f>IFERROR(AVERAGEIFS(#REF!,#REF!,$B51,#REF!,"Corporativo",#REF!,P$42,#REF!,#REF!),("No hay"))</f>
        <v>No hay</v>
      </c>
      <c r="T51" s="263">
        <f t="shared" si="49"/>
        <v>2</v>
      </c>
      <c r="U51" s="264" t="str">
        <f t="shared" si="45"/>
        <v>No hay</v>
      </c>
      <c r="V51" s="264" t="str">
        <f t="shared" si="46"/>
        <v>No hay</v>
      </c>
      <c r="W51" s="265" t="str">
        <f t="shared" si="47"/>
        <v>No hay</v>
      </c>
      <c r="X51" s="266" t="str">
        <f t="shared" si="48"/>
        <v>No hay</v>
      </c>
      <c r="Y51" s="266" t="e">
        <f t="shared" si="50"/>
        <v>#DIV/0!</v>
      </c>
      <c r="Z51" s="267" t="e">
        <f t="shared" ref="Z51:Z53" si="51">1-Y51/Y50</f>
        <v>#DIV/0!</v>
      </c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1:49" ht="13" x14ac:dyDescent="0.15">
      <c r="A52" s="8"/>
      <c r="B52" s="244">
        <v>3</v>
      </c>
      <c r="C52" s="242" t="str">
        <f>IFERROR(AVERAGEIFS(#REF!,#REF!,$B52,#REF!,"Corporativo",#REF!,C$42,#REF!,#REF!),("No hay"))</f>
        <v>No hay</v>
      </c>
      <c r="D52" s="242" t="str">
        <f>IFERROR(AVERAGEIFS(#REF!,#REF!,$B52,#REF!,"Corporativo",#REF!,D$42,#REF!,#REF!),("No hay"))</f>
        <v>No hay</v>
      </c>
      <c r="E52" s="242" t="str">
        <f>IFERROR(AVERAGEIFS(#REF!,#REF!,$B52,#REF!,"Corporativo",#REF!,E$42,#REF!,#REF!),("No hay"))</f>
        <v>No hay</v>
      </c>
      <c r="F52" s="242" t="str">
        <f>IFERROR(AVERAGEIFS(#REF!,#REF!,$B52,#REF!,"Corporativo",#REF!,F$42,#REF!,#REF!),("No hay"))</f>
        <v>No hay</v>
      </c>
      <c r="G52" s="242" t="str">
        <f>IFERROR(AVERAGEIFS(#REF!,#REF!,$B52,#REF!,"Corporativo",#REF!,G$42,#REF!,#REF!),("No hay"))</f>
        <v>No hay</v>
      </c>
      <c r="H52" s="242" t="str">
        <f>IFERROR(AVERAGEIFS(#REF!,#REF!,$B52,#REF!,"Corporativo",#REF!,H$42,#REF!,#REF!),("No hay"))</f>
        <v>No hay</v>
      </c>
      <c r="I52" s="242" t="str">
        <f>IFERROR(AVERAGEIFS(#REF!,#REF!,$B52,#REF!,"Corporativo",#REF!,I$42,#REF!,#REF!),("No hay"))</f>
        <v>No hay</v>
      </c>
      <c r="J52" s="242" t="str">
        <f>IFERROR(AVERAGEIFS(#REF!,#REF!,$B52,#REF!,"Corporativo",#REF!,J$42,#REF!,#REF!),("No hay"))</f>
        <v>No hay</v>
      </c>
      <c r="K52" s="242" t="str">
        <f>IFERROR(AVERAGEIFS(#REF!,#REF!,$B52,#REF!,"Corporativo",#REF!,K$42,#REF!,#REF!),("No hay"))</f>
        <v>No hay</v>
      </c>
      <c r="L52" s="242" t="str">
        <f>IFERROR(AVERAGEIFS(#REF!,#REF!,$B52,#REF!,"Corporativo",#REF!,L$42,#REF!,#REF!),("No hay"))</f>
        <v>No hay</v>
      </c>
      <c r="M52" s="242" t="str">
        <f>IFERROR(AVERAGEIFS(#REF!,#REF!,$B52,#REF!,"Corporativo",#REF!,M$42,#REF!,#REF!),("No hay"))</f>
        <v>No hay</v>
      </c>
      <c r="N52" s="242" t="str">
        <f>IFERROR(AVERAGEIFS(#REF!,#REF!,$B52,#REF!,"Corporativo",#REF!,N$42,#REF!,#REF!),("No hay"))</f>
        <v>No hay</v>
      </c>
      <c r="O52" s="242" t="str">
        <f>IFERROR(AVERAGEIFS(#REF!,#REF!,$B52,#REF!,"Corporativo",#REF!,O$42,#REF!,#REF!),("No hay"))</f>
        <v>No hay</v>
      </c>
      <c r="P52" s="242" t="str">
        <f>IFERROR(AVERAGEIFS(#REF!,#REF!,$B52,#REF!,"Corporativo",#REF!,P$42,#REF!,#REF!),("No hay"))</f>
        <v>No hay</v>
      </c>
      <c r="T52" s="263">
        <f t="shared" si="49"/>
        <v>3</v>
      </c>
      <c r="U52" s="264" t="str">
        <f t="shared" si="45"/>
        <v>No hay</v>
      </c>
      <c r="V52" s="264" t="str">
        <f t="shared" si="46"/>
        <v>No hay</v>
      </c>
      <c r="W52" s="265" t="str">
        <f t="shared" si="47"/>
        <v>No hay</v>
      </c>
      <c r="X52" s="266" t="str">
        <f t="shared" si="48"/>
        <v>No hay</v>
      </c>
      <c r="Y52" s="266" t="e">
        <f t="shared" si="50"/>
        <v>#DIV/0!</v>
      </c>
      <c r="Z52" s="267" t="e">
        <f t="shared" si="51"/>
        <v>#DIV/0!</v>
      </c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1:49" ht="13" x14ac:dyDescent="0.15">
      <c r="A53" s="8"/>
      <c r="B53" s="244">
        <v>4</v>
      </c>
      <c r="C53" s="242" t="str">
        <f>IFERROR(AVERAGEIFS(#REF!,#REF!,$B53,#REF!,"Corporativo",#REF!,C$42,#REF!,#REF!),("No hay"))</f>
        <v>No hay</v>
      </c>
      <c r="D53" s="242" t="str">
        <f>IFERROR(AVERAGEIFS(#REF!,#REF!,$B53,#REF!,"Corporativo",#REF!,D$42,#REF!,#REF!),("No hay"))</f>
        <v>No hay</v>
      </c>
      <c r="E53" s="242" t="str">
        <f>IFERROR(AVERAGEIFS(#REF!,#REF!,$B53,#REF!,"Corporativo",#REF!,E$42,#REF!,#REF!),("No hay"))</f>
        <v>No hay</v>
      </c>
      <c r="F53" s="242" t="str">
        <f>IFERROR(AVERAGEIFS(#REF!,#REF!,$B53,#REF!,"Corporativo",#REF!,F$42,#REF!,#REF!),("No hay"))</f>
        <v>No hay</v>
      </c>
      <c r="G53" s="242" t="str">
        <f>IFERROR(AVERAGEIFS(#REF!,#REF!,$B53,#REF!,"Corporativo",#REF!,G$42,#REF!,#REF!),("No hay"))</f>
        <v>No hay</v>
      </c>
      <c r="H53" s="242" t="str">
        <f>IFERROR(AVERAGEIFS(#REF!,#REF!,$B53,#REF!,"Corporativo",#REF!,H$42,#REF!,#REF!),("No hay"))</f>
        <v>No hay</v>
      </c>
      <c r="I53" s="242" t="str">
        <f>IFERROR(AVERAGEIFS(#REF!,#REF!,$B53,#REF!,"Corporativo",#REF!,I$42,#REF!,#REF!),("No hay"))</f>
        <v>No hay</v>
      </c>
      <c r="J53" s="242" t="str">
        <f>IFERROR(AVERAGEIFS(#REF!,#REF!,$B53,#REF!,"Corporativo",#REF!,J$42,#REF!,#REF!),("No hay"))</f>
        <v>No hay</v>
      </c>
      <c r="K53" s="242" t="str">
        <f>IFERROR(AVERAGEIFS(#REF!,#REF!,$B53,#REF!,"Corporativo",#REF!,K$42,#REF!,#REF!),("No hay"))</f>
        <v>No hay</v>
      </c>
      <c r="L53" s="242" t="str">
        <f>IFERROR(AVERAGEIFS(#REF!,#REF!,$B53,#REF!,"Corporativo",#REF!,L$42,#REF!,#REF!),("No hay"))</f>
        <v>No hay</v>
      </c>
      <c r="M53" s="242" t="str">
        <f>IFERROR(AVERAGEIFS(#REF!,#REF!,$B53,#REF!,"Corporativo",#REF!,M$42,#REF!,#REF!),("No hay"))</f>
        <v>No hay</v>
      </c>
      <c r="N53" s="242" t="str">
        <f>IFERROR(AVERAGEIFS(#REF!,#REF!,$B53,#REF!,"Corporativo",#REF!,N$42,#REF!,#REF!),("No hay"))</f>
        <v>No hay</v>
      </c>
      <c r="O53" s="242" t="str">
        <f>IFERROR(AVERAGEIFS(#REF!,#REF!,$B53,#REF!,"Corporativo",#REF!,O$42,#REF!,#REF!),("No hay"))</f>
        <v>No hay</v>
      </c>
      <c r="P53" s="242" t="str">
        <f>IFERROR(AVERAGEIFS(#REF!,#REF!,$B53,#REF!,"Corporativo",#REF!,P$42,#REF!,#REF!),("No hay"))</f>
        <v>No hay</v>
      </c>
      <c r="T53" s="263">
        <f t="shared" si="49"/>
        <v>4</v>
      </c>
      <c r="U53" s="264" t="str">
        <f t="shared" si="45"/>
        <v>No hay</v>
      </c>
      <c r="V53" s="264" t="str">
        <f t="shared" si="46"/>
        <v>No hay</v>
      </c>
      <c r="W53" s="265" t="str">
        <f t="shared" si="47"/>
        <v>No hay</v>
      </c>
      <c r="X53" s="266" t="str">
        <f t="shared" si="48"/>
        <v>No hay</v>
      </c>
      <c r="Y53" s="266" t="e">
        <f t="shared" si="50"/>
        <v>#DIV/0!</v>
      </c>
      <c r="Z53" s="267" t="e">
        <f t="shared" si="51"/>
        <v>#DIV/0!</v>
      </c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1:49" ht="13" x14ac:dyDescent="0.15">
      <c r="A54" s="8"/>
      <c r="B54" s="249" t="s">
        <v>276</v>
      </c>
      <c r="C54" s="250" t="str">
        <f>IFERROR(AVERAGEIFS(#REF!,#REF!,$B54,#REF!,"Corporativo",#REF!,C$42,#REF!,#REF!),("No hay"))</f>
        <v>No hay</v>
      </c>
      <c r="D54" s="250" t="str">
        <f>IFERROR(AVERAGEIFS(#REF!,#REF!,$B54,#REF!,"Corporativo",#REF!,D$42,#REF!,#REF!),("No hay"))</f>
        <v>No hay</v>
      </c>
      <c r="E54" s="250" t="str">
        <f>IFERROR(AVERAGEIFS(#REF!,#REF!,$B54,#REF!,"Corporativo",#REF!,E$42,#REF!,#REF!),("No hay"))</f>
        <v>No hay</v>
      </c>
      <c r="F54" s="250" t="str">
        <f>IFERROR(AVERAGEIFS(#REF!,#REF!,$B54,#REF!,"Corporativo",#REF!,F$42,#REF!,#REF!),("No hay"))</f>
        <v>No hay</v>
      </c>
      <c r="G54" s="250" t="str">
        <f>IFERROR(AVERAGEIFS(#REF!,#REF!,$B54,#REF!,"Corporativo",#REF!,G$42,#REF!,#REF!),("No hay"))</f>
        <v>No hay</v>
      </c>
      <c r="H54" s="250" t="str">
        <f>IFERROR(AVERAGEIFS(#REF!,#REF!,$B54,#REF!,"Corporativo",#REF!,H$42,#REF!,#REF!),("No hay"))</f>
        <v>No hay</v>
      </c>
      <c r="I54" s="250" t="str">
        <f>IFERROR(AVERAGEIFS(#REF!,#REF!,$B54,#REF!,"Corporativo",#REF!,I$42,#REF!,#REF!),("No hay"))</f>
        <v>No hay</v>
      </c>
      <c r="J54" s="250" t="str">
        <f>IFERROR(AVERAGEIFS(#REF!,#REF!,$B54,#REF!,"Corporativo",#REF!,J$42,#REF!,#REF!),("No hay"))</f>
        <v>No hay</v>
      </c>
      <c r="K54" s="242" t="str">
        <f>IFERROR(AVERAGEIFS(#REF!,#REF!,$B54,#REF!,"Corporativo",#REF!,K$42,#REF!,#REF!),("No hay"))</f>
        <v>No hay</v>
      </c>
      <c r="L54" s="250" t="str">
        <f>IFERROR(AVERAGEIFS(#REF!,#REF!,$B54,#REF!,"Corporativo",#REF!,L$42,#REF!,#REF!),("No hay"))</f>
        <v>No hay</v>
      </c>
      <c r="M54" s="250" t="str">
        <f>IFERROR(AVERAGEIFS(#REF!,#REF!,$B54,#REF!,"Corporativo",#REF!,M$42,#REF!,#REF!),("No hay"))</f>
        <v>No hay</v>
      </c>
      <c r="N54" s="250" t="str">
        <f>IFERROR(AVERAGEIFS(#REF!,#REF!,$B54,#REF!,"Corporativo",#REF!,N$42,#REF!,#REF!),("No hay"))</f>
        <v>No hay</v>
      </c>
      <c r="O54" s="250" t="str">
        <f>IFERROR(AVERAGEIFS(#REF!,#REF!,$B54,#REF!,"Corporativo",#REF!,O$42,#REF!,#REF!),("No hay"))</f>
        <v>No hay</v>
      </c>
      <c r="P54" s="242" t="str">
        <f>IFERROR(AVERAGEIFS(#REF!,#REF!,$B54,#REF!,"Corporativo",#REF!,P$42,#REF!,#REF!),("No hay"))</f>
        <v>No hay</v>
      </c>
      <c r="T54" s="268" t="str">
        <f t="shared" si="49"/>
        <v>5 o más</v>
      </c>
      <c r="U54" s="269" t="str">
        <f t="shared" si="45"/>
        <v>No hay</v>
      </c>
      <c r="V54" s="269" t="str">
        <f t="shared" si="46"/>
        <v>No hay</v>
      </c>
      <c r="W54" s="270" t="str">
        <f t="shared" si="47"/>
        <v>No hay</v>
      </c>
      <c r="X54" s="271" t="str">
        <f t="shared" si="48"/>
        <v>No hay</v>
      </c>
      <c r="Y54" s="271" t="e">
        <f t="shared" si="50"/>
        <v>#DIV/0!</v>
      </c>
      <c r="Z54" s="267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</row>
    <row r="55" spans="1:49" ht="13" x14ac:dyDescent="0.15">
      <c r="A55" s="8"/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T55" s="256"/>
      <c r="U55" s="256"/>
      <c r="V55" s="256"/>
      <c r="W55" s="7"/>
      <c r="X55" s="7"/>
      <c r="Y55" s="7"/>
      <c r="Z55" s="7" t="e">
        <f>AVERAGE(Z51:Z54)</f>
        <v>#DIV/0!</v>
      </c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1:49" ht="13" x14ac:dyDescent="0.15">
      <c r="A56" s="8"/>
      <c r="B56" s="237" t="s">
        <v>280</v>
      </c>
      <c r="C56" s="238" t="e">
        <f t="shared" ref="C56:P56" si="52">C42</f>
        <v>#REF!</v>
      </c>
      <c r="D56" s="238" t="e">
        <f t="shared" si="52"/>
        <v>#REF!</v>
      </c>
      <c r="E56" s="238" t="e">
        <f t="shared" si="52"/>
        <v>#REF!</v>
      </c>
      <c r="F56" s="238" t="e">
        <f t="shared" si="52"/>
        <v>#REF!</v>
      </c>
      <c r="G56" s="238" t="e">
        <f t="shared" si="52"/>
        <v>#REF!</v>
      </c>
      <c r="H56" s="238" t="e">
        <f t="shared" si="52"/>
        <v>#REF!</v>
      </c>
      <c r="I56" s="238" t="e">
        <f t="shared" si="52"/>
        <v>#REF!</v>
      </c>
      <c r="J56" s="238" t="e">
        <f t="shared" si="52"/>
        <v>#REF!</v>
      </c>
      <c r="K56" s="238" t="e">
        <f t="shared" si="52"/>
        <v>#REF!</v>
      </c>
      <c r="L56" s="238" t="e">
        <f t="shared" si="52"/>
        <v>#REF!</v>
      </c>
      <c r="M56" s="238" t="e">
        <f t="shared" si="52"/>
        <v>#REF!</v>
      </c>
      <c r="N56" s="238" t="e">
        <f t="shared" si="52"/>
        <v>#REF!</v>
      </c>
      <c r="O56" s="238" t="e">
        <f t="shared" si="52"/>
        <v>#REF!</v>
      </c>
      <c r="P56" s="238" t="e">
        <f t="shared" si="52"/>
        <v>#REF!</v>
      </c>
      <c r="Q56" s="243" t="s">
        <v>97</v>
      </c>
      <c r="R56" s="243" t="s">
        <v>232</v>
      </c>
      <c r="S56" s="243" t="s">
        <v>99</v>
      </c>
      <c r="T56" s="243" t="s">
        <v>232</v>
      </c>
      <c r="U56" s="243" t="s">
        <v>100</v>
      </c>
      <c r="V56" s="243" t="s">
        <v>232</v>
      </c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1:49" ht="13" x14ac:dyDescent="0.15">
      <c r="A57" s="8"/>
      <c r="B57" s="272" t="e">
        <f>#REF!</f>
        <v>#REF!</v>
      </c>
      <c r="C57" s="273" t="str">
        <f>IFERROR(AVERAGEIFS(#REF!,#REF!,$B57,#REF!,"Corporativo",#REF!,C$56,#REF!,#REF!),("No hay"))</f>
        <v>No hay</v>
      </c>
      <c r="D57" s="273" t="str">
        <f>IFERROR(AVERAGEIFS(#REF!,#REF!,$B57,#REF!,"Corporativo",#REF!,D$56,#REF!,#REF!),("No hay"))</f>
        <v>No hay</v>
      </c>
      <c r="E57" s="273" t="str">
        <f>IFERROR(AVERAGEIFS(#REF!,#REF!,$B57,#REF!,"Corporativo",#REF!,E$56,#REF!,#REF!),("No hay"))</f>
        <v>No hay</v>
      </c>
      <c r="F57" s="273" t="str">
        <f>IFERROR(AVERAGEIFS(#REF!,#REF!,$B57,#REF!,"Corporativo",#REF!,F$56,#REF!,#REF!),("No hay"))</f>
        <v>No hay</v>
      </c>
      <c r="G57" s="273" t="str">
        <f>IFERROR(AVERAGEIFS(#REF!,#REF!,$B57,#REF!,"Corporativo",#REF!,G$56,#REF!,#REF!),("No hay"))</f>
        <v>No hay</v>
      </c>
      <c r="H57" s="273" t="str">
        <f>IFERROR(AVERAGEIFS(#REF!,#REF!,$B57,#REF!,"Corporativo",#REF!,H$56,#REF!,#REF!),("No hay"))</f>
        <v>No hay</v>
      </c>
      <c r="I57" s="273" t="str">
        <f>IFERROR(AVERAGEIFS(#REF!,#REF!,$B57,#REF!,"Corporativo",#REF!,I$56,#REF!,#REF!),("No hay"))</f>
        <v>No hay</v>
      </c>
      <c r="J57" s="273" t="str">
        <f>IFERROR(AVERAGEIFS(#REF!,#REF!,$B57,#REF!,"Corporativo",#REF!,J$56,#REF!,#REF!),("No hay"))</f>
        <v>No hay</v>
      </c>
      <c r="K57" s="273" t="str">
        <f>IFERROR(AVERAGEIFS(#REF!,#REF!,$B57,#REF!,"Corporativo",#REF!,K$56,#REF!,#REF!),("No hay"))</f>
        <v>No hay</v>
      </c>
      <c r="L57" s="273" t="str">
        <f>IFERROR(AVERAGEIFS(#REF!,#REF!,$B57,#REF!,"Corporativo",#REF!,L$56,#REF!,#REF!),("No hay"))</f>
        <v>No hay</v>
      </c>
      <c r="M57" s="273" t="str">
        <f>IFERROR(AVERAGEIFS(#REF!,#REF!,$B57,#REF!,"Corporativo",#REF!,M$56,#REF!,#REF!),("No hay"))</f>
        <v>No hay</v>
      </c>
      <c r="N57" s="273" t="str">
        <f>IFERROR(AVERAGEIFS(#REF!,#REF!,$B57,#REF!,"Corporativo",#REF!,N$56,#REF!,#REF!),("No hay"))</f>
        <v>No hay</v>
      </c>
      <c r="O57" s="273" t="str">
        <f>IFERROR(AVERAGEIFS(#REF!,#REF!,$B57,#REF!,"Corporativo",#REF!,O$56,#REF!,#REF!),("No hay"))</f>
        <v>No hay</v>
      </c>
      <c r="P57" s="273" t="str">
        <f>IFERROR(AVERAGEIFS(#REF!,#REF!,$B57,#REF!,"Corporativo",#REF!,P$56,#REF!,#REF!),("No hay"))</f>
        <v>No hay</v>
      </c>
      <c r="Q57" s="246" t="e">
        <f>COUNTIFS(#REF!,$B57,#REF!,"Activas / Online")</f>
        <v>#REF!</v>
      </c>
      <c r="R57" s="247" t="e">
        <f t="shared" ref="R57:R61" si="53">Q57/SUM($Q$57:$Q$61)</f>
        <v>#REF!</v>
      </c>
      <c r="S57" s="246" t="e">
        <f>COUNTIFS(#REF!,$B57,#REF!,"Activas / Online",#REF!,"Corporativo")</f>
        <v>#REF!</v>
      </c>
      <c r="T57" s="247" t="e">
        <f>S57/SUM(S57:S61)</f>
        <v>#REF!</v>
      </c>
      <c r="U57" s="246" t="e">
        <f>COUNTIFS(#REF!,$B57,#REF!,"Activas / Online",#REF!,"Turístico")</f>
        <v>#REF!</v>
      </c>
      <c r="V57" s="248" t="e">
        <f t="shared" ref="V57:V61" si="54">U57/SUM($U$57:$U$61)</f>
        <v>#REF!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1:49" ht="13" x14ac:dyDescent="0.15">
      <c r="A58" s="8"/>
      <c r="B58" s="272" t="e">
        <f>#REF!</f>
        <v>#REF!</v>
      </c>
      <c r="C58" s="273" t="str">
        <f>IFERROR(AVERAGEIFS(#REF!,#REF!,$B58,#REF!,"Corporativo",#REF!,C$56,#REF!,#REF!),("No hay"))</f>
        <v>No hay</v>
      </c>
      <c r="D58" s="273" t="str">
        <f>IFERROR(AVERAGEIFS(#REF!,#REF!,$B58,#REF!,"Corporativo",#REF!,D$56,#REF!,#REF!),("No hay"))</f>
        <v>No hay</v>
      </c>
      <c r="E58" s="273" t="str">
        <f>IFERROR(AVERAGEIFS(#REF!,#REF!,$B58,#REF!,"Corporativo",#REF!,E$56,#REF!,#REF!),("No hay"))</f>
        <v>No hay</v>
      </c>
      <c r="F58" s="273" t="str">
        <f>IFERROR(AVERAGEIFS(#REF!,#REF!,$B58,#REF!,"Corporativo",#REF!,F$56,#REF!,#REF!),("No hay"))</f>
        <v>No hay</v>
      </c>
      <c r="G58" s="273" t="str">
        <f>IFERROR(AVERAGEIFS(#REF!,#REF!,$B58,#REF!,"Corporativo",#REF!,G$56,#REF!,#REF!),("No hay"))</f>
        <v>No hay</v>
      </c>
      <c r="H58" s="273" t="str">
        <f>IFERROR(AVERAGEIFS(#REF!,#REF!,$B58,#REF!,"Corporativo",#REF!,H$56,#REF!,#REF!),("No hay"))</f>
        <v>No hay</v>
      </c>
      <c r="I58" s="273" t="str">
        <f>IFERROR(AVERAGEIFS(#REF!,#REF!,$B58,#REF!,"Corporativo",#REF!,I$56,#REF!,#REF!),("No hay"))</f>
        <v>No hay</v>
      </c>
      <c r="J58" s="273" t="str">
        <f>IFERROR(AVERAGEIFS(#REF!,#REF!,$B58,#REF!,"Corporativo",#REF!,J$56,#REF!,#REF!),("No hay"))</f>
        <v>No hay</v>
      </c>
      <c r="K58" s="273" t="str">
        <f>IFERROR(AVERAGEIFS(#REF!,#REF!,$B58,#REF!,"Corporativo",#REF!,K$56,#REF!,#REF!),("No hay"))</f>
        <v>No hay</v>
      </c>
      <c r="L58" s="273" t="str">
        <f>IFERROR(AVERAGEIFS(#REF!,#REF!,$B58,#REF!,"Corporativo",#REF!,L$56,#REF!,#REF!),("No hay"))</f>
        <v>No hay</v>
      </c>
      <c r="M58" s="273" t="str">
        <f>IFERROR(AVERAGEIFS(#REF!,#REF!,$B58,#REF!,"Corporativo",#REF!,M$56,#REF!,#REF!),("No hay"))</f>
        <v>No hay</v>
      </c>
      <c r="N58" s="273" t="str">
        <f>IFERROR(AVERAGEIFS(#REF!,#REF!,$B58,#REF!,"Corporativo",#REF!,N$56,#REF!,#REF!),("No hay"))</f>
        <v>No hay</v>
      </c>
      <c r="O58" s="273" t="str">
        <f>IFERROR(AVERAGEIFS(#REF!,#REF!,$B58,#REF!,"Corporativo",#REF!,O$56,#REF!,#REF!),("No hay"))</f>
        <v>No hay</v>
      </c>
      <c r="P58" s="273" t="str">
        <f>IFERROR(AVERAGEIFS(#REF!,#REF!,$B58,#REF!,"Corporativo",#REF!,P$56,#REF!,#REF!),("No hay"))</f>
        <v>No hay</v>
      </c>
      <c r="Q58" s="246" t="e">
        <f>COUNTIFS(#REF!,$B58,#REF!,"Activas / Online")</f>
        <v>#REF!</v>
      </c>
      <c r="R58" s="247" t="e">
        <f t="shared" si="53"/>
        <v>#REF!</v>
      </c>
      <c r="S58" s="246" t="e">
        <f>COUNTIFS(#REF!,$B58,#REF!,"Activas / Online",#REF!,"Corporativo")</f>
        <v>#REF!</v>
      </c>
      <c r="T58" s="247" t="e">
        <f t="shared" ref="T58:T61" si="55">S58/SUM($Q$43:$Q$47)</f>
        <v>#REF!</v>
      </c>
      <c r="U58" s="246" t="e">
        <f>COUNTIFS(#REF!,$B58,#REF!,"Activas / Online",#REF!,"Turístico")</f>
        <v>#REF!</v>
      </c>
      <c r="V58" s="248" t="e">
        <f t="shared" si="54"/>
        <v>#REF!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1:49" ht="13" x14ac:dyDescent="0.15">
      <c r="A59" s="8"/>
      <c r="B59" s="272" t="e">
        <f>#REF!</f>
        <v>#REF!</v>
      </c>
      <c r="C59" s="273" t="str">
        <f>IFERROR(AVERAGEIFS(#REF!,#REF!,$B59,#REF!,"Corporativo",#REF!,C$56,#REF!,#REF!),("No hay"))</f>
        <v>No hay</v>
      </c>
      <c r="D59" s="273" t="str">
        <f>IFERROR(AVERAGEIFS(#REF!,#REF!,$B59,#REF!,"Corporativo",#REF!,D$56,#REF!,#REF!),("No hay"))</f>
        <v>No hay</v>
      </c>
      <c r="E59" s="273" t="str">
        <f>IFERROR(AVERAGEIFS(#REF!,#REF!,$B59,#REF!,"Corporativo",#REF!,E$56,#REF!,#REF!),("No hay"))</f>
        <v>No hay</v>
      </c>
      <c r="F59" s="273" t="str">
        <f>IFERROR(AVERAGEIFS(#REF!,#REF!,$B59,#REF!,"Corporativo",#REF!,F$56,#REF!,#REF!),("No hay"))</f>
        <v>No hay</v>
      </c>
      <c r="G59" s="273" t="str">
        <f>IFERROR(AVERAGEIFS(#REF!,#REF!,$B59,#REF!,"Corporativo",#REF!,G$56,#REF!,#REF!),("No hay"))</f>
        <v>No hay</v>
      </c>
      <c r="H59" s="273" t="str">
        <f>IFERROR(AVERAGEIFS(#REF!,#REF!,$B59,#REF!,"Corporativo",#REF!,H$56,#REF!,#REF!),("No hay"))</f>
        <v>No hay</v>
      </c>
      <c r="I59" s="273" t="str">
        <f>IFERROR(AVERAGEIFS(#REF!,#REF!,$B59,#REF!,"Corporativo",#REF!,I$56,#REF!,#REF!),("No hay"))</f>
        <v>No hay</v>
      </c>
      <c r="J59" s="273" t="str">
        <f>IFERROR(AVERAGEIFS(#REF!,#REF!,$B59,#REF!,"Corporativo",#REF!,J$56,#REF!,#REF!),("No hay"))</f>
        <v>No hay</v>
      </c>
      <c r="K59" s="273" t="str">
        <f>IFERROR(AVERAGEIFS(#REF!,#REF!,$B59,#REF!,"Corporativo",#REF!,K$56,#REF!,#REF!),("No hay"))</f>
        <v>No hay</v>
      </c>
      <c r="L59" s="273" t="str">
        <f>IFERROR(AVERAGEIFS(#REF!,#REF!,$B59,#REF!,"Corporativo",#REF!,L$56,#REF!,#REF!),("No hay"))</f>
        <v>No hay</v>
      </c>
      <c r="M59" s="273" t="str">
        <f>IFERROR(AVERAGEIFS(#REF!,#REF!,$B59,#REF!,"Corporativo",#REF!,M$56,#REF!,#REF!),("No hay"))</f>
        <v>No hay</v>
      </c>
      <c r="N59" s="273" t="str">
        <f>IFERROR(AVERAGEIFS(#REF!,#REF!,$B59,#REF!,"Corporativo",#REF!,N$56,#REF!,#REF!),("No hay"))</f>
        <v>No hay</v>
      </c>
      <c r="O59" s="273" t="str">
        <f>IFERROR(AVERAGEIFS(#REF!,#REF!,$B59,#REF!,"Corporativo",#REF!,O$56,#REF!,#REF!),("No hay"))</f>
        <v>No hay</v>
      </c>
      <c r="P59" s="273" t="str">
        <f>IFERROR(AVERAGEIFS(#REF!,#REF!,$B59,#REF!,"Corporativo",#REF!,P$56,#REF!,#REF!),("No hay"))</f>
        <v>No hay</v>
      </c>
      <c r="Q59" s="246" t="e">
        <f>COUNTIFS(#REF!,$B59,#REF!,"Activas / Online")</f>
        <v>#REF!</v>
      </c>
      <c r="R59" s="247" t="e">
        <f t="shared" si="53"/>
        <v>#REF!</v>
      </c>
      <c r="S59" s="246" t="e">
        <f>COUNTIFS(#REF!,$B59,#REF!,"Activas / Online",#REF!,"Corporativo")</f>
        <v>#REF!</v>
      </c>
      <c r="T59" s="247" t="e">
        <f t="shared" si="55"/>
        <v>#REF!</v>
      </c>
      <c r="U59" s="246" t="e">
        <f>COUNTIFS(#REF!,$B59,#REF!,"Activas / Online",#REF!,"Turístico")</f>
        <v>#REF!</v>
      </c>
      <c r="V59" s="248" t="e">
        <f t="shared" si="54"/>
        <v>#REF!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 spans="1:49" ht="13" x14ac:dyDescent="0.15">
      <c r="A60" s="8"/>
      <c r="B60" s="272" t="e">
        <f>#REF!</f>
        <v>#REF!</v>
      </c>
      <c r="C60" s="273" t="str">
        <f>IFERROR(AVERAGEIFS(#REF!,#REF!,$B60,#REF!,"Corporativo",#REF!,C$56,#REF!,#REF!),("No hay"))</f>
        <v>No hay</v>
      </c>
      <c r="D60" s="273" t="str">
        <f>IFERROR(AVERAGEIFS(#REF!,#REF!,$B60,#REF!,"Corporativo",#REF!,D$56,#REF!,#REF!),("No hay"))</f>
        <v>No hay</v>
      </c>
      <c r="E60" s="273" t="str">
        <f>IFERROR(AVERAGEIFS(#REF!,#REF!,$B60,#REF!,"Corporativo",#REF!,E$56,#REF!,#REF!),("No hay"))</f>
        <v>No hay</v>
      </c>
      <c r="F60" s="273" t="str">
        <f>IFERROR(AVERAGEIFS(#REF!,#REF!,$B60,#REF!,"Corporativo",#REF!,F$56,#REF!,#REF!),("No hay"))</f>
        <v>No hay</v>
      </c>
      <c r="G60" s="273" t="str">
        <f>IFERROR(AVERAGEIFS(#REF!,#REF!,$B60,#REF!,"Corporativo",#REF!,G$56,#REF!,#REF!),("No hay"))</f>
        <v>No hay</v>
      </c>
      <c r="H60" s="273" t="str">
        <f>IFERROR(AVERAGEIFS(#REF!,#REF!,$B60,#REF!,"Corporativo",#REF!,H$56,#REF!,#REF!),("No hay"))</f>
        <v>No hay</v>
      </c>
      <c r="I60" s="273" t="str">
        <f>IFERROR(AVERAGEIFS(#REF!,#REF!,$B60,#REF!,"Corporativo",#REF!,I$56,#REF!,#REF!),("No hay"))</f>
        <v>No hay</v>
      </c>
      <c r="J60" s="273" t="str">
        <f>IFERROR(AVERAGEIFS(#REF!,#REF!,$B60,#REF!,"Corporativo",#REF!,J$56,#REF!,#REF!),("No hay"))</f>
        <v>No hay</v>
      </c>
      <c r="K60" s="273" t="str">
        <f>IFERROR(AVERAGEIFS(#REF!,#REF!,$B60,#REF!,"Corporativo",#REF!,K$56,#REF!,#REF!),("No hay"))</f>
        <v>No hay</v>
      </c>
      <c r="L60" s="273" t="str">
        <f>IFERROR(AVERAGEIFS(#REF!,#REF!,$B60,#REF!,"Corporativo",#REF!,L$56,#REF!,#REF!),("No hay"))</f>
        <v>No hay</v>
      </c>
      <c r="M60" s="273" t="str">
        <f>IFERROR(AVERAGEIFS(#REF!,#REF!,$B60,#REF!,"Corporativo",#REF!,M$56,#REF!,#REF!),("No hay"))</f>
        <v>No hay</v>
      </c>
      <c r="N60" s="273" t="str">
        <f>IFERROR(AVERAGEIFS(#REF!,#REF!,$B60,#REF!,"Corporativo",#REF!,N$56,#REF!,#REF!),("No hay"))</f>
        <v>No hay</v>
      </c>
      <c r="O60" s="273" t="str">
        <f>IFERROR(AVERAGEIFS(#REF!,#REF!,$B60,#REF!,"Corporativo",#REF!,O$56,#REF!,#REF!),("No hay"))</f>
        <v>No hay</v>
      </c>
      <c r="P60" s="273" t="str">
        <f>IFERROR(AVERAGEIFS(#REF!,#REF!,$B60,#REF!,"Corporativo",#REF!,P$56,#REF!,#REF!),("No hay"))</f>
        <v>No hay</v>
      </c>
      <c r="Q60" s="246" t="e">
        <f>COUNTIFS(#REF!,$B60,#REF!,"Activas / Online")</f>
        <v>#REF!</v>
      </c>
      <c r="R60" s="247" t="e">
        <f t="shared" si="53"/>
        <v>#REF!</v>
      </c>
      <c r="S60" s="246" t="e">
        <f>COUNTIFS(#REF!,$B60,#REF!,"Activas / Online",#REF!,"Corporativo")</f>
        <v>#REF!</v>
      </c>
      <c r="T60" s="247" t="e">
        <f t="shared" si="55"/>
        <v>#REF!</v>
      </c>
      <c r="U60" s="246" t="e">
        <f>COUNTIFS(#REF!,$B60,#REF!,"Activas / Online",#REF!,"Turístico")</f>
        <v>#REF!</v>
      </c>
      <c r="V60" s="248" t="e">
        <f t="shared" si="54"/>
        <v>#REF!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</row>
    <row r="61" spans="1:49" ht="13" x14ac:dyDescent="0.15">
      <c r="A61" s="8"/>
      <c r="B61" s="249" t="e">
        <f>#REF!</f>
        <v>#REF!</v>
      </c>
      <c r="C61" s="274" t="str">
        <f>IFERROR(AVERAGEIFS(#REF!,#REF!,$B61,#REF!,"Corporativo",#REF!,C$56,#REF!,#REF!),("No hay"))</f>
        <v>No hay</v>
      </c>
      <c r="D61" s="274" t="str">
        <f>IFERROR(AVERAGEIFS(#REF!,#REF!,$B61,#REF!,"Corporativo",#REF!,D$56,#REF!,#REF!),("No hay"))</f>
        <v>No hay</v>
      </c>
      <c r="E61" s="274" t="str">
        <f>IFERROR(AVERAGEIFS(#REF!,#REF!,$B61,#REF!,"Corporativo",#REF!,E$56,#REF!,#REF!),("No hay"))</f>
        <v>No hay</v>
      </c>
      <c r="F61" s="274" t="str">
        <f>IFERROR(AVERAGEIFS(#REF!,#REF!,$B61,#REF!,"Corporativo",#REF!,F$56,#REF!,#REF!),("No hay"))</f>
        <v>No hay</v>
      </c>
      <c r="G61" s="274" t="str">
        <f>IFERROR(AVERAGEIFS(#REF!,#REF!,$B61,#REF!,"Corporativo",#REF!,G$56,#REF!,#REF!),("No hay"))</f>
        <v>No hay</v>
      </c>
      <c r="H61" s="274" t="str">
        <f>IFERROR(AVERAGEIFS(#REF!,#REF!,$B61,#REF!,"Corporativo",#REF!,H$56,#REF!,#REF!),("No hay"))</f>
        <v>No hay</v>
      </c>
      <c r="I61" s="274" t="str">
        <f>IFERROR(AVERAGEIFS(#REF!,#REF!,$B61,#REF!,"Corporativo",#REF!,I$56,#REF!,#REF!),("No hay"))</f>
        <v>No hay</v>
      </c>
      <c r="J61" s="274" t="str">
        <f>IFERROR(AVERAGEIFS(#REF!,#REF!,$B61,#REF!,"Corporativo",#REF!,J$56,#REF!,#REF!),("No hay"))</f>
        <v>No hay</v>
      </c>
      <c r="K61" s="274" t="str">
        <f>IFERROR(AVERAGEIFS(#REF!,#REF!,$B61,#REF!,"Corporativo",#REF!,K$56,#REF!,#REF!),("No hay"))</f>
        <v>No hay</v>
      </c>
      <c r="L61" s="274" t="str">
        <f>IFERROR(AVERAGEIFS(#REF!,#REF!,$B61,#REF!,"Corporativo",#REF!,L$56,#REF!,#REF!),("No hay"))</f>
        <v>No hay</v>
      </c>
      <c r="M61" s="274" t="str">
        <f>IFERROR(AVERAGEIFS(#REF!,#REF!,$B61,#REF!,"Corporativo",#REF!,M$56,#REF!,#REF!),("No hay"))</f>
        <v>No hay</v>
      </c>
      <c r="N61" s="274" t="str">
        <f>IFERROR(AVERAGEIFS(#REF!,#REF!,$B61,#REF!,"Corporativo",#REF!,N$56,#REF!,#REF!),("No hay"))</f>
        <v>No hay</v>
      </c>
      <c r="O61" s="274" t="str">
        <f>IFERROR(AVERAGEIFS(#REF!,#REF!,$B61,#REF!,"Corporativo",#REF!,O$56,#REF!,#REF!),("No hay"))</f>
        <v>No hay</v>
      </c>
      <c r="P61" s="274" t="str">
        <f>IFERROR(AVERAGEIFS(#REF!,#REF!,$B61,#REF!,"Corporativo",#REF!,P$56,#REF!,#REF!),("No hay"))</f>
        <v>No hay</v>
      </c>
      <c r="Q61" s="251" t="e">
        <f>COUNTIFS(#REF!,$B61,#REF!,"Activas / Online")</f>
        <v>#REF!</v>
      </c>
      <c r="R61" s="254" t="e">
        <f t="shared" si="53"/>
        <v>#REF!</v>
      </c>
      <c r="S61" s="253" t="e">
        <f>COUNTIFS(#REF!,$B61,#REF!,"Activas / Online",#REF!,"Corporativo")</f>
        <v>#REF!</v>
      </c>
      <c r="T61" s="254" t="e">
        <f t="shared" si="55"/>
        <v>#REF!</v>
      </c>
      <c r="U61" s="253" t="e">
        <f>COUNTIFS(#REF!,$B61,#REF!,"Activas / Online",#REF!,"Turístico")</f>
        <v>#REF!</v>
      </c>
      <c r="V61" s="255" t="e">
        <f t="shared" si="54"/>
        <v>#REF!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</row>
    <row r="62" spans="1:49" ht="1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</row>
    <row r="63" spans="1:49" ht="13" x14ac:dyDescent="0.15">
      <c r="A63" s="8"/>
      <c r="B63" s="275" t="s">
        <v>280</v>
      </c>
      <c r="C63" s="276" t="e">
        <f t="shared" ref="C63:P63" si="56">C49</f>
        <v>#REF!</v>
      </c>
      <c r="D63" s="276" t="e">
        <f t="shared" si="56"/>
        <v>#REF!</v>
      </c>
      <c r="E63" s="276" t="e">
        <f t="shared" si="56"/>
        <v>#REF!</v>
      </c>
      <c r="F63" s="276" t="e">
        <f t="shared" si="56"/>
        <v>#REF!</v>
      </c>
      <c r="G63" s="276" t="e">
        <f t="shared" si="56"/>
        <v>#REF!</v>
      </c>
      <c r="H63" s="276" t="e">
        <f t="shared" si="56"/>
        <v>#REF!</v>
      </c>
      <c r="I63" s="276" t="e">
        <f t="shared" si="56"/>
        <v>#REF!</v>
      </c>
      <c r="J63" s="276" t="e">
        <f t="shared" si="56"/>
        <v>#REF!</v>
      </c>
      <c r="K63" s="276" t="e">
        <f t="shared" si="56"/>
        <v>#REF!</v>
      </c>
      <c r="L63" s="276" t="e">
        <f t="shared" si="56"/>
        <v>#REF!</v>
      </c>
      <c r="M63" s="276" t="e">
        <f t="shared" si="56"/>
        <v>#REF!</v>
      </c>
      <c r="N63" s="276" t="e">
        <f t="shared" si="56"/>
        <v>#REF!</v>
      </c>
      <c r="O63" s="276" t="e">
        <f t="shared" si="56"/>
        <v>#REF!</v>
      </c>
      <c r="P63" s="239" t="e">
        <f t="shared" si="56"/>
        <v>#REF!</v>
      </c>
      <c r="Q63" s="277"/>
      <c r="R63" s="278" t="e">
        <f t="shared" ref="R63:R68" si="57">L63</f>
        <v>#REF!</v>
      </c>
      <c r="S63" s="278" t="e">
        <f t="shared" ref="S63:S68" si="58">G63</f>
        <v>#REF!</v>
      </c>
      <c r="T63" s="265" t="e">
        <f t="shared" ref="T63:T68" si="59">I63</f>
        <v>#REF!</v>
      </c>
      <c r="U63" s="266" t="e">
        <f t="shared" ref="U63:U68" si="60">F63</f>
        <v>#REF!</v>
      </c>
      <c r="V63" s="262" t="s">
        <v>279</v>
      </c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</row>
    <row r="64" spans="1:49" ht="13" x14ac:dyDescent="0.15">
      <c r="A64" s="8"/>
      <c r="B64" s="279" t="e">
        <f t="shared" ref="B64:B68" si="61">B57</f>
        <v>#REF!</v>
      </c>
      <c r="C64" s="280" t="str">
        <f>IFERROR(AVERAGEIFS(#REF!,#REF!,$B64,#REF!,"Corporativo",#REF!,C$56,#REF!,#REF!),("No hay"))</f>
        <v>No hay</v>
      </c>
      <c r="D64" s="280" t="str">
        <f>IFERROR(AVERAGEIFS(#REF!,#REF!,$B64,#REF!,"Corporativo",#REF!,D$56,#REF!,#REF!),("No hay"))</f>
        <v>No hay</v>
      </c>
      <c r="E64" s="280" t="str">
        <f>IFERROR(AVERAGEIFS(#REF!,#REF!,$B64,#REF!,"Corporativo",#REF!,E$56,#REF!,#REF!),("No hay"))</f>
        <v>No hay</v>
      </c>
      <c r="F64" s="280" t="str">
        <f>IFERROR(AVERAGEIFS(#REF!,#REF!,$B64,#REF!,"Corporativo",#REF!,F$56,#REF!,#REF!),("No hay"))</f>
        <v>No hay</v>
      </c>
      <c r="G64" s="280" t="str">
        <f>IFERROR(AVERAGEIFS(#REF!,#REF!,$B64,#REF!,"Corporativo",#REF!,G$56,#REF!,#REF!),("No hay"))</f>
        <v>No hay</v>
      </c>
      <c r="H64" s="280" t="str">
        <f>IFERROR(AVERAGEIFS(#REF!,#REF!,$B64,#REF!,"Corporativo",#REF!,H$56,#REF!,#REF!),("No hay"))</f>
        <v>No hay</v>
      </c>
      <c r="I64" s="280" t="str">
        <f>IFERROR(AVERAGEIFS(#REF!,#REF!,$B64,#REF!,"Corporativo",#REF!,I$56,#REF!,#REF!),("No hay"))</f>
        <v>No hay</v>
      </c>
      <c r="J64" s="280" t="str">
        <f>IFERROR(AVERAGEIFS(#REF!,#REF!,$B64,#REF!,"Corporativo",#REF!,J$56,#REF!,#REF!),("No hay"))</f>
        <v>No hay</v>
      </c>
      <c r="K64" s="280" t="str">
        <f>IFERROR(AVERAGEIFS(#REF!,#REF!,$B64,#REF!,"Corporativo",#REF!,K$56,#REF!,#REF!),("No hay"))</f>
        <v>No hay</v>
      </c>
      <c r="L64" s="280" t="str">
        <f>IFERROR(AVERAGEIFS(#REF!,#REF!,$B64,#REF!,"Corporativo",#REF!,L$56,#REF!,#REF!),("No hay"))</f>
        <v>No hay</v>
      </c>
      <c r="M64" s="280" t="str">
        <f>IFERROR(AVERAGEIFS(#REF!,#REF!,$B64,#REF!,"Corporativo",#REF!,M$56,#REF!,#REF!),("No hay"))</f>
        <v>No hay</v>
      </c>
      <c r="N64" s="280" t="str">
        <f>IFERROR(AVERAGEIFS(#REF!,#REF!,$B64,#REF!,"Corporativo",#REF!,N$56,#REF!,#REF!),("No hay"))</f>
        <v>No hay</v>
      </c>
      <c r="O64" s="280" t="str">
        <f>IFERROR(AVERAGEIFS(#REF!,#REF!,$B64,#REF!,"Corporativo",#REF!,O$56,#REF!,#REF!),("No hay"))</f>
        <v>No hay</v>
      </c>
      <c r="P64" s="280" t="str">
        <f>IFERROR(AVERAGEIFS(#REF!,#REF!,$B64,#REF!,"Corporativo",#REF!,P$56,#REF!,#REF!),("No hay"))</f>
        <v>No hay</v>
      </c>
      <c r="Q64" s="281" t="e">
        <f t="shared" ref="Q64:Q68" si="62">B64</f>
        <v>#REF!</v>
      </c>
      <c r="R64" s="265" t="str">
        <f t="shared" si="57"/>
        <v>No hay</v>
      </c>
      <c r="S64" s="265" t="str">
        <f t="shared" si="58"/>
        <v>No hay</v>
      </c>
      <c r="T64" s="265" t="str">
        <f t="shared" si="59"/>
        <v>No hay</v>
      </c>
      <c r="U64" s="266" t="str">
        <f t="shared" si="60"/>
        <v>No hay</v>
      </c>
      <c r="V64" s="266" t="e">
        <f t="shared" ref="V64:V68" si="63">AVERAGE(C64:L64)</f>
        <v>#DIV/0!</v>
      </c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</row>
    <row r="65" spans="1:49" ht="13" x14ac:dyDescent="0.15">
      <c r="A65" s="8"/>
      <c r="B65" s="279" t="e">
        <f t="shared" si="61"/>
        <v>#REF!</v>
      </c>
      <c r="C65" s="280" t="str">
        <f>IFERROR(AVERAGEIFS(#REF!,#REF!,$B65,#REF!,"Corporativo",#REF!,C$56,#REF!,#REF!),("No hay"))</f>
        <v>No hay</v>
      </c>
      <c r="D65" s="280" t="str">
        <f>IFERROR(AVERAGEIFS(#REF!,#REF!,$B65,#REF!,"Corporativo",#REF!,D$56,#REF!,#REF!),("No hay"))</f>
        <v>No hay</v>
      </c>
      <c r="E65" s="280" t="str">
        <f>IFERROR(AVERAGEIFS(#REF!,#REF!,$B65,#REF!,"Corporativo",#REF!,E$56,#REF!,#REF!),("No hay"))</f>
        <v>No hay</v>
      </c>
      <c r="F65" s="280" t="str">
        <f>IFERROR(AVERAGEIFS(#REF!,#REF!,$B65,#REF!,"Corporativo",#REF!,F$56,#REF!,#REF!),("No hay"))</f>
        <v>No hay</v>
      </c>
      <c r="G65" s="280" t="str">
        <f>IFERROR(AVERAGEIFS(#REF!,#REF!,$B65,#REF!,"Corporativo",#REF!,G$56,#REF!,#REF!),("No hay"))</f>
        <v>No hay</v>
      </c>
      <c r="H65" s="280" t="str">
        <f>IFERROR(AVERAGEIFS(#REF!,#REF!,$B65,#REF!,"Corporativo",#REF!,H$56,#REF!,#REF!),("No hay"))</f>
        <v>No hay</v>
      </c>
      <c r="I65" s="280" t="str">
        <f>IFERROR(AVERAGEIFS(#REF!,#REF!,$B65,#REF!,"Corporativo",#REF!,I$56,#REF!,#REF!),("No hay"))</f>
        <v>No hay</v>
      </c>
      <c r="J65" s="280" t="str">
        <f>IFERROR(AVERAGEIFS(#REF!,#REF!,$B65,#REF!,"Corporativo",#REF!,J$56,#REF!,#REF!),("No hay"))</f>
        <v>No hay</v>
      </c>
      <c r="K65" s="280" t="str">
        <f>IFERROR(AVERAGEIFS(#REF!,#REF!,$B65,#REF!,"Corporativo",#REF!,K$56,#REF!,#REF!),("No hay"))</f>
        <v>No hay</v>
      </c>
      <c r="L65" s="280" t="str">
        <f>IFERROR(AVERAGEIFS(#REF!,#REF!,$B65,#REF!,"Corporativo",#REF!,L$56,#REF!,#REF!),("No hay"))</f>
        <v>No hay</v>
      </c>
      <c r="M65" s="280" t="str">
        <f>IFERROR(AVERAGEIFS(#REF!,#REF!,$B65,#REF!,"Corporativo",#REF!,M$56,#REF!,#REF!),("No hay"))</f>
        <v>No hay</v>
      </c>
      <c r="N65" s="280" t="str">
        <f>IFERROR(AVERAGEIFS(#REF!,#REF!,$B65,#REF!,"Corporativo",#REF!,N$56,#REF!,#REF!),("No hay"))</f>
        <v>No hay</v>
      </c>
      <c r="O65" s="280" t="str">
        <f>IFERROR(AVERAGEIFS(#REF!,#REF!,$B65,#REF!,"Corporativo",#REF!,O$56,#REF!,#REF!),("No hay"))</f>
        <v>No hay</v>
      </c>
      <c r="P65" s="280" t="str">
        <f>IFERROR(AVERAGEIFS(#REF!,#REF!,$B65,#REF!,"Corporativo",#REF!,P$56,#REF!,#REF!),("No hay"))</f>
        <v>No hay</v>
      </c>
      <c r="Q65" s="281" t="e">
        <f t="shared" si="62"/>
        <v>#REF!</v>
      </c>
      <c r="R65" s="265" t="str">
        <f t="shared" si="57"/>
        <v>No hay</v>
      </c>
      <c r="S65" s="265" t="str">
        <f t="shared" si="58"/>
        <v>No hay</v>
      </c>
      <c r="T65" s="265" t="str">
        <f t="shared" si="59"/>
        <v>No hay</v>
      </c>
      <c r="U65" s="266" t="str">
        <f t="shared" si="60"/>
        <v>No hay</v>
      </c>
      <c r="V65" s="266" t="e">
        <f t="shared" si="63"/>
        <v>#DIV/0!</v>
      </c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</row>
    <row r="66" spans="1:49" ht="13" x14ac:dyDescent="0.15">
      <c r="A66" s="8"/>
      <c r="B66" s="279" t="e">
        <f t="shared" si="61"/>
        <v>#REF!</v>
      </c>
      <c r="C66" s="280" t="str">
        <f>IFERROR(AVERAGEIFS(#REF!,#REF!,$B66,#REF!,"Corporativo",#REF!,C$56,#REF!,#REF!),("No hay"))</f>
        <v>No hay</v>
      </c>
      <c r="D66" s="280" t="str">
        <f>IFERROR(AVERAGEIFS(#REF!,#REF!,$B66,#REF!,"Corporativo",#REF!,D$56,#REF!,#REF!),("No hay"))</f>
        <v>No hay</v>
      </c>
      <c r="E66" s="280" t="str">
        <f>IFERROR(AVERAGEIFS(#REF!,#REF!,$B66,#REF!,"Corporativo",#REF!,E$56,#REF!,#REF!),("No hay"))</f>
        <v>No hay</v>
      </c>
      <c r="F66" s="280" t="str">
        <f>IFERROR(AVERAGEIFS(#REF!,#REF!,$B66,#REF!,"Corporativo",#REF!,F$56,#REF!,#REF!),("No hay"))</f>
        <v>No hay</v>
      </c>
      <c r="G66" s="280" t="str">
        <f>IFERROR(AVERAGEIFS(#REF!,#REF!,$B66,#REF!,"Corporativo",#REF!,G$56,#REF!,#REF!),("No hay"))</f>
        <v>No hay</v>
      </c>
      <c r="H66" s="280" t="str">
        <f>IFERROR(AVERAGEIFS(#REF!,#REF!,$B66,#REF!,"Corporativo",#REF!,H$56,#REF!,#REF!),("No hay"))</f>
        <v>No hay</v>
      </c>
      <c r="I66" s="280" t="str">
        <f>IFERROR(AVERAGEIFS(#REF!,#REF!,$B66,#REF!,"Corporativo",#REF!,I$56,#REF!,#REF!),("No hay"))</f>
        <v>No hay</v>
      </c>
      <c r="J66" s="280" t="str">
        <f>IFERROR(AVERAGEIFS(#REF!,#REF!,$B66,#REF!,"Corporativo",#REF!,J$56,#REF!,#REF!),("No hay"))</f>
        <v>No hay</v>
      </c>
      <c r="K66" s="280" t="str">
        <f>IFERROR(AVERAGEIFS(#REF!,#REF!,$B66,#REF!,"Corporativo",#REF!,K$56,#REF!,#REF!),("No hay"))</f>
        <v>No hay</v>
      </c>
      <c r="L66" s="280" t="str">
        <f>IFERROR(AVERAGEIFS(#REF!,#REF!,$B66,#REF!,"Corporativo",#REF!,L$56,#REF!,#REF!),("No hay"))</f>
        <v>No hay</v>
      </c>
      <c r="M66" s="280" t="str">
        <f>IFERROR(AVERAGEIFS(#REF!,#REF!,$B66,#REF!,"Corporativo",#REF!,M$56,#REF!,#REF!),("No hay"))</f>
        <v>No hay</v>
      </c>
      <c r="N66" s="280" t="str">
        <f>IFERROR(AVERAGEIFS(#REF!,#REF!,$B66,#REF!,"Corporativo",#REF!,N$56,#REF!,#REF!),("No hay"))</f>
        <v>No hay</v>
      </c>
      <c r="O66" s="280" t="str">
        <f>IFERROR(AVERAGEIFS(#REF!,#REF!,$B66,#REF!,"Corporativo",#REF!,O$56,#REF!,#REF!),("No hay"))</f>
        <v>No hay</v>
      </c>
      <c r="P66" s="280" t="str">
        <f>IFERROR(AVERAGEIFS(#REF!,#REF!,$B66,#REF!,"Corporativo",#REF!,P$56,#REF!,#REF!),("No hay"))</f>
        <v>No hay</v>
      </c>
      <c r="Q66" s="281" t="e">
        <f t="shared" si="62"/>
        <v>#REF!</v>
      </c>
      <c r="R66" s="265" t="str">
        <f t="shared" si="57"/>
        <v>No hay</v>
      </c>
      <c r="S66" s="265" t="str">
        <f t="shared" si="58"/>
        <v>No hay</v>
      </c>
      <c r="T66" s="265" t="str">
        <f t="shared" si="59"/>
        <v>No hay</v>
      </c>
      <c r="U66" s="266" t="str">
        <f t="shared" si="60"/>
        <v>No hay</v>
      </c>
      <c r="V66" s="266" t="e">
        <f t="shared" si="63"/>
        <v>#DIV/0!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</row>
    <row r="67" spans="1:49" ht="13" x14ac:dyDescent="0.15">
      <c r="A67" s="8"/>
      <c r="B67" s="279" t="e">
        <f t="shared" si="61"/>
        <v>#REF!</v>
      </c>
      <c r="C67" s="280" t="str">
        <f>IFERROR(AVERAGEIFS(#REF!,#REF!,$B67,#REF!,"Corporativo",#REF!,C$56,#REF!,#REF!),("No hay"))</f>
        <v>No hay</v>
      </c>
      <c r="D67" s="280" t="str">
        <f>IFERROR(AVERAGEIFS(#REF!,#REF!,$B67,#REF!,"Corporativo",#REF!,D$56,#REF!,#REF!),("No hay"))</f>
        <v>No hay</v>
      </c>
      <c r="E67" s="280" t="str">
        <f>IFERROR(AVERAGEIFS(#REF!,#REF!,$B67,#REF!,"Corporativo",#REF!,E$56,#REF!,#REF!),("No hay"))</f>
        <v>No hay</v>
      </c>
      <c r="F67" s="280" t="str">
        <f>IFERROR(AVERAGEIFS(#REF!,#REF!,$B67,#REF!,"Corporativo",#REF!,F$56,#REF!,#REF!),("No hay"))</f>
        <v>No hay</v>
      </c>
      <c r="G67" s="280" t="str">
        <f>IFERROR(AVERAGEIFS(#REF!,#REF!,$B67,#REF!,"Corporativo",#REF!,G$56,#REF!,#REF!),("No hay"))</f>
        <v>No hay</v>
      </c>
      <c r="H67" s="280" t="str">
        <f>IFERROR(AVERAGEIFS(#REF!,#REF!,$B67,#REF!,"Corporativo",#REF!,H$56,#REF!,#REF!),("No hay"))</f>
        <v>No hay</v>
      </c>
      <c r="I67" s="280" t="str">
        <f>IFERROR(AVERAGEIFS(#REF!,#REF!,$B67,#REF!,"Corporativo",#REF!,I$56,#REF!,#REF!),("No hay"))</f>
        <v>No hay</v>
      </c>
      <c r="J67" s="280" t="str">
        <f>IFERROR(AVERAGEIFS(#REF!,#REF!,$B67,#REF!,"Corporativo",#REF!,J$56,#REF!,#REF!),("No hay"))</f>
        <v>No hay</v>
      </c>
      <c r="K67" s="280" t="str">
        <f>IFERROR(AVERAGEIFS(#REF!,#REF!,$B67,#REF!,"Corporativo",#REF!,K$56,#REF!,#REF!),("No hay"))</f>
        <v>No hay</v>
      </c>
      <c r="L67" s="280" t="str">
        <f>IFERROR(AVERAGEIFS(#REF!,#REF!,$B67,#REF!,"Corporativo",#REF!,L$56,#REF!,#REF!),("No hay"))</f>
        <v>No hay</v>
      </c>
      <c r="M67" s="280" t="str">
        <f>IFERROR(AVERAGEIFS(#REF!,#REF!,$B67,#REF!,"Corporativo",#REF!,M$56,#REF!,#REF!),("No hay"))</f>
        <v>No hay</v>
      </c>
      <c r="N67" s="280" t="str">
        <f>IFERROR(AVERAGEIFS(#REF!,#REF!,$B67,#REF!,"Corporativo",#REF!,N$56,#REF!,#REF!),("No hay"))</f>
        <v>No hay</v>
      </c>
      <c r="O67" s="280" t="str">
        <f>IFERROR(AVERAGEIFS(#REF!,#REF!,$B67,#REF!,"Corporativo",#REF!,O$56,#REF!,#REF!),("No hay"))</f>
        <v>No hay</v>
      </c>
      <c r="P67" s="280" t="str">
        <f>IFERROR(AVERAGEIFS(#REF!,#REF!,$B67,#REF!,"Corporativo",#REF!,P$56,#REF!,#REF!),("No hay"))</f>
        <v>No hay</v>
      </c>
      <c r="Q67" s="281" t="e">
        <f t="shared" si="62"/>
        <v>#REF!</v>
      </c>
      <c r="R67" s="265" t="str">
        <f t="shared" si="57"/>
        <v>No hay</v>
      </c>
      <c r="S67" s="265" t="str">
        <f t="shared" si="58"/>
        <v>No hay</v>
      </c>
      <c r="T67" s="265" t="str">
        <f t="shared" si="59"/>
        <v>No hay</v>
      </c>
      <c r="U67" s="266" t="str">
        <f t="shared" si="60"/>
        <v>No hay</v>
      </c>
      <c r="V67" s="266" t="e">
        <f t="shared" si="63"/>
        <v>#DIV/0!</v>
      </c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</row>
    <row r="68" spans="1:49" ht="13" x14ac:dyDescent="0.15">
      <c r="A68" s="8"/>
      <c r="B68" s="282" t="e">
        <f t="shared" si="61"/>
        <v>#REF!</v>
      </c>
      <c r="C68" s="283" t="str">
        <f>IFERROR(AVERAGEIFS(#REF!,#REF!,$B68,#REF!,"Corporativo",#REF!,C$56,#REF!,#REF!),("No hay"))</f>
        <v>No hay</v>
      </c>
      <c r="D68" s="283" t="str">
        <f>IFERROR(AVERAGEIFS(#REF!,#REF!,$B68,#REF!,"Corporativo",#REF!,D$56,#REF!,#REF!),("No hay"))</f>
        <v>No hay</v>
      </c>
      <c r="E68" s="283" t="str">
        <f>IFERROR(AVERAGEIFS(#REF!,#REF!,$B68,#REF!,"Corporativo",#REF!,E$56,#REF!,#REF!),("No hay"))</f>
        <v>No hay</v>
      </c>
      <c r="F68" s="283" t="str">
        <f>IFERROR(AVERAGEIFS(#REF!,#REF!,$B68,#REF!,"Corporativo",#REF!,F$56,#REF!,#REF!),("No hay"))</f>
        <v>No hay</v>
      </c>
      <c r="G68" s="283" t="str">
        <f>IFERROR(AVERAGEIFS(#REF!,#REF!,$B68,#REF!,"Corporativo",#REF!,G$56,#REF!,#REF!),("No hay"))</f>
        <v>No hay</v>
      </c>
      <c r="H68" s="283" t="str">
        <f>IFERROR(AVERAGEIFS(#REF!,#REF!,$B68,#REF!,"Corporativo",#REF!,H$56,#REF!,#REF!),("No hay"))</f>
        <v>No hay</v>
      </c>
      <c r="I68" s="283" t="str">
        <f>IFERROR(AVERAGEIFS(#REF!,#REF!,$B68,#REF!,"Corporativo",#REF!,I$56,#REF!,#REF!),("No hay"))</f>
        <v>No hay</v>
      </c>
      <c r="J68" s="283" t="str">
        <f>IFERROR(AVERAGEIFS(#REF!,#REF!,$B68,#REF!,"Corporativo",#REF!,J$56,#REF!,#REF!),("No hay"))</f>
        <v>No hay</v>
      </c>
      <c r="K68" s="283" t="str">
        <f>IFERROR(AVERAGEIFS(#REF!,#REF!,$B68,#REF!,"Corporativo",#REF!,K$56,#REF!,#REF!),("No hay"))</f>
        <v>No hay</v>
      </c>
      <c r="L68" s="283" t="str">
        <f>IFERROR(AVERAGEIFS(#REF!,#REF!,$B68,#REF!,"Corporativo",#REF!,L$56,#REF!,#REF!),("No hay"))</f>
        <v>No hay</v>
      </c>
      <c r="M68" s="283" t="str">
        <f>IFERROR(AVERAGEIFS(#REF!,#REF!,$B68,#REF!,"Corporativo",#REF!,M$56,#REF!,#REF!),("No hay"))</f>
        <v>No hay</v>
      </c>
      <c r="N68" s="283" t="str">
        <f>IFERROR(AVERAGEIFS(#REF!,#REF!,$B68,#REF!,"Corporativo",#REF!,N$56,#REF!,#REF!),("No hay"))</f>
        <v>No hay</v>
      </c>
      <c r="O68" s="283" t="str">
        <f>IFERROR(AVERAGEIFS(#REF!,#REF!,$B68,#REF!,"Corporativo",#REF!,O$56,#REF!,#REF!),("No hay"))</f>
        <v>No hay</v>
      </c>
      <c r="P68" s="283" t="str">
        <f>IFERROR(AVERAGEIFS(#REF!,#REF!,$B68,#REF!,"Corporativo",#REF!,P$56,#REF!,#REF!),("No hay"))</f>
        <v>No hay</v>
      </c>
      <c r="Q68" s="278" t="e">
        <f t="shared" si="62"/>
        <v>#REF!</v>
      </c>
      <c r="R68" s="265" t="str">
        <f t="shared" si="57"/>
        <v>No hay</v>
      </c>
      <c r="S68" s="265" t="str">
        <f t="shared" si="58"/>
        <v>No hay</v>
      </c>
      <c r="T68" s="265" t="str">
        <f t="shared" si="59"/>
        <v>No hay</v>
      </c>
      <c r="U68" s="266" t="str">
        <f t="shared" si="60"/>
        <v>No hay</v>
      </c>
      <c r="V68" s="271" t="e">
        <f t="shared" si="63"/>
        <v>#DIV/0!</v>
      </c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</row>
    <row r="69" spans="1:49" ht="13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</row>
    <row r="70" spans="1:49" ht="13" x14ac:dyDescent="0.15">
      <c r="A70" s="8"/>
      <c r="B70" s="284" t="s">
        <v>281</v>
      </c>
      <c r="C70" s="285">
        <v>1</v>
      </c>
      <c r="D70" s="285">
        <v>2</v>
      </c>
      <c r="E70" s="285">
        <v>3</v>
      </c>
      <c r="F70" s="285">
        <v>4</v>
      </c>
      <c r="G70" s="286">
        <v>5</v>
      </c>
      <c r="H70" s="287" t="s">
        <v>282</v>
      </c>
      <c r="I70" s="288" t="s">
        <v>283</v>
      </c>
      <c r="J70" s="288" t="s">
        <v>284</v>
      </c>
      <c r="K70" s="288" t="s">
        <v>285</v>
      </c>
      <c r="L70" s="439" t="s">
        <v>286</v>
      </c>
      <c r="M70" s="440"/>
      <c r="N70" s="440"/>
      <c r="O70" s="440"/>
      <c r="P70" s="441"/>
      <c r="Q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</row>
    <row r="71" spans="1:49" ht="13" x14ac:dyDescent="0.15">
      <c r="A71" s="8"/>
      <c r="B71" s="289" t="s">
        <v>154</v>
      </c>
      <c r="C71" s="273" t="str">
        <f>IFERROR(AVERAGEIFS(#REF!,#REF!,$B71,#REF!,"Corporativo",#REF!,C$70,#REF!,#REF!),("No hay"))</f>
        <v>No hay</v>
      </c>
      <c r="D71" s="273" t="str">
        <f>IFERROR(AVERAGEIFS(#REF!,#REF!,$B71,#REF!,"Corporativo",#REF!,D$70,#REF!,#REF!),("No hay"))</f>
        <v>No hay</v>
      </c>
      <c r="E71" s="273" t="str">
        <f>IFERROR(AVERAGEIFS(#REF!,#REF!,$B71,#REF!,"Corporativo",#REF!,E$70,#REF!,#REF!),("No hay"))</f>
        <v>No hay</v>
      </c>
      <c r="F71" s="273" t="str">
        <f>IFERROR(AVERAGEIFS(#REF!,#REF!,$B71,#REF!,"Corporativo",#REF!,F$70,#REF!,#REF!),("No hay"))</f>
        <v>No hay</v>
      </c>
      <c r="G71" s="290" t="str">
        <f>IFERROR(AVERAGEIFS(#REF!,#REF!,$B71,#REF!,"Corporativo",#REF!,"&gt;4",#REF!,#REF!),("No hay"))</f>
        <v>No hay</v>
      </c>
      <c r="H71" s="291" t="str">
        <f t="shared" ref="H71:K71" si="64">IFERROR(((D71/C71)-1),"")</f>
        <v/>
      </c>
      <c r="I71" s="291" t="str">
        <f t="shared" si="64"/>
        <v/>
      </c>
      <c r="J71" s="291" t="str">
        <f t="shared" si="64"/>
        <v/>
      </c>
      <c r="K71" s="292" t="str">
        <f t="shared" si="64"/>
        <v/>
      </c>
      <c r="L71" s="293" t="e">
        <f>COUNTIFS(#REF!,"&gt;0",#REF!,$B71,#REF!,"Corporativo",#REF!,C$70,#REF!,#REF!)</f>
        <v>#REF!</v>
      </c>
      <c r="M71" s="293" t="e">
        <f>COUNTIFS(#REF!,"&gt;0",#REF!,$B71,#REF!,"Corporativo",#REF!,D$70,#REF!,#REF!)</f>
        <v>#REF!</v>
      </c>
      <c r="N71" s="293" t="e">
        <f>COUNTIFS(#REF!,"&gt;0",#REF!,$B71,#REF!,"Corporativo",#REF!,E$70,#REF!,#REF!)</f>
        <v>#REF!</v>
      </c>
      <c r="O71" s="293" t="e">
        <f>COUNTIFS(#REF!,"&gt;0",#REF!,$B71,#REF!,"Corporativo",#REF!,F$70,#REF!,#REF!)</f>
        <v>#REF!</v>
      </c>
      <c r="P71" s="294" t="e">
        <f>COUNTIFS(#REF!,"&gt;0",#REF!,$B71,#REF!,"Corporativo",#REF!,G$70,#REF!,#REF!)</f>
        <v>#REF!</v>
      </c>
      <c r="Q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</row>
    <row r="72" spans="1:49" ht="13" x14ac:dyDescent="0.15">
      <c r="A72" s="8"/>
      <c r="B72" s="295" t="s">
        <v>156</v>
      </c>
      <c r="C72" s="273" t="str">
        <f>IFERROR(AVERAGEIFS(#REF!,#REF!,$B72,#REF!,"Corporativo",#REF!,C$70,#REF!,#REF!),("No hay"))</f>
        <v>No hay</v>
      </c>
      <c r="D72" s="273" t="str">
        <f>IFERROR(AVERAGEIFS(#REF!,#REF!,$B72,#REF!,"Corporativo",#REF!,D$70,#REF!,#REF!),("No hay"))</f>
        <v>No hay</v>
      </c>
      <c r="E72" s="273" t="str">
        <f>IFERROR(AVERAGEIFS(#REF!,#REF!,$B72,#REF!,"Corporativo",#REF!,E$70,#REF!,#REF!),("No hay"))</f>
        <v>No hay</v>
      </c>
      <c r="F72" s="273" t="str">
        <f>IFERROR(AVERAGEIFS(#REF!,#REF!,$B72,#REF!,"Corporativo",#REF!,F$70,#REF!,#REF!),("No hay"))</f>
        <v>No hay</v>
      </c>
      <c r="G72" s="290" t="str">
        <f>IFERROR(AVERAGEIFS(#REF!,#REF!,$B72,#REF!,"Corporativo",#REF!,"&gt;4",#REF!,#REF!),("No hay"))</f>
        <v>No hay</v>
      </c>
      <c r="H72" s="291" t="str">
        <f t="shared" ref="H72:K72" si="65">IFERROR(((D72/C72)-1),"")</f>
        <v/>
      </c>
      <c r="I72" s="291" t="str">
        <f t="shared" si="65"/>
        <v/>
      </c>
      <c r="J72" s="291" t="str">
        <f t="shared" si="65"/>
        <v/>
      </c>
      <c r="K72" s="292" t="str">
        <f t="shared" si="65"/>
        <v/>
      </c>
      <c r="L72" s="293" t="e">
        <f>COUNTIFS(#REF!,"&gt;0",#REF!,$B72,#REF!,"Corporativo",#REF!,C$70,#REF!,#REF!)</f>
        <v>#REF!</v>
      </c>
      <c r="M72" s="293" t="e">
        <f>COUNTIFS(#REF!,"&gt;0",#REF!,$B72,#REF!,"Corporativo",#REF!,D$70,#REF!,#REF!)</f>
        <v>#REF!</v>
      </c>
      <c r="N72" s="293" t="e">
        <f>COUNTIFS(#REF!,"&gt;0",#REF!,$B72,#REF!,"Corporativo",#REF!,E$70,#REF!,#REF!)</f>
        <v>#REF!</v>
      </c>
      <c r="O72" s="293" t="e">
        <f>COUNTIFS(#REF!,"&gt;0",#REF!,$B72,#REF!,"Corporativo",#REF!,F$70,#REF!,#REF!)</f>
        <v>#REF!</v>
      </c>
      <c r="P72" s="294" t="e">
        <f>COUNTIFS(#REF!,"&gt;0",#REF!,$B72,#REF!,"Corporativo",#REF!,G$70,#REF!,#REF!)</f>
        <v>#REF!</v>
      </c>
      <c r="Q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</row>
    <row r="73" spans="1:49" ht="13" x14ac:dyDescent="0.15">
      <c r="A73" s="8"/>
      <c r="B73" s="289" t="s">
        <v>159</v>
      </c>
      <c r="C73" s="273" t="str">
        <f>IFERROR(AVERAGEIFS(#REF!,#REF!,$B73,#REF!,"Corporativo",#REF!,C$70,#REF!,#REF!),("No hay"))</f>
        <v>No hay</v>
      </c>
      <c r="D73" s="273" t="str">
        <f>IFERROR(AVERAGEIFS(#REF!,#REF!,$B73,#REF!,"Corporativo",#REF!,D$70,#REF!,#REF!),("No hay"))</f>
        <v>No hay</v>
      </c>
      <c r="E73" s="273" t="str">
        <f>IFERROR(AVERAGEIFS(#REF!,#REF!,$B73,#REF!,"Corporativo",#REF!,E$70,#REF!,#REF!),("No hay"))</f>
        <v>No hay</v>
      </c>
      <c r="F73" s="273" t="str">
        <f>IFERROR(AVERAGEIFS(#REF!,#REF!,$B73,#REF!,"Corporativo",#REF!,F$70,#REF!,#REF!),("No hay"))</f>
        <v>No hay</v>
      </c>
      <c r="G73" s="290" t="str">
        <f>IFERROR(AVERAGEIFS(#REF!,#REF!,$B73,#REF!,"Corporativo",#REF!,"&gt;4",#REF!,#REF!),("No hay"))</f>
        <v>No hay</v>
      </c>
      <c r="H73" s="291" t="str">
        <f t="shared" ref="H73:K73" si="66">IFERROR(((D73/C73)-1),"")</f>
        <v/>
      </c>
      <c r="I73" s="291" t="str">
        <f t="shared" si="66"/>
        <v/>
      </c>
      <c r="J73" s="291" t="str">
        <f t="shared" si="66"/>
        <v/>
      </c>
      <c r="K73" s="292" t="str">
        <f t="shared" si="66"/>
        <v/>
      </c>
      <c r="L73" s="293" t="e">
        <f>COUNTIFS(#REF!,"&gt;0",#REF!,$B73,#REF!,"Corporativo",#REF!,C$70,#REF!,#REF!)</f>
        <v>#REF!</v>
      </c>
      <c r="M73" s="293" t="e">
        <f>COUNTIFS(#REF!,"&gt;0",#REF!,$B73,#REF!,"Corporativo",#REF!,D$70,#REF!,#REF!)</f>
        <v>#REF!</v>
      </c>
      <c r="N73" s="293" t="e">
        <f>COUNTIFS(#REF!,"&gt;0",#REF!,$B73,#REF!,"Corporativo",#REF!,E$70,#REF!,#REF!)</f>
        <v>#REF!</v>
      </c>
      <c r="O73" s="293" t="e">
        <f>COUNTIFS(#REF!,"&gt;0",#REF!,$B73,#REF!,"Corporativo",#REF!,F$70,#REF!,#REF!)</f>
        <v>#REF!</v>
      </c>
      <c r="P73" s="294" t="e">
        <f>COUNTIFS(#REF!,"&gt;0",#REF!,$B73,#REF!,"Corporativo",#REF!,G$70,#REF!,#REF!)</f>
        <v>#REF!</v>
      </c>
      <c r="Q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</row>
    <row r="74" spans="1:49" ht="13" x14ac:dyDescent="0.15">
      <c r="A74" s="8"/>
      <c r="B74" s="289" t="s">
        <v>161</v>
      </c>
      <c r="C74" s="273" t="str">
        <f>IFERROR(AVERAGEIFS(#REF!,#REF!,$B74,#REF!,"Corporativo",#REF!,C$70,#REF!,#REF!),("No hay"))</f>
        <v>No hay</v>
      </c>
      <c r="D74" s="273" t="str">
        <f>IFERROR(AVERAGEIFS(#REF!,#REF!,$B74,#REF!,"Corporativo",#REF!,D$70,#REF!,#REF!),("No hay"))</f>
        <v>No hay</v>
      </c>
      <c r="E74" s="273" t="str">
        <f>IFERROR(AVERAGEIFS(#REF!,#REF!,$B74,#REF!,"Corporativo",#REF!,E$70,#REF!,#REF!),("No hay"))</f>
        <v>No hay</v>
      </c>
      <c r="F74" s="273" t="str">
        <f>IFERROR(AVERAGEIFS(#REF!,#REF!,$B74,#REF!,"Corporativo",#REF!,F$70,#REF!,#REF!),("No hay"))</f>
        <v>No hay</v>
      </c>
      <c r="G74" s="290" t="str">
        <f>IFERROR(AVERAGEIFS(#REF!,#REF!,$B74,#REF!,"Corporativo",#REF!,"&gt;4",#REF!,#REF!),("No hay"))</f>
        <v>No hay</v>
      </c>
      <c r="H74" s="291" t="str">
        <f t="shared" ref="H74:K74" si="67">IFERROR(((D74/C74)-1),"")</f>
        <v/>
      </c>
      <c r="I74" s="291" t="str">
        <f t="shared" si="67"/>
        <v/>
      </c>
      <c r="J74" s="291" t="str">
        <f t="shared" si="67"/>
        <v/>
      </c>
      <c r="K74" s="292" t="str">
        <f t="shared" si="67"/>
        <v/>
      </c>
      <c r="L74" s="293" t="e">
        <f>COUNTIFS(#REF!,"&gt;0",#REF!,$B74,#REF!,"Corporativo",#REF!,C$70,#REF!,#REF!)</f>
        <v>#REF!</v>
      </c>
      <c r="M74" s="293" t="e">
        <f>COUNTIFS(#REF!,"&gt;0",#REF!,$B74,#REF!,"Corporativo",#REF!,D$70,#REF!,#REF!)</f>
        <v>#REF!</v>
      </c>
      <c r="N74" s="293" t="e">
        <f>COUNTIFS(#REF!,"&gt;0",#REF!,$B74,#REF!,"Corporativo",#REF!,E$70,#REF!,#REF!)</f>
        <v>#REF!</v>
      </c>
      <c r="O74" s="293" t="e">
        <f>COUNTIFS(#REF!,"&gt;0",#REF!,$B74,#REF!,"Corporativo",#REF!,F$70,#REF!,#REF!)</f>
        <v>#REF!</v>
      </c>
      <c r="P74" s="294" t="e">
        <f>COUNTIFS(#REF!,"&gt;0",#REF!,$B74,#REF!,"Corporativo",#REF!,G$70,#REF!,#REF!)</f>
        <v>#REF!</v>
      </c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</row>
    <row r="75" spans="1:49" ht="13" x14ac:dyDescent="0.15">
      <c r="A75" s="8"/>
      <c r="B75" s="296" t="s">
        <v>163</v>
      </c>
      <c r="C75" s="274" t="str">
        <f>IFERROR(AVERAGEIFS(#REF!,#REF!,$B75,#REF!,"Corporativo",#REF!,C$70,#REF!,#REF!),("No hay"))</f>
        <v>No hay</v>
      </c>
      <c r="D75" s="274" t="str">
        <f>IFERROR(AVERAGEIFS(#REF!,#REF!,$B75,#REF!,"Corporativo",#REF!,D$70,#REF!,#REF!),("No hay"))</f>
        <v>No hay</v>
      </c>
      <c r="E75" s="274" t="str">
        <f>IFERROR(AVERAGEIFS(#REF!,#REF!,$B75,#REF!,"Corporativo",#REF!,E$70,#REF!,#REF!),("No hay"))</f>
        <v>No hay</v>
      </c>
      <c r="F75" s="274" t="str">
        <f>IFERROR(AVERAGEIFS(#REF!,#REF!,$B75,#REF!,"Corporativo",#REF!,F$70,#REF!,#REF!),("No hay"))</f>
        <v>No hay</v>
      </c>
      <c r="G75" s="297" t="str">
        <f>IFERROR(AVERAGEIFS(#REF!,#REF!,$B75,#REF!,"Corporativo",#REF!,"&gt;4",#REF!,#REF!),("No hay"))</f>
        <v>No hay</v>
      </c>
      <c r="H75" s="274" t="str">
        <f t="shared" ref="H75:K75" si="68">IFERROR(((D75/C75)-1),"")</f>
        <v/>
      </c>
      <c r="I75" s="298" t="str">
        <f t="shared" si="68"/>
        <v/>
      </c>
      <c r="J75" s="298" t="str">
        <f t="shared" si="68"/>
        <v/>
      </c>
      <c r="K75" s="299" t="str">
        <f t="shared" si="68"/>
        <v/>
      </c>
      <c r="L75" s="300" t="e">
        <f>COUNTIFS(#REF!,"&gt;0",#REF!,$B75,#REF!,"Corporativo",#REF!,C$70,#REF!,#REF!)</f>
        <v>#REF!</v>
      </c>
      <c r="M75" s="300" t="e">
        <f>COUNTIFS(#REF!,"&gt;0",#REF!,$B75,#REF!,"Corporativo",#REF!,D$70,#REF!,#REF!)</f>
        <v>#REF!</v>
      </c>
      <c r="N75" s="300" t="e">
        <f>COUNTIFS(#REF!,"&gt;0",#REF!,$B75,#REF!,"Corporativo",#REF!,E$70,#REF!,#REF!)</f>
        <v>#REF!</v>
      </c>
      <c r="O75" s="300" t="e">
        <f>COUNTIFS(#REF!,"&gt;0",#REF!,$B75,#REF!,"Corporativo",#REF!,F$70,#REF!,#REF!)</f>
        <v>#REF!</v>
      </c>
      <c r="P75" s="301" t="e">
        <f>COUNTIFS(#REF!,"&gt;0",#REF!,$B75,#REF!,"Corporativo",#REF!,G$70,#REF!,#REF!)</f>
        <v>#REF!</v>
      </c>
      <c r="Q75" s="8"/>
      <c r="R75" s="8"/>
      <c r="S75" s="8"/>
      <c r="T75" s="8"/>
      <c r="U75" s="8"/>
      <c r="V75" s="16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</row>
    <row r="76" spans="1:49" ht="13" x14ac:dyDescent="0.15">
      <c r="A76" s="8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8"/>
      <c r="M76" s="61"/>
      <c r="N76" s="61"/>
      <c r="O76" s="61"/>
      <c r="P76" s="61"/>
      <c r="Q76" s="61"/>
      <c r="R76" s="61"/>
      <c r="S76" s="61"/>
      <c r="T76" s="61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</row>
    <row r="77" spans="1:49" ht="13" x14ac:dyDescent="0.15">
      <c r="A77" s="8"/>
      <c r="B77" s="302" t="s">
        <v>287</v>
      </c>
      <c r="C77" s="303" t="s">
        <v>288</v>
      </c>
      <c r="D77" s="304" t="s">
        <v>13</v>
      </c>
      <c r="E77" s="304" t="s">
        <v>230</v>
      </c>
      <c r="F77" s="304" t="s">
        <v>289</v>
      </c>
      <c r="G77" s="304" t="s">
        <v>229</v>
      </c>
      <c r="H77" s="304" t="s">
        <v>11</v>
      </c>
      <c r="I77" s="305" t="s">
        <v>290</v>
      </c>
      <c r="J77" s="304" t="s">
        <v>4</v>
      </c>
      <c r="K77" s="304" t="s">
        <v>291</v>
      </c>
      <c r="L77" s="304" t="s">
        <v>270</v>
      </c>
      <c r="M77" s="306" t="s">
        <v>271</v>
      </c>
      <c r="N77" s="61"/>
      <c r="O77" s="61"/>
      <c r="P77" s="61"/>
      <c r="Q77" s="61"/>
      <c r="R77" s="61"/>
      <c r="S77" s="61"/>
      <c r="T77" s="61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</row>
    <row r="78" spans="1:49" ht="13" x14ac:dyDescent="0.15">
      <c r="A78" s="8"/>
      <c r="B78" s="307">
        <v>450</v>
      </c>
      <c r="C78" s="308">
        <v>2100</v>
      </c>
      <c r="D78" s="293" t="e">
        <f>COUNTIFS(#REF!,"&lt;="&amp;$C$78,#REF!,"Corporativo",#REF!,"Activas / Online",#REF!,D$77)</f>
        <v>#REF!</v>
      </c>
      <c r="E78" s="293" t="e">
        <f>COUNTIFS(#REF!,"&lt;="&amp;$C$78,#REF!,"Corporativo",#REF!,"Activas / Online",#REF!,E$77)</f>
        <v>#REF!</v>
      </c>
      <c r="F78" s="293" t="e">
        <f>COUNTIFS(#REF!,"&lt;="&amp;$C$78,#REF!,"Corporativo",#REF!,"Activas / Online",#REF!,F$77)</f>
        <v>#REF!</v>
      </c>
      <c r="G78" s="293" t="e">
        <f>COUNTIFS(#REF!,"&lt;="&amp;$C$78,#REF!,"Corporativo",#REF!,"Activas / Online",#REF!,G$77)</f>
        <v>#REF!</v>
      </c>
      <c r="H78" s="293" t="e">
        <f>COUNTIFS(#REF!,"&lt;="&amp;$C$78,#REF!,"Corporativo",#REF!,"Activas / Online",#REF!,H$77)</f>
        <v>#REF!</v>
      </c>
      <c r="I78" s="293" t="e">
        <f>COUNTIFS(#REF!,"&lt;="&amp;$C$78,#REF!,"Corporativo",#REF!,"Activas / Online",#REF!,I$77)</f>
        <v>#REF!</v>
      </c>
      <c r="J78" s="293" t="e">
        <f>COUNTIFS(#REF!,"&lt;="&amp;$C$78,#REF!,"Corporativo",#REF!,"Activas / Online",#REF!,J$77)</f>
        <v>#REF!</v>
      </c>
      <c r="K78" s="293" t="e">
        <f>COUNTIFS(#REF!,"&lt;="&amp;$C$78,#REF!,"Corporativo",#REF!,"Activas / Online",#REF!,K$77)</f>
        <v>#REF!</v>
      </c>
      <c r="L78" s="293" t="e">
        <f>COUNTIFS(#REF!,"&lt;="&amp;$C$78,#REF!,"Corporativo",#REF!,"Activas / Online",#REF!,L$77)</f>
        <v>#REF!</v>
      </c>
      <c r="M78" s="309" t="e">
        <f>COUNTIFS(#REF!,"&lt;="&amp;$C$78,#REF!,"Corporativo",#REF!,"Activas / Online",#REF!,M$77)</f>
        <v>#REF!</v>
      </c>
      <c r="N78" s="61"/>
      <c r="O78" s="61"/>
      <c r="P78" s="61"/>
      <c r="Q78" s="61"/>
      <c r="R78" s="61"/>
      <c r="S78" s="61"/>
      <c r="T78" s="61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</row>
    <row r="79" spans="1:49" ht="13" x14ac:dyDescent="0.15">
      <c r="A79" s="8"/>
      <c r="B79" s="310">
        <f t="shared" ref="B79:B90" si="69">C78</f>
        <v>2100</v>
      </c>
      <c r="C79" s="310">
        <f t="shared" ref="C79:C89" si="70">B79+$B$78</f>
        <v>2550</v>
      </c>
      <c r="D79" s="293" t="e">
        <f>COUNTIFS(#REF!,"&gt;"&amp;$B79,#REF!,"&lt;="&amp;$C79,#REF!,"Corporativo",#REF!,"Activas / Online",#REF!,D$77)</f>
        <v>#REF!</v>
      </c>
      <c r="E79" s="293" t="e">
        <f>COUNTIFS(#REF!,"&gt;"&amp;$B79,#REF!,"&lt;="&amp;$C79,#REF!,"Corporativo",#REF!,"Activas / Online",#REF!,E$77)</f>
        <v>#REF!</v>
      </c>
      <c r="F79" s="293" t="e">
        <f>COUNTIFS(#REF!,"&gt;"&amp;$B79,#REF!,"&lt;="&amp;$C79,#REF!,"Corporativo",#REF!,"Activas / Online",#REF!,F$77)</f>
        <v>#REF!</v>
      </c>
      <c r="G79" s="293" t="e">
        <f>COUNTIFS(#REF!,"&gt;"&amp;$B79,#REF!,"&lt;="&amp;$C79,#REF!,"Corporativo",#REF!,"Activas / Online",#REF!,G$77)</f>
        <v>#REF!</v>
      </c>
      <c r="H79" s="293" t="e">
        <f>COUNTIFS(#REF!,"&gt;"&amp;$B79,#REF!,"&lt;="&amp;$C79,#REF!,"Corporativo",#REF!,"Activas / Online",#REF!,H$77)</f>
        <v>#REF!</v>
      </c>
      <c r="I79" s="293" t="e">
        <f>COUNTIFS(#REF!,"&gt;"&amp;$B79,#REF!,"&lt;="&amp;$C79,#REF!,"Corporativo",#REF!,"Activas / Online",#REF!,I$77)</f>
        <v>#REF!</v>
      </c>
      <c r="J79" s="293" t="e">
        <f>COUNTIFS(#REF!,"&gt;"&amp;$B79,#REF!,"&lt;="&amp;$C79,#REF!,"Corporativo",#REF!,"Activas / Online",#REF!,J$77)</f>
        <v>#REF!</v>
      </c>
      <c r="K79" s="293" t="e">
        <f>COUNTIFS(#REF!,"&gt;"&amp;$B79,#REF!,"&lt;="&amp;$C79,#REF!,"Corporativo",#REF!,"Activas / Online",#REF!,K$77)</f>
        <v>#REF!</v>
      </c>
      <c r="L79" s="293" t="e">
        <f>COUNTIFS(#REF!,"&gt;"&amp;$B79,#REF!,"&lt;="&amp;$C79,#REF!,"Corporativo",#REF!,"Activas / Online",#REF!,L$77)</f>
        <v>#REF!</v>
      </c>
      <c r="M79" s="309" t="e">
        <f>COUNTIFS(#REF!,"&gt;"&amp;$B79,#REF!,"&lt;="&amp;$C79,#REF!,"Corporativo",#REF!,"Activas / Online",#REF!,M$77)</f>
        <v>#REF!</v>
      </c>
      <c r="N79" s="61"/>
      <c r="O79" s="61"/>
      <c r="P79" s="61"/>
      <c r="Q79" s="61"/>
      <c r="R79" s="61"/>
      <c r="S79" s="61"/>
      <c r="T79" s="61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</row>
    <row r="80" spans="1:49" ht="13" x14ac:dyDescent="0.15">
      <c r="A80" s="8"/>
      <c r="B80" s="310">
        <f t="shared" si="69"/>
        <v>2550</v>
      </c>
      <c r="C80" s="310">
        <f t="shared" si="70"/>
        <v>3000</v>
      </c>
      <c r="D80" s="293" t="e">
        <f>COUNTIFS(#REF!,"&gt;"&amp;$B80,#REF!,"&lt;="&amp;$C80,#REF!,"Corporativo",#REF!,"Activas / Online",#REF!,D$77)</f>
        <v>#REF!</v>
      </c>
      <c r="E80" s="293" t="e">
        <f>COUNTIFS(#REF!,"&gt;"&amp;$B80,#REF!,"&lt;="&amp;$C80,#REF!,"Corporativo",#REF!,"Activas / Online",#REF!,E$77)</f>
        <v>#REF!</v>
      </c>
      <c r="F80" s="293" t="e">
        <f>COUNTIFS(#REF!,"&gt;"&amp;$B80,#REF!,"&lt;="&amp;$C80,#REF!,"Corporativo",#REF!,"Activas / Online",#REF!,F$77)</f>
        <v>#REF!</v>
      </c>
      <c r="G80" s="293" t="e">
        <f>COUNTIFS(#REF!,"&gt;"&amp;$B80,#REF!,"&lt;="&amp;$C80,#REF!,"Corporativo",#REF!,"Activas / Online",#REF!,G$77)</f>
        <v>#REF!</v>
      </c>
      <c r="H80" s="293" t="e">
        <f>COUNTIFS(#REF!,"&gt;"&amp;$B80,#REF!,"&lt;="&amp;$C80,#REF!,"Corporativo",#REF!,"Activas / Online",#REF!,H$77)</f>
        <v>#REF!</v>
      </c>
      <c r="I80" s="293" t="e">
        <f>COUNTIFS(#REF!,"&gt;"&amp;$B80,#REF!,"&lt;="&amp;$C80,#REF!,"Corporativo",#REF!,"Activas / Online",#REF!,I$77)</f>
        <v>#REF!</v>
      </c>
      <c r="J80" s="293" t="e">
        <f>COUNTIFS(#REF!,"&gt;"&amp;$B80,#REF!,"&lt;="&amp;$C80,#REF!,"Corporativo",#REF!,"Activas / Online",#REF!,J$77)</f>
        <v>#REF!</v>
      </c>
      <c r="K80" s="293" t="e">
        <f>COUNTIFS(#REF!,"&gt;"&amp;$B80,#REF!,"&lt;="&amp;$C80,#REF!,"Corporativo",#REF!,"Activas / Online",#REF!,K$77)</f>
        <v>#REF!</v>
      </c>
      <c r="L80" s="293" t="e">
        <f>COUNTIFS(#REF!,"&gt;"&amp;$B80,#REF!,"&lt;="&amp;$C80,#REF!,"Corporativo",#REF!,"Activas / Online",#REF!,L$77)</f>
        <v>#REF!</v>
      </c>
      <c r="M80" s="309" t="e">
        <f>COUNTIFS(#REF!,"&gt;"&amp;$B80,#REF!,"&lt;="&amp;$C80,#REF!,"Corporativo",#REF!,"Activas / Online",#REF!,M$77)</f>
        <v>#REF!</v>
      </c>
      <c r="N80" s="61"/>
      <c r="O80" s="61"/>
      <c r="P80" s="61"/>
      <c r="Q80" s="61"/>
      <c r="R80" s="61"/>
      <c r="S80" s="61"/>
      <c r="T80" s="61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</row>
    <row r="81" spans="1:49" ht="13" x14ac:dyDescent="0.15">
      <c r="A81" s="8"/>
      <c r="B81" s="310">
        <f t="shared" si="69"/>
        <v>3000</v>
      </c>
      <c r="C81" s="310">
        <f t="shared" si="70"/>
        <v>3450</v>
      </c>
      <c r="D81" s="293" t="e">
        <f>COUNTIFS(#REF!,"&gt;"&amp;$B81,#REF!,"&lt;="&amp;$C81,#REF!,"Corporativo",#REF!,"Activas / Online",#REF!,D$77)</f>
        <v>#REF!</v>
      </c>
      <c r="E81" s="293" t="e">
        <f>COUNTIFS(#REF!,"&gt;"&amp;$B81,#REF!,"&lt;="&amp;$C81,#REF!,"Corporativo",#REF!,"Activas / Online",#REF!,E$77)</f>
        <v>#REF!</v>
      </c>
      <c r="F81" s="293" t="e">
        <f>COUNTIFS(#REF!,"&gt;"&amp;$B81,#REF!,"&lt;="&amp;$C81,#REF!,"Corporativo",#REF!,"Activas / Online",#REF!,F$77)</f>
        <v>#REF!</v>
      </c>
      <c r="G81" s="293" t="e">
        <f>COUNTIFS(#REF!,"&gt;"&amp;$B81,#REF!,"&lt;="&amp;$C81,#REF!,"Corporativo",#REF!,"Activas / Online",#REF!,G$77)</f>
        <v>#REF!</v>
      </c>
      <c r="H81" s="293" t="e">
        <f>COUNTIFS(#REF!,"&gt;"&amp;$B81,#REF!,"&lt;="&amp;$C81,#REF!,"Corporativo",#REF!,"Activas / Online",#REF!,H$77)</f>
        <v>#REF!</v>
      </c>
      <c r="I81" s="293" t="e">
        <f>COUNTIFS(#REF!,"&gt;"&amp;$B81,#REF!,"&lt;="&amp;$C81,#REF!,"Corporativo",#REF!,"Activas / Online",#REF!,I$77)</f>
        <v>#REF!</v>
      </c>
      <c r="J81" s="293" t="e">
        <f>COUNTIFS(#REF!,"&gt;"&amp;$B81,#REF!,"&lt;="&amp;$C81,#REF!,"Corporativo",#REF!,"Activas / Online",#REF!,J$77)</f>
        <v>#REF!</v>
      </c>
      <c r="K81" s="293" t="e">
        <f>COUNTIFS(#REF!,"&gt;"&amp;$B81,#REF!,"&lt;="&amp;$C81,#REF!,"Corporativo",#REF!,"Activas / Online",#REF!,K$77)</f>
        <v>#REF!</v>
      </c>
      <c r="L81" s="293" t="e">
        <f>COUNTIFS(#REF!,"&gt;"&amp;$B81,#REF!,"&lt;="&amp;$C81,#REF!,"Corporativo",#REF!,"Activas / Online",#REF!,L$77)</f>
        <v>#REF!</v>
      </c>
      <c r="M81" s="309" t="e">
        <f>COUNTIFS(#REF!,"&gt;"&amp;$B81,#REF!,"&lt;="&amp;$C81,#REF!,"Corporativo",#REF!,"Activas / Online",#REF!,M$77)</f>
        <v>#REF!</v>
      </c>
      <c r="N81" s="61"/>
      <c r="O81" s="61"/>
      <c r="P81" s="61"/>
      <c r="Q81" s="61"/>
      <c r="R81" s="61"/>
      <c r="S81" s="61"/>
      <c r="T81" s="61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</row>
    <row r="82" spans="1:49" ht="13" x14ac:dyDescent="0.15">
      <c r="A82" s="8"/>
      <c r="B82" s="310">
        <f t="shared" si="69"/>
        <v>3450</v>
      </c>
      <c r="C82" s="310">
        <f t="shared" si="70"/>
        <v>3900</v>
      </c>
      <c r="D82" s="293" t="e">
        <f>COUNTIFS(#REF!,"&gt;"&amp;$B82,#REF!,"&lt;="&amp;$C82,#REF!,"Corporativo",#REF!,"Activas / Online",#REF!,D$77)</f>
        <v>#REF!</v>
      </c>
      <c r="E82" s="293" t="e">
        <f>COUNTIFS(#REF!,"&gt;"&amp;$B82,#REF!,"&lt;="&amp;$C82,#REF!,"Corporativo",#REF!,"Activas / Online",#REF!,E$77)</f>
        <v>#REF!</v>
      </c>
      <c r="F82" s="293" t="e">
        <f>COUNTIFS(#REF!,"&gt;"&amp;$B82,#REF!,"&lt;="&amp;$C82,#REF!,"Corporativo",#REF!,"Activas / Online",#REF!,F$77)</f>
        <v>#REF!</v>
      </c>
      <c r="G82" s="293" t="e">
        <f>COUNTIFS(#REF!,"&gt;"&amp;$B82,#REF!,"&lt;="&amp;$C82,#REF!,"Corporativo",#REF!,"Activas / Online",#REF!,G$77)</f>
        <v>#REF!</v>
      </c>
      <c r="H82" s="293" t="e">
        <f>COUNTIFS(#REF!,"&gt;"&amp;$B82,#REF!,"&lt;="&amp;$C82,#REF!,"Corporativo",#REF!,"Activas / Online",#REF!,H$77)</f>
        <v>#REF!</v>
      </c>
      <c r="I82" s="293" t="e">
        <f>COUNTIFS(#REF!,"&gt;"&amp;$B82,#REF!,"&lt;="&amp;$C82,#REF!,"Corporativo",#REF!,"Activas / Online",#REF!,I$77)</f>
        <v>#REF!</v>
      </c>
      <c r="J82" s="293" t="e">
        <f>COUNTIFS(#REF!,"&gt;"&amp;$B82,#REF!,"&lt;="&amp;$C82,#REF!,"Corporativo",#REF!,"Activas / Online",#REF!,J$77)</f>
        <v>#REF!</v>
      </c>
      <c r="K82" s="293" t="e">
        <f>COUNTIFS(#REF!,"&gt;"&amp;$B82,#REF!,"&lt;="&amp;$C82,#REF!,"Corporativo",#REF!,"Activas / Online",#REF!,K$77)</f>
        <v>#REF!</v>
      </c>
      <c r="L82" s="293" t="e">
        <f>COUNTIFS(#REF!,"&gt;"&amp;$B82,#REF!,"&lt;="&amp;$C82,#REF!,"Corporativo",#REF!,"Activas / Online",#REF!,L$77)</f>
        <v>#REF!</v>
      </c>
      <c r="M82" s="309" t="e">
        <f>COUNTIFS(#REF!,"&gt;"&amp;$B82,#REF!,"&lt;="&amp;$C82,#REF!,"Corporativo",#REF!,"Activas / Online",#REF!,M$77)</f>
        <v>#REF!</v>
      </c>
      <c r="N82" s="61"/>
      <c r="O82" s="61"/>
      <c r="P82" s="61"/>
      <c r="Q82" s="61"/>
      <c r="R82" s="61"/>
      <c r="S82" s="61"/>
      <c r="T82" s="61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</row>
    <row r="83" spans="1:49" ht="13" x14ac:dyDescent="0.15">
      <c r="A83" s="8"/>
      <c r="B83" s="310">
        <f t="shared" si="69"/>
        <v>3900</v>
      </c>
      <c r="C83" s="310">
        <f t="shared" si="70"/>
        <v>4350</v>
      </c>
      <c r="D83" s="293" t="e">
        <f>COUNTIFS(#REF!,"&gt;"&amp;$B83,#REF!,"&lt;="&amp;$C83,#REF!,"Corporativo",#REF!,"Activas / Online",#REF!,D$77)</f>
        <v>#REF!</v>
      </c>
      <c r="E83" s="293" t="e">
        <f>COUNTIFS(#REF!,"&gt;"&amp;$B83,#REF!,"&lt;="&amp;$C83,#REF!,"Corporativo",#REF!,"Activas / Online",#REF!,E$77)</f>
        <v>#REF!</v>
      </c>
      <c r="F83" s="293" t="e">
        <f>COUNTIFS(#REF!,"&gt;"&amp;$B83,#REF!,"&lt;="&amp;$C83,#REF!,"Corporativo",#REF!,"Activas / Online",#REF!,F$77)</f>
        <v>#REF!</v>
      </c>
      <c r="G83" s="293" t="e">
        <f>COUNTIFS(#REF!,"&gt;"&amp;$B83,#REF!,"&lt;="&amp;$C83,#REF!,"Corporativo",#REF!,"Activas / Online",#REF!,G$77)</f>
        <v>#REF!</v>
      </c>
      <c r="H83" s="293" t="e">
        <f>COUNTIFS(#REF!,"&gt;"&amp;$B83,#REF!,"&lt;="&amp;$C83,#REF!,"Corporativo",#REF!,"Activas / Online",#REF!,H$77)</f>
        <v>#REF!</v>
      </c>
      <c r="I83" s="293" t="e">
        <f>COUNTIFS(#REF!,"&gt;"&amp;$B83,#REF!,"&lt;="&amp;$C83,#REF!,"Corporativo",#REF!,"Activas / Online",#REF!,I$77)</f>
        <v>#REF!</v>
      </c>
      <c r="J83" s="293" t="e">
        <f>COUNTIFS(#REF!,"&gt;"&amp;$B83,#REF!,"&lt;="&amp;$C83,#REF!,"Corporativo",#REF!,"Activas / Online",#REF!,J$77)</f>
        <v>#REF!</v>
      </c>
      <c r="K83" s="293" t="e">
        <f>COUNTIFS(#REF!,"&gt;"&amp;$B83,#REF!,"&lt;="&amp;$C83,#REF!,"Corporativo",#REF!,"Activas / Online",#REF!,K$77)</f>
        <v>#REF!</v>
      </c>
      <c r="L83" s="293" t="e">
        <f>COUNTIFS(#REF!,"&gt;"&amp;$B83,#REF!,"&lt;="&amp;$C83,#REF!,"Corporativo",#REF!,"Activas / Online",#REF!,L$77)</f>
        <v>#REF!</v>
      </c>
      <c r="M83" s="309" t="e">
        <f>COUNTIFS(#REF!,"&gt;"&amp;$B83,#REF!,"&lt;="&amp;$C83,#REF!,"Corporativo",#REF!,"Activas / Online",#REF!,M$77)</f>
        <v>#REF!</v>
      </c>
      <c r="N83" s="61"/>
      <c r="O83" s="61"/>
      <c r="P83" s="61"/>
      <c r="Q83" s="61"/>
      <c r="R83" s="61"/>
      <c r="S83" s="61"/>
      <c r="T83" s="61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</row>
    <row r="84" spans="1:49" ht="13" x14ac:dyDescent="0.15">
      <c r="A84" s="8"/>
      <c r="B84" s="310">
        <f t="shared" si="69"/>
        <v>4350</v>
      </c>
      <c r="C84" s="310">
        <f t="shared" si="70"/>
        <v>4800</v>
      </c>
      <c r="D84" s="293" t="e">
        <f>COUNTIFS(#REF!,"&gt;"&amp;$B84,#REF!,"&lt;="&amp;$C84,#REF!,"Corporativo",#REF!,"Activas / Online",#REF!,D$77)</f>
        <v>#REF!</v>
      </c>
      <c r="E84" s="293" t="e">
        <f>COUNTIFS(#REF!,"&gt;"&amp;$B84,#REF!,"&lt;="&amp;$C84,#REF!,"Corporativo",#REF!,"Activas / Online",#REF!,E$77)</f>
        <v>#REF!</v>
      </c>
      <c r="F84" s="293" t="e">
        <f>COUNTIFS(#REF!,"&gt;"&amp;$B84,#REF!,"&lt;="&amp;$C84,#REF!,"Corporativo",#REF!,"Activas / Online",#REF!,F$77)</f>
        <v>#REF!</v>
      </c>
      <c r="G84" s="293" t="e">
        <f>COUNTIFS(#REF!,"&gt;"&amp;$B84,#REF!,"&lt;="&amp;$C84,#REF!,"Corporativo",#REF!,"Activas / Online",#REF!,G$77)</f>
        <v>#REF!</v>
      </c>
      <c r="H84" s="293" t="e">
        <f>COUNTIFS(#REF!,"&gt;"&amp;$B84,#REF!,"&lt;="&amp;$C84,#REF!,"Corporativo",#REF!,"Activas / Online",#REF!,H$77)</f>
        <v>#REF!</v>
      </c>
      <c r="I84" s="293" t="e">
        <f>COUNTIFS(#REF!,"&gt;"&amp;$B84,#REF!,"&lt;="&amp;$C84,#REF!,"Corporativo",#REF!,"Activas / Online",#REF!,I$77)</f>
        <v>#REF!</v>
      </c>
      <c r="J84" s="293" t="e">
        <f>COUNTIFS(#REF!,"&gt;"&amp;$B84,#REF!,"&lt;="&amp;$C84,#REF!,"Corporativo",#REF!,"Activas / Online",#REF!,J$77)</f>
        <v>#REF!</v>
      </c>
      <c r="K84" s="293" t="e">
        <f>COUNTIFS(#REF!,"&gt;"&amp;$B84,#REF!,"&lt;="&amp;$C84,#REF!,"Corporativo",#REF!,"Activas / Online",#REF!,K$77)</f>
        <v>#REF!</v>
      </c>
      <c r="L84" s="293" t="e">
        <f>COUNTIFS(#REF!,"&gt;"&amp;$B84,#REF!,"&lt;="&amp;$C84,#REF!,"Corporativo",#REF!,"Activas / Online",#REF!,L$77)</f>
        <v>#REF!</v>
      </c>
      <c r="M84" s="309" t="e">
        <f>COUNTIFS(#REF!,"&gt;"&amp;$B84,#REF!,"&lt;="&amp;$C84,#REF!,"Corporativo",#REF!,"Activas / Online",#REF!,M$77)</f>
        <v>#REF!</v>
      </c>
      <c r="N84" s="61"/>
      <c r="O84" s="61"/>
      <c r="P84" s="61"/>
      <c r="Q84" s="61"/>
      <c r="R84" s="61"/>
      <c r="S84" s="61"/>
      <c r="T84" s="61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</row>
    <row r="85" spans="1:49" ht="13" x14ac:dyDescent="0.15">
      <c r="A85" s="8"/>
      <c r="B85" s="310">
        <f t="shared" si="69"/>
        <v>4800</v>
      </c>
      <c r="C85" s="310">
        <f t="shared" si="70"/>
        <v>5250</v>
      </c>
      <c r="D85" s="293" t="e">
        <f>COUNTIFS(#REF!,"&gt;"&amp;$B85,#REF!,"&lt;="&amp;$C85,#REF!,"Corporativo",#REF!,"Activas / Online",#REF!,D$77)</f>
        <v>#REF!</v>
      </c>
      <c r="E85" s="293" t="e">
        <f>COUNTIFS(#REF!,"&gt;"&amp;$B85,#REF!,"&lt;="&amp;$C85,#REF!,"Corporativo",#REF!,"Activas / Online",#REF!,E$77)</f>
        <v>#REF!</v>
      </c>
      <c r="F85" s="293" t="e">
        <f>COUNTIFS(#REF!,"&gt;"&amp;$B85,#REF!,"&lt;="&amp;$C85,#REF!,"Corporativo",#REF!,"Activas / Online",#REF!,F$77)</f>
        <v>#REF!</v>
      </c>
      <c r="G85" s="293" t="e">
        <f>COUNTIFS(#REF!,"&gt;"&amp;$B85,#REF!,"&lt;="&amp;$C85,#REF!,"Corporativo",#REF!,"Activas / Online",#REF!,G$77)</f>
        <v>#REF!</v>
      </c>
      <c r="H85" s="293" t="e">
        <f>COUNTIFS(#REF!,"&gt;"&amp;$B85,#REF!,"&lt;="&amp;$C85,#REF!,"Corporativo",#REF!,"Activas / Online",#REF!,H$77)</f>
        <v>#REF!</v>
      </c>
      <c r="I85" s="293" t="e">
        <f>COUNTIFS(#REF!,"&gt;"&amp;$B85,#REF!,"&lt;="&amp;$C85,#REF!,"Corporativo",#REF!,"Activas / Online",#REF!,I$77)</f>
        <v>#REF!</v>
      </c>
      <c r="J85" s="293" t="e">
        <f>COUNTIFS(#REF!,"&gt;"&amp;$B85,#REF!,"&lt;="&amp;$C85,#REF!,"Corporativo",#REF!,"Activas / Online",#REF!,J$77)</f>
        <v>#REF!</v>
      </c>
      <c r="K85" s="293" t="e">
        <f>COUNTIFS(#REF!,"&gt;"&amp;$B85,#REF!,"&lt;="&amp;$C85,#REF!,"Corporativo",#REF!,"Activas / Online",#REF!,K$77)</f>
        <v>#REF!</v>
      </c>
      <c r="L85" s="293" t="e">
        <f>COUNTIFS(#REF!,"&gt;"&amp;$B85,#REF!,"&lt;="&amp;$C85,#REF!,"Corporativo",#REF!,"Activas / Online",#REF!,L$77)</f>
        <v>#REF!</v>
      </c>
      <c r="M85" s="309" t="e">
        <f>COUNTIFS(#REF!,"&gt;"&amp;$B85,#REF!,"&lt;="&amp;$C85,#REF!,"Corporativo",#REF!,"Activas / Online",#REF!,M$77)</f>
        <v>#REF!</v>
      </c>
      <c r="N85" s="61"/>
      <c r="O85" s="61"/>
      <c r="P85" s="61"/>
      <c r="Q85" s="61"/>
      <c r="R85" s="61"/>
      <c r="S85" s="61"/>
      <c r="T85" s="61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</row>
    <row r="86" spans="1:49" ht="13" x14ac:dyDescent="0.15">
      <c r="A86" s="8"/>
      <c r="B86" s="310">
        <f t="shared" si="69"/>
        <v>5250</v>
      </c>
      <c r="C86" s="310">
        <f t="shared" si="70"/>
        <v>5700</v>
      </c>
      <c r="D86" s="293" t="e">
        <f>COUNTIFS(#REF!,"&gt;"&amp;$B86,#REF!,"&lt;="&amp;$C86,#REF!,"Corporativo",#REF!,"Activas / Online",#REF!,D$77)</f>
        <v>#REF!</v>
      </c>
      <c r="E86" s="293" t="e">
        <f>COUNTIFS(#REF!,"&gt;"&amp;$B86,#REF!,"&lt;="&amp;$C86,#REF!,"Corporativo",#REF!,"Activas / Online",#REF!,E$77)</f>
        <v>#REF!</v>
      </c>
      <c r="F86" s="293" t="e">
        <f>COUNTIFS(#REF!,"&gt;"&amp;$B86,#REF!,"&lt;="&amp;$C86,#REF!,"Corporativo",#REF!,"Activas / Online",#REF!,F$77)</f>
        <v>#REF!</v>
      </c>
      <c r="G86" s="293" t="e">
        <f>COUNTIFS(#REF!,"&gt;"&amp;$B86,#REF!,"&lt;="&amp;$C86,#REF!,"Corporativo",#REF!,"Activas / Online",#REF!,G$77)</f>
        <v>#REF!</v>
      </c>
      <c r="H86" s="293" t="e">
        <f>COUNTIFS(#REF!,"&gt;"&amp;$B86,#REF!,"&lt;="&amp;$C86,#REF!,"Corporativo",#REF!,"Activas / Online",#REF!,H$77)</f>
        <v>#REF!</v>
      </c>
      <c r="I86" s="293" t="e">
        <f>COUNTIFS(#REF!,"&gt;"&amp;$B86,#REF!,"&lt;="&amp;$C86,#REF!,"Corporativo",#REF!,"Activas / Online",#REF!,I$77)</f>
        <v>#REF!</v>
      </c>
      <c r="J86" s="293" t="e">
        <f>COUNTIFS(#REF!,"&gt;"&amp;$B86,#REF!,"&lt;="&amp;$C86,#REF!,"Corporativo",#REF!,"Activas / Online",#REF!,J$77)</f>
        <v>#REF!</v>
      </c>
      <c r="K86" s="293" t="e">
        <f>COUNTIFS(#REF!,"&gt;"&amp;$B86,#REF!,"&lt;="&amp;$C86,#REF!,"Corporativo",#REF!,"Activas / Online",#REF!,K$77)</f>
        <v>#REF!</v>
      </c>
      <c r="L86" s="293" t="e">
        <f>COUNTIFS(#REF!,"&gt;"&amp;$B86,#REF!,"&lt;="&amp;$C86,#REF!,"Corporativo",#REF!,"Activas / Online",#REF!,L$77)</f>
        <v>#REF!</v>
      </c>
      <c r="M86" s="309" t="e">
        <f>COUNTIFS(#REF!,"&gt;"&amp;$B86,#REF!,"&lt;="&amp;$C86,#REF!,"Corporativo",#REF!,"Activas / Online",#REF!,M$77)</f>
        <v>#REF!</v>
      </c>
      <c r="N86" s="61"/>
      <c r="O86" s="61"/>
      <c r="P86" s="61"/>
      <c r="Q86" s="61"/>
      <c r="R86" s="61"/>
      <c r="S86" s="61"/>
      <c r="T86" s="61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 spans="1:49" ht="13" x14ac:dyDescent="0.15">
      <c r="A87" s="8"/>
      <c r="B87" s="310">
        <f t="shared" si="69"/>
        <v>5700</v>
      </c>
      <c r="C87" s="310">
        <f t="shared" si="70"/>
        <v>6150</v>
      </c>
      <c r="D87" s="293" t="e">
        <f>COUNTIFS(#REF!,"&gt;"&amp;$B87,#REF!,"&lt;="&amp;$C87,#REF!,"Corporativo",#REF!,"Activas / Online",#REF!,D$77)</f>
        <v>#REF!</v>
      </c>
      <c r="E87" s="293" t="e">
        <f>COUNTIFS(#REF!,"&gt;"&amp;$B87,#REF!,"&lt;="&amp;$C87,#REF!,"Corporativo",#REF!,"Activas / Online",#REF!,E$77)</f>
        <v>#REF!</v>
      </c>
      <c r="F87" s="293" t="e">
        <f>COUNTIFS(#REF!,"&gt;"&amp;$B87,#REF!,"&lt;="&amp;$C87,#REF!,"Corporativo",#REF!,"Activas / Online",#REF!,F$77)</f>
        <v>#REF!</v>
      </c>
      <c r="G87" s="293" t="e">
        <f>COUNTIFS(#REF!,"&gt;"&amp;$B87,#REF!,"&lt;="&amp;$C87,#REF!,"Corporativo",#REF!,"Activas / Online",#REF!,G$77)</f>
        <v>#REF!</v>
      </c>
      <c r="H87" s="293" t="e">
        <f>COUNTIFS(#REF!,"&gt;"&amp;$B87,#REF!,"&lt;="&amp;$C87,#REF!,"Corporativo",#REF!,"Activas / Online",#REF!,H$77)</f>
        <v>#REF!</v>
      </c>
      <c r="I87" s="293" t="e">
        <f>COUNTIFS(#REF!,"&gt;"&amp;$B87,#REF!,"&lt;="&amp;$C87,#REF!,"Corporativo",#REF!,"Activas / Online",#REF!,I$77)</f>
        <v>#REF!</v>
      </c>
      <c r="J87" s="293" t="e">
        <f>COUNTIFS(#REF!,"&gt;"&amp;$B87,#REF!,"&lt;="&amp;$C87,#REF!,"Corporativo",#REF!,"Activas / Online",#REF!,J$77)</f>
        <v>#REF!</v>
      </c>
      <c r="K87" s="293" t="e">
        <f>COUNTIFS(#REF!,"&gt;"&amp;$B87,#REF!,"&lt;="&amp;$C87,#REF!,"Corporativo",#REF!,"Activas / Online",#REF!,K$77)</f>
        <v>#REF!</v>
      </c>
      <c r="L87" s="293" t="e">
        <f>COUNTIFS(#REF!,"&gt;"&amp;$B87,#REF!,"&lt;="&amp;$C87,#REF!,"Corporativo",#REF!,"Activas / Online",#REF!,L$77)</f>
        <v>#REF!</v>
      </c>
      <c r="M87" s="309" t="e">
        <f>COUNTIFS(#REF!,"&gt;"&amp;$B87,#REF!,"&lt;="&amp;$C87,#REF!,"Corporativo",#REF!,"Activas / Online",#REF!,M$77)</f>
        <v>#REF!</v>
      </c>
      <c r="N87" s="61"/>
      <c r="O87" s="61"/>
      <c r="P87" s="61"/>
      <c r="Q87" s="61"/>
      <c r="R87" s="61"/>
      <c r="S87" s="61"/>
      <c r="T87" s="61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</row>
    <row r="88" spans="1:49" ht="13" x14ac:dyDescent="0.15">
      <c r="A88" s="8"/>
      <c r="B88" s="310">
        <f t="shared" si="69"/>
        <v>6150</v>
      </c>
      <c r="C88" s="310">
        <f t="shared" si="70"/>
        <v>6600</v>
      </c>
      <c r="D88" s="293" t="e">
        <f>COUNTIFS(#REF!,"&gt;"&amp;$B88,#REF!,"&lt;="&amp;$C88,#REF!,"Corporativo",#REF!,"Activas / Online",#REF!,D$77)</f>
        <v>#REF!</v>
      </c>
      <c r="E88" s="293" t="e">
        <f>COUNTIFS(#REF!,"&gt;"&amp;$B88,#REF!,"&lt;="&amp;$C88,#REF!,"Corporativo",#REF!,"Activas / Online",#REF!,E$77)</f>
        <v>#REF!</v>
      </c>
      <c r="F88" s="293" t="e">
        <f>COUNTIFS(#REF!,"&gt;"&amp;$B88,#REF!,"&lt;="&amp;$C88,#REF!,"Corporativo",#REF!,"Activas / Online",#REF!,F$77)</f>
        <v>#REF!</v>
      </c>
      <c r="G88" s="293" t="e">
        <f>COUNTIFS(#REF!,"&gt;"&amp;$B88,#REF!,"&lt;="&amp;$C88,#REF!,"Corporativo",#REF!,"Activas / Online",#REF!,G$77)</f>
        <v>#REF!</v>
      </c>
      <c r="H88" s="293" t="e">
        <f>COUNTIFS(#REF!,"&gt;"&amp;$B88,#REF!,"&lt;="&amp;$C88,#REF!,"Corporativo",#REF!,"Activas / Online",#REF!,H$77)</f>
        <v>#REF!</v>
      </c>
      <c r="I88" s="293" t="e">
        <f>COUNTIFS(#REF!,"&gt;"&amp;$B88,#REF!,"&lt;="&amp;$C88,#REF!,"Corporativo",#REF!,"Activas / Online",#REF!,I$77)</f>
        <v>#REF!</v>
      </c>
      <c r="J88" s="293" t="e">
        <f>COUNTIFS(#REF!,"&gt;"&amp;$B88,#REF!,"&lt;="&amp;$C88,#REF!,"Corporativo",#REF!,"Activas / Online",#REF!,J$77)</f>
        <v>#REF!</v>
      </c>
      <c r="K88" s="293" t="e">
        <f>COUNTIFS(#REF!,"&gt;"&amp;$B88,#REF!,"&lt;="&amp;$C88,#REF!,"Corporativo",#REF!,"Activas / Online",#REF!,K$77)</f>
        <v>#REF!</v>
      </c>
      <c r="L88" s="293" t="e">
        <f>COUNTIFS(#REF!,"&gt;"&amp;$B88,#REF!,"&lt;="&amp;$C88,#REF!,"Corporativo",#REF!,"Activas / Online",#REF!,L$77)</f>
        <v>#REF!</v>
      </c>
      <c r="M88" s="309" t="e">
        <f>COUNTIFS(#REF!,"&gt;"&amp;$B88,#REF!,"&lt;="&amp;$C88,#REF!,"Corporativo",#REF!,"Activas / Online",#REF!,M$77)</f>
        <v>#REF!</v>
      </c>
      <c r="N88" s="61"/>
      <c r="O88" s="61"/>
      <c r="P88" s="61"/>
      <c r="Q88" s="61"/>
      <c r="R88" s="61"/>
      <c r="S88" s="61"/>
      <c r="T88" s="61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</row>
    <row r="89" spans="1:49" ht="13" x14ac:dyDescent="0.15">
      <c r="A89" s="8"/>
      <c r="B89" s="310">
        <f t="shared" si="69"/>
        <v>6600</v>
      </c>
      <c r="C89" s="310">
        <f t="shared" si="70"/>
        <v>7050</v>
      </c>
      <c r="D89" s="293" t="e">
        <f>COUNTIFS(#REF!,"&gt;"&amp;$B89,#REF!,"&lt;="&amp;$C89,#REF!,"Corporativo",#REF!,"Activas / Online",#REF!,D$77)</f>
        <v>#REF!</v>
      </c>
      <c r="E89" s="293" t="e">
        <f>COUNTIFS(#REF!,"&gt;"&amp;$B89,#REF!,"&lt;="&amp;$C89,#REF!,"Corporativo",#REF!,"Activas / Online",#REF!,E$77)</f>
        <v>#REF!</v>
      </c>
      <c r="F89" s="293" t="e">
        <f>COUNTIFS(#REF!,"&gt;"&amp;$B89,#REF!,"&lt;="&amp;$C89,#REF!,"Corporativo",#REF!,"Activas / Online",#REF!,F$77)</f>
        <v>#REF!</v>
      </c>
      <c r="G89" s="293" t="e">
        <f>COUNTIFS(#REF!,"&gt;"&amp;$B89,#REF!,"&lt;="&amp;$C89,#REF!,"Corporativo",#REF!,"Activas / Online",#REF!,G$77)</f>
        <v>#REF!</v>
      </c>
      <c r="H89" s="293" t="e">
        <f>COUNTIFS(#REF!,"&gt;"&amp;$B89,#REF!,"&lt;="&amp;$C89,#REF!,"Corporativo",#REF!,"Activas / Online",#REF!,H$77)</f>
        <v>#REF!</v>
      </c>
      <c r="I89" s="293" t="e">
        <f>COUNTIFS(#REF!,"&gt;"&amp;$B89,#REF!,"&lt;="&amp;$C89,#REF!,"Corporativo",#REF!,"Activas / Online",#REF!,I$77)</f>
        <v>#REF!</v>
      </c>
      <c r="J89" s="293" t="e">
        <f>COUNTIFS(#REF!,"&gt;"&amp;$B89,#REF!,"&lt;="&amp;$C89,#REF!,"Corporativo",#REF!,"Activas / Online",#REF!,J$77)</f>
        <v>#REF!</v>
      </c>
      <c r="K89" s="293" t="e">
        <f>COUNTIFS(#REF!,"&gt;"&amp;$B89,#REF!,"&lt;="&amp;$C89,#REF!,"Corporativo",#REF!,"Activas / Online",#REF!,K$77)</f>
        <v>#REF!</v>
      </c>
      <c r="L89" s="293" t="e">
        <f>COUNTIFS(#REF!,"&gt;"&amp;$B89,#REF!,"&lt;="&amp;$C89,#REF!,"Corporativo",#REF!,"Activas / Online",#REF!,L$77)</f>
        <v>#REF!</v>
      </c>
      <c r="M89" s="309" t="e">
        <f>COUNTIFS(#REF!,"&gt;"&amp;$B89,#REF!,"&lt;="&amp;$C89,#REF!,"Corporativo",#REF!,"Activas / Online",#REF!,M$77)</f>
        <v>#REF!</v>
      </c>
      <c r="N89" s="61"/>
      <c r="O89" s="61"/>
      <c r="P89" s="61"/>
      <c r="Q89" s="61"/>
      <c r="R89" s="61"/>
      <c r="S89" s="61"/>
      <c r="T89" s="61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</row>
    <row r="90" spans="1:49" ht="13" x14ac:dyDescent="0.15">
      <c r="A90" s="8"/>
      <c r="B90" s="311">
        <f t="shared" si="69"/>
        <v>7050</v>
      </c>
      <c r="C90" s="311">
        <v>0</v>
      </c>
      <c r="D90" s="312" t="e">
        <f>COUNTIFS(#REF!,"&gt;"&amp;$B90,#REF!,"Corporativo",#REF!,"Activas / Online",#REF!,D$77)</f>
        <v>#REF!</v>
      </c>
      <c r="E90" s="312" t="e">
        <f>COUNTIFS(#REF!,"&gt;"&amp;$B90,#REF!,"Corporativo",#REF!,"Activas / Online",#REF!,E$77)</f>
        <v>#REF!</v>
      </c>
      <c r="F90" s="312" t="e">
        <f>COUNTIFS(#REF!,"&gt;"&amp;$B90,#REF!,"Corporativo",#REF!,"Activas / Online",#REF!,F$77)</f>
        <v>#REF!</v>
      </c>
      <c r="G90" s="312" t="e">
        <f>COUNTIFS(#REF!,"&gt;"&amp;$B90,#REF!,"Corporativo",#REF!,"Activas / Online",#REF!,G$77)</f>
        <v>#REF!</v>
      </c>
      <c r="H90" s="312" t="e">
        <f>COUNTIFS(#REF!,"&gt;"&amp;$B90,#REF!,"Corporativo",#REF!,"Activas / Online",#REF!,H$77)</f>
        <v>#REF!</v>
      </c>
      <c r="I90" s="312" t="e">
        <f>COUNTIFS(#REF!,"&gt;"&amp;$B90,#REF!,"Corporativo",#REF!,"Activas / Online",#REF!,I$77)</f>
        <v>#REF!</v>
      </c>
      <c r="J90" s="312" t="e">
        <f>COUNTIFS(#REF!,"&gt;"&amp;$B90,#REF!,"Corporativo",#REF!,"Activas / Online",#REF!,J$77)</f>
        <v>#REF!</v>
      </c>
      <c r="K90" s="312" t="e">
        <f>COUNTIFS(#REF!,"&gt;"&amp;$B90,#REF!,"Corporativo",#REF!,"Activas / Online",#REF!,K$77)</f>
        <v>#REF!</v>
      </c>
      <c r="L90" s="312" t="e">
        <f>COUNTIFS(#REF!,"&gt;"&amp;$B90,#REF!,"Corporativo",#REF!,"Activas / Online",#REF!,L$77)</f>
        <v>#REF!</v>
      </c>
      <c r="M90" s="313" t="e">
        <f>COUNTIFS(#REF!,"&gt;"&amp;$B90,#REF!,"Corporativo",#REF!,"Activas / Online",#REF!,M$77)</f>
        <v>#REF!</v>
      </c>
      <c r="N90" s="61"/>
      <c r="O90" s="61"/>
      <c r="P90" s="61"/>
      <c r="Q90" s="61"/>
      <c r="R90" s="61"/>
      <c r="S90" s="61"/>
      <c r="T90" s="61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</row>
    <row r="91" spans="1:49" ht="13" x14ac:dyDescent="0.15">
      <c r="A91" s="8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8"/>
      <c r="M91" s="61"/>
      <c r="N91" s="61"/>
      <c r="O91" s="61"/>
      <c r="P91" s="61"/>
      <c r="Q91" s="61"/>
      <c r="R91" s="61"/>
      <c r="S91" s="61"/>
      <c r="T91" s="61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</row>
    <row r="92" spans="1:49" ht="13" x14ac:dyDescent="0.15">
      <c r="A92" s="8"/>
      <c r="B92" s="237"/>
      <c r="C92" s="314" t="s">
        <v>13</v>
      </c>
      <c r="D92" s="314" t="s">
        <v>292</v>
      </c>
      <c r="E92" s="314" t="s">
        <v>230</v>
      </c>
      <c r="F92" s="314" t="s">
        <v>11</v>
      </c>
      <c r="G92" s="314" t="s">
        <v>229</v>
      </c>
      <c r="H92" s="314" t="s">
        <v>291</v>
      </c>
      <c r="I92" s="314" t="s">
        <v>290</v>
      </c>
      <c r="J92" s="314" t="s">
        <v>4</v>
      </c>
      <c r="K92" s="314" t="s">
        <v>293</v>
      </c>
      <c r="L92" s="314" t="s">
        <v>271</v>
      </c>
      <c r="M92" s="61"/>
      <c r="N92" s="61"/>
      <c r="O92" s="61"/>
      <c r="P92" s="61"/>
      <c r="Q92" s="61"/>
      <c r="R92" s="61"/>
      <c r="S92" s="61"/>
      <c r="T92" s="61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</row>
    <row r="93" spans="1:49" ht="13" x14ac:dyDescent="0.15">
      <c r="A93" s="8"/>
      <c r="B93" s="289" t="s">
        <v>153</v>
      </c>
      <c r="C93" s="273" t="str">
        <f>IFERROR(AVERAGEIFS(#REF!,#REF!,$B93,#REF!,"Corporativo",#REF!,C$92,#REF!,#REF!),(""))</f>
        <v/>
      </c>
      <c r="D93" s="273" t="str">
        <f>IFERROR(AVERAGEIFS(#REF!,#REF!,$B93,#REF!,"Corporativo",#REF!,D$92,#REF!,#REF!),(""))</f>
        <v/>
      </c>
      <c r="E93" s="273" t="str">
        <f>IFERROR(AVERAGEIFS(#REF!,#REF!,$B93,#REF!,"Corporativo",#REF!,E$92,#REF!,#REF!),(""))</f>
        <v/>
      </c>
      <c r="F93" s="273" t="str">
        <f>IFERROR(AVERAGEIFS(#REF!,#REF!,$B93,#REF!,"Corporativo",#REF!,F$92,#REF!,#REF!),(""))</f>
        <v/>
      </c>
      <c r="G93" s="273" t="str">
        <f>IFERROR(AVERAGEIFS(#REF!,#REF!,$B93,#REF!,"Corporativo",#REF!,G$92,#REF!,#REF!),(""))</f>
        <v/>
      </c>
      <c r="H93" s="273" t="str">
        <f>IFERROR(AVERAGEIFS(#REF!,#REF!,$B93,#REF!,"Corporativo",#REF!,H$92,#REF!,#REF!),(""))</f>
        <v/>
      </c>
      <c r="I93" s="273" t="str">
        <f>IFERROR(AVERAGEIFS(#REF!,#REF!,$B93,#REF!,"Corporativo",#REF!,I$92,#REF!,#REF!),(""))</f>
        <v/>
      </c>
      <c r="J93" s="273" t="str">
        <f>IFERROR(AVERAGEIFS(#REF!,#REF!,$B93,#REF!,"Corporativo",#REF!,J$92,#REF!,#REF!),(""))</f>
        <v/>
      </c>
      <c r="K93" s="273" t="str">
        <f>IFERROR(AVERAGEIFS(#REF!,#REF!,$B93,#REF!,"Corporativo",#REF!,K$92,#REF!,#REF!),(""))</f>
        <v/>
      </c>
      <c r="L93" s="273" t="str">
        <f>IFERROR(AVERAGEIFS(#REF!,#REF!,$B93,#REF!,"Corporativo",#REF!,L$92,#REF!,#REF!),(""))</f>
        <v/>
      </c>
      <c r="M93" s="61"/>
      <c r="N93" s="61"/>
      <c r="O93" s="61"/>
      <c r="P93" s="61"/>
      <c r="Q93" s="61"/>
      <c r="R93" s="61"/>
      <c r="S93" s="61"/>
      <c r="T93" s="61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</row>
    <row r="94" spans="1:49" ht="13" x14ac:dyDescent="0.15">
      <c r="A94" s="8"/>
      <c r="B94" s="289" t="s">
        <v>155</v>
      </c>
      <c r="C94" s="273" t="str">
        <f>IFERROR(AVERAGEIFS(#REF!,#REF!,$B94,#REF!,"Corporativo",#REF!,C$92,#REF!,#REF!),(""))</f>
        <v/>
      </c>
      <c r="D94" s="273" t="str">
        <f>IFERROR(AVERAGEIFS(#REF!,#REF!,$B94,#REF!,"Corporativo",#REF!,D$92,#REF!,#REF!),(""))</f>
        <v/>
      </c>
      <c r="E94" s="273" t="str">
        <f>IFERROR(AVERAGEIFS(#REF!,#REF!,$B94,#REF!,"Corporativo",#REF!,E$92,#REF!,#REF!),(""))</f>
        <v/>
      </c>
      <c r="F94" s="273" t="str">
        <f>IFERROR(AVERAGEIFS(#REF!,#REF!,$B94,#REF!,"Corporativo",#REF!,F$92,#REF!,#REF!),(""))</f>
        <v/>
      </c>
      <c r="G94" s="273" t="str">
        <f>IFERROR(AVERAGEIFS(#REF!,#REF!,$B94,#REF!,"Corporativo",#REF!,G$92,#REF!,#REF!),(""))</f>
        <v/>
      </c>
      <c r="H94" s="273" t="str">
        <f>IFERROR(AVERAGEIFS(#REF!,#REF!,$B94,#REF!,"Corporativo",#REF!,H$92,#REF!,#REF!),(""))</f>
        <v/>
      </c>
      <c r="I94" s="273" t="str">
        <f>IFERROR(AVERAGEIFS(#REF!,#REF!,$B94,#REF!,"Corporativo",#REF!,I$92,#REF!,#REF!),(""))</f>
        <v/>
      </c>
      <c r="J94" s="273" t="str">
        <f>IFERROR(AVERAGEIFS(#REF!,#REF!,$B94,#REF!,"Corporativo",#REF!,J$92,#REF!,#REF!),(""))</f>
        <v/>
      </c>
      <c r="K94" s="273" t="str">
        <f>IFERROR(AVERAGEIFS(#REF!,#REF!,$B94,#REF!,"Corporativo",#REF!,K$92,#REF!,#REF!),(""))</f>
        <v/>
      </c>
      <c r="L94" s="273" t="str">
        <f>IFERROR(AVERAGEIFS(#REF!,#REF!,$B94,#REF!,"Corporativo",#REF!,L$92,#REF!,#REF!),(""))</f>
        <v/>
      </c>
      <c r="M94" s="61"/>
      <c r="N94" s="61"/>
      <c r="O94" s="61"/>
      <c r="P94" s="61"/>
      <c r="Q94" s="61"/>
      <c r="R94" s="61"/>
      <c r="S94" s="61"/>
      <c r="T94" s="61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</row>
    <row r="95" spans="1:49" ht="13" x14ac:dyDescent="0.15">
      <c r="A95" s="8"/>
      <c r="B95" s="289" t="s">
        <v>158</v>
      </c>
      <c r="C95" s="273" t="str">
        <f>IFERROR(AVERAGEIFS(#REF!,#REF!,$B95,#REF!,"Corporativo",#REF!,C$92,#REF!,#REF!),(""))</f>
        <v/>
      </c>
      <c r="D95" s="273" t="str">
        <f>IFERROR(AVERAGEIFS(#REF!,#REF!,$B95,#REF!,"Corporativo",#REF!,D$92,#REF!,#REF!),(""))</f>
        <v/>
      </c>
      <c r="E95" s="273" t="str">
        <f>IFERROR(AVERAGEIFS(#REF!,#REF!,$B95,#REF!,"Corporativo",#REF!,E$92,#REF!,#REF!),(""))</f>
        <v/>
      </c>
      <c r="F95" s="273" t="str">
        <f>IFERROR(AVERAGEIFS(#REF!,#REF!,$B95,#REF!,"Corporativo",#REF!,F$92,#REF!,#REF!),(""))</f>
        <v/>
      </c>
      <c r="G95" s="273" t="str">
        <f>IFERROR(AVERAGEIFS(#REF!,#REF!,$B95,#REF!,"Corporativo",#REF!,G$92,#REF!,#REF!),(""))</f>
        <v/>
      </c>
      <c r="H95" s="273" t="str">
        <f>IFERROR(AVERAGEIFS(#REF!,#REF!,$B95,#REF!,"Corporativo",#REF!,H$92,#REF!,#REF!),(""))</f>
        <v/>
      </c>
      <c r="I95" s="273" t="str">
        <f>IFERROR(AVERAGEIFS(#REF!,#REF!,$B95,#REF!,"Corporativo",#REF!,I$92,#REF!,#REF!),(""))</f>
        <v/>
      </c>
      <c r="J95" s="273" t="str">
        <f>IFERROR(AVERAGEIFS(#REF!,#REF!,$B95,#REF!,"Corporativo",#REF!,J$92,#REF!,#REF!),(""))</f>
        <v/>
      </c>
      <c r="K95" s="273" t="str">
        <f>IFERROR(AVERAGEIFS(#REF!,#REF!,$B95,#REF!,"Corporativo",#REF!,K$92,#REF!,#REF!),(""))</f>
        <v/>
      </c>
      <c r="L95" s="273" t="str">
        <f>IFERROR(AVERAGEIFS(#REF!,#REF!,$B95,#REF!,"Corporativo",#REF!,L$92,#REF!,#REF!),(""))</f>
        <v/>
      </c>
      <c r="M95" s="61"/>
      <c r="N95" s="61"/>
      <c r="O95" s="61"/>
      <c r="P95" s="61"/>
      <c r="Q95" s="61"/>
      <c r="R95" s="61"/>
      <c r="S95" s="61"/>
      <c r="T95" s="61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1:49" ht="13" x14ac:dyDescent="0.15">
      <c r="A96" s="8"/>
      <c r="B96" s="289" t="s">
        <v>160</v>
      </c>
      <c r="C96" s="273" t="str">
        <f>IFERROR(AVERAGEIFS(#REF!,#REF!,$B96,#REF!,"Corporativo",#REF!,C$92,#REF!,#REF!),(""))</f>
        <v/>
      </c>
      <c r="D96" s="273" t="str">
        <f>IFERROR(AVERAGEIFS(#REF!,#REF!,$B96,#REF!,"Corporativo",#REF!,D$92,#REF!,#REF!),(""))</f>
        <v/>
      </c>
      <c r="E96" s="273" t="str">
        <f>IFERROR(AVERAGEIFS(#REF!,#REF!,$B96,#REF!,"Corporativo",#REF!,E$92,#REF!,#REF!),(""))</f>
        <v/>
      </c>
      <c r="F96" s="273" t="str">
        <f>IFERROR(AVERAGEIFS(#REF!,#REF!,$B96,#REF!,"Corporativo",#REF!,F$92,#REF!,#REF!),(""))</f>
        <v/>
      </c>
      <c r="G96" s="273" t="str">
        <f>IFERROR(AVERAGEIFS(#REF!,#REF!,$B96,#REF!,"Corporativo",#REF!,G$92,#REF!,#REF!),(""))</f>
        <v/>
      </c>
      <c r="H96" s="273" t="str">
        <f>IFERROR(AVERAGEIFS(#REF!,#REF!,$B96,#REF!,"Corporativo",#REF!,H$92,#REF!,#REF!),(""))</f>
        <v/>
      </c>
      <c r="I96" s="273" t="str">
        <f>IFERROR(AVERAGEIFS(#REF!,#REF!,$B96,#REF!,"Corporativo",#REF!,I$92,#REF!,#REF!),(""))</f>
        <v/>
      </c>
      <c r="J96" s="273" t="str">
        <f>IFERROR(AVERAGEIFS(#REF!,#REF!,$B96,#REF!,"Corporativo",#REF!,J$92,#REF!,#REF!),(""))</f>
        <v/>
      </c>
      <c r="K96" s="273" t="str">
        <f>IFERROR(AVERAGEIFS(#REF!,#REF!,$B96,#REF!,"Corporativo",#REF!,K$92,#REF!,#REF!),(""))</f>
        <v/>
      </c>
      <c r="L96" s="273" t="str">
        <f>IFERROR(AVERAGEIFS(#REF!,#REF!,$B96,#REF!,"Corporativo",#REF!,L$92,#REF!,#REF!),(""))</f>
        <v/>
      </c>
      <c r="M96" s="61"/>
      <c r="N96" s="61"/>
      <c r="O96" s="61"/>
      <c r="P96" s="61"/>
      <c r="Q96" s="61"/>
      <c r="R96" s="61"/>
      <c r="S96" s="61"/>
      <c r="T96" s="61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1:49" ht="13" x14ac:dyDescent="0.15">
      <c r="A97" s="8"/>
      <c r="B97" s="289" t="s">
        <v>162</v>
      </c>
      <c r="C97" s="273" t="str">
        <f>IFERROR(AVERAGEIFS(#REF!,#REF!,$B97,#REF!,"Corporativo",#REF!,C$92,#REF!,#REF!),(""))</f>
        <v/>
      </c>
      <c r="D97" s="273" t="str">
        <f>IFERROR(AVERAGEIFS(#REF!,#REF!,$B97,#REF!,"Corporativo",#REF!,D$92,#REF!,#REF!),(""))</f>
        <v/>
      </c>
      <c r="E97" s="273" t="str">
        <f>IFERROR(AVERAGEIFS(#REF!,#REF!,$B97,#REF!,"Corporativo",#REF!,E$92,#REF!,#REF!),(""))</f>
        <v/>
      </c>
      <c r="F97" s="273" t="str">
        <f>IFERROR(AVERAGEIFS(#REF!,#REF!,$B97,#REF!,"Corporativo",#REF!,F$92,#REF!,#REF!),(""))</f>
        <v/>
      </c>
      <c r="G97" s="273" t="str">
        <f>IFERROR(AVERAGEIFS(#REF!,#REF!,$B97,#REF!,"Corporativo",#REF!,G$92,#REF!,#REF!),(""))</f>
        <v/>
      </c>
      <c r="H97" s="273" t="str">
        <f>IFERROR(AVERAGEIFS(#REF!,#REF!,$B97,#REF!,"Corporativo",#REF!,H$92,#REF!,#REF!),(""))</f>
        <v/>
      </c>
      <c r="I97" s="273" t="str">
        <f>IFERROR(AVERAGEIFS(#REF!,#REF!,$B97,#REF!,"Corporativo",#REF!,I$92,#REF!,#REF!),(""))</f>
        <v/>
      </c>
      <c r="J97" s="273" t="str">
        <f>IFERROR(AVERAGEIFS(#REF!,#REF!,$B97,#REF!,"Corporativo",#REF!,J$92,#REF!,#REF!),(""))</f>
        <v/>
      </c>
      <c r="K97" s="273" t="str">
        <f>IFERROR(AVERAGEIFS(#REF!,#REF!,$B97,#REF!,"Corporativo",#REF!,K$92,#REF!,#REF!),(""))</f>
        <v/>
      </c>
      <c r="L97" s="273" t="str">
        <f>IFERROR(AVERAGEIFS(#REF!,#REF!,$B97,#REF!,"Corporativo",#REF!,L$92,#REF!,#REF!),(""))</f>
        <v/>
      </c>
      <c r="M97" s="61"/>
      <c r="N97" s="61"/>
      <c r="O97" s="61"/>
      <c r="P97" s="61"/>
      <c r="Q97" s="61"/>
      <c r="R97" s="61"/>
      <c r="S97" s="61"/>
      <c r="T97" s="61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1:49" ht="13" x14ac:dyDescent="0.15">
      <c r="A98" s="8"/>
      <c r="B98" s="289" t="s">
        <v>294</v>
      </c>
      <c r="C98" s="273" t="str">
        <f>IFERROR(AVERAGEIFS(#REF!,#REF!,$B98,#REF!,"Corporativo",#REF!,C$92,#REF!,#REF!),(""))</f>
        <v/>
      </c>
      <c r="D98" s="273" t="str">
        <f>IFERROR(AVERAGEIFS(#REF!,#REF!,$B98,#REF!,"Corporativo",#REF!,D$92,#REF!,#REF!),(""))</f>
        <v/>
      </c>
      <c r="E98" s="273" t="str">
        <f>IFERROR(AVERAGEIFS(#REF!,#REF!,$B98,#REF!,"Corporativo",#REF!,E$92,#REF!,#REF!),(""))</f>
        <v/>
      </c>
      <c r="F98" s="273" t="str">
        <f>IFERROR(AVERAGEIFS(#REF!,#REF!,$B98,#REF!,"Corporativo",#REF!,F$92,#REF!,#REF!),(""))</f>
        <v/>
      </c>
      <c r="G98" s="273" t="str">
        <f>IFERROR(AVERAGEIFS(#REF!,#REF!,$B98,#REF!,"Corporativo",#REF!,G$92,#REF!,#REF!),(""))</f>
        <v/>
      </c>
      <c r="H98" s="273" t="str">
        <f>IFERROR(AVERAGEIFS(#REF!,#REF!,$B98,#REF!,"Corporativo",#REF!,H$92,#REF!,#REF!),(""))</f>
        <v/>
      </c>
      <c r="I98" s="273" t="str">
        <f>IFERROR(AVERAGEIFS(#REF!,#REF!,$B98,#REF!,"Corporativo",#REF!,I$92,#REF!,#REF!),(""))</f>
        <v/>
      </c>
      <c r="J98" s="273" t="str">
        <f>IFERROR(AVERAGEIFS(#REF!,#REF!,$B98,#REF!,"Corporativo",#REF!,J$92,#REF!,#REF!),(""))</f>
        <v/>
      </c>
      <c r="K98" s="273" t="str">
        <f>IFERROR(AVERAGEIFS(#REF!,#REF!,$B98,#REF!,"Corporativo",#REF!,K$92,#REF!,#REF!),(""))</f>
        <v/>
      </c>
      <c r="L98" s="273" t="str">
        <f>IFERROR(AVERAGEIFS(#REF!,#REF!,$B98,#REF!,"Corporativo",#REF!,L$92,#REF!,#REF!),(""))</f>
        <v/>
      </c>
      <c r="M98" s="61"/>
      <c r="N98" s="61"/>
      <c r="O98" s="61"/>
      <c r="P98" s="61"/>
      <c r="Q98" s="61"/>
      <c r="R98" s="61"/>
      <c r="S98" s="61"/>
      <c r="T98" s="61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</row>
    <row r="99" spans="1:49" ht="13" x14ac:dyDescent="0.15">
      <c r="A99" s="8"/>
      <c r="B99" s="289" t="s">
        <v>164</v>
      </c>
      <c r="C99" s="273" t="str">
        <f>IFERROR(AVERAGEIFS(#REF!,#REF!,$B99,#REF!,"Corporativo",#REF!,C$92,#REF!,#REF!),(""))</f>
        <v/>
      </c>
      <c r="D99" s="273" t="str">
        <f>IFERROR(AVERAGEIFS(#REF!,#REF!,$B99,#REF!,"Corporativo",#REF!,D$92,#REF!,#REF!),(""))</f>
        <v/>
      </c>
      <c r="E99" s="273" t="str">
        <f>IFERROR(AVERAGEIFS(#REF!,#REF!,$B99,#REF!,"Corporativo",#REF!,E$92,#REF!,#REF!),(""))</f>
        <v/>
      </c>
      <c r="F99" s="273" t="str">
        <f>IFERROR(AVERAGEIFS(#REF!,#REF!,$B99,#REF!,"Corporativo",#REF!,F$92,#REF!,#REF!),(""))</f>
        <v/>
      </c>
      <c r="G99" s="273" t="str">
        <f>IFERROR(AVERAGEIFS(#REF!,#REF!,$B99,#REF!,"Corporativo",#REF!,G$92,#REF!,#REF!),(""))</f>
        <v/>
      </c>
      <c r="H99" s="273" t="str">
        <f>IFERROR(AVERAGEIFS(#REF!,#REF!,$B99,#REF!,"Corporativo",#REF!,H$92,#REF!,#REF!),(""))</f>
        <v/>
      </c>
      <c r="I99" s="273" t="str">
        <f>IFERROR(AVERAGEIFS(#REF!,#REF!,$B99,#REF!,"Corporativo",#REF!,I$92,#REF!,#REF!),(""))</f>
        <v/>
      </c>
      <c r="J99" s="273" t="str">
        <f>IFERROR(AVERAGEIFS(#REF!,#REF!,$B99,#REF!,"Corporativo",#REF!,J$92,#REF!,#REF!),(""))</f>
        <v/>
      </c>
      <c r="K99" s="273" t="str">
        <f>IFERROR(AVERAGEIFS(#REF!,#REF!,$B99,#REF!,"Corporativo",#REF!,K$92,#REF!,#REF!),(""))</f>
        <v/>
      </c>
      <c r="L99" s="273" t="str">
        <f>IFERROR(AVERAGEIFS(#REF!,#REF!,$B99,#REF!,"Corporativo",#REF!,L$92,#REF!,#REF!),(""))</f>
        <v/>
      </c>
      <c r="M99" s="61"/>
      <c r="N99" s="61"/>
      <c r="O99" s="61"/>
      <c r="P99" s="61"/>
      <c r="Q99" s="61"/>
      <c r="R99" s="61"/>
      <c r="S99" s="61"/>
      <c r="T99" s="61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</row>
    <row r="100" spans="1:49" ht="13" x14ac:dyDescent="0.15">
      <c r="A100" s="8"/>
      <c r="B100" s="289" t="s">
        <v>165</v>
      </c>
      <c r="C100" s="273" t="str">
        <f>IFERROR(AVERAGEIFS(#REF!,#REF!,$B100,#REF!,"Corporativo",#REF!,C$92,#REF!,#REF!),(""))</f>
        <v/>
      </c>
      <c r="D100" s="273" t="str">
        <f>IFERROR(AVERAGEIFS(#REF!,#REF!,$B100,#REF!,"Corporativo",#REF!,D$92,#REF!,#REF!),(""))</f>
        <v/>
      </c>
      <c r="E100" s="273" t="str">
        <f>IFERROR(AVERAGEIFS(#REF!,#REF!,$B100,#REF!,"Corporativo",#REF!,E$92,#REF!,#REF!),(""))</f>
        <v/>
      </c>
      <c r="F100" s="273" t="str">
        <f>IFERROR(AVERAGEIFS(#REF!,#REF!,$B100,#REF!,"Corporativo",#REF!,F$92,#REF!,#REF!),(""))</f>
        <v/>
      </c>
      <c r="G100" s="273" t="str">
        <f>IFERROR(AVERAGEIFS(#REF!,#REF!,$B100,#REF!,"Corporativo",#REF!,G$92,#REF!,#REF!),(""))</f>
        <v/>
      </c>
      <c r="H100" s="273" t="str">
        <f>IFERROR(AVERAGEIFS(#REF!,#REF!,$B100,#REF!,"Corporativo",#REF!,H$92,#REF!,#REF!),(""))</f>
        <v/>
      </c>
      <c r="I100" s="273" t="str">
        <f>IFERROR(AVERAGEIFS(#REF!,#REF!,$B100,#REF!,"Corporativo",#REF!,I$92,#REF!,#REF!),(""))</f>
        <v/>
      </c>
      <c r="J100" s="273" t="str">
        <f>IFERROR(AVERAGEIFS(#REF!,#REF!,$B100,#REF!,"Corporativo",#REF!,J$92,#REF!,#REF!),(""))</f>
        <v/>
      </c>
      <c r="K100" s="273" t="str">
        <f>IFERROR(AVERAGEIFS(#REF!,#REF!,$B100,#REF!,"Corporativo",#REF!,K$92,#REF!,#REF!),(""))</f>
        <v/>
      </c>
      <c r="L100" s="273" t="str">
        <f>IFERROR(AVERAGEIFS(#REF!,#REF!,$B100,#REF!,"Corporativo",#REF!,L$92,#REF!,#REF!),(""))</f>
        <v/>
      </c>
      <c r="M100" s="61"/>
      <c r="N100" s="61"/>
      <c r="O100" s="61"/>
      <c r="P100" s="61"/>
      <c r="Q100" s="61"/>
      <c r="R100" s="61"/>
      <c r="S100" s="61"/>
      <c r="T100" s="61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</row>
    <row r="101" spans="1:49" ht="13" x14ac:dyDescent="0.15">
      <c r="A101" s="8"/>
      <c r="B101" s="289" t="s">
        <v>89</v>
      </c>
      <c r="C101" s="273" t="str">
        <f>IFERROR(AVERAGEIFS(#REF!,#REF!,$B101,#REF!,"Corporativo",#REF!,C$92,#REF!,#REF!),(""))</f>
        <v/>
      </c>
      <c r="D101" s="273" t="str">
        <f>IFERROR(AVERAGEIFS(#REF!,#REF!,$B101,#REF!,"Corporativo",#REF!,D$92,#REF!,#REF!),(""))</f>
        <v/>
      </c>
      <c r="E101" s="273" t="str">
        <f>IFERROR(AVERAGEIFS(#REF!,#REF!,$B101,#REF!,"Corporativo",#REF!,E$92,#REF!,#REF!),(""))</f>
        <v/>
      </c>
      <c r="F101" s="273" t="str">
        <f>IFERROR(AVERAGEIFS(#REF!,#REF!,$B101,#REF!,"Corporativo",#REF!,F$92,#REF!,#REF!),(""))</f>
        <v/>
      </c>
      <c r="G101" s="273" t="str">
        <f>IFERROR(AVERAGEIFS(#REF!,#REF!,$B101,#REF!,"Corporativo",#REF!,G$92,#REF!,#REF!),(""))</f>
        <v/>
      </c>
      <c r="H101" s="273" t="str">
        <f>IFERROR(AVERAGEIFS(#REF!,#REF!,$B101,#REF!,"Corporativo",#REF!,H$92,#REF!,#REF!),(""))</f>
        <v/>
      </c>
      <c r="I101" s="273" t="str">
        <f>IFERROR(AVERAGEIFS(#REF!,#REF!,$B101,#REF!,"Corporativo",#REF!,I$92,#REF!,#REF!),(""))</f>
        <v/>
      </c>
      <c r="J101" s="273" t="str">
        <f>IFERROR(AVERAGEIFS(#REF!,#REF!,$B101,#REF!,"Corporativo",#REF!,J$92,#REF!,#REF!),(""))</f>
        <v/>
      </c>
      <c r="K101" s="273" t="str">
        <f>IFERROR(AVERAGEIFS(#REF!,#REF!,$B101,#REF!,"Corporativo",#REF!,K$92,#REF!,#REF!),(""))</f>
        <v/>
      </c>
      <c r="L101" s="273" t="str">
        <f>IFERROR(AVERAGEIFS(#REF!,#REF!,$B101,#REF!,"Corporativo",#REF!,L$92,#REF!,#REF!),(""))</f>
        <v/>
      </c>
      <c r="M101" s="61"/>
      <c r="N101" s="61"/>
      <c r="O101" s="61"/>
      <c r="P101" s="61"/>
      <c r="Q101" s="61"/>
      <c r="R101" s="61"/>
      <c r="S101" s="61"/>
      <c r="T101" s="61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1:49" ht="13" x14ac:dyDescent="0.15">
      <c r="A102" s="8"/>
      <c r="B102" s="289" t="s">
        <v>166</v>
      </c>
      <c r="C102" s="273" t="str">
        <f>IFERROR(AVERAGEIFS(#REF!,#REF!,$B102,#REF!,"Corporativo",#REF!,C$92,#REF!,#REF!),(""))</f>
        <v/>
      </c>
      <c r="D102" s="273" t="str">
        <f>IFERROR(AVERAGEIFS(#REF!,#REF!,$B102,#REF!,"Corporativo",#REF!,D$92,#REF!,#REF!),(""))</f>
        <v/>
      </c>
      <c r="E102" s="273" t="str">
        <f>IFERROR(AVERAGEIFS(#REF!,#REF!,$B102,#REF!,"Corporativo",#REF!,E$92,#REF!,#REF!),(""))</f>
        <v/>
      </c>
      <c r="F102" s="273" t="str">
        <f>IFERROR(AVERAGEIFS(#REF!,#REF!,$B102,#REF!,"Corporativo",#REF!,F$92,#REF!,#REF!),(""))</f>
        <v/>
      </c>
      <c r="G102" s="273" t="str">
        <f>IFERROR(AVERAGEIFS(#REF!,#REF!,$B102,#REF!,"Corporativo",#REF!,G$92,#REF!,#REF!),(""))</f>
        <v/>
      </c>
      <c r="H102" s="273" t="str">
        <f>IFERROR(AVERAGEIFS(#REF!,#REF!,$B102,#REF!,"Corporativo",#REF!,H$92,#REF!,#REF!),(""))</f>
        <v/>
      </c>
      <c r="I102" s="273" t="str">
        <f>IFERROR(AVERAGEIFS(#REF!,#REF!,$B102,#REF!,"Corporativo",#REF!,I$92,#REF!,#REF!),(""))</f>
        <v/>
      </c>
      <c r="J102" s="273" t="str">
        <f>IFERROR(AVERAGEIFS(#REF!,#REF!,$B102,#REF!,"Corporativo",#REF!,J$92,#REF!,#REF!),(""))</f>
        <v/>
      </c>
      <c r="K102" s="273" t="str">
        <f>IFERROR(AVERAGEIFS(#REF!,#REF!,$B102,#REF!,"Corporativo",#REF!,K$92,#REF!,#REF!),(""))</f>
        <v/>
      </c>
      <c r="L102" s="273" t="str">
        <f>IFERROR(AVERAGEIFS(#REF!,#REF!,$B102,#REF!,"Corporativo",#REF!,L$92,#REF!,#REF!),(""))</f>
        <v/>
      </c>
      <c r="M102" s="61"/>
      <c r="N102" s="61"/>
      <c r="O102" s="61"/>
      <c r="P102" s="61"/>
      <c r="Q102" s="61"/>
      <c r="R102" s="61"/>
      <c r="S102" s="61"/>
      <c r="T102" s="61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</row>
    <row r="103" spans="1:49" ht="13" x14ac:dyDescent="0.15">
      <c r="A103" s="8"/>
      <c r="B103" s="289" t="s">
        <v>167</v>
      </c>
      <c r="C103" s="273" t="str">
        <f>IFERROR(AVERAGEIFS(#REF!,#REF!,$B103,#REF!,"Corporativo",#REF!,C$92,#REF!,#REF!),(""))</f>
        <v/>
      </c>
      <c r="D103" s="273" t="str">
        <f>IFERROR(AVERAGEIFS(#REF!,#REF!,$B103,#REF!,"Corporativo",#REF!,D$92,#REF!,#REF!),(""))</f>
        <v/>
      </c>
      <c r="E103" s="273" t="str">
        <f>IFERROR(AVERAGEIFS(#REF!,#REF!,$B103,#REF!,"Corporativo",#REF!,E$92,#REF!,#REF!),(""))</f>
        <v/>
      </c>
      <c r="F103" s="273" t="str">
        <f>IFERROR(AVERAGEIFS(#REF!,#REF!,$B103,#REF!,"Corporativo",#REF!,F$92,#REF!,#REF!),(""))</f>
        <v/>
      </c>
      <c r="G103" s="273" t="str">
        <f>IFERROR(AVERAGEIFS(#REF!,#REF!,$B103,#REF!,"Corporativo",#REF!,G$92,#REF!,#REF!),(""))</f>
        <v/>
      </c>
      <c r="H103" s="273" t="str">
        <f>IFERROR(AVERAGEIFS(#REF!,#REF!,$B103,#REF!,"Corporativo",#REF!,H$92,#REF!,#REF!),(""))</f>
        <v/>
      </c>
      <c r="I103" s="273" t="str">
        <f>IFERROR(AVERAGEIFS(#REF!,#REF!,$B103,#REF!,"Corporativo",#REF!,I$92,#REF!,#REF!),(""))</f>
        <v/>
      </c>
      <c r="J103" s="273" t="str">
        <f>IFERROR(AVERAGEIFS(#REF!,#REF!,$B103,#REF!,"Corporativo",#REF!,J$92,#REF!,#REF!),(""))</f>
        <v/>
      </c>
      <c r="K103" s="273" t="str">
        <f>IFERROR(AVERAGEIFS(#REF!,#REF!,$B103,#REF!,"Corporativo",#REF!,K$92,#REF!,#REF!),(""))</f>
        <v/>
      </c>
      <c r="L103" s="273" t="str">
        <f>IFERROR(AVERAGEIFS(#REF!,#REF!,$B103,#REF!,"Corporativo",#REF!,L$92,#REF!,#REF!),(""))</f>
        <v/>
      </c>
      <c r="M103" s="61"/>
      <c r="N103" s="61"/>
      <c r="O103" s="61"/>
      <c r="P103" s="61"/>
      <c r="Q103" s="61"/>
      <c r="R103" s="61"/>
      <c r="S103" s="61"/>
      <c r="T103" s="61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</row>
    <row r="104" spans="1:49" ht="13" x14ac:dyDescent="0.15">
      <c r="A104" s="8"/>
      <c r="B104" s="289" t="s">
        <v>168</v>
      </c>
      <c r="C104" s="273" t="str">
        <f>IFERROR(AVERAGEIFS(#REF!,#REF!,$B104,#REF!,"Corporativo",#REF!,C$92,#REF!,#REF!),(""))</f>
        <v/>
      </c>
      <c r="D104" s="273" t="str">
        <f>IFERROR(AVERAGEIFS(#REF!,#REF!,$B104,#REF!,"Corporativo",#REF!,D$92,#REF!,#REF!),(""))</f>
        <v/>
      </c>
      <c r="E104" s="273" t="str">
        <f>IFERROR(AVERAGEIFS(#REF!,#REF!,$B104,#REF!,"Corporativo",#REF!,E$92,#REF!,#REF!),(""))</f>
        <v/>
      </c>
      <c r="F104" s="273" t="str">
        <f>IFERROR(AVERAGEIFS(#REF!,#REF!,$B104,#REF!,"Corporativo",#REF!,F$92,#REF!,#REF!),(""))</f>
        <v/>
      </c>
      <c r="G104" s="273" t="str">
        <f>IFERROR(AVERAGEIFS(#REF!,#REF!,$B104,#REF!,"Corporativo",#REF!,G$92,#REF!,#REF!),(""))</f>
        <v/>
      </c>
      <c r="H104" s="273" t="str">
        <f>IFERROR(AVERAGEIFS(#REF!,#REF!,$B104,#REF!,"Corporativo",#REF!,H$92,#REF!,#REF!),(""))</f>
        <v/>
      </c>
      <c r="I104" s="273" t="str">
        <f>IFERROR(AVERAGEIFS(#REF!,#REF!,$B104,#REF!,"Corporativo",#REF!,I$92,#REF!,#REF!),(""))</f>
        <v/>
      </c>
      <c r="J104" s="273" t="str">
        <f>IFERROR(AVERAGEIFS(#REF!,#REF!,$B104,#REF!,"Corporativo",#REF!,J$92,#REF!,#REF!),(""))</f>
        <v/>
      </c>
      <c r="K104" s="273" t="str">
        <f>IFERROR(AVERAGEIFS(#REF!,#REF!,$B104,#REF!,"Corporativo",#REF!,K$92,#REF!,#REF!),(""))</f>
        <v/>
      </c>
      <c r="L104" s="273" t="str">
        <f>IFERROR(AVERAGEIFS(#REF!,#REF!,$B104,#REF!,"Corporativo",#REF!,L$92,#REF!,#REF!),(""))</f>
        <v/>
      </c>
      <c r="M104" s="61"/>
      <c r="N104" s="61"/>
      <c r="O104" s="61"/>
      <c r="P104" s="61"/>
      <c r="Q104" s="61"/>
      <c r="R104" s="61"/>
      <c r="S104" s="61"/>
      <c r="T104" s="61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 spans="1:49" ht="13" x14ac:dyDescent="0.15">
      <c r="A105" s="8"/>
      <c r="B105" s="289" t="s">
        <v>169</v>
      </c>
      <c r="C105" s="273" t="str">
        <f>IFERROR(AVERAGEIFS(#REF!,#REF!,$B105,#REF!,"Corporativo",#REF!,C$92,#REF!,#REF!),(""))</f>
        <v/>
      </c>
      <c r="D105" s="273" t="str">
        <f>IFERROR(AVERAGEIFS(#REF!,#REF!,$B105,#REF!,"Corporativo",#REF!,D$92,#REF!,#REF!),(""))</f>
        <v/>
      </c>
      <c r="E105" s="273" t="str">
        <f>IFERROR(AVERAGEIFS(#REF!,#REF!,$B105,#REF!,"Corporativo",#REF!,E$92,#REF!,#REF!),(""))</f>
        <v/>
      </c>
      <c r="F105" s="273" t="str">
        <f>IFERROR(AVERAGEIFS(#REF!,#REF!,$B105,#REF!,"Corporativo",#REF!,F$92,#REF!,#REF!),(""))</f>
        <v/>
      </c>
      <c r="G105" s="273" t="str">
        <f>IFERROR(AVERAGEIFS(#REF!,#REF!,$B105,#REF!,"Corporativo",#REF!,G$92,#REF!,#REF!),(""))</f>
        <v/>
      </c>
      <c r="H105" s="273" t="str">
        <f>IFERROR(AVERAGEIFS(#REF!,#REF!,$B105,#REF!,"Corporativo",#REF!,H$92,#REF!,#REF!),(""))</f>
        <v/>
      </c>
      <c r="I105" s="273" t="str">
        <f>IFERROR(AVERAGEIFS(#REF!,#REF!,$B105,#REF!,"Corporativo",#REF!,I$92,#REF!,#REF!),(""))</f>
        <v/>
      </c>
      <c r="J105" s="273" t="str">
        <f>IFERROR(AVERAGEIFS(#REF!,#REF!,$B105,#REF!,"Corporativo",#REF!,J$92,#REF!,#REF!),(""))</f>
        <v/>
      </c>
      <c r="K105" s="273" t="str">
        <f>IFERROR(AVERAGEIFS(#REF!,#REF!,$B105,#REF!,"Corporativo",#REF!,K$92,#REF!,#REF!),(""))</f>
        <v/>
      </c>
      <c r="L105" s="273" t="str">
        <f>IFERROR(AVERAGEIFS(#REF!,#REF!,$B105,#REF!,"Corporativo",#REF!,L$92,#REF!,#REF!),(""))</f>
        <v/>
      </c>
      <c r="M105" s="61"/>
      <c r="N105" s="61"/>
      <c r="O105" s="61"/>
      <c r="P105" s="61"/>
      <c r="Q105" s="61"/>
      <c r="R105" s="61"/>
      <c r="S105" s="61"/>
      <c r="T105" s="61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</row>
    <row r="106" spans="1:49" ht="13" x14ac:dyDescent="0.15">
      <c r="A106" s="8"/>
      <c r="B106" s="289" t="s">
        <v>170</v>
      </c>
      <c r="C106" s="273" t="str">
        <f>IFERROR(AVERAGEIFS(#REF!,#REF!,$B106,#REF!,"Corporativo",#REF!,C$92,#REF!,#REF!),(""))</f>
        <v/>
      </c>
      <c r="D106" s="273" t="str">
        <f>IFERROR(AVERAGEIFS(#REF!,#REF!,$B106,#REF!,"Corporativo",#REF!,D$92,#REF!,#REF!),(""))</f>
        <v/>
      </c>
      <c r="E106" s="273" t="str">
        <f>IFERROR(AVERAGEIFS(#REF!,#REF!,$B106,#REF!,"Corporativo",#REF!,E$92,#REF!,#REF!),(""))</f>
        <v/>
      </c>
      <c r="F106" s="273" t="str">
        <f>IFERROR(AVERAGEIFS(#REF!,#REF!,$B106,#REF!,"Corporativo",#REF!,F$92,#REF!,#REF!),(""))</f>
        <v/>
      </c>
      <c r="G106" s="273" t="str">
        <f>IFERROR(AVERAGEIFS(#REF!,#REF!,$B106,#REF!,"Corporativo",#REF!,G$92,#REF!,#REF!),(""))</f>
        <v/>
      </c>
      <c r="H106" s="273" t="str">
        <f>IFERROR(AVERAGEIFS(#REF!,#REF!,$B106,#REF!,"Corporativo",#REF!,H$92,#REF!,#REF!),(""))</f>
        <v/>
      </c>
      <c r="I106" s="273" t="str">
        <f>IFERROR(AVERAGEIFS(#REF!,#REF!,$B106,#REF!,"Corporativo",#REF!,I$92,#REF!,#REF!),(""))</f>
        <v/>
      </c>
      <c r="J106" s="273" t="str">
        <f>IFERROR(AVERAGEIFS(#REF!,#REF!,$B106,#REF!,"Corporativo",#REF!,J$92,#REF!,#REF!),(""))</f>
        <v/>
      </c>
      <c r="K106" s="273" t="str">
        <f>IFERROR(AVERAGEIFS(#REF!,#REF!,$B106,#REF!,"Corporativo",#REF!,K$92,#REF!,#REF!),(""))</f>
        <v/>
      </c>
      <c r="L106" s="273" t="str">
        <f>IFERROR(AVERAGEIFS(#REF!,#REF!,$B106,#REF!,"Corporativo",#REF!,L$92,#REF!,#REF!),(""))</f>
        <v/>
      </c>
      <c r="M106" s="61"/>
      <c r="N106" s="61"/>
      <c r="O106" s="61"/>
      <c r="P106" s="61"/>
      <c r="Q106" s="61"/>
      <c r="R106" s="61"/>
      <c r="S106" s="61"/>
      <c r="T106" s="61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:49" ht="13" x14ac:dyDescent="0.15">
      <c r="A107" s="8"/>
      <c r="B107" s="289" t="s">
        <v>171</v>
      </c>
      <c r="C107" s="273" t="str">
        <f>IFERROR(AVERAGEIFS(#REF!,#REF!,$B107,#REF!,"Corporativo",#REF!,C$92,#REF!,#REF!),(""))</f>
        <v/>
      </c>
      <c r="D107" s="273" t="str">
        <f>IFERROR(AVERAGEIFS(#REF!,#REF!,$B107,#REF!,"Corporativo",#REF!,D$92,#REF!,#REF!),(""))</f>
        <v/>
      </c>
      <c r="E107" s="273" t="str">
        <f>IFERROR(AVERAGEIFS(#REF!,#REF!,$B107,#REF!,"Corporativo",#REF!,E$92,#REF!,#REF!),(""))</f>
        <v/>
      </c>
      <c r="F107" s="273" t="str">
        <f>IFERROR(AVERAGEIFS(#REF!,#REF!,$B107,#REF!,"Corporativo",#REF!,F$92,#REF!,#REF!),(""))</f>
        <v/>
      </c>
      <c r="G107" s="273" t="str">
        <f>IFERROR(AVERAGEIFS(#REF!,#REF!,$B107,#REF!,"Corporativo",#REF!,G$92,#REF!,#REF!),(""))</f>
        <v/>
      </c>
      <c r="H107" s="273" t="str">
        <f>IFERROR(AVERAGEIFS(#REF!,#REF!,$B107,#REF!,"Corporativo",#REF!,H$92,#REF!,#REF!),(""))</f>
        <v/>
      </c>
      <c r="I107" s="273" t="str">
        <f>IFERROR(AVERAGEIFS(#REF!,#REF!,$B107,#REF!,"Corporativo",#REF!,I$92,#REF!,#REF!),(""))</f>
        <v/>
      </c>
      <c r="J107" s="273" t="str">
        <f>IFERROR(AVERAGEIFS(#REF!,#REF!,$B107,#REF!,"Corporativo",#REF!,J$92,#REF!,#REF!),(""))</f>
        <v/>
      </c>
      <c r="K107" s="273" t="str">
        <f>IFERROR(AVERAGEIFS(#REF!,#REF!,$B107,#REF!,"Corporativo",#REF!,K$92,#REF!,#REF!),(""))</f>
        <v/>
      </c>
      <c r="L107" s="273" t="str">
        <f>IFERROR(AVERAGEIFS(#REF!,#REF!,$B107,#REF!,"Corporativo",#REF!,L$92,#REF!,#REF!),(""))</f>
        <v/>
      </c>
      <c r="M107" s="61"/>
      <c r="N107" s="61"/>
      <c r="O107" s="61"/>
      <c r="P107" s="61"/>
      <c r="Q107" s="61"/>
      <c r="R107" s="61"/>
      <c r="S107" s="61"/>
      <c r="T107" s="61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 spans="1:49" ht="13" x14ac:dyDescent="0.15">
      <c r="A108" s="8"/>
      <c r="B108" s="289" t="s">
        <v>172</v>
      </c>
      <c r="C108" s="273" t="str">
        <f>IFERROR(AVERAGEIFS(#REF!,#REF!,$B108,#REF!,"Corporativo",#REF!,C$92,#REF!,#REF!),(""))</f>
        <v/>
      </c>
      <c r="D108" s="273" t="str">
        <f>IFERROR(AVERAGEIFS(#REF!,#REF!,$B108,#REF!,"Corporativo",#REF!,D$92,#REF!,#REF!),(""))</f>
        <v/>
      </c>
      <c r="E108" s="273" t="str">
        <f>IFERROR(AVERAGEIFS(#REF!,#REF!,$B108,#REF!,"Corporativo",#REF!,E$92,#REF!,#REF!),(""))</f>
        <v/>
      </c>
      <c r="F108" s="273" t="str">
        <f>IFERROR(AVERAGEIFS(#REF!,#REF!,$B108,#REF!,"Corporativo",#REF!,F$92,#REF!,#REF!),(""))</f>
        <v/>
      </c>
      <c r="G108" s="273" t="str">
        <f>IFERROR(AVERAGEIFS(#REF!,#REF!,$B108,#REF!,"Corporativo",#REF!,G$92,#REF!,#REF!),(""))</f>
        <v/>
      </c>
      <c r="H108" s="273" t="str">
        <f>IFERROR(AVERAGEIFS(#REF!,#REF!,$B108,#REF!,"Corporativo",#REF!,H$92,#REF!,#REF!),(""))</f>
        <v/>
      </c>
      <c r="I108" s="273" t="str">
        <f>IFERROR(AVERAGEIFS(#REF!,#REF!,$B108,#REF!,"Corporativo",#REF!,I$92,#REF!,#REF!),(""))</f>
        <v/>
      </c>
      <c r="J108" s="273" t="str">
        <f>IFERROR(AVERAGEIFS(#REF!,#REF!,$B108,#REF!,"Corporativo",#REF!,J$92,#REF!,#REF!),(""))</f>
        <v/>
      </c>
      <c r="K108" s="273" t="str">
        <f>IFERROR(AVERAGEIFS(#REF!,#REF!,$B108,#REF!,"Corporativo",#REF!,K$92,#REF!,#REF!),(""))</f>
        <v/>
      </c>
      <c r="L108" s="273" t="str">
        <f>IFERROR(AVERAGEIFS(#REF!,#REF!,$B108,#REF!,"Corporativo",#REF!,L$92,#REF!,#REF!),(""))</f>
        <v/>
      </c>
      <c r="M108" s="61"/>
      <c r="N108" s="61"/>
      <c r="O108" s="61"/>
      <c r="P108" s="61"/>
      <c r="Q108" s="61"/>
      <c r="R108" s="61"/>
      <c r="S108" s="61"/>
      <c r="T108" s="61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 spans="1:49" ht="13" x14ac:dyDescent="0.15">
      <c r="A109" s="8"/>
      <c r="B109" s="289" t="s">
        <v>173</v>
      </c>
      <c r="C109" s="273" t="str">
        <f>IFERROR(AVERAGEIFS(#REF!,#REF!,$B109,#REF!,"Corporativo",#REF!,C$92,#REF!,#REF!),(""))</f>
        <v/>
      </c>
      <c r="D109" s="273" t="str">
        <f>IFERROR(AVERAGEIFS(#REF!,#REF!,$B109,#REF!,"Corporativo",#REF!,D$92,#REF!,#REF!),(""))</f>
        <v/>
      </c>
      <c r="E109" s="273" t="str">
        <f>IFERROR(AVERAGEIFS(#REF!,#REF!,$B109,#REF!,"Corporativo",#REF!,E$92,#REF!,#REF!),(""))</f>
        <v/>
      </c>
      <c r="F109" s="273" t="str">
        <f>IFERROR(AVERAGEIFS(#REF!,#REF!,$B109,#REF!,"Corporativo",#REF!,F$92,#REF!,#REF!),(""))</f>
        <v/>
      </c>
      <c r="G109" s="273" t="str">
        <f>IFERROR(AVERAGEIFS(#REF!,#REF!,$B109,#REF!,"Corporativo",#REF!,G$92,#REF!,#REF!),(""))</f>
        <v/>
      </c>
      <c r="H109" s="273" t="str">
        <f>IFERROR(AVERAGEIFS(#REF!,#REF!,$B109,#REF!,"Corporativo",#REF!,H$92,#REF!,#REF!),(""))</f>
        <v/>
      </c>
      <c r="I109" s="273" t="str">
        <f>IFERROR(AVERAGEIFS(#REF!,#REF!,$B109,#REF!,"Corporativo",#REF!,I$92,#REF!,#REF!),(""))</f>
        <v/>
      </c>
      <c r="J109" s="273" t="str">
        <f>IFERROR(AVERAGEIFS(#REF!,#REF!,$B109,#REF!,"Corporativo",#REF!,J$92,#REF!,#REF!),(""))</f>
        <v/>
      </c>
      <c r="K109" s="273" t="str">
        <f>IFERROR(AVERAGEIFS(#REF!,#REF!,$B109,#REF!,"Corporativo",#REF!,K$92,#REF!,#REF!),(""))</f>
        <v/>
      </c>
      <c r="L109" s="273" t="str">
        <f>IFERROR(AVERAGEIFS(#REF!,#REF!,$B109,#REF!,"Corporativo",#REF!,L$92,#REF!,#REF!),(""))</f>
        <v/>
      </c>
      <c r="M109" s="61"/>
      <c r="N109" s="61"/>
      <c r="O109" s="61"/>
      <c r="P109" s="61"/>
      <c r="Q109" s="61"/>
      <c r="R109" s="61"/>
      <c r="S109" s="61"/>
      <c r="T109" s="61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 spans="1:49" ht="13" x14ac:dyDescent="0.15">
      <c r="A110" s="8"/>
      <c r="B110" s="289" t="s">
        <v>174</v>
      </c>
      <c r="C110" s="273" t="str">
        <f>IFERROR(AVERAGEIFS(#REF!,#REF!,$B110,#REF!,"Corporativo",#REF!,C$92,#REF!,#REF!),(""))</f>
        <v/>
      </c>
      <c r="D110" s="273" t="str">
        <f>IFERROR(AVERAGEIFS(#REF!,#REF!,$B110,#REF!,"Corporativo",#REF!,D$92,#REF!,#REF!),(""))</f>
        <v/>
      </c>
      <c r="E110" s="273" t="str">
        <f>IFERROR(AVERAGEIFS(#REF!,#REF!,$B110,#REF!,"Corporativo",#REF!,E$92,#REF!,#REF!),(""))</f>
        <v/>
      </c>
      <c r="F110" s="273" t="str">
        <f>IFERROR(AVERAGEIFS(#REF!,#REF!,$B110,#REF!,"Corporativo",#REF!,F$92,#REF!,#REF!),(""))</f>
        <v/>
      </c>
      <c r="G110" s="273" t="str">
        <f>IFERROR(AVERAGEIFS(#REF!,#REF!,$B110,#REF!,"Corporativo",#REF!,G$92,#REF!,#REF!),(""))</f>
        <v/>
      </c>
      <c r="H110" s="273" t="str">
        <f>IFERROR(AVERAGEIFS(#REF!,#REF!,$B110,#REF!,"Corporativo",#REF!,H$92,#REF!,#REF!),(""))</f>
        <v/>
      </c>
      <c r="I110" s="273" t="str">
        <f>IFERROR(AVERAGEIFS(#REF!,#REF!,$B110,#REF!,"Corporativo",#REF!,I$92,#REF!,#REF!),(""))</f>
        <v/>
      </c>
      <c r="J110" s="273" t="str">
        <f>IFERROR(AVERAGEIFS(#REF!,#REF!,$B110,#REF!,"Corporativo",#REF!,J$92,#REF!,#REF!),(""))</f>
        <v/>
      </c>
      <c r="K110" s="273" t="str">
        <f>IFERROR(AVERAGEIFS(#REF!,#REF!,$B110,#REF!,"Corporativo",#REF!,K$92,#REF!,#REF!),(""))</f>
        <v/>
      </c>
      <c r="L110" s="273" t="str">
        <f>IFERROR(AVERAGEIFS(#REF!,#REF!,$B110,#REF!,"Corporativo",#REF!,L$92,#REF!,#REF!),(""))</f>
        <v/>
      </c>
      <c r="M110" s="61"/>
      <c r="N110" s="61"/>
      <c r="O110" s="61"/>
      <c r="P110" s="61"/>
      <c r="Q110" s="61"/>
      <c r="R110" s="61"/>
      <c r="S110" s="61"/>
      <c r="T110" s="61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 spans="1:49" ht="13" x14ac:dyDescent="0.15">
      <c r="A111" s="8"/>
      <c r="B111" s="289" t="s">
        <v>175</v>
      </c>
      <c r="C111" s="273" t="str">
        <f>IFERROR(AVERAGEIFS(#REF!,#REF!,$B111,#REF!,"Corporativo",#REF!,C$92,#REF!,#REF!),(""))</f>
        <v/>
      </c>
      <c r="D111" s="273" t="str">
        <f>IFERROR(AVERAGEIFS(#REF!,#REF!,$B111,#REF!,"Corporativo",#REF!,D$92,#REF!,#REF!),(""))</f>
        <v/>
      </c>
      <c r="E111" s="273" t="str">
        <f>IFERROR(AVERAGEIFS(#REF!,#REF!,$B111,#REF!,"Corporativo",#REF!,E$92,#REF!,#REF!),(""))</f>
        <v/>
      </c>
      <c r="F111" s="273" t="str">
        <f>IFERROR(AVERAGEIFS(#REF!,#REF!,$B111,#REF!,"Corporativo",#REF!,F$92,#REF!,#REF!),(""))</f>
        <v/>
      </c>
      <c r="G111" s="273" t="str">
        <f>IFERROR(AVERAGEIFS(#REF!,#REF!,$B111,#REF!,"Corporativo",#REF!,G$92,#REF!,#REF!),(""))</f>
        <v/>
      </c>
      <c r="H111" s="273" t="str">
        <f>IFERROR(AVERAGEIFS(#REF!,#REF!,$B111,#REF!,"Corporativo",#REF!,H$92,#REF!,#REF!),(""))</f>
        <v/>
      </c>
      <c r="I111" s="273" t="str">
        <f>IFERROR(AVERAGEIFS(#REF!,#REF!,$B111,#REF!,"Corporativo",#REF!,I$92,#REF!,#REF!),(""))</f>
        <v/>
      </c>
      <c r="J111" s="273" t="str">
        <f>IFERROR(AVERAGEIFS(#REF!,#REF!,$B111,#REF!,"Corporativo",#REF!,J$92,#REF!,#REF!),(""))</f>
        <v/>
      </c>
      <c r="K111" s="273" t="str">
        <f>IFERROR(AVERAGEIFS(#REF!,#REF!,$B111,#REF!,"Corporativo",#REF!,K$92,#REF!,#REF!),(""))</f>
        <v/>
      </c>
      <c r="L111" s="273" t="str">
        <f>IFERROR(AVERAGEIFS(#REF!,#REF!,$B111,#REF!,"Corporativo",#REF!,L$92,#REF!,#REF!),(""))</f>
        <v/>
      </c>
      <c r="M111" s="61"/>
      <c r="N111" s="61"/>
      <c r="O111" s="61"/>
      <c r="P111" s="61"/>
      <c r="Q111" s="61"/>
      <c r="R111" s="61"/>
      <c r="S111" s="61"/>
      <c r="T111" s="61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 spans="1:49" ht="13" x14ac:dyDescent="0.15">
      <c r="A112" s="8"/>
      <c r="B112" s="289" t="s">
        <v>176</v>
      </c>
      <c r="C112" s="273" t="str">
        <f>IFERROR(AVERAGEIFS(#REF!,#REF!,$B112,#REF!,"Corporativo",#REF!,C$92,#REF!,#REF!),(""))</f>
        <v/>
      </c>
      <c r="D112" s="273" t="str">
        <f>IFERROR(AVERAGEIFS(#REF!,#REF!,$B112,#REF!,"Corporativo",#REF!,D$92,#REF!,#REF!),(""))</f>
        <v/>
      </c>
      <c r="E112" s="273" t="str">
        <f>IFERROR(AVERAGEIFS(#REF!,#REF!,$B112,#REF!,"Corporativo",#REF!,E$92,#REF!,#REF!),(""))</f>
        <v/>
      </c>
      <c r="F112" s="273" t="str">
        <f>IFERROR(AVERAGEIFS(#REF!,#REF!,$B112,#REF!,"Corporativo",#REF!,F$92,#REF!,#REF!),(""))</f>
        <v/>
      </c>
      <c r="G112" s="273" t="str">
        <f>IFERROR(AVERAGEIFS(#REF!,#REF!,$B112,#REF!,"Corporativo",#REF!,G$92,#REF!,#REF!),(""))</f>
        <v/>
      </c>
      <c r="H112" s="273" t="str">
        <f>IFERROR(AVERAGEIFS(#REF!,#REF!,$B112,#REF!,"Corporativo",#REF!,H$92,#REF!,#REF!),(""))</f>
        <v/>
      </c>
      <c r="I112" s="273" t="str">
        <f>IFERROR(AVERAGEIFS(#REF!,#REF!,$B112,#REF!,"Corporativo",#REF!,I$92,#REF!,#REF!),(""))</f>
        <v/>
      </c>
      <c r="J112" s="273" t="str">
        <f>IFERROR(AVERAGEIFS(#REF!,#REF!,$B112,#REF!,"Corporativo",#REF!,J$92,#REF!,#REF!),(""))</f>
        <v/>
      </c>
      <c r="K112" s="273" t="str">
        <f>IFERROR(AVERAGEIFS(#REF!,#REF!,$B112,#REF!,"Corporativo",#REF!,K$92,#REF!,#REF!),(""))</f>
        <v/>
      </c>
      <c r="L112" s="273" t="str">
        <f>IFERROR(AVERAGEIFS(#REF!,#REF!,$B112,#REF!,"Corporativo",#REF!,L$92,#REF!,#REF!),(""))</f>
        <v/>
      </c>
      <c r="M112" s="61"/>
      <c r="N112" s="61"/>
      <c r="O112" s="61"/>
      <c r="P112" s="61"/>
      <c r="Q112" s="61"/>
      <c r="R112" s="61"/>
      <c r="S112" s="61"/>
      <c r="T112" s="61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 spans="1:49" ht="13" x14ac:dyDescent="0.15">
      <c r="A113" s="8"/>
      <c r="B113" s="289" t="s">
        <v>177</v>
      </c>
      <c r="C113" s="273" t="str">
        <f>IFERROR(AVERAGEIFS(#REF!,#REF!,$B113,#REF!,"Corporativo",#REF!,C$92,#REF!,#REF!),(""))</f>
        <v/>
      </c>
      <c r="D113" s="273" t="str">
        <f>IFERROR(AVERAGEIFS(#REF!,#REF!,$B113,#REF!,"Corporativo",#REF!,D$92,#REF!,#REF!),(""))</f>
        <v/>
      </c>
      <c r="E113" s="273" t="str">
        <f>IFERROR(AVERAGEIFS(#REF!,#REF!,$B113,#REF!,"Corporativo",#REF!,E$92,#REF!,#REF!),(""))</f>
        <v/>
      </c>
      <c r="F113" s="273" t="str">
        <f>IFERROR(AVERAGEIFS(#REF!,#REF!,$B113,#REF!,"Corporativo",#REF!,F$92,#REF!,#REF!),(""))</f>
        <v/>
      </c>
      <c r="G113" s="273" t="str">
        <f>IFERROR(AVERAGEIFS(#REF!,#REF!,$B113,#REF!,"Corporativo",#REF!,G$92,#REF!,#REF!),(""))</f>
        <v/>
      </c>
      <c r="H113" s="273" t="str">
        <f>IFERROR(AVERAGEIFS(#REF!,#REF!,$B113,#REF!,"Corporativo",#REF!,H$92,#REF!,#REF!),(""))</f>
        <v/>
      </c>
      <c r="I113" s="273" t="str">
        <f>IFERROR(AVERAGEIFS(#REF!,#REF!,$B113,#REF!,"Corporativo",#REF!,I$92,#REF!,#REF!),(""))</f>
        <v/>
      </c>
      <c r="J113" s="273" t="str">
        <f>IFERROR(AVERAGEIFS(#REF!,#REF!,$B113,#REF!,"Corporativo",#REF!,J$92,#REF!,#REF!),(""))</f>
        <v/>
      </c>
      <c r="K113" s="273" t="str">
        <f>IFERROR(AVERAGEIFS(#REF!,#REF!,$B113,#REF!,"Corporativo",#REF!,K$92,#REF!,#REF!),(""))</f>
        <v/>
      </c>
      <c r="L113" s="273" t="str">
        <f>IFERROR(AVERAGEIFS(#REF!,#REF!,$B113,#REF!,"Corporativo",#REF!,L$92,#REF!,#REF!),(""))</f>
        <v/>
      </c>
      <c r="M113" s="61"/>
      <c r="N113" s="61"/>
      <c r="O113" s="61"/>
      <c r="P113" s="61"/>
      <c r="Q113" s="61"/>
      <c r="R113" s="61"/>
      <c r="S113" s="61"/>
      <c r="T113" s="61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 spans="1:49" ht="13" x14ac:dyDescent="0.15">
      <c r="A114" s="8"/>
      <c r="B114" s="289" t="s">
        <v>178</v>
      </c>
      <c r="C114" s="273" t="str">
        <f>IFERROR(AVERAGEIFS(#REF!,#REF!,$B114,#REF!,"Corporativo",#REF!,C$92,#REF!,#REF!),(""))</f>
        <v/>
      </c>
      <c r="D114" s="273" t="str">
        <f>IFERROR(AVERAGEIFS(#REF!,#REF!,$B114,#REF!,"Corporativo",#REF!,D$92,#REF!,#REF!),(""))</f>
        <v/>
      </c>
      <c r="E114" s="273" t="str">
        <f>IFERROR(AVERAGEIFS(#REF!,#REF!,$B114,#REF!,"Corporativo",#REF!,E$92,#REF!,#REF!),(""))</f>
        <v/>
      </c>
      <c r="F114" s="273" t="str">
        <f>IFERROR(AVERAGEIFS(#REF!,#REF!,$B114,#REF!,"Corporativo",#REF!,F$92,#REF!,#REF!),(""))</f>
        <v/>
      </c>
      <c r="G114" s="273" t="str">
        <f>IFERROR(AVERAGEIFS(#REF!,#REF!,$B114,#REF!,"Corporativo",#REF!,G$92,#REF!,#REF!),(""))</f>
        <v/>
      </c>
      <c r="H114" s="273" t="str">
        <f>IFERROR(AVERAGEIFS(#REF!,#REF!,$B114,#REF!,"Corporativo",#REF!,H$92,#REF!,#REF!),(""))</f>
        <v/>
      </c>
      <c r="I114" s="273" t="str">
        <f>IFERROR(AVERAGEIFS(#REF!,#REF!,$B114,#REF!,"Corporativo",#REF!,I$92,#REF!,#REF!),(""))</f>
        <v/>
      </c>
      <c r="J114" s="273" t="str">
        <f>IFERROR(AVERAGEIFS(#REF!,#REF!,$B114,#REF!,"Corporativo",#REF!,J$92,#REF!,#REF!),(""))</f>
        <v/>
      </c>
      <c r="K114" s="273" t="str">
        <f>IFERROR(AVERAGEIFS(#REF!,#REF!,$B114,#REF!,"Corporativo",#REF!,K$92,#REF!,#REF!),(""))</f>
        <v/>
      </c>
      <c r="L114" s="273" t="str">
        <f>IFERROR(AVERAGEIFS(#REF!,#REF!,$B114,#REF!,"Corporativo",#REF!,L$92,#REF!,#REF!),(""))</f>
        <v/>
      </c>
      <c r="M114" s="61"/>
      <c r="N114" s="61"/>
      <c r="O114" s="61"/>
      <c r="P114" s="61"/>
      <c r="Q114" s="61"/>
      <c r="R114" s="61"/>
      <c r="S114" s="61"/>
      <c r="T114" s="61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5" spans="1:49" ht="13" x14ac:dyDescent="0.15">
      <c r="A115" s="8"/>
      <c r="B115" s="289" t="s">
        <v>179</v>
      </c>
      <c r="C115" s="273" t="str">
        <f>IFERROR(AVERAGEIFS(#REF!,#REF!,$B115,#REF!,"Corporativo",#REF!,C$92,#REF!,#REF!),(""))</f>
        <v/>
      </c>
      <c r="D115" s="273" t="str">
        <f>IFERROR(AVERAGEIFS(#REF!,#REF!,$B115,#REF!,"Corporativo",#REF!,D$92,#REF!,#REF!),(""))</f>
        <v/>
      </c>
      <c r="E115" s="273" t="str">
        <f>IFERROR(AVERAGEIFS(#REF!,#REF!,$B115,#REF!,"Corporativo",#REF!,E$92,#REF!,#REF!),(""))</f>
        <v/>
      </c>
      <c r="F115" s="273" t="str">
        <f>IFERROR(AVERAGEIFS(#REF!,#REF!,$B115,#REF!,"Corporativo",#REF!,F$92,#REF!,#REF!),(""))</f>
        <v/>
      </c>
      <c r="G115" s="273" t="str">
        <f>IFERROR(AVERAGEIFS(#REF!,#REF!,$B115,#REF!,"Corporativo",#REF!,G$92,#REF!,#REF!),(""))</f>
        <v/>
      </c>
      <c r="H115" s="273" t="str">
        <f>IFERROR(AVERAGEIFS(#REF!,#REF!,$B115,#REF!,"Corporativo",#REF!,H$92,#REF!,#REF!),(""))</f>
        <v/>
      </c>
      <c r="I115" s="273" t="str">
        <f>IFERROR(AVERAGEIFS(#REF!,#REF!,$B115,#REF!,"Corporativo",#REF!,I$92,#REF!,#REF!),(""))</f>
        <v/>
      </c>
      <c r="J115" s="273" t="str">
        <f>IFERROR(AVERAGEIFS(#REF!,#REF!,$B115,#REF!,"Corporativo",#REF!,J$92,#REF!,#REF!),(""))</f>
        <v/>
      </c>
      <c r="K115" s="273" t="str">
        <f>IFERROR(AVERAGEIFS(#REF!,#REF!,$B115,#REF!,"Corporativo",#REF!,K$92,#REF!,#REF!),(""))</f>
        <v/>
      </c>
      <c r="L115" s="273" t="str">
        <f>IFERROR(AVERAGEIFS(#REF!,#REF!,$B115,#REF!,"Corporativo",#REF!,L$92,#REF!,#REF!),(""))</f>
        <v/>
      </c>
      <c r="M115" s="61"/>
      <c r="N115" s="61"/>
      <c r="O115" s="61"/>
      <c r="P115" s="61"/>
      <c r="Q115" s="61"/>
      <c r="R115" s="61"/>
      <c r="S115" s="61"/>
      <c r="T115" s="61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 spans="1:49" ht="13" x14ac:dyDescent="0.15">
      <c r="A116" s="8"/>
      <c r="B116" s="296" t="s">
        <v>180</v>
      </c>
      <c r="C116" s="273" t="str">
        <f>IFERROR(AVERAGEIFS(#REF!,#REF!,$B116,#REF!,"Corporativo",#REF!,C$92,#REF!,#REF!),(""))</f>
        <v/>
      </c>
      <c r="D116" s="273" t="str">
        <f>IFERROR(AVERAGEIFS(#REF!,#REF!,$B116,#REF!,"Corporativo",#REF!,D$92,#REF!,#REF!),(""))</f>
        <v/>
      </c>
      <c r="E116" s="273" t="str">
        <f>IFERROR(AVERAGEIFS(#REF!,#REF!,$B116,#REF!,"Corporativo",#REF!,E$92,#REF!,#REF!),(""))</f>
        <v/>
      </c>
      <c r="F116" s="273" t="str">
        <f>IFERROR(AVERAGEIFS(#REF!,#REF!,$B116,#REF!,"Corporativo",#REF!,F$92,#REF!,#REF!),(""))</f>
        <v/>
      </c>
      <c r="G116" s="273" t="str">
        <f>IFERROR(AVERAGEIFS(#REF!,#REF!,$B116,#REF!,"Corporativo",#REF!,G$92,#REF!,#REF!),(""))</f>
        <v/>
      </c>
      <c r="H116" s="273" t="str">
        <f>IFERROR(AVERAGEIFS(#REF!,#REF!,$B116,#REF!,"Corporativo",#REF!,H$92,#REF!,#REF!),(""))</f>
        <v/>
      </c>
      <c r="I116" s="273" t="str">
        <f>IFERROR(AVERAGEIFS(#REF!,#REF!,$B116,#REF!,"Corporativo",#REF!,I$92,#REF!,#REF!),(""))</f>
        <v/>
      </c>
      <c r="J116" s="273" t="str">
        <f>IFERROR(AVERAGEIFS(#REF!,#REF!,$B116,#REF!,"Corporativo",#REF!,J$92,#REF!,#REF!),(""))</f>
        <v/>
      </c>
      <c r="K116" s="273" t="str">
        <f>IFERROR(AVERAGEIFS(#REF!,#REF!,$B116,#REF!,"Corporativo",#REF!,K$92,#REF!,#REF!),(""))</f>
        <v/>
      </c>
      <c r="L116" s="273" t="str">
        <f>IFERROR(AVERAGEIFS(#REF!,#REF!,$B116,#REF!,"Corporativo",#REF!,L$92,#REF!,#REF!),(""))</f>
        <v/>
      </c>
      <c r="M116" s="61"/>
      <c r="N116" s="61"/>
      <c r="O116" s="61"/>
      <c r="P116" s="61"/>
      <c r="Q116" s="61"/>
      <c r="R116" s="61"/>
      <c r="S116" s="61"/>
      <c r="T116" s="61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</row>
    <row r="117" spans="1:49" ht="13" x14ac:dyDescent="0.15">
      <c r="A117" s="8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8"/>
      <c r="M117" s="61"/>
      <c r="N117" s="61"/>
      <c r="O117" s="61"/>
      <c r="P117" s="61"/>
      <c r="Q117" s="61"/>
      <c r="R117" s="61"/>
      <c r="S117" s="61"/>
      <c r="T117" s="61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</row>
    <row r="118" spans="1:49" ht="13" x14ac:dyDescent="0.15">
      <c r="A118" s="8"/>
      <c r="B118" s="284" t="s">
        <v>281</v>
      </c>
      <c r="C118" s="285">
        <f t="shared" ref="C118:G118" si="71">C70</f>
        <v>1</v>
      </c>
      <c r="D118" s="285">
        <f t="shared" si="71"/>
        <v>2</v>
      </c>
      <c r="E118" s="285">
        <f t="shared" si="71"/>
        <v>3</v>
      </c>
      <c r="F118" s="285">
        <f t="shared" si="71"/>
        <v>4</v>
      </c>
      <c r="G118" s="285">
        <f t="shared" si="71"/>
        <v>5</v>
      </c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1:49" ht="13" x14ac:dyDescent="0.15">
      <c r="A119" s="8"/>
      <c r="B119" s="289" t="s">
        <v>153</v>
      </c>
      <c r="C119" s="273" t="str">
        <f>IFERROR(AVERAGEIFS(#REF!,#REF!,$B119,#REF!,"Corporativo",#REF!,C$70,#REF!,#REF!),(""))</f>
        <v/>
      </c>
      <c r="D119" s="273" t="str">
        <f>IFERROR(AVERAGEIFS(#REF!,#REF!,$B119,#REF!,"Corporativo",#REF!,D$70,#REF!,#REF!),(""))</f>
        <v/>
      </c>
      <c r="E119" s="273" t="str">
        <f>IFERROR(AVERAGEIFS(#REF!,#REF!,$B119,#REF!,"Corporativo",#REF!,E$70,#REF!,#REF!),(""))</f>
        <v/>
      </c>
      <c r="F119" s="273" t="str">
        <f>IFERROR(AVERAGEIFS(#REF!,#REF!,$B119,#REF!,"Corporativo",#REF!,F$70,#REF!,#REF!),(""))</f>
        <v/>
      </c>
      <c r="G119" s="273" t="str">
        <f>IFERROR(AVERAGEIFS(#REF!,#REF!,$B119,#REF!,"Corporativo",#REF!,G$70,#REF!,#REF!),(""))</f>
        <v/>
      </c>
      <c r="H119" s="61" t="str">
        <f>IFERROR(AVERAGEIFS(#REF!,#REF!,$B119,#REF!,"Corporativo",#REF!,H$70,#REF!,#REF!),(""))</f>
        <v/>
      </c>
      <c r="I119" s="61" t="str">
        <f>IFERROR(AVERAGEIFS(#REF!,#REF!,$B119,#REF!,"Corporativo",#REF!,I$70,#REF!,#REF!),(""))</f>
        <v/>
      </c>
      <c r="J119" s="61" t="str">
        <f>IFERROR(AVERAGEIFS(#REF!,#REF!,$B119,#REF!,"Corporativo",#REF!,J$70,#REF!,#REF!),(""))</f>
        <v/>
      </c>
      <c r="K119" s="61" t="str">
        <f>IFERROR(AVERAGEIFS(#REF!,#REF!,$B119,#REF!,"Corporativo",#REF!,K$70,#REF!,#REF!),(""))</f>
        <v/>
      </c>
      <c r="L119" s="61" t="str">
        <f>IFERROR(AVERAGEIFS(#REF!,#REF!,$B119,#REF!,"Corporativo",#REF!,L$70,#REF!,#REF!),(""))</f>
        <v/>
      </c>
      <c r="M119" s="61"/>
      <c r="N119" s="61"/>
      <c r="O119" s="61"/>
      <c r="P119" s="61"/>
      <c r="Q119" s="61"/>
      <c r="R119" s="61"/>
      <c r="S119" s="61"/>
      <c r="T119" s="61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</row>
    <row r="120" spans="1:49" ht="13" x14ac:dyDescent="0.15">
      <c r="A120" s="8"/>
      <c r="B120" s="289" t="s">
        <v>155</v>
      </c>
      <c r="C120" s="273" t="str">
        <f>IFERROR(AVERAGEIFS(#REF!,#REF!,$B120,#REF!,"Corporativo",#REF!,C$70,#REF!,#REF!),(""))</f>
        <v/>
      </c>
      <c r="D120" s="273" t="str">
        <f>IFERROR(AVERAGEIFS(#REF!,#REF!,$B120,#REF!,"Corporativo",#REF!,D$70,#REF!,#REF!),(""))</f>
        <v/>
      </c>
      <c r="E120" s="273" t="str">
        <f>IFERROR(AVERAGEIFS(#REF!,#REF!,$B120,#REF!,"Corporativo",#REF!,E$70,#REF!,#REF!),(""))</f>
        <v/>
      </c>
      <c r="F120" s="273" t="str">
        <f>IFERROR(AVERAGEIFS(#REF!,#REF!,$B120,#REF!,"Corporativo",#REF!,F$70,#REF!,#REF!),(""))</f>
        <v/>
      </c>
      <c r="G120" s="273" t="str">
        <f>IFERROR(AVERAGEIFS(#REF!,#REF!,$B120,#REF!,"Corporativo",#REF!,G$70,#REF!,#REF!),(""))</f>
        <v/>
      </c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</row>
    <row r="121" spans="1:49" ht="13" x14ac:dyDescent="0.15">
      <c r="A121" s="8"/>
      <c r="B121" s="289" t="s">
        <v>158</v>
      </c>
      <c r="C121" s="273" t="str">
        <f>IFERROR(AVERAGEIFS(#REF!,#REF!,$B121,#REF!,"Corporativo",#REF!,C$70,#REF!,#REF!),(""))</f>
        <v/>
      </c>
      <c r="D121" s="273" t="str">
        <f>IFERROR(AVERAGEIFS(#REF!,#REF!,$B121,#REF!,"Corporativo",#REF!,D$70,#REF!,#REF!),(""))</f>
        <v/>
      </c>
      <c r="E121" s="273" t="str">
        <f>IFERROR(AVERAGEIFS(#REF!,#REF!,$B121,#REF!,"Corporativo",#REF!,E$70,#REF!,#REF!),(""))</f>
        <v/>
      </c>
      <c r="F121" s="273" t="str">
        <f>IFERROR(AVERAGEIFS(#REF!,#REF!,$B121,#REF!,"Corporativo",#REF!,F$70,#REF!,#REF!),(""))</f>
        <v/>
      </c>
      <c r="G121" s="273" t="str">
        <f>IFERROR(AVERAGEIFS(#REF!,#REF!,$B121,#REF!,"Corporativo",#REF!,G$70,#REF!,#REF!),(""))</f>
        <v/>
      </c>
      <c r="H121" s="61"/>
      <c r="I121" s="61"/>
      <c r="J121" s="61"/>
      <c r="L121" s="8"/>
      <c r="M121" s="61"/>
      <c r="N121" s="61"/>
      <c r="O121" s="61"/>
      <c r="P121" s="61"/>
      <c r="Q121" s="61"/>
      <c r="R121" s="61"/>
      <c r="S121" s="61"/>
      <c r="T121" s="61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</row>
    <row r="122" spans="1:49" ht="13" x14ac:dyDescent="0.15">
      <c r="A122" s="8"/>
      <c r="B122" s="289" t="s">
        <v>160</v>
      </c>
      <c r="C122" s="273" t="str">
        <f>IFERROR(AVERAGEIFS(#REF!,#REF!,$B122,#REF!,"Corporativo",#REF!,C$70,#REF!,#REF!),(""))</f>
        <v/>
      </c>
      <c r="D122" s="273" t="str">
        <f>IFERROR(AVERAGEIFS(#REF!,#REF!,$B122,#REF!,"Corporativo",#REF!,D$70,#REF!,#REF!),(""))</f>
        <v/>
      </c>
      <c r="E122" s="273" t="str">
        <f>IFERROR(AVERAGEIFS(#REF!,#REF!,$B122,#REF!,"Corporativo",#REF!,E$70,#REF!,#REF!),(""))</f>
        <v/>
      </c>
      <c r="F122" s="273" t="str">
        <f>IFERROR(AVERAGEIFS(#REF!,#REF!,$B122,#REF!,"Corporativo",#REF!,F$70,#REF!,#REF!),(""))</f>
        <v/>
      </c>
      <c r="G122" s="273" t="str">
        <f>IFERROR(AVERAGEIFS(#REF!,#REF!,$B122,#REF!,"Corporativo",#REF!,G$70,#REF!,#REF!),(""))</f>
        <v/>
      </c>
      <c r="H122" s="61"/>
      <c r="I122" s="61"/>
      <c r="J122" s="61"/>
      <c r="K122" s="61"/>
      <c r="L122" s="8"/>
      <c r="M122" s="61"/>
      <c r="N122" s="61"/>
      <c r="O122" s="61"/>
      <c r="P122" s="61"/>
      <c r="Q122" s="61"/>
      <c r="R122" s="61"/>
      <c r="S122" s="61"/>
      <c r="T122" s="61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</row>
    <row r="123" spans="1:49" ht="13" x14ac:dyDescent="0.15">
      <c r="A123" s="8"/>
      <c r="B123" s="289" t="s">
        <v>162</v>
      </c>
      <c r="C123" s="273" t="str">
        <f>IFERROR(AVERAGEIFS(#REF!,#REF!,$B123,#REF!,"Corporativo",#REF!,C$70,#REF!,#REF!),(""))</f>
        <v/>
      </c>
      <c r="D123" s="273" t="str">
        <f>IFERROR(AVERAGEIFS(#REF!,#REF!,$B123,#REF!,"Corporativo",#REF!,D$70,#REF!,#REF!),(""))</f>
        <v/>
      </c>
      <c r="E123" s="273" t="str">
        <f>IFERROR(AVERAGEIFS(#REF!,#REF!,$B123,#REF!,"Corporativo",#REF!,E$70,#REF!,#REF!),(""))</f>
        <v/>
      </c>
      <c r="F123" s="273" t="str">
        <f>IFERROR(AVERAGEIFS(#REF!,#REF!,$B123,#REF!,"Corporativo",#REF!,F$70,#REF!,#REF!),(""))</f>
        <v/>
      </c>
      <c r="G123" s="273" t="str">
        <f>IFERROR(AVERAGEIFS(#REF!,#REF!,$B123,#REF!,"Corporativo",#REF!,G$70,#REF!,#REF!),(""))</f>
        <v/>
      </c>
      <c r="H123" s="61"/>
      <c r="I123" s="61"/>
      <c r="J123" s="61"/>
      <c r="K123" s="61"/>
      <c r="L123" s="8"/>
      <c r="M123" s="61"/>
      <c r="N123" s="61"/>
      <c r="O123" s="61"/>
      <c r="P123" s="61"/>
      <c r="Q123" s="61"/>
      <c r="R123" s="61"/>
      <c r="S123" s="61"/>
      <c r="T123" s="61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</row>
    <row r="124" spans="1:49" ht="13" x14ac:dyDescent="0.15">
      <c r="A124" s="8"/>
      <c r="B124" s="289"/>
      <c r="C124" s="273"/>
      <c r="D124" s="273"/>
      <c r="E124" s="273"/>
      <c r="F124" s="273"/>
      <c r="G124" s="273"/>
      <c r="H124" s="61"/>
      <c r="I124" s="61"/>
      <c r="J124" s="61"/>
      <c r="K124" s="61"/>
      <c r="L124" s="8"/>
      <c r="M124" s="61"/>
      <c r="N124" s="61"/>
      <c r="O124" s="61"/>
      <c r="P124" s="61"/>
      <c r="Q124" s="61"/>
      <c r="R124" s="61"/>
      <c r="S124" s="61"/>
      <c r="T124" s="61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</row>
    <row r="125" spans="1:49" ht="13" x14ac:dyDescent="0.15">
      <c r="A125" s="8"/>
      <c r="B125" s="289" t="s">
        <v>164</v>
      </c>
      <c r="C125" s="273" t="str">
        <f>IFERROR(AVERAGEIFS(#REF!,#REF!,$B125,#REF!,"Corporativo",#REF!,C$70,#REF!,#REF!),(""))</f>
        <v/>
      </c>
      <c r="D125" s="273" t="str">
        <f>IFERROR(AVERAGEIFS(#REF!,#REF!,$B125,#REF!,"Corporativo",#REF!,D$70,#REF!,#REF!),(""))</f>
        <v/>
      </c>
      <c r="E125" s="273" t="str">
        <f>IFERROR(AVERAGEIFS(#REF!,#REF!,$B125,#REF!,"Corporativo",#REF!,E$70,#REF!,#REF!),(""))</f>
        <v/>
      </c>
      <c r="F125" s="273" t="str">
        <f>IFERROR(AVERAGEIFS(#REF!,#REF!,$B125,#REF!,"Corporativo",#REF!,F$70,#REF!,#REF!),(""))</f>
        <v/>
      </c>
      <c r="G125" s="273" t="str">
        <f>IFERROR(AVERAGEIFS(#REF!,#REF!,$B125,#REF!,"Corporativo",#REF!,G$70,#REF!,#REF!),(""))</f>
        <v/>
      </c>
      <c r="H125" s="61"/>
      <c r="I125" s="61"/>
      <c r="J125" s="61"/>
      <c r="K125" s="61"/>
      <c r="L125" s="8"/>
      <c r="M125" s="61"/>
      <c r="N125" s="61"/>
      <c r="O125" s="61"/>
      <c r="P125" s="61"/>
      <c r="Q125" s="61"/>
      <c r="R125" s="61"/>
      <c r="S125" s="61"/>
      <c r="T125" s="61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</row>
    <row r="126" spans="1:49" ht="13" x14ac:dyDescent="0.15">
      <c r="A126" s="8"/>
      <c r="B126" s="289" t="s">
        <v>165</v>
      </c>
      <c r="C126" s="273" t="str">
        <f>IFERROR(AVERAGEIFS(#REF!,#REF!,$B126,#REF!,"Corporativo",#REF!,C$70,#REF!,#REF!),(""))</f>
        <v/>
      </c>
      <c r="D126" s="273" t="str">
        <f>IFERROR(AVERAGEIFS(#REF!,#REF!,$B126,#REF!,"Corporativo",#REF!,D$70,#REF!,#REF!),(""))</f>
        <v/>
      </c>
      <c r="E126" s="273" t="str">
        <f>IFERROR(AVERAGEIFS(#REF!,#REF!,$B126,#REF!,"Corporativo",#REF!,E$70,#REF!,#REF!),(""))</f>
        <v/>
      </c>
      <c r="F126" s="273" t="str">
        <f>IFERROR(AVERAGEIFS(#REF!,#REF!,$B126,#REF!,"Corporativo",#REF!,F$70,#REF!,#REF!),(""))</f>
        <v/>
      </c>
      <c r="G126" s="273" t="str">
        <f>IFERROR(AVERAGEIFS(#REF!,#REF!,$B126,#REF!,"Corporativo",#REF!,G$70,#REF!,#REF!),(""))</f>
        <v/>
      </c>
      <c r="H126" s="61"/>
      <c r="I126" s="61"/>
      <c r="J126" s="61"/>
      <c r="K126" s="61"/>
      <c r="L126" s="8"/>
      <c r="M126" s="61"/>
      <c r="N126" s="61"/>
      <c r="O126" s="61"/>
      <c r="P126" s="61"/>
      <c r="Q126" s="61"/>
      <c r="R126" s="61"/>
      <c r="S126" s="61"/>
      <c r="T126" s="61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</row>
    <row r="127" spans="1:49" ht="13" x14ac:dyDescent="0.15">
      <c r="A127" s="8"/>
      <c r="B127" s="289" t="s">
        <v>89</v>
      </c>
      <c r="C127" s="273" t="str">
        <f>IFERROR(AVERAGEIFS(#REF!,#REF!,$B127,#REF!,"Corporativo",#REF!,C$70,#REF!,#REF!),(""))</f>
        <v/>
      </c>
      <c r="D127" s="273" t="str">
        <f>IFERROR(AVERAGEIFS(#REF!,#REF!,$B127,#REF!,"Corporativo",#REF!,D$70,#REF!,#REF!),(""))</f>
        <v/>
      </c>
      <c r="E127" s="273" t="str">
        <f>IFERROR(AVERAGEIFS(#REF!,#REF!,$B127,#REF!,"Corporativo",#REF!,E$70,#REF!,#REF!),(""))</f>
        <v/>
      </c>
      <c r="F127" s="273" t="str">
        <f>IFERROR(AVERAGEIFS(#REF!,#REF!,$B127,#REF!,"Corporativo",#REF!,F$70,#REF!,#REF!),(""))</f>
        <v/>
      </c>
      <c r="G127" s="273" t="str">
        <f>IFERROR(AVERAGEIFS(#REF!,#REF!,$B127,#REF!,"Corporativo",#REF!,G$70,#REF!,#REF!),(""))</f>
        <v/>
      </c>
      <c r="H127" s="61"/>
      <c r="I127" s="61"/>
      <c r="J127" s="61"/>
      <c r="K127" s="61"/>
      <c r="L127" s="8"/>
      <c r="M127" s="61"/>
      <c r="N127" s="61"/>
      <c r="O127" s="61"/>
      <c r="P127" s="61"/>
      <c r="Q127" s="61"/>
      <c r="R127" s="61"/>
      <c r="S127" s="61"/>
      <c r="T127" s="61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</row>
    <row r="128" spans="1:49" ht="13" x14ac:dyDescent="0.15">
      <c r="A128" s="8"/>
      <c r="B128" s="289" t="s">
        <v>166</v>
      </c>
      <c r="C128" s="273" t="str">
        <f>IFERROR(AVERAGEIFS(#REF!,#REF!,$B128,#REF!,"Corporativo",#REF!,C$70,#REF!,#REF!),(""))</f>
        <v/>
      </c>
      <c r="D128" s="273" t="str">
        <f>IFERROR(AVERAGEIFS(#REF!,#REF!,$B128,#REF!,"Corporativo",#REF!,D$70,#REF!,#REF!),(""))</f>
        <v/>
      </c>
      <c r="E128" s="273" t="str">
        <f>IFERROR(AVERAGEIFS(#REF!,#REF!,$B128,#REF!,"Corporativo",#REF!,E$70,#REF!,#REF!),(""))</f>
        <v/>
      </c>
      <c r="F128" s="273" t="str">
        <f>IFERROR(AVERAGEIFS(#REF!,#REF!,$B128,#REF!,"Corporativo",#REF!,F$70,#REF!,#REF!),(""))</f>
        <v/>
      </c>
      <c r="G128" s="273" t="str">
        <f>IFERROR(AVERAGEIFS(#REF!,#REF!,$B128,#REF!,"Corporativo",#REF!,G$70,#REF!,#REF!),(""))</f>
        <v/>
      </c>
      <c r="H128" s="61"/>
      <c r="I128" s="61"/>
      <c r="J128" s="61"/>
      <c r="K128" s="61"/>
      <c r="L128" s="8"/>
      <c r="M128" s="61"/>
      <c r="N128" s="61"/>
      <c r="O128" s="61"/>
      <c r="P128" s="61"/>
      <c r="Q128" s="61"/>
      <c r="R128" s="61"/>
      <c r="S128" s="61"/>
      <c r="T128" s="61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</row>
    <row r="129" spans="1:49" ht="13" x14ac:dyDescent="0.15">
      <c r="A129" s="8"/>
      <c r="B129" s="289" t="s">
        <v>167</v>
      </c>
      <c r="C129" s="273" t="str">
        <f>IFERROR(AVERAGEIFS(#REF!,#REF!,$B129,#REF!,"Corporativo",#REF!,C$70,#REF!,#REF!),(""))</f>
        <v/>
      </c>
      <c r="D129" s="273" t="str">
        <f>IFERROR(AVERAGEIFS(#REF!,#REF!,$B129,#REF!,"Corporativo",#REF!,D$70,#REF!,#REF!),(""))</f>
        <v/>
      </c>
      <c r="E129" s="273" t="str">
        <f>IFERROR(AVERAGEIFS(#REF!,#REF!,$B129,#REF!,"Corporativo",#REF!,E$70,#REF!,#REF!),(""))</f>
        <v/>
      </c>
      <c r="F129" s="273" t="str">
        <f>IFERROR(AVERAGEIFS(#REF!,#REF!,$B129,#REF!,"Corporativo",#REF!,F$70,#REF!,#REF!),(""))</f>
        <v/>
      </c>
      <c r="G129" s="273" t="str">
        <f>IFERROR(AVERAGEIFS(#REF!,#REF!,$B129,#REF!,"Corporativo",#REF!,G$70,#REF!,#REF!),(""))</f>
        <v/>
      </c>
      <c r="H129" s="61"/>
      <c r="I129" s="61"/>
      <c r="J129" s="61"/>
      <c r="K129" s="61"/>
      <c r="L129" s="8"/>
      <c r="M129" s="61"/>
      <c r="N129" s="61"/>
      <c r="O129" s="61"/>
      <c r="P129" s="61"/>
      <c r="Q129" s="61"/>
      <c r="R129" s="61"/>
      <c r="S129" s="61"/>
      <c r="T129" s="61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</row>
    <row r="130" spans="1:49" ht="13" x14ac:dyDescent="0.15">
      <c r="A130" s="8"/>
      <c r="B130" s="289" t="s">
        <v>168</v>
      </c>
      <c r="C130" s="273" t="str">
        <f>IFERROR(AVERAGEIFS(#REF!,#REF!,$B130,#REF!,"Corporativo",#REF!,C$70,#REF!,#REF!),(""))</f>
        <v/>
      </c>
      <c r="D130" s="273" t="str">
        <f>IFERROR(AVERAGEIFS(#REF!,#REF!,$B130,#REF!,"Corporativo",#REF!,D$70,#REF!,#REF!),(""))</f>
        <v/>
      </c>
      <c r="E130" s="273" t="str">
        <f>IFERROR(AVERAGEIFS(#REF!,#REF!,$B130,#REF!,"Corporativo",#REF!,E$70,#REF!,#REF!),(""))</f>
        <v/>
      </c>
      <c r="F130" s="273" t="str">
        <f>IFERROR(AVERAGEIFS(#REF!,#REF!,$B130,#REF!,"Corporativo",#REF!,F$70,#REF!,#REF!),(""))</f>
        <v/>
      </c>
      <c r="G130" s="273" t="str">
        <f>IFERROR(AVERAGEIFS(#REF!,#REF!,$B130,#REF!,"Corporativo",#REF!,G$70,#REF!,#REF!),(""))</f>
        <v/>
      </c>
      <c r="H130" s="61"/>
      <c r="I130" s="61"/>
      <c r="J130" s="61"/>
      <c r="K130" s="61"/>
      <c r="L130" s="8"/>
      <c r="M130" s="61"/>
      <c r="N130" s="61"/>
      <c r="O130" s="61"/>
      <c r="P130" s="61"/>
      <c r="Q130" s="61"/>
      <c r="R130" s="61"/>
      <c r="S130" s="61"/>
      <c r="T130" s="61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</row>
    <row r="131" spans="1:49" ht="13" x14ac:dyDescent="0.15">
      <c r="A131" s="8"/>
      <c r="B131" s="289" t="s">
        <v>169</v>
      </c>
      <c r="C131" s="273" t="str">
        <f>IFERROR(AVERAGEIFS(#REF!,#REF!,$B131,#REF!,"Corporativo",#REF!,C$70,#REF!,#REF!),(""))</f>
        <v/>
      </c>
      <c r="D131" s="273" t="str">
        <f>IFERROR(AVERAGEIFS(#REF!,#REF!,$B131,#REF!,"Corporativo",#REF!,D$70,#REF!,#REF!),(""))</f>
        <v/>
      </c>
      <c r="E131" s="273" t="str">
        <f>IFERROR(AVERAGEIFS(#REF!,#REF!,$B131,#REF!,"Corporativo",#REF!,E$70,#REF!,#REF!),(""))</f>
        <v/>
      </c>
      <c r="F131" s="273" t="str">
        <f>IFERROR(AVERAGEIFS(#REF!,#REF!,$B131,#REF!,"Corporativo",#REF!,F$70,#REF!,#REF!),(""))</f>
        <v/>
      </c>
      <c r="G131" s="273" t="str">
        <f>IFERROR(AVERAGEIFS(#REF!,#REF!,$B131,#REF!,"Corporativo",#REF!,G$70,#REF!,#REF!),(""))</f>
        <v/>
      </c>
      <c r="H131" s="61"/>
      <c r="I131" s="61"/>
      <c r="J131" s="61"/>
      <c r="K131" s="61"/>
      <c r="L131" s="8"/>
      <c r="M131" s="61"/>
      <c r="N131" s="61"/>
      <c r="O131" s="61"/>
      <c r="P131" s="61"/>
      <c r="Q131" s="61"/>
      <c r="R131" s="61"/>
      <c r="S131" s="61"/>
      <c r="T131" s="61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</row>
    <row r="132" spans="1:49" ht="13" x14ac:dyDescent="0.15">
      <c r="A132" s="8"/>
      <c r="B132" s="289" t="s">
        <v>170</v>
      </c>
      <c r="C132" s="273" t="str">
        <f>IFERROR(AVERAGEIFS(#REF!,#REF!,$B132,#REF!,"Corporativo",#REF!,C$70,#REF!,#REF!),(""))</f>
        <v/>
      </c>
      <c r="D132" s="273" t="str">
        <f>IFERROR(AVERAGEIFS(#REF!,#REF!,$B132,#REF!,"Corporativo",#REF!,D$70,#REF!,#REF!),(""))</f>
        <v/>
      </c>
      <c r="E132" s="273" t="str">
        <f>IFERROR(AVERAGEIFS(#REF!,#REF!,$B132,#REF!,"Corporativo",#REF!,E$70,#REF!,#REF!),(""))</f>
        <v/>
      </c>
      <c r="F132" s="273" t="str">
        <f>IFERROR(AVERAGEIFS(#REF!,#REF!,$B132,#REF!,"Corporativo",#REF!,F$70,#REF!,#REF!),(""))</f>
        <v/>
      </c>
      <c r="G132" s="273" t="str">
        <f>IFERROR(AVERAGEIFS(#REF!,#REF!,$B132,#REF!,"Corporativo",#REF!,G$70,#REF!,#REF!),(""))</f>
        <v/>
      </c>
      <c r="H132" s="61"/>
      <c r="I132" s="61"/>
      <c r="J132" s="61"/>
      <c r="K132" s="61"/>
      <c r="L132" s="8"/>
      <c r="M132" s="61"/>
      <c r="N132" s="61"/>
      <c r="O132" s="61"/>
      <c r="P132" s="61"/>
      <c r="Q132" s="61"/>
      <c r="R132" s="61"/>
      <c r="S132" s="61"/>
      <c r="T132" s="61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</row>
    <row r="133" spans="1:49" ht="13" x14ac:dyDescent="0.15">
      <c r="A133" s="8"/>
      <c r="B133" s="289" t="s">
        <v>171</v>
      </c>
      <c r="C133" s="273" t="str">
        <f>IFERROR(AVERAGEIFS(#REF!,#REF!,$B133,#REF!,"Corporativo",#REF!,C$70,#REF!,#REF!),(""))</f>
        <v/>
      </c>
      <c r="D133" s="273" t="str">
        <f>IFERROR(AVERAGEIFS(#REF!,#REF!,$B133,#REF!,"Corporativo",#REF!,D$70,#REF!,#REF!),(""))</f>
        <v/>
      </c>
      <c r="E133" s="273" t="str">
        <f>IFERROR(AVERAGEIFS(#REF!,#REF!,$B133,#REF!,"Corporativo",#REF!,E$70,#REF!,#REF!),(""))</f>
        <v/>
      </c>
      <c r="F133" s="273" t="str">
        <f>IFERROR(AVERAGEIFS(#REF!,#REF!,$B133,#REF!,"Corporativo",#REF!,F$70,#REF!,#REF!),(""))</f>
        <v/>
      </c>
      <c r="G133" s="273" t="str">
        <f>IFERROR(AVERAGEIFS(#REF!,#REF!,$B133,#REF!,"Corporativo",#REF!,G$70,#REF!,#REF!),(""))</f>
        <v/>
      </c>
      <c r="H133" s="61"/>
      <c r="I133" s="61"/>
      <c r="J133" s="61"/>
      <c r="K133" s="61"/>
      <c r="L133" s="8"/>
      <c r="M133" s="61"/>
      <c r="N133" s="61"/>
      <c r="O133" s="61"/>
      <c r="P133" s="61"/>
      <c r="Q133" s="61"/>
      <c r="R133" s="61"/>
      <c r="S133" s="61"/>
      <c r="T133" s="61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</row>
    <row r="134" spans="1:49" ht="13" x14ac:dyDescent="0.15">
      <c r="A134" s="8"/>
      <c r="B134" s="289" t="s">
        <v>172</v>
      </c>
      <c r="C134" s="273" t="str">
        <f>IFERROR(AVERAGEIFS(#REF!,#REF!,$B134,#REF!,"Corporativo",#REF!,C$70,#REF!,#REF!),(""))</f>
        <v/>
      </c>
      <c r="D134" s="273" t="str">
        <f>IFERROR(AVERAGEIFS(#REF!,#REF!,$B134,#REF!,"Corporativo",#REF!,D$70,#REF!,#REF!),(""))</f>
        <v/>
      </c>
      <c r="E134" s="273" t="str">
        <f>IFERROR(AVERAGEIFS(#REF!,#REF!,$B134,#REF!,"Corporativo",#REF!,E$70,#REF!,#REF!),(""))</f>
        <v/>
      </c>
      <c r="F134" s="273" t="str">
        <f>IFERROR(AVERAGEIFS(#REF!,#REF!,$B134,#REF!,"Corporativo",#REF!,F$70,#REF!,#REF!),(""))</f>
        <v/>
      </c>
      <c r="G134" s="273" t="str">
        <f>IFERROR(AVERAGEIFS(#REF!,#REF!,$B134,#REF!,"Corporativo",#REF!,G$70,#REF!,#REF!),(""))</f>
        <v/>
      </c>
      <c r="H134" s="61"/>
      <c r="I134" s="61"/>
      <c r="J134" s="61"/>
      <c r="K134" s="61"/>
      <c r="L134" s="8"/>
      <c r="M134" s="61"/>
      <c r="N134" s="61"/>
      <c r="O134" s="61"/>
      <c r="P134" s="61"/>
      <c r="Q134" s="61"/>
      <c r="R134" s="61"/>
      <c r="S134" s="61"/>
      <c r="T134" s="61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</row>
    <row r="135" spans="1:49" ht="13" x14ac:dyDescent="0.15">
      <c r="A135" s="8"/>
      <c r="B135" s="289" t="s">
        <v>173</v>
      </c>
      <c r="C135" s="273" t="str">
        <f>IFERROR(AVERAGEIFS(#REF!,#REF!,$B135,#REF!,"Corporativo",#REF!,C$70,#REF!,#REF!),(""))</f>
        <v/>
      </c>
      <c r="D135" s="273" t="str">
        <f>IFERROR(AVERAGEIFS(#REF!,#REF!,$B135,#REF!,"Corporativo",#REF!,D$70,#REF!,#REF!),(""))</f>
        <v/>
      </c>
      <c r="E135" s="273" t="str">
        <f>IFERROR(AVERAGEIFS(#REF!,#REF!,$B135,#REF!,"Corporativo",#REF!,E$70,#REF!,#REF!),(""))</f>
        <v/>
      </c>
      <c r="F135" s="273" t="str">
        <f>IFERROR(AVERAGEIFS(#REF!,#REF!,$B135,#REF!,"Corporativo",#REF!,F$70,#REF!,#REF!),(""))</f>
        <v/>
      </c>
      <c r="G135" s="273" t="str">
        <f>IFERROR(AVERAGEIFS(#REF!,#REF!,$B135,#REF!,"Corporativo",#REF!,G$70,#REF!,#REF!),(""))</f>
        <v/>
      </c>
      <c r="H135" s="61"/>
      <c r="I135" s="61"/>
      <c r="J135" s="61"/>
      <c r="K135" s="61"/>
      <c r="L135" s="8"/>
      <c r="M135" s="61"/>
      <c r="N135" s="61"/>
      <c r="O135" s="61"/>
      <c r="P135" s="61"/>
      <c r="Q135" s="61"/>
      <c r="R135" s="61"/>
      <c r="S135" s="61"/>
      <c r="T135" s="61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</row>
    <row r="136" spans="1:49" ht="13" x14ac:dyDescent="0.15">
      <c r="A136" s="8"/>
      <c r="B136" s="289" t="s">
        <v>174</v>
      </c>
      <c r="C136" s="273" t="str">
        <f>IFERROR(AVERAGEIFS(#REF!,#REF!,$B136,#REF!,"Corporativo",#REF!,C$70,#REF!,#REF!),(""))</f>
        <v/>
      </c>
      <c r="D136" s="273" t="str">
        <f>IFERROR(AVERAGEIFS(#REF!,#REF!,$B136,#REF!,"Corporativo",#REF!,D$70,#REF!,#REF!),(""))</f>
        <v/>
      </c>
      <c r="E136" s="273" t="str">
        <f>IFERROR(AVERAGEIFS(#REF!,#REF!,$B136,#REF!,"Corporativo",#REF!,E$70,#REF!,#REF!),(""))</f>
        <v/>
      </c>
      <c r="F136" s="273" t="str">
        <f>IFERROR(AVERAGEIFS(#REF!,#REF!,$B136,#REF!,"Corporativo",#REF!,F$70,#REF!,#REF!),(""))</f>
        <v/>
      </c>
      <c r="G136" s="273" t="str">
        <f>IFERROR(AVERAGEIFS(#REF!,#REF!,$B136,#REF!,"Corporativo",#REF!,G$70,#REF!,#REF!),(""))</f>
        <v/>
      </c>
      <c r="H136" s="61"/>
      <c r="I136" s="61"/>
      <c r="J136" s="61"/>
      <c r="K136" s="61"/>
      <c r="L136" s="8"/>
      <c r="M136" s="61"/>
      <c r="N136" s="61"/>
      <c r="O136" s="61"/>
      <c r="P136" s="61"/>
      <c r="Q136" s="61"/>
      <c r="R136" s="61"/>
      <c r="S136" s="61"/>
      <c r="T136" s="61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</row>
    <row r="137" spans="1:49" ht="13" x14ac:dyDescent="0.15">
      <c r="A137" s="8"/>
      <c r="B137" s="289" t="s">
        <v>175</v>
      </c>
      <c r="C137" s="273" t="str">
        <f>IFERROR(AVERAGEIFS(#REF!,#REF!,$B137,#REF!,"Corporativo",#REF!,C$70,#REF!,#REF!),(""))</f>
        <v/>
      </c>
      <c r="D137" s="273" t="str">
        <f>IFERROR(AVERAGEIFS(#REF!,#REF!,$B137,#REF!,"Corporativo",#REF!,D$70,#REF!,#REF!),(""))</f>
        <v/>
      </c>
      <c r="E137" s="273" t="str">
        <f>IFERROR(AVERAGEIFS(#REF!,#REF!,$B137,#REF!,"Corporativo",#REF!,E$70,#REF!,#REF!),(""))</f>
        <v/>
      </c>
      <c r="F137" s="273" t="str">
        <f>IFERROR(AVERAGEIFS(#REF!,#REF!,$B137,#REF!,"Corporativo",#REF!,F$70,#REF!,#REF!),(""))</f>
        <v/>
      </c>
      <c r="G137" s="273" t="str">
        <f>IFERROR(AVERAGEIFS(#REF!,#REF!,$B137,#REF!,"Corporativo",#REF!,G$70,#REF!,#REF!),(""))</f>
        <v/>
      </c>
      <c r="H137" s="61"/>
      <c r="I137" s="61"/>
      <c r="J137" s="61"/>
      <c r="K137" s="61"/>
      <c r="L137" s="8"/>
      <c r="M137" s="61"/>
      <c r="N137" s="61"/>
      <c r="O137" s="61"/>
      <c r="P137" s="61"/>
      <c r="Q137" s="61"/>
      <c r="R137" s="61"/>
      <c r="S137" s="61"/>
      <c r="T137" s="61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</row>
    <row r="138" spans="1:49" ht="13" x14ac:dyDescent="0.15">
      <c r="A138" s="8"/>
      <c r="B138" s="289" t="s">
        <v>176</v>
      </c>
      <c r="C138" s="273" t="str">
        <f>IFERROR(AVERAGEIFS(#REF!,#REF!,$B138,#REF!,"Corporativo",#REF!,C$70,#REF!,#REF!),(""))</f>
        <v/>
      </c>
      <c r="D138" s="273" t="str">
        <f>IFERROR(AVERAGEIFS(#REF!,#REF!,$B138,#REF!,"Corporativo",#REF!,D$70,#REF!,#REF!),(""))</f>
        <v/>
      </c>
      <c r="E138" s="273" t="str">
        <f>IFERROR(AVERAGEIFS(#REF!,#REF!,$B138,#REF!,"Corporativo",#REF!,E$70,#REF!,#REF!),(""))</f>
        <v/>
      </c>
      <c r="F138" s="273" t="str">
        <f>IFERROR(AVERAGEIFS(#REF!,#REF!,$B138,#REF!,"Corporativo",#REF!,F$70,#REF!,#REF!),(""))</f>
        <v/>
      </c>
      <c r="G138" s="273" t="str">
        <f>IFERROR(AVERAGEIFS(#REF!,#REF!,$B138,#REF!,"Corporativo",#REF!,G$70,#REF!,#REF!),(""))</f>
        <v/>
      </c>
      <c r="H138" s="61"/>
      <c r="I138" s="61"/>
      <c r="J138" s="61"/>
      <c r="K138" s="61"/>
      <c r="L138" s="8"/>
      <c r="M138" s="61"/>
      <c r="N138" s="61"/>
      <c r="O138" s="61"/>
      <c r="P138" s="61"/>
      <c r="Q138" s="61"/>
      <c r="R138" s="61"/>
      <c r="S138" s="61"/>
      <c r="T138" s="61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</row>
    <row r="139" spans="1:49" ht="13" x14ac:dyDescent="0.15">
      <c r="A139" s="8"/>
      <c r="B139" s="289" t="s">
        <v>177</v>
      </c>
      <c r="C139" s="273" t="str">
        <f>IFERROR(AVERAGEIFS(#REF!,#REF!,$B139,#REF!,"Corporativo",#REF!,C$70,#REF!,#REF!),(""))</f>
        <v/>
      </c>
      <c r="D139" s="273" t="str">
        <f>IFERROR(AVERAGEIFS(#REF!,#REF!,$B139,#REF!,"Corporativo",#REF!,D$70,#REF!,#REF!),(""))</f>
        <v/>
      </c>
      <c r="E139" s="273" t="str">
        <f>IFERROR(AVERAGEIFS(#REF!,#REF!,$B139,#REF!,"Corporativo",#REF!,E$70,#REF!,#REF!),(""))</f>
        <v/>
      </c>
      <c r="F139" s="273" t="str">
        <f>IFERROR(AVERAGEIFS(#REF!,#REF!,$B139,#REF!,"Corporativo",#REF!,F$70,#REF!,#REF!),(""))</f>
        <v/>
      </c>
      <c r="G139" s="273" t="str">
        <f>IFERROR(AVERAGEIFS(#REF!,#REF!,$B139,#REF!,"Corporativo",#REF!,G$70,#REF!,#REF!),(""))</f>
        <v/>
      </c>
      <c r="H139" s="61"/>
      <c r="I139" s="61"/>
      <c r="J139" s="61"/>
      <c r="K139" s="61"/>
      <c r="L139" s="8"/>
      <c r="M139" s="61"/>
      <c r="N139" s="61"/>
      <c r="O139" s="61"/>
      <c r="P139" s="61"/>
      <c r="Q139" s="61"/>
      <c r="R139" s="61"/>
      <c r="S139" s="61"/>
      <c r="T139" s="61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</row>
    <row r="140" spans="1:49" ht="13" x14ac:dyDescent="0.15">
      <c r="A140" s="8"/>
      <c r="B140" s="289" t="s">
        <v>178</v>
      </c>
      <c r="C140" s="273" t="str">
        <f>IFERROR(AVERAGEIFS(#REF!,#REF!,$B140,#REF!,"Corporativo",#REF!,C$70,#REF!,#REF!),(""))</f>
        <v/>
      </c>
      <c r="D140" s="273" t="str">
        <f>IFERROR(AVERAGEIFS(#REF!,#REF!,$B140,#REF!,"Corporativo",#REF!,D$70,#REF!,#REF!),(""))</f>
        <v/>
      </c>
      <c r="E140" s="273" t="str">
        <f>IFERROR(AVERAGEIFS(#REF!,#REF!,$B140,#REF!,"Corporativo",#REF!,E$70,#REF!,#REF!),(""))</f>
        <v/>
      </c>
      <c r="F140" s="273" t="str">
        <f>IFERROR(AVERAGEIFS(#REF!,#REF!,$B140,#REF!,"Corporativo",#REF!,F$70,#REF!,#REF!),(""))</f>
        <v/>
      </c>
      <c r="G140" s="273" t="str">
        <f>IFERROR(AVERAGEIFS(#REF!,#REF!,$B140,#REF!,"Corporativo",#REF!,G$70,#REF!,#REF!),(""))</f>
        <v/>
      </c>
      <c r="H140" s="61"/>
      <c r="I140" s="61"/>
      <c r="J140" s="61"/>
      <c r="K140" s="61"/>
      <c r="L140" s="8"/>
      <c r="M140" s="61"/>
      <c r="N140" s="61"/>
      <c r="O140" s="61"/>
      <c r="P140" s="61"/>
      <c r="Q140" s="61"/>
      <c r="R140" s="61"/>
      <c r="S140" s="61"/>
      <c r="T140" s="61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</row>
    <row r="141" spans="1:49" ht="13" x14ac:dyDescent="0.15">
      <c r="A141" s="8"/>
      <c r="B141" s="289" t="s">
        <v>179</v>
      </c>
      <c r="C141" s="273" t="str">
        <f>IFERROR(AVERAGEIFS(#REF!,#REF!,$B141,#REF!,"Corporativo",#REF!,C$70,#REF!,#REF!),(""))</f>
        <v/>
      </c>
      <c r="D141" s="273" t="str">
        <f>IFERROR(AVERAGEIFS(#REF!,#REF!,$B141,#REF!,"Corporativo",#REF!,D$70,#REF!,#REF!),(""))</f>
        <v/>
      </c>
      <c r="E141" s="273" t="str">
        <f>IFERROR(AVERAGEIFS(#REF!,#REF!,$B141,#REF!,"Corporativo",#REF!,E$70,#REF!,#REF!),(""))</f>
        <v/>
      </c>
      <c r="F141" s="273" t="str">
        <f>IFERROR(AVERAGEIFS(#REF!,#REF!,$B141,#REF!,"Corporativo",#REF!,F$70,#REF!,#REF!),(""))</f>
        <v/>
      </c>
      <c r="G141" s="273" t="str">
        <f>IFERROR(AVERAGEIFS(#REF!,#REF!,$B141,#REF!,"Corporativo",#REF!,G$70,#REF!,#REF!),(""))</f>
        <v/>
      </c>
      <c r="H141" s="61"/>
      <c r="I141" s="61"/>
      <c r="J141" s="61"/>
      <c r="K141" s="61"/>
      <c r="L141" s="8"/>
      <c r="M141" s="61"/>
      <c r="N141" s="61"/>
      <c r="O141" s="61"/>
      <c r="P141" s="61"/>
      <c r="Q141" s="61"/>
      <c r="R141" s="61"/>
      <c r="S141" s="61"/>
      <c r="T141" s="61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</row>
    <row r="142" spans="1:49" ht="13" x14ac:dyDescent="0.15">
      <c r="A142" s="8"/>
      <c r="B142" s="296" t="s">
        <v>180</v>
      </c>
      <c r="C142" s="273" t="str">
        <f>IFERROR(AVERAGEIFS(#REF!,#REF!,$B142,#REF!,"Corporativo",#REF!,C$70,#REF!,#REF!),(""))</f>
        <v/>
      </c>
      <c r="D142" s="273" t="str">
        <f>IFERROR(AVERAGEIFS(#REF!,#REF!,$B142,#REF!,"Corporativo",#REF!,D$70,#REF!,#REF!),(""))</f>
        <v/>
      </c>
      <c r="E142" s="273" t="str">
        <f>IFERROR(AVERAGEIFS(#REF!,#REF!,$B142,#REF!,"Corporativo",#REF!,E$70,#REF!,#REF!),(""))</f>
        <v/>
      </c>
      <c r="F142" s="273" t="str">
        <f>IFERROR(AVERAGEIFS(#REF!,#REF!,$B142,#REF!,"Corporativo",#REF!,F$70,#REF!,#REF!),(""))</f>
        <v/>
      </c>
      <c r="G142" s="273" t="str">
        <f>IFERROR(AVERAGEIFS(#REF!,#REF!,$B142,#REF!,"Corporativo",#REF!,G$70,#REF!,#REF!),(""))</f>
        <v/>
      </c>
      <c r="H142" s="61"/>
      <c r="I142" s="61"/>
      <c r="J142" s="61"/>
      <c r="K142" s="61"/>
      <c r="L142" s="8"/>
      <c r="M142" s="61"/>
      <c r="N142" s="61"/>
      <c r="O142" s="61"/>
      <c r="P142" s="61"/>
      <c r="Q142" s="61"/>
      <c r="R142" s="61"/>
      <c r="S142" s="61"/>
      <c r="T142" s="61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</row>
    <row r="143" spans="1:49" ht="13" x14ac:dyDescent="0.15">
      <c r="A143" s="8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8"/>
      <c r="M143" s="61"/>
      <c r="N143" s="61"/>
      <c r="O143" s="61"/>
      <c r="P143" s="61"/>
      <c r="Q143" s="61"/>
      <c r="R143" s="61"/>
      <c r="S143" s="61"/>
      <c r="T143" s="61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</row>
    <row r="144" spans="1:49" ht="13" x14ac:dyDescent="0.15">
      <c r="A144" s="8"/>
      <c r="B144" s="237" t="s">
        <v>2</v>
      </c>
      <c r="C144" s="314" t="s">
        <v>13</v>
      </c>
      <c r="D144" s="314" t="s">
        <v>292</v>
      </c>
      <c r="E144" s="314" t="s">
        <v>230</v>
      </c>
      <c r="F144" s="314" t="s">
        <v>291</v>
      </c>
      <c r="G144" s="314" t="s">
        <v>229</v>
      </c>
      <c r="H144" s="238" t="s">
        <v>290</v>
      </c>
      <c r="I144" s="314" t="s">
        <v>11</v>
      </c>
      <c r="J144" s="314" t="s">
        <v>4</v>
      </c>
      <c r="K144" s="314" t="s">
        <v>270</v>
      </c>
      <c r="L144" s="314" t="s">
        <v>271</v>
      </c>
      <c r="M144" s="61"/>
      <c r="N144" s="61"/>
      <c r="O144" s="61"/>
      <c r="P144" s="61"/>
      <c r="Q144" s="61"/>
      <c r="R144" s="61"/>
      <c r="S144" s="61"/>
      <c r="T144" s="61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</row>
    <row r="145" spans="1:49" ht="13" x14ac:dyDescent="0.15">
      <c r="A145" s="8"/>
      <c r="B145" s="289" t="s">
        <v>153</v>
      </c>
      <c r="C145" s="273" t="str">
        <f>IFERROR(AVERAGEIFS(#REF!,#REF!,$B145,#REF!,"Corporativo",#REF!,C$144,#REF!,#REF!),(""))</f>
        <v/>
      </c>
      <c r="D145" s="273" t="str">
        <f>IFERROR(AVERAGEIFS(#REF!,#REF!,$B145,#REF!,"Corporativo",#REF!,D$144,#REF!,#REF!),(""))</f>
        <v/>
      </c>
      <c r="E145" s="273" t="str">
        <f>IFERROR(AVERAGEIFS(#REF!,#REF!,$B145,#REF!,"Corporativo",#REF!,E$144,#REF!,#REF!),(""))</f>
        <v/>
      </c>
      <c r="F145" s="273" t="str">
        <f>IFERROR(AVERAGEIFS(#REF!,#REF!,$B145,#REF!,"Corporativo",#REF!,F$144,#REF!,#REF!),(""))</f>
        <v/>
      </c>
      <c r="G145" s="273" t="str">
        <f>IFERROR(AVERAGEIFS(#REF!,#REF!,$B145,#REF!,"Corporativo",#REF!,G$144,#REF!,#REF!),(""))</f>
        <v/>
      </c>
      <c r="H145" s="273" t="str">
        <f>IFERROR(AVERAGEIFS(#REF!,#REF!,$B145,#REF!,"Corporativo",#REF!,H$144,#REF!,#REF!),(""))</f>
        <v/>
      </c>
      <c r="I145" s="273" t="str">
        <f>IFERROR(AVERAGEIFS(#REF!,#REF!,$B145,#REF!,"Corporativo",#REF!,I$144,#REF!,#REF!),(""))</f>
        <v/>
      </c>
      <c r="J145" s="273" t="str">
        <f>IFERROR(AVERAGEIFS(#REF!,#REF!,$B145,#REF!,"Corporativo",#REF!,J$144,#REF!,#REF!),(""))</f>
        <v/>
      </c>
      <c r="K145" s="273" t="str">
        <f>IFERROR(AVERAGEIFS(#REF!,#REF!,$B145,#REF!,"Corporativo",#REF!,K$144,#REF!,#REF!),(""))</f>
        <v/>
      </c>
      <c r="L145" s="273" t="str">
        <f>IFERROR(AVERAGEIFS(#REF!,#REF!,$B145,#REF!,"Corporativo",#REF!,L$144,#REF!,#REF!),(""))</f>
        <v/>
      </c>
      <c r="M145" s="61"/>
      <c r="N145" s="61"/>
      <c r="O145" s="61"/>
      <c r="P145" s="61"/>
      <c r="Q145" s="61"/>
      <c r="R145" s="61"/>
      <c r="S145" s="61"/>
      <c r="T145" s="61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</row>
    <row r="146" spans="1:49" ht="13" x14ac:dyDescent="0.15">
      <c r="A146" s="8"/>
      <c r="B146" s="289" t="s">
        <v>155</v>
      </c>
      <c r="C146" s="273" t="str">
        <f>IFERROR(AVERAGEIFS(#REF!,#REF!,$B146,#REF!,"Corporativo",#REF!,C$144,#REF!,#REF!),(""))</f>
        <v/>
      </c>
      <c r="D146" s="273" t="str">
        <f>IFERROR(AVERAGEIFS(#REF!,#REF!,$B146,#REF!,"Corporativo",#REF!,D$144,#REF!,#REF!),(""))</f>
        <v/>
      </c>
      <c r="E146" s="273" t="str">
        <f>IFERROR(AVERAGEIFS(#REF!,#REF!,$B146,#REF!,"Corporativo",#REF!,E$144,#REF!,#REF!),(""))</f>
        <v/>
      </c>
      <c r="F146" s="273" t="str">
        <f>IFERROR(AVERAGEIFS(#REF!,#REF!,$B146,#REF!,"Corporativo",#REF!,F$144,#REF!,#REF!),(""))</f>
        <v/>
      </c>
      <c r="G146" s="273" t="str">
        <f>IFERROR(AVERAGEIFS(#REF!,#REF!,$B146,#REF!,"Corporativo",#REF!,G$144,#REF!,#REF!),(""))</f>
        <v/>
      </c>
      <c r="H146" s="273" t="str">
        <f>IFERROR(AVERAGEIFS(#REF!,#REF!,$B146,#REF!,"Corporativo",#REF!,H$144,#REF!,#REF!),(""))</f>
        <v/>
      </c>
      <c r="I146" s="273" t="str">
        <f>IFERROR(AVERAGEIFS(#REF!,#REF!,$B146,#REF!,"Corporativo",#REF!,I$144,#REF!,#REF!),(""))</f>
        <v/>
      </c>
      <c r="J146" s="273" t="str">
        <f>IFERROR(AVERAGEIFS(#REF!,#REF!,$B146,#REF!,"Corporativo",#REF!,J$144,#REF!,#REF!),(""))</f>
        <v/>
      </c>
      <c r="K146" s="273" t="str">
        <f>IFERROR(AVERAGEIFS(#REF!,#REF!,$B146,#REF!,"Corporativo",#REF!,K$144,#REF!,#REF!),(""))</f>
        <v/>
      </c>
      <c r="L146" s="273" t="str">
        <f>IFERROR(AVERAGEIFS(#REF!,#REF!,$B146,#REF!,"Corporativo",#REF!,L$144,#REF!,#REF!),(""))</f>
        <v/>
      </c>
      <c r="M146" s="61"/>
      <c r="N146" s="61"/>
      <c r="O146" s="61"/>
      <c r="P146" s="61"/>
      <c r="Q146" s="61"/>
      <c r="R146" s="61"/>
      <c r="S146" s="61"/>
      <c r="T146" s="61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</row>
    <row r="147" spans="1:49" ht="13" x14ac:dyDescent="0.15">
      <c r="A147" s="8"/>
      <c r="B147" s="289" t="s">
        <v>158</v>
      </c>
      <c r="C147" s="273" t="str">
        <f>IFERROR(AVERAGEIFS(#REF!,#REF!,$B147,#REF!,"Corporativo",#REF!,C$144,#REF!,#REF!),(""))</f>
        <v/>
      </c>
      <c r="D147" s="273" t="str">
        <f>IFERROR(AVERAGEIFS(#REF!,#REF!,$B147,#REF!,"Corporativo",#REF!,D$144,#REF!,#REF!),(""))</f>
        <v/>
      </c>
      <c r="E147" s="273" t="str">
        <f>IFERROR(AVERAGEIFS(#REF!,#REF!,$B147,#REF!,"Corporativo",#REF!,E$144,#REF!,#REF!),(""))</f>
        <v/>
      </c>
      <c r="F147" s="273" t="str">
        <f>IFERROR(AVERAGEIFS(#REF!,#REF!,$B147,#REF!,"Corporativo",#REF!,F$144,#REF!,#REF!),(""))</f>
        <v/>
      </c>
      <c r="G147" s="273" t="str">
        <f>IFERROR(AVERAGEIFS(#REF!,#REF!,$B147,#REF!,"Corporativo",#REF!,G$144,#REF!,#REF!),(""))</f>
        <v/>
      </c>
      <c r="H147" s="273" t="str">
        <f>IFERROR(AVERAGEIFS(#REF!,#REF!,$B147,#REF!,"Corporativo",#REF!,H$144,#REF!,#REF!),(""))</f>
        <v/>
      </c>
      <c r="I147" s="273" t="str">
        <f>IFERROR(AVERAGEIFS(#REF!,#REF!,$B147,#REF!,"Corporativo",#REF!,I$144,#REF!,#REF!),(""))</f>
        <v/>
      </c>
      <c r="J147" s="273" t="str">
        <f>IFERROR(AVERAGEIFS(#REF!,#REF!,$B147,#REF!,"Corporativo",#REF!,J$144,#REF!,#REF!),(""))</f>
        <v/>
      </c>
      <c r="K147" s="273" t="str">
        <f>IFERROR(AVERAGEIFS(#REF!,#REF!,$B147,#REF!,"Corporativo",#REF!,K$144,#REF!,#REF!),(""))</f>
        <v/>
      </c>
      <c r="L147" s="273" t="str">
        <f>IFERROR(AVERAGEIFS(#REF!,#REF!,$B147,#REF!,"Corporativo",#REF!,L$144,#REF!,#REF!),(""))</f>
        <v/>
      </c>
      <c r="M147" s="61"/>
      <c r="N147" s="61"/>
      <c r="O147" s="61"/>
      <c r="P147" s="61"/>
      <c r="Q147" s="61"/>
      <c r="R147" s="61"/>
      <c r="S147" s="61"/>
      <c r="T147" s="61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</row>
    <row r="148" spans="1:49" ht="13" x14ac:dyDescent="0.15">
      <c r="A148" s="8"/>
      <c r="B148" s="289" t="s">
        <v>160</v>
      </c>
      <c r="C148" s="273" t="str">
        <f>IFERROR(AVERAGEIFS(#REF!,#REF!,$B148,#REF!,"Corporativo",#REF!,C$144,#REF!,#REF!),(""))</f>
        <v/>
      </c>
      <c r="D148" s="273" t="str">
        <f>IFERROR(AVERAGEIFS(#REF!,#REF!,$B148,#REF!,"Corporativo",#REF!,D$144,#REF!,#REF!),(""))</f>
        <v/>
      </c>
      <c r="E148" s="273" t="str">
        <f>IFERROR(AVERAGEIFS(#REF!,#REF!,$B148,#REF!,"Corporativo",#REF!,E$144,#REF!,#REF!),(""))</f>
        <v/>
      </c>
      <c r="F148" s="273" t="str">
        <f>IFERROR(AVERAGEIFS(#REF!,#REF!,$B148,#REF!,"Corporativo",#REF!,F$144,#REF!,#REF!),(""))</f>
        <v/>
      </c>
      <c r="G148" s="273" t="str">
        <f>IFERROR(AVERAGEIFS(#REF!,#REF!,$B148,#REF!,"Corporativo",#REF!,G$144,#REF!,#REF!),(""))</f>
        <v/>
      </c>
      <c r="H148" s="273" t="str">
        <f>IFERROR(AVERAGEIFS(#REF!,#REF!,$B148,#REF!,"Corporativo",#REF!,H$144,#REF!,#REF!),(""))</f>
        <v/>
      </c>
      <c r="I148" s="273" t="str">
        <f>IFERROR(AVERAGEIFS(#REF!,#REF!,$B148,#REF!,"Corporativo",#REF!,I$144,#REF!,#REF!),(""))</f>
        <v/>
      </c>
      <c r="J148" s="273" t="str">
        <f>IFERROR(AVERAGEIFS(#REF!,#REF!,$B148,#REF!,"Corporativo",#REF!,J$144,#REF!,#REF!),(""))</f>
        <v/>
      </c>
      <c r="K148" s="273" t="str">
        <f>IFERROR(AVERAGEIFS(#REF!,#REF!,$B148,#REF!,"Corporativo",#REF!,K$144,#REF!,#REF!),(""))</f>
        <v/>
      </c>
      <c r="L148" s="273" t="str">
        <f>IFERROR(AVERAGEIFS(#REF!,#REF!,$B148,#REF!,"Corporativo",#REF!,L$144,#REF!,#REF!),(""))</f>
        <v/>
      </c>
      <c r="M148" s="61"/>
      <c r="N148" s="61"/>
      <c r="O148" s="61"/>
      <c r="P148" s="61"/>
      <c r="Q148" s="61"/>
      <c r="R148" s="61"/>
      <c r="S148" s="61"/>
      <c r="T148" s="61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</row>
    <row r="149" spans="1:49" ht="13" x14ac:dyDescent="0.15">
      <c r="A149" s="8"/>
      <c r="B149" s="289" t="s">
        <v>162</v>
      </c>
      <c r="C149" s="273" t="str">
        <f>IFERROR(AVERAGEIFS(#REF!,#REF!,$B149,#REF!,"Corporativo",#REF!,C$144,#REF!,#REF!),(""))</f>
        <v/>
      </c>
      <c r="D149" s="273" t="str">
        <f>IFERROR(AVERAGEIFS(#REF!,#REF!,$B149,#REF!,"Corporativo",#REF!,D$144,#REF!,#REF!),(""))</f>
        <v/>
      </c>
      <c r="E149" s="273" t="str">
        <f>IFERROR(AVERAGEIFS(#REF!,#REF!,$B149,#REF!,"Corporativo",#REF!,E$144,#REF!,#REF!),(""))</f>
        <v/>
      </c>
      <c r="F149" s="273" t="str">
        <f>IFERROR(AVERAGEIFS(#REF!,#REF!,$B149,#REF!,"Corporativo",#REF!,F$144,#REF!,#REF!),(""))</f>
        <v/>
      </c>
      <c r="G149" s="273" t="str">
        <f>IFERROR(AVERAGEIFS(#REF!,#REF!,$B149,#REF!,"Corporativo",#REF!,G$144,#REF!,#REF!),(""))</f>
        <v/>
      </c>
      <c r="H149" s="273" t="str">
        <f>IFERROR(AVERAGEIFS(#REF!,#REF!,$B149,#REF!,"Corporativo",#REF!,H$144,#REF!,#REF!),(""))</f>
        <v/>
      </c>
      <c r="I149" s="273" t="str">
        <f>IFERROR(AVERAGEIFS(#REF!,#REF!,$B149,#REF!,"Corporativo",#REF!,I$144,#REF!,#REF!),(""))</f>
        <v/>
      </c>
      <c r="J149" s="273" t="str">
        <f>IFERROR(AVERAGEIFS(#REF!,#REF!,$B149,#REF!,"Corporativo",#REF!,J$144,#REF!,#REF!),(""))</f>
        <v/>
      </c>
      <c r="K149" s="273" t="str">
        <f>IFERROR(AVERAGEIFS(#REF!,#REF!,$B149,#REF!,"Corporativo",#REF!,K$144,#REF!,#REF!),(""))</f>
        <v/>
      </c>
      <c r="L149" s="273" t="str">
        <f>IFERROR(AVERAGEIFS(#REF!,#REF!,$B149,#REF!,"Corporativo",#REF!,L$144,#REF!,#REF!),(""))</f>
        <v/>
      </c>
      <c r="M149" s="61"/>
      <c r="N149" s="61"/>
      <c r="O149" s="61"/>
      <c r="P149" s="61"/>
      <c r="Q149" s="61"/>
      <c r="R149" s="61"/>
      <c r="S149" s="61"/>
      <c r="T149" s="61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ht="13" x14ac:dyDescent="0.15">
      <c r="A150" s="8"/>
      <c r="B150" s="289" t="s">
        <v>294</v>
      </c>
      <c r="C150" s="273" t="str">
        <f>IFERROR(AVERAGEIFS(#REF!,#REF!,$B150,#REF!,"Corporativo",#REF!,C$144,#REF!,#REF!),(""))</f>
        <v/>
      </c>
      <c r="D150" s="273" t="str">
        <f>IFERROR(AVERAGEIFS(#REF!,#REF!,$B150,#REF!,"Corporativo",#REF!,D$144,#REF!,#REF!),(""))</f>
        <v/>
      </c>
      <c r="E150" s="273" t="str">
        <f>IFERROR(AVERAGEIFS(#REF!,#REF!,$B150,#REF!,"Corporativo",#REF!,E$144,#REF!,#REF!),(""))</f>
        <v/>
      </c>
      <c r="F150" s="273" t="str">
        <f>IFERROR(AVERAGEIFS(#REF!,#REF!,$B150,#REF!,"Corporativo",#REF!,F$144,#REF!,#REF!),(""))</f>
        <v/>
      </c>
      <c r="G150" s="273" t="str">
        <f>IFERROR(AVERAGEIFS(#REF!,#REF!,$B150,#REF!,"Corporativo",#REF!,G$144,#REF!,#REF!),(""))</f>
        <v/>
      </c>
      <c r="H150" s="273" t="str">
        <f>IFERROR(AVERAGEIFS(#REF!,#REF!,$B150,#REF!,"Corporativo",#REF!,H$144,#REF!,#REF!),(""))</f>
        <v/>
      </c>
      <c r="I150" s="273" t="str">
        <f>IFERROR(AVERAGEIFS(#REF!,#REF!,$B150,#REF!,"Corporativo",#REF!,I$144,#REF!,#REF!),(""))</f>
        <v/>
      </c>
      <c r="J150" s="273" t="str">
        <f>IFERROR(AVERAGEIFS(#REF!,#REF!,$B150,#REF!,"Corporativo",#REF!,J$144,#REF!,#REF!),(""))</f>
        <v/>
      </c>
      <c r="K150" s="273" t="str">
        <f>IFERROR(AVERAGEIFS(#REF!,#REF!,$B150,#REF!,"Corporativo",#REF!,K$144,#REF!,#REF!),(""))</f>
        <v/>
      </c>
      <c r="L150" s="273" t="str">
        <f>IFERROR(AVERAGEIFS(#REF!,#REF!,$B150,#REF!,"Corporativo",#REF!,L$144,#REF!,#REF!),(""))</f>
        <v/>
      </c>
      <c r="M150" s="61"/>
      <c r="N150" s="61"/>
      <c r="O150" s="61"/>
      <c r="P150" s="61"/>
      <c r="Q150" s="61"/>
      <c r="R150" s="61"/>
      <c r="S150" s="61"/>
      <c r="T150" s="61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:49" ht="13" x14ac:dyDescent="0.15">
      <c r="A151" s="8"/>
      <c r="B151" s="289" t="s">
        <v>164</v>
      </c>
      <c r="C151" s="273" t="str">
        <f>IFERROR(AVERAGEIFS(#REF!,#REF!,$B151,#REF!,"Corporativo",#REF!,C$144,#REF!,#REF!),(""))</f>
        <v/>
      </c>
      <c r="D151" s="273" t="str">
        <f>IFERROR(AVERAGEIFS(#REF!,#REF!,$B151,#REF!,"Corporativo",#REF!,D$144,#REF!,#REF!),(""))</f>
        <v/>
      </c>
      <c r="E151" s="273" t="str">
        <f>IFERROR(AVERAGEIFS(#REF!,#REF!,$B151,#REF!,"Corporativo",#REF!,E$144,#REF!,#REF!),(""))</f>
        <v/>
      </c>
      <c r="F151" s="273" t="str">
        <f>IFERROR(AVERAGEIFS(#REF!,#REF!,$B151,#REF!,"Corporativo",#REF!,F$144,#REF!,#REF!),(""))</f>
        <v/>
      </c>
      <c r="G151" s="273" t="str">
        <f>IFERROR(AVERAGEIFS(#REF!,#REF!,$B151,#REF!,"Corporativo",#REF!,G$144,#REF!,#REF!),(""))</f>
        <v/>
      </c>
      <c r="H151" s="273" t="str">
        <f>IFERROR(AVERAGEIFS(#REF!,#REF!,$B151,#REF!,"Corporativo",#REF!,H$144,#REF!,#REF!),(""))</f>
        <v/>
      </c>
      <c r="I151" s="273" t="str">
        <f>IFERROR(AVERAGEIFS(#REF!,#REF!,$B151,#REF!,"Corporativo",#REF!,I$144,#REF!,#REF!),(""))</f>
        <v/>
      </c>
      <c r="J151" s="273" t="str">
        <f>IFERROR(AVERAGEIFS(#REF!,#REF!,$B151,#REF!,"Corporativo",#REF!,J$144,#REF!,#REF!),(""))</f>
        <v/>
      </c>
      <c r="K151" s="273" t="str">
        <f>IFERROR(AVERAGEIFS(#REF!,#REF!,$B151,#REF!,"Corporativo",#REF!,K$144,#REF!,#REF!),(""))</f>
        <v/>
      </c>
      <c r="L151" s="273" t="str">
        <f>IFERROR(AVERAGEIFS(#REF!,#REF!,$B151,#REF!,"Corporativo",#REF!,L$144,#REF!,#REF!),(""))</f>
        <v/>
      </c>
      <c r="M151" s="61"/>
      <c r="N151" s="61"/>
      <c r="O151" s="61"/>
      <c r="P151" s="61"/>
      <c r="Q151" s="61"/>
      <c r="R151" s="61"/>
      <c r="S151" s="61"/>
      <c r="T151" s="61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</row>
    <row r="152" spans="1:49" ht="13" x14ac:dyDescent="0.15">
      <c r="A152" s="8"/>
      <c r="B152" s="289" t="s">
        <v>165</v>
      </c>
      <c r="C152" s="273" t="str">
        <f>IFERROR(AVERAGEIFS(#REF!,#REF!,$B152,#REF!,"Corporativo",#REF!,C$144,#REF!,#REF!),(""))</f>
        <v/>
      </c>
      <c r="D152" s="273" t="str">
        <f>IFERROR(AVERAGEIFS(#REF!,#REF!,$B152,#REF!,"Corporativo",#REF!,D$144,#REF!,#REF!),(""))</f>
        <v/>
      </c>
      <c r="E152" s="273" t="str">
        <f>IFERROR(AVERAGEIFS(#REF!,#REF!,$B152,#REF!,"Corporativo",#REF!,E$144,#REF!,#REF!),(""))</f>
        <v/>
      </c>
      <c r="F152" s="273" t="str">
        <f>IFERROR(AVERAGEIFS(#REF!,#REF!,$B152,#REF!,"Corporativo",#REF!,F$144,#REF!,#REF!),(""))</f>
        <v/>
      </c>
      <c r="G152" s="273" t="str">
        <f>IFERROR(AVERAGEIFS(#REF!,#REF!,$B152,#REF!,"Corporativo",#REF!,G$144,#REF!,#REF!),(""))</f>
        <v/>
      </c>
      <c r="H152" s="273" t="str">
        <f>IFERROR(AVERAGEIFS(#REF!,#REF!,$B152,#REF!,"Corporativo",#REF!,H$144,#REF!,#REF!),(""))</f>
        <v/>
      </c>
      <c r="I152" s="273" t="str">
        <f>IFERROR(AVERAGEIFS(#REF!,#REF!,$B152,#REF!,"Corporativo",#REF!,I$144,#REF!,#REF!),(""))</f>
        <v/>
      </c>
      <c r="J152" s="273" t="str">
        <f>IFERROR(AVERAGEIFS(#REF!,#REF!,$B152,#REF!,"Corporativo",#REF!,J$144,#REF!,#REF!),(""))</f>
        <v/>
      </c>
      <c r="K152" s="273" t="str">
        <f>IFERROR(AVERAGEIFS(#REF!,#REF!,$B152,#REF!,"Corporativo",#REF!,K$144,#REF!,#REF!),(""))</f>
        <v/>
      </c>
      <c r="L152" s="273" t="str">
        <f>IFERROR(AVERAGEIFS(#REF!,#REF!,$B152,#REF!,"Corporativo",#REF!,L$144,#REF!,#REF!),(""))</f>
        <v/>
      </c>
      <c r="M152" s="61"/>
      <c r="N152" s="62"/>
      <c r="O152" s="61"/>
      <c r="P152" s="61"/>
      <c r="Q152" s="61"/>
      <c r="R152" s="61"/>
      <c r="S152" s="61"/>
      <c r="T152" s="61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</row>
    <row r="153" spans="1:49" ht="13" x14ac:dyDescent="0.15">
      <c r="A153" s="8"/>
      <c r="B153" s="289" t="s">
        <v>89</v>
      </c>
      <c r="C153" s="273" t="str">
        <f>IFERROR(AVERAGEIFS(#REF!,#REF!,$B153,#REF!,"Corporativo",#REF!,C$144,#REF!,#REF!),(""))</f>
        <v/>
      </c>
      <c r="D153" s="273" t="str">
        <f>IFERROR(AVERAGEIFS(#REF!,#REF!,$B153,#REF!,"Corporativo",#REF!,D$144,#REF!,#REF!),(""))</f>
        <v/>
      </c>
      <c r="E153" s="273" t="str">
        <f>IFERROR(AVERAGEIFS(#REF!,#REF!,$B153,#REF!,"Corporativo",#REF!,E$144,#REF!,#REF!),(""))</f>
        <v/>
      </c>
      <c r="F153" s="273" t="str">
        <f>IFERROR(AVERAGEIFS(#REF!,#REF!,$B153,#REF!,"Corporativo",#REF!,F$144,#REF!,#REF!),(""))</f>
        <v/>
      </c>
      <c r="G153" s="273" t="str">
        <f>IFERROR(AVERAGEIFS(#REF!,#REF!,$B153,#REF!,"Corporativo",#REF!,G$144,#REF!,#REF!),(""))</f>
        <v/>
      </c>
      <c r="H153" s="273" t="str">
        <f>IFERROR(AVERAGEIFS(#REF!,#REF!,$B153,#REF!,"Corporativo",#REF!,H$144,#REF!,#REF!),(""))</f>
        <v/>
      </c>
      <c r="I153" s="273" t="str">
        <f>IFERROR(AVERAGEIFS(#REF!,#REF!,$B153,#REF!,"Corporativo",#REF!,I$144,#REF!,#REF!),(""))</f>
        <v/>
      </c>
      <c r="J153" s="273" t="str">
        <f>IFERROR(AVERAGEIFS(#REF!,#REF!,$B153,#REF!,"Corporativo",#REF!,J$144,#REF!,#REF!),(""))</f>
        <v/>
      </c>
      <c r="K153" s="273" t="str">
        <f>IFERROR(AVERAGEIFS(#REF!,#REF!,$B153,#REF!,"Corporativo",#REF!,K$144,#REF!,#REF!),(""))</f>
        <v/>
      </c>
      <c r="L153" s="273" t="str">
        <f>IFERROR(AVERAGEIFS(#REF!,#REF!,$B153,#REF!,"Corporativo",#REF!,L$144,#REF!,#REF!),(""))</f>
        <v/>
      </c>
      <c r="M153" s="61"/>
      <c r="N153" s="62"/>
      <c r="O153" s="61"/>
      <c r="P153" s="61"/>
      <c r="Q153" s="61"/>
      <c r="R153" s="61"/>
      <c r="S153" s="61"/>
      <c r="T153" s="61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</row>
    <row r="154" spans="1:49" ht="13" x14ac:dyDescent="0.15">
      <c r="A154" s="8"/>
      <c r="B154" s="289" t="s">
        <v>166</v>
      </c>
      <c r="C154" s="273" t="str">
        <f>IFERROR(AVERAGEIFS(#REF!,#REF!,$B154,#REF!,"Corporativo",#REF!,C$144,#REF!,#REF!),(""))</f>
        <v/>
      </c>
      <c r="D154" s="273" t="str">
        <f>IFERROR(AVERAGEIFS(#REF!,#REF!,$B154,#REF!,"Corporativo",#REF!,D$144,#REF!,#REF!),(""))</f>
        <v/>
      </c>
      <c r="E154" s="273" t="str">
        <f>IFERROR(AVERAGEIFS(#REF!,#REF!,$B154,#REF!,"Corporativo",#REF!,E$144,#REF!,#REF!),(""))</f>
        <v/>
      </c>
      <c r="F154" s="273" t="str">
        <f>IFERROR(AVERAGEIFS(#REF!,#REF!,$B154,#REF!,"Corporativo",#REF!,F$144,#REF!,#REF!),(""))</f>
        <v/>
      </c>
      <c r="G154" s="273" t="str">
        <f>IFERROR(AVERAGEIFS(#REF!,#REF!,$B154,#REF!,"Corporativo",#REF!,G$144,#REF!,#REF!),(""))</f>
        <v/>
      </c>
      <c r="H154" s="273" t="str">
        <f>IFERROR(AVERAGEIFS(#REF!,#REF!,$B154,#REF!,"Corporativo",#REF!,H$144,#REF!,#REF!),(""))</f>
        <v/>
      </c>
      <c r="I154" s="273" t="str">
        <f>IFERROR(AVERAGEIFS(#REF!,#REF!,$B154,#REF!,"Corporativo",#REF!,I$144,#REF!,#REF!),(""))</f>
        <v/>
      </c>
      <c r="J154" s="273" t="str">
        <f>IFERROR(AVERAGEIFS(#REF!,#REF!,$B154,#REF!,"Corporativo",#REF!,J$144,#REF!,#REF!),(""))</f>
        <v/>
      </c>
      <c r="K154" s="273" t="str">
        <f>IFERROR(AVERAGEIFS(#REF!,#REF!,$B154,#REF!,"Corporativo",#REF!,K$144,#REF!,#REF!),(""))</f>
        <v/>
      </c>
      <c r="L154" s="273" t="str">
        <f>IFERROR(AVERAGEIFS(#REF!,#REF!,$B154,#REF!,"Corporativo",#REF!,L$144,#REF!,#REF!),(""))</f>
        <v/>
      </c>
      <c r="M154" s="61"/>
      <c r="N154" s="61"/>
      <c r="O154" s="61"/>
      <c r="P154" s="61"/>
      <c r="Q154" s="61"/>
      <c r="R154" s="61"/>
      <c r="S154" s="61"/>
      <c r="T154" s="61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</row>
    <row r="155" spans="1:49" ht="13" x14ac:dyDescent="0.15">
      <c r="A155" s="8"/>
      <c r="B155" s="289" t="s">
        <v>167</v>
      </c>
      <c r="C155" s="273" t="str">
        <f>IFERROR(AVERAGEIFS(#REF!,#REF!,$B155,#REF!,"Corporativo",#REF!,C$144,#REF!,#REF!),(""))</f>
        <v/>
      </c>
      <c r="D155" s="273" t="str">
        <f>IFERROR(AVERAGEIFS(#REF!,#REF!,$B155,#REF!,"Corporativo",#REF!,D$144,#REF!,#REF!),(""))</f>
        <v/>
      </c>
      <c r="E155" s="273" t="str">
        <f>IFERROR(AVERAGEIFS(#REF!,#REF!,$B155,#REF!,"Corporativo",#REF!,E$144,#REF!,#REF!),(""))</f>
        <v/>
      </c>
      <c r="F155" s="273" t="str">
        <f>IFERROR(AVERAGEIFS(#REF!,#REF!,$B155,#REF!,"Corporativo",#REF!,F$144,#REF!,#REF!),(""))</f>
        <v/>
      </c>
      <c r="G155" s="273" t="str">
        <f>IFERROR(AVERAGEIFS(#REF!,#REF!,$B155,#REF!,"Corporativo",#REF!,G$144,#REF!,#REF!),(""))</f>
        <v/>
      </c>
      <c r="H155" s="273" t="str">
        <f>IFERROR(AVERAGEIFS(#REF!,#REF!,$B155,#REF!,"Corporativo",#REF!,H$144,#REF!,#REF!),(""))</f>
        <v/>
      </c>
      <c r="I155" s="273" t="str">
        <f>IFERROR(AVERAGEIFS(#REF!,#REF!,$B155,#REF!,"Corporativo",#REF!,I$144,#REF!,#REF!),(""))</f>
        <v/>
      </c>
      <c r="J155" s="273" t="str">
        <f>IFERROR(AVERAGEIFS(#REF!,#REF!,$B155,#REF!,"Corporativo",#REF!,J$144,#REF!,#REF!),(""))</f>
        <v/>
      </c>
      <c r="K155" s="273" t="str">
        <f>IFERROR(AVERAGEIFS(#REF!,#REF!,$B155,#REF!,"Corporativo",#REF!,K$144,#REF!,#REF!),(""))</f>
        <v/>
      </c>
      <c r="L155" s="273" t="str">
        <f>IFERROR(AVERAGEIFS(#REF!,#REF!,$B155,#REF!,"Corporativo",#REF!,L$144,#REF!,#REF!),(""))</f>
        <v/>
      </c>
      <c r="M155" s="61"/>
      <c r="N155" s="61"/>
      <c r="O155" s="61"/>
      <c r="P155" s="61"/>
      <c r="Q155" s="61"/>
      <c r="R155" s="61"/>
      <c r="S155" s="61"/>
      <c r="T155" s="61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</row>
    <row r="156" spans="1:49" ht="13" x14ac:dyDescent="0.15">
      <c r="A156" s="8"/>
      <c r="B156" s="289" t="s">
        <v>168</v>
      </c>
      <c r="C156" s="273" t="str">
        <f>IFERROR(AVERAGEIFS(#REF!,#REF!,$B156,#REF!,"Corporativo",#REF!,C$144,#REF!,#REF!),(""))</f>
        <v/>
      </c>
      <c r="D156" s="273" t="str">
        <f>IFERROR(AVERAGEIFS(#REF!,#REF!,$B156,#REF!,"Corporativo",#REF!,D$144,#REF!,#REF!),(""))</f>
        <v/>
      </c>
      <c r="E156" s="273" t="str">
        <f>IFERROR(AVERAGEIFS(#REF!,#REF!,$B156,#REF!,"Corporativo",#REF!,E$144,#REF!,#REF!),(""))</f>
        <v/>
      </c>
      <c r="F156" s="273" t="str">
        <f>IFERROR(AVERAGEIFS(#REF!,#REF!,$B156,#REF!,"Corporativo",#REF!,F$144,#REF!,#REF!),(""))</f>
        <v/>
      </c>
      <c r="G156" s="273" t="str">
        <f>IFERROR(AVERAGEIFS(#REF!,#REF!,$B156,#REF!,"Corporativo",#REF!,G$144,#REF!,#REF!),(""))</f>
        <v/>
      </c>
      <c r="H156" s="273" t="str">
        <f>IFERROR(AVERAGEIFS(#REF!,#REF!,$B156,#REF!,"Corporativo",#REF!,H$144,#REF!,#REF!),(""))</f>
        <v/>
      </c>
      <c r="I156" s="273" t="str">
        <f>IFERROR(AVERAGEIFS(#REF!,#REF!,$B156,#REF!,"Corporativo",#REF!,I$144,#REF!,#REF!),(""))</f>
        <v/>
      </c>
      <c r="J156" s="273" t="str">
        <f>IFERROR(AVERAGEIFS(#REF!,#REF!,$B156,#REF!,"Corporativo",#REF!,J$144,#REF!,#REF!),(""))</f>
        <v/>
      </c>
      <c r="K156" s="273" t="str">
        <f>IFERROR(AVERAGEIFS(#REF!,#REF!,$B156,#REF!,"Corporativo",#REF!,K$144,#REF!,#REF!),(""))</f>
        <v/>
      </c>
      <c r="L156" s="273" t="str">
        <f>IFERROR(AVERAGEIFS(#REF!,#REF!,$B156,#REF!,"Corporativo",#REF!,L$144,#REF!,#REF!),(""))</f>
        <v/>
      </c>
      <c r="M156" s="61"/>
      <c r="N156" s="61"/>
      <c r="O156" s="61"/>
      <c r="P156" s="61"/>
      <c r="Q156" s="61"/>
      <c r="R156" s="61"/>
      <c r="S156" s="61"/>
      <c r="T156" s="61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</row>
    <row r="157" spans="1:49" ht="13" x14ac:dyDescent="0.15">
      <c r="A157" s="8"/>
      <c r="B157" s="289" t="s">
        <v>169</v>
      </c>
      <c r="C157" s="273" t="str">
        <f>IFERROR(AVERAGEIFS(#REF!,#REF!,$B157,#REF!,"Corporativo",#REF!,C$144,#REF!,#REF!),(""))</f>
        <v/>
      </c>
      <c r="D157" s="273" t="str">
        <f>IFERROR(AVERAGEIFS(#REF!,#REF!,$B157,#REF!,"Corporativo",#REF!,D$144,#REF!,#REF!),(""))</f>
        <v/>
      </c>
      <c r="E157" s="273" t="str">
        <f>IFERROR(AVERAGEIFS(#REF!,#REF!,$B157,#REF!,"Corporativo",#REF!,E$144,#REF!,#REF!),(""))</f>
        <v/>
      </c>
      <c r="F157" s="273" t="str">
        <f>IFERROR(AVERAGEIFS(#REF!,#REF!,$B157,#REF!,"Corporativo",#REF!,F$144,#REF!,#REF!),(""))</f>
        <v/>
      </c>
      <c r="G157" s="273" t="str">
        <f>IFERROR(AVERAGEIFS(#REF!,#REF!,$B157,#REF!,"Corporativo",#REF!,G$144,#REF!,#REF!),(""))</f>
        <v/>
      </c>
      <c r="H157" s="273" t="str">
        <f>IFERROR(AVERAGEIFS(#REF!,#REF!,$B157,#REF!,"Corporativo",#REF!,H$144,#REF!,#REF!),(""))</f>
        <v/>
      </c>
      <c r="I157" s="273" t="str">
        <f>IFERROR(AVERAGEIFS(#REF!,#REF!,$B157,#REF!,"Corporativo",#REF!,I$144,#REF!,#REF!),(""))</f>
        <v/>
      </c>
      <c r="J157" s="273" t="str">
        <f>IFERROR(AVERAGEIFS(#REF!,#REF!,$B157,#REF!,"Corporativo",#REF!,J$144,#REF!,#REF!),(""))</f>
        <v/>
      </c>
      <c r="K157" s="273" t="str">
        <f>IFERROR(AVERAGEIFS(#REF!,#REF!,$B157,#REF!,"Corporativo",#REF!,K$144,#REF!,#REF!),(""))</f>
        <v/>
      </c>
      <c r="L157" s="273" t="str">
        <f>IFERROR(AVERAGEIFS(#REF!,#REF!,$B157,#REF!,"Corporativo",#REF!,L$144,#REF!,#REF!),(""))</f>
        <v/>
      </c>
      <c r="M157" s="61"/>
      <c r="N157" s="61"/>
      <c r="O157" s="61"/>
      <c r="P157" s="61"/>
      <c r="Q157" s="61"/>
      <c r="R157" s="61"/>
      <c r="S157" s="61"/>
      <c r="T157" s="61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</row>
    <row r="158" spans="1:49" ht="13" x14ac:dyDescent="0.15">
      <c r="A158" s="8"/>
      <c r="B158" s="289" t="s">
        <v>170</v>
      </c>
      <c r="C158" s="273" t="str">
        <f>IFERROR(AVERAGEIFS(#REF!,#REF!,$B158,#REF!,"Corporativo",#REF!,C$144,#REF!,#REF!),(""))</f>
        <v/>
      </c>
      <c r="D158" s="273" t="str">
        <f>IFERROR(AVERAGEIFS(#REF!,#REF!,$B158,#REF!,"Corporativo",#REF!,D$144,#REF!,#REF!),(""))</f>
        <v/>
      </c>
      <c r="E158" s="273" t="str">
        <f>IFERROR(AVERAGEIFS(#REF!,#REF!,$B158,#REF!,"Corporativo",#REF!,E$144,#REF!,#REF!),(""))</f>
        <v/>
      </c>
      <c r="F158" s="273" t="str">
        <f>IFERROR(AVERAGEIFS(#REF!,#REF!,$B158,#REF!,"Corporativo",#REF!,F$144,#REF!,#REF!),(""))</f>
        <v/>
      </c>
      <c r="G158" s="273" t="str">
        <f>IFERROR(AVERAGEIFS(#REF!,#REF!,$B158,#REF!,"Corporativo",#REF!,G$144,#REF!,#REF!),(""))</f>
        <v/>
      </c>
      <c r="H158" s="273" t="str">
        <f>IFERROR(AVERAGEIFS(#REF!,#REF!,$B158,#REF!,"Corporativo",#REF!,H$144,#REF!,#REF!),(""))</f>
        <v/>
      </c>
      <c r="I158" s="273" t="str">
        <f>IFERROR(AVERAGEIFS(#REF!,#REF!,$B158,#REF!,"Corporativo",#REF!,I$144,#REF!,#REF!),(""))</f>
        <v/>
      </c>
      <c r="J158" s="273" t="str">
        <f>IFERROR(AVERAGEIFS(#REF!,#REF!,$B158,#REF!,"Corporativo",#REF!,J$144,#REF!,#REF!),(""))</f>
        <v/>
      </c>
      <c r="K158" s="273" t="str">
        <f>IFERROR(AVERAGEIFS(#REF!,#REF!,$B158,#REF!,"Corporativo",#REF!,K$144,#REF!,#REF!),(""))</f>
        <v/>
      </c>
      <c r="L158" s="273" t="str">
        <f>IFERROR(AVERAGEIFS(#REF!,#REF!,$B158,#REF!,"Corporativo",#REF!,L$144,#REF!,#REF!),(""))</f>
        <v/>
      </c>
      <c r="M158" s="61"/>
      <c r="N158" s="61"/>
      <c r="O158" s="61"/>
      <c r="P158" s="61"/>
      <c r="Q158" s="61"/>
      <c r="R158" s="61"/>
      <c r="S158" s="61"/>
      <c r="T158" s="61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 spans="1:49" ht="13" x14ac:dyDescent="0.15">
      <c r="A159" s="8"/>
      <c r="B159" s="289" t="s">
        <v>171</v>
      </c>
      <c r="C159" s="273" t="str">
        <f>IFERROR(AVERAGEIFS(#REF!,#REF!,$B159,#REF!,"Corporativo",#REF!,C$144,#REF!,#REF!),(""))</f>
        <v/>
      </c>
      <c r="D159" s="273" t="str">
        <f>IFERROR(AVERAGEIFS(#REF!,#REF!,$B159,#REF!,"Corporativo",#REF!,D$144,#REF!,#REF!),(""))</f>
        <v/>
      </c>
      <c r="E159" s="273" t="str">
        <f>IFERROR(AVERAGEIFS(#REF!,#REF!,$B159,#REF!,"Corporativo",#REF!,E$144,#REF!,#REF!),(""))</f>
        <v/>
      </c>
      <c r="F159" s="273" t="str">
        <f>IFERROR(AVERAGEIFS(#REF!,#REF!,$B159,#REF!,"Corporativo",#REF!,F$144,#REF!,#REF!),(""))</f>
        <v/>
      </c>
      <c r="G159" s="273" t="str">
        <f>IFERROR(AVERAGEIFS(#REF!,#REF!,$B159,#REF!,"Corporativo",#REF!,G$144,#REF!,#REF!),(""))</f>
        <v/>
      </c>
      <c r="H159" s="273" t="str">
        <f>IFERROR(AVERAGEIFS(#REF!,#REF!,$B159,#REF!,"Corporativo",#REF!,H$144,#REF!,#REF!),(""))</f>
        <v/>
      </c>
      <c r="I159" s="273" t="str">
        <f>IFERROR(AVERAGEIFS(#REF!,#REF!,$B159,#REF!,"Corporativo",#REF!,I$144,#REF!,#REF!),(""))</f>
        <v/>
      </c>
      <c r="J159" s="273" t="str">
        <f>IFERROR(AVERAGEIFS(#REF!,#REF!,$B159,#REF!,"Corporativo",#REF!,J$144,#REF!,#REF!),(""))</f>
        <v/>
      </c>
      <c r="K159" s="273" t="str">
        <f>IFERROR(AVERAGEIFS(#REF!,#REF!,$B159,#REF!,"Corporativo",#REF!,K$144,#REF!,#REF!),(""))</f>
        <v/>
      </c>
      <c r="L159" s="273" t="str">
        <f>IFERROR(AVERAGEIFS(#REF!,#REF!,$B159,#REF!,"Corporativo",#REF!,L$144,#REF!,#REF!),(""))</f>
        <v/>
      </c>
      <c r="M159" s="61"/>
      <c r="N159" s="61"/>
      <c r="O159" s="61"/>
      <c r="P159" s="61"/>
      <c r="Q159" s="61"/>
      <c r="R159" s="61"/>
      <c r="S159" s="61"/>
      <c r="T159" s="61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:49" ht="13" x14ac:dyDescent="0.15">
      <c r="A160" s="8"/>
      <c r="B160" s="289" t="s">
        <v>172</v>
      </c>
      <c r="C160" s="273" t="str">
        <f>IFERROR(AVERAGEIFS(#REF!,#REF!,$B160,#REF!,"Corporativo",#REF!,C$144,#REF!,#REF!),(""))</f>
        <v/>
      </c>
      <c r="D160" s="273" t="str">
        <f>IFERROR(AVERAGEIFS(#REF!,#REF!,$B160,#REF!,"Corporativo",#REF!,D$144,#REF!,#REF!),(""))</f>
        <v/>
      </c>
      <c r="E160" s="273" t="str">
        <f>IFERROR(AVERAGEIFS(#REF!,#REF!,$B160,#REF!,"Corporativo",#REF!,E$144,#REF!,#REF!),(""))</f>
        <v/>
      </c>
      <c r="F160" s="273" t="str">
        <f>IFERROR(AVERAGEIFS(#REF!,#REF!,$B160,#REF!,"Corporativo",#REF!,F$144,#REF!,#REF!),(""))</f>
        <v/>
      </c>
      <c r="G160" s="273" t="str">
        <f>IFERROR(AVERAGEIFS(#REF!,#REF!,$B160,#REF!,"Corporativo",#REF!,G$144,#REF!,#REF!),(""))</f>
        <v/>
      </c>
      <c r="H160" s="273" t="str">
        <f>IFERROR(AVERAGEIFS(#REF!,#REF!,$B160,#REF!,"Corporativo",#REF!,H$144,#REF!,#REF!),(""))</f>
        <v/>
      </c>
      <c r="I160" s="273" t="str">
        <f>IFERROR(AVERAGEIFS(#REF!,#REF!,$B160,#REF!,"Corporativo",#REF!,I$144,#REF!,#REF!),(""))</f>
        <v/>
      </c>
      <c r="J160" s="273" t="str">
        <f>IFERROR(AVERAGEIFS(#REF!,#REF!,$B160,#REF!,"Corporativo",#REF!,J$144,#REF!,#REF!),(""))</f>
        <v/>
      </c>
      <c r="K160" s="273" t="str">
        <f>IFERROR(AVERAGEIFS(#REF!,#REF!,$B160,#REF!,"Corporativo",#REF!,K$144,#REF!,#REF!),(""))</f>
        <v/>
      </c>
      <c r="L160" s="273" t="str">
        <f>IFERROR(AVERAGEIFS(#REF!,#REF!,$B160,#REF!,"Corporativo",#REF!,L$144,#REF!,#REF!),(""))</f>
        <v/>
      </c>
      <c r="M160" s="61"/>
      <c r="N160" s="61"/>
      <c r="O160" s="61"/>
      <c r="P160" s="61"/>
      <c r="Q160" s="61"/>
      <c r="R160" s="61"/>
      <c r="S160" s="61"/>
      <c r="T160" s="61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 spans="1:49" ht="13" x14ac:dyDescent="0.15">
      <c r="A161" s="8"/>
      <c r="B161" s="289" t="s">
        <v>173</v>
      </c>
      <c r="C161" s="273" t="str">
        <f>IFERROR(AVERAGEIFS(#REF!,#REF!,$B161,#REF!,"Corporativo",#REF!,C$144,#REF!,#REF!),(""))</f>
        <v/>
      </c>
      <c r="D161" s="273" t="str">
        <f>IFERROR(AVERAGEIFS(#REF!,#REF!,$B161,#REF!,"Corporativo",#REF!,D$144,#REF!,#REF!),(""))</f>
        <v/>
      </c>
      <c r="E161" s="273" t="str">
        <f>IFERROR(AVERAGEIFS(#REF!,#REF!,$B161,#REF!,"Corporativo",#REF!,E$144,#REF!,#REF!),(""))</f>
        <v/>
      </c>
      <c r="F161" s="273" t="str">
        <f>IFERROR(AVERAGEIFS(#REF!,#REF!,$B161,#REF!,"Corporativo",#REF!,F$144,#REF!,#REF!),(""))</f>
        <v/>
      </c>
      <c r="G161" s="273" t="str">
        <f>IFERROR(AVERAGEIFS(#REF!,#REF!,$B161,#REF!,"Corporativo",#REF!,G$144,#REF!,#REF!),(""))</f>
        <v/>
      </c>
      <c r="H161" s="273" t="str">
        <f>IFERROR(AVERAGEIFS(#REF!,#REF!,$B161,#REF!,"Corporativo",#REF!,H$144,#REF!,#REF!),(""))</f>
        <v/>
      </c>
      <c r="I161" s="273" t="str">
        <f>IFERROR(AVERAGEIFS(#REF!,#REF!,$B161,#REF!,"Corporativo",#REF!,I$144,#REF!,#REF!),(""))</f>
        <v/>
      </c>
      <c r="J161" s="273" t="str">
        <f>IFERROR(AVERAGEIFS(#REF!,#REF!,$B161,#REF!,"Corporativo",#REF!,J$144,#REF!,#REF!),(""))</f>
        <v/>
      </c>
      <c r="K161" s="273" t="str">
        <f>IFERROR(AVERAGEIFS(#REF!,#REF!,$B161,#REF!,"Corporativo",#REF!,K$144,#REF!,#REF!),(""))</f>
        <v/>
      </c>
      <c r="L161" s="273" t="str">
        <f>IFERROR(AVERAGEIFS(#REF!,#REF!,$B161,#REF!,"Corporativo",#REF!,L$144,#REF!,#REF!),(""))</f>
        <v/>
      </c>
      <c r="M161" s="61"/>
      <c r="N161" s="61"/>
      <c r="O161" s="61"/>
      <c r="P161" s="61"/>
      <c r="Q161" s="61"/>
      <c r="R161" s="61"/>
      <c r="S161" s="61"/>
      <c r="T161" s="61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 spans="1:49" ht="13" x14ac:dyDescent="0.15">
      <c r="A162" s="8"/>
      <c r="B162" s="289" t="s">
        <v>174</v>
      </c>
      <c r="C162" s="273" t="str">
        <f>IFERROR(AVERAGEIFS(#REF!,#REF!,$B162,#REF!,"Corporativo",#REF!,C$144,#REF!,#REF!),(""))</f>
        <v/>
      </c>
      <c r="D162" s="273" t="str">
        <f>IFERROR(AVERAGEIFS(#REF!,#REF!,$B162,#REF!,"Corporativo",#REF!,D$144,#REF!,#REF!),(""))</f>
        <v/>
      </c>
      <c r="E162" s="273" t="str">
        <f>IFERROR(AVERAGEIFS(#REF!,#REF!,$B162,#REF!,"Corporativo",#REF!,E$144,#REF!,#REF!),(""))</f>
        <v/>
      </c>
      <c r="F162" s="273" t="str">
        <f>IFERROR(AVERAGEIFS(#REF!,#REF!,$B162,#REF!,"Corporativo",#REF!,F$144,#REF!,#REF!),(""))</f>
        <v/>
      </c>
      <c r="G162" s="273" t="str">
        <f>IFERROR(AVERAGEIFS(#REF!,#REF!,$B162,#REF!,"Corporativo",#REF!,G$144,#REF!,#REF!),(""))</f>
        <v/>
      </c>
      <c r="H162" s="273" t="str">
        <f>IFERROR(AVERAGEIFS(#REF!,#REF!,$B162,#REF!,"Corporativo",#REF!,H$144,#REF!,#REF!),(""))</f>
        <v/>
      </c>
      <c r="I162" s="273" t="str">
        <f>IFERROR(AVERAGEIFS(#REF!,#REF!,$B162,#REF!,"Corporativo",#REF!,I$144,#REF!,#REF!),(""))</f>
        <v/>
      </c>
      <c r="J162" s="273" t="str">
        <f>IFERROR(AVERAGEIFS(#REF!,#REF!,$B162,#REF!,"Corporativo",#REF!,J$144,#REF!,#REF!),(""))</f>
        <v/>
      </c>
      <c r="K162" s="273" t="str">
        <f>IFERROR(AVERAGEIFS(#REF!,#REF!,$B162,#REF!,"Corporativo",#REF!,K$144,#REF!,#REF!),(""))</f>
        <v/>
      </c>
      <c r="L162" s="273" t="str">
        <f>IFERROR(AVERAGEIFS(#REF!,#REF!,$B162,#REF!,"Corporativo",#REF!,L$144,#REF!,#REF!),(""))</f>
        <v/>
      </c>
      <c r="M162" s="61"/>
      <c r="N162" s="61"/>
      <c r="O162" s="61"/>
      <c r="P162" s="61"/>
      <c r="Q162" s="61"/>
      <c r="R162" s="61"/>
      <c r="S162" s="61"/>
      <c r="T162" s="61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 spans="1:49" ht="13" x14ac:dyDescent="0.15">
      <c r="A163" s="8"/>
      <c r="B163" s="289" t="s">
        <v>175</v>
      </c>
      <c r="C163" s="273" t="str">
        <f>IFERROR(AVERAGEIFS(#REF!,#REF!,$B163,#REF!,"Corporativo",#REF!,C$144,#REF!,#REF!),(""))</f>
        <v/>
      </c>
      <c r="D163" s="273" t="str">
        <f>IFERROR(AVERAGEIFS(#REF!,#REF!,$B163,#REF!,"Corporativo",#REF!,D$144,#REF!,#REF!),(""))</f>
        <v/>
      </c>
      <c r="E163" s="273" t="str">
        <f>IFERROR(AVERAGEIFS(#REF!,#REF!,$B163,#REF!,"Corporativo",#REF!,E$144,#REF!,#REF!),(""))</f>
        <v/>
      </c>
      <c r="F163" s="273" t="str">
        <f>IFERROR(AVERAGEIFS(#REF!,#REF!,$B163,#REF!,"Corporativo",#REF!,F$144,#REF!,#REF!),(""))</f>
        <v/>
      </c>
      <c r="G163" s="273" t="str">
        <f>IFERROR(AVERAGEIFS(#REF!,#REF!,$B163,#REF!,"Corporativo",#REF!,G$144,#REF!,#REF!),(""))</f>
        <v/>
      </c>
      <c r="H163" s="273" t="str">
        <f>IFERROR(AVERAGEIFS(#REF!,#REF!,$B163,#REF!,"Corporativo",#REF!,H$144,#REF!,#REF!),(""))</f>
        <v/>
      </c>
      <c r="I163" s="273" t="str">
        <f>IFERROR(AVERAGEIFS(#REF!,#REF!,$B163,#REF!,"Corporativo",#REF!,I$144,#REF!,#REF!),(""))</f>
        <v/>
      </c>
      <c r="J163" s="273" t="str">
        <f>IFERROR(AVERAGEIFS(#REF!,#REF!,$B163,#REF!,"Corporativo",#REF!,J$144,#REF!,#REF!),(""))</f>
        <v/>
      </c>
      <c r="K163" s="273" t="str">
        <f>IFERROR(AVERAGEIFS(#REF!,#REF!,$B163,#REF!,"Corporativo",#REF!,K$144,#REF!,#REF!),(""))</f>
        <v/>
      </c>
      <c r="L163" s="273" t="str">
        <f>IFERROR(AVERAGEIFS(#REF!,#REF!,$B163,#REF!,"Corporativo",#REF!,L$144,#REF!,#REF!),(""))</f>
        <v/>
      </c>
      <c r="M163" s="61"/>
      <c r="N163" s="61"/>
      <c r="O163" s="61"/>
      <c r="P163" s="61"/>
      <c r="Q163" s="61"/>
      <c r="R163" s="61"/>
      <c r="S163" s="61"/>
      <c r="T163" s="61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 spans="1:49" ht="13" x14ac:dyDescent="0.15">
      <c r="A164" s="8"/>
      <c r="B164" s="289" t="s">
        <v>176</v>
      </c>
      <c r="C164" s="273" t="str">
        <f>IFERROR(AVERAGEIFS(#REF!,#REF!,$B164,#REF!,"Corporativo",#REF!,C$144,#REF!,#REF!),(""))</f>
        <v/>
      </c>
      <c r="D164" s="273" t="str">
        <f>IFERROR(AVERAGEIFS(#REF!,#REF!,$B164,#REF!,"Corporativo",#REF!,D$144,#REF!,#REF!),(""))</f>
        <v/>
      </c>
      <c r="E164" s="273" t="str">
        <f>IFERROR(AVERAGEIFS(#REF!,#REF!,$B164,#REF!,"Corporativo",#REF!,E$144,#REF!,#REF!),(""))</f>
        <v/>
      </c>
      <c r="F164" s="273" t="str">
        <f>IFERROR(AVERAGEIFS(#REF!,#REF!,$B164,#REF!,"Corporativo",#REF!,F$144,#REF!,#REF!),(""))</f>
        <v/>
      </c>
      <c r="G164" s="273" t="str">
        <f>IFERROR(AVERAGEIFS(#REF!,#REF!,$B164,#REF!,"Corporativo",#REF!,G$144,#REF!,#REF!),(""))</f>
        <v/>
      </c>
      <c r="H164" s="273" t="str">
        <f>IFERROR(AVERAGEIFS(#REF!,#REF!,$B164,#REF!,"Corporativo",#REF!,H$144,#REF!,#REF!),(""))</f>
        <v/>
      </c>
      <c r="I164" s="273" t="str">
        <f>IFERROR(AVERAGEIFS(#REF!,#REF!,$B164,#REF!,"Corporativo",#REF!,I$144,#REF!,#REF!),(""))</f>
        <v/>
      </c>
      <c r="J164" s="273" t="str">
        <f>IFERROR(AVERAGEIFS(#REF!,#REF!,$B164,#REF!,"Corporativo",#REF!,J$144,#REF!,#REF!),(""))</f>
        <v/>
      </c>
      <c r="K164" s="273" t="str">
        <f>IFERROR(AVERAGEIFS(#REF!,#REF!,$B164,#REF!,"Corporativo",#REF!,K$144,#REF!,#REF!),(""))</f>
        <v/>
      </c>
      <c r="L164" s="273" t="str">
        <f>IFERROR(AVERAGEIFS(#REF!,#REF!,$B164,#REF!,"Corporativo",#REF!,L$144,#REF!,#REF!),(""))</f>
        <v/>
      </c>
      <c r="M164" s="61"/>
      <c r="N164" s="61"/>
      <c r="O164" s="61"/>
      <c r="P164" s="61"/>
      <c r="Q164" s="61"/>
      <c r="R164" s="61"/>
      <c r="S164" s="61"/>
      <c r="T164" s="61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 spans="1:49" ht="13" x14ac:dyDescent="0.15">
      <c r="A165" s="8"/>
      <c r="B165" s="289" t="s">
        <v>177</v>
      </c>
      <c r="C165" s="273" t="str">
        <f>IFERROR(AVERAGEIFS(#REF!,#REF!,$B165,#REF!,"Corporativo",#REF!,C$144,#REF!,#REF!),(""))</f>
        <v/>
      </c>
      <c r="D165" s="273" t="str">
        <f>IFERROR(AVERAGEIFS(#REF!,#REF!,$B165,#REF!,"Corporativo",#REF!,D$144,#REF!,#REF!),(""))</f>
        <v/>
      </c>
      <c r="E165" s="273" t="str">
        <f>IFERROR(AVERAGEIFS(#REF!,#REF!,$B165,#REF!,"Corporativo",#REF!,E$144,#REF!,#REF!),(""))</f>
        <v/>
      </c>
      <c r="F165" s="273" t="str">
        <f>IFERROR(AVERAGEIFS(#REF!,#REF!,$B165,#REF!,"Corporativo",#REF!,F$144,#REF!,#REF!),(""))</f>
        <v/>
      </c>
      <c r="G165" s="273" t="str">
        <f>IFERROR(AVERAGEIFS(#REF!,#REF!,$B165,#REF!,"Corporativo",#REF!,G$144,#REF!,#REF!),(""))</f>
        <v/>
      </c>
      <c r="H165" s="273" t="str">
        <f>IFERROR(AVERAGEIFS(#REF!,#REF!,$B165,#REF!,"Corporativo",#REF!,H$144,#REF!,#REF!),(""))</f>
        <v/>
      </c>
      <c r="I165" s="273" t="str">
        <f>IFERROR(AVERAGEIFS(#REF!,#REF!,$B165,#REF!,"Corporativo",#REF!,I$144,#REF!,#REF!),(""))</f>
        <v/>
      </c>
      <c r="J165" s="273" t="str">
        <f>IFERROR(AVERAGEIFS(#REF!,#REF!,$B165,#REF!,"Corporativo",#REF!,J$144,#REF!,#REF!),(""))</f>
        <v/>
      </c>
      <c r="K165" s="273" t="str">
        <f>IFERROR(AVERAGEIFS(#REF!,#REF!,$B165,#REF!,"Corporativo",#REF!,K$144,#REF!,#REF!),(""))</f>
        <v/>
      </c>
      <c r="L165" s="273" t="str">
        <f>IFERROR(AVERAGEIFS(#REF!,#REF!,$B165,#REF!,"Corporativo",#REF!,L$144,#REF!,#REF!),(""))</f>
        <v/>
      </c>
      <c r="M165" s="61"/>
      <c r="N165" s="61"/>
      <c r="O165" s="61"/>
      <c r="P165" s="61"/>
      <c r="Q165" s="61"/>
      <c r="R165" s="61"/>
      <c r="S165" s="61"/>
      <c r="T165" s="61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 spans="1:49" ht="13" x14ac:dyDescent="0.15">
      <c r="A166" s="8"/>
      <c r="B166" s="289" t="s">
        <v>178</v>
      </c>
      <c r="C166" s="273" t="str">
        <f>IFERROR(AVERAGEIFS(#REF!,#REF!,$B166,#REF!,"Corporativo",#REF!,C$144,#REF!,#REF!),(""))</f>
        <v/>
      </c>
      <c r="D166" s="273" t="str">
        <f>IFERROR(AVERAGEIFS(#REF!,#REF!,$B166,#REF!,"Corporativo",#REF!,D$144,#REF!,#REF!),(""))</f>
        <v/>
      </c>
      <c r="E166" s="273" t="str">
        <f>IFERROR(AVERAGEIFS(#REF!,#REF!,$B166,#REF!,"Corporativo",#REF!,E$144,#REF!,#REF!),(""))</f>
        <v/>
      </c>
      <c r="F166" s="273" t="str">
        <f>IFERROR(AVERAGEIFS(#REF!,#REF!,$B166,#REF!,"Corporativo",#REF!,F$144,#REF!,#REF!),(""))</f>
        <v/>
      </c>
      <c r="G166" s="273" t="str">
        <f>IFERROR(AVERAGEIFS(#REF!,#REF!,$B166,#REF!,"Corporativo",#REF!,G$144,#REF!,#REF!),(""))</f>
        <v/>
      </c>
      <c r="H166" s="273" t="str">
        <f>IFERROR(AVERAGEIFS(#REF!,#REF!,$B166,#REF!,"Corporativo",#REF!,H$144,#REF!,#REF!),(""))</f>
        <v/>
      </c>
      <c r="I166" s="273" t="str">
        <f>IFERROR(AVERAGEIFS(#REF!,#REF!,$B166,#REF!,"Corporativo",#REF!,I$144,#REF!,#REF!),(""))</f>
        <v/>
      </c>
      <c r="J166" s="273" t="str">
        <f>IFERROR(AVERAGEIFS(#REF!,#REF!,$B166,#REF!,"Corporativo",#REF!,J$144,#REF!,#REF!),(""))</f>
        <v/>
      </c>
      <c r="K166" s="273" t="str">
        <f>IFERROR(AVERAGEIFS(#REF!,#REF!,$B166,#REF!,"Corporativo",#REF!,K$144,#REF!,#REF!),(""))</f>
        <v/>
      </c>
      <c r="L166" s="273" t="str">
        <f>IFERROR(AVERAGEIFS(#REF!,#REF!,$B166,#REF!,"Corporativo",#REF!,L$144,#REF!,#REF!),(""))</f>
        <v/>
      </c>
      <c r="M166" s="61"/>
      <c r="N166" s="61"/>
      <c r="O166" s="61"/>
      <c r="P166" s="61"/>
      <c r="Q166" s="61"/>
      <c r="R166" s="61"/>
      <c r="S166" s="61"/>
      <c r="T166" s="61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 spans="1:49" ht="13" x14ac:dyDescent="0.15">
      <c r="A167" s="8"/>
      <c r="B167" s="289" t="s">
        <v>179</v>
      </c>
      <c r="C167" s="273" t="str">
        <f>IFERROR(AVERAGEIFS(#REF!,#REF!,$B167,#REF!,"Corporativo",#REF!,C$144,#REF!,#REF!),(""))</f>
        <v/>
      </c>
      <c r="D167" s="273" t="str">
        <f>IFERROR(AVERAGEIFS(#REF!,#REF!,$B167,#REF!,"Corporativo",#REF!,D$144,#REF!,#REF!),(""))</f>
        <v/>
      </c>
      <c r="E167" s="273" t="str">
        <f>IFERROR(AVERAGEIFS(#REF!,#REF!,$B167,#REF!,"Corporativo",#REF!,E$144,#REF!,#REF!),(""))</f>
        <v/>
      </c>
      <c r="F167" s="273" t="str">
        <f>IFERROR(AVERAGEIFS(#REF!,#REF!,$B167,#REF!,"Corporativo",#REF!,F$144,#REF!,#REF!),(""))</f>
        <v/>
      </c>
      <c r="G167" s="273" t="str">
        <f>IFERROR(AVERAGEIFS(#REF!,#REF!,$B167,#REF!,"Corporativo",#REF!,G$144,#REF!,#REF!),(""))</f>
        <v/>
      </c>
      <c r="H167" s="273" t="str">
        <f>IFERROR(AVERAGEIFS(#REF!,#REF!,$B167,#REF!,"Corporativo",#REF!,H$144,#REF!,#REF!),(""))</f>
        <v/>
      </c>
      <c r="I167" s="273" t="str">
        <f>IFERROR(AVERAGEIFS(#REF!,#REF!,$B167,#REF!,"Corporativo",#REF!,I$144,#REF!,#REF!),(""))</f>
        <v/>
      </c>
      <c r="J167" s="273" t="str">
        <f>IFERROR(AVERAGEIFS(#REF!,#REF!,$B167,#REF!,"Corporativo",#REF!,J$144,#REF!,#REF!),(""))</f>
        <v/>
      </c>
      <c r="K167" s="273" t="str">
        <f>IFERROR(AVERAGEIFS(#REF!,#REF!,$B167,#REF!,"Corporativo",#REF!,K$144,#REF!,#REF!),(""))</f>
        <v/>
      </c>
      <c r="L167" s="273" t="str">
        <f>IFERROR(AVERAGEIFS(#REF!,#REF!,$B167,#REF!,"Corporativo",#REF!,L$144,#REF!,#REF!),(""))</f>
        <v/>
      </c>
      <c r="M167" s="61"/>
      <c r="N167" s="61"/>
      <c r="O167" s="61"/>
      <c r="P167" s="61"/>
      <c r="Q167" s="61"/>
      <c r="R167" s="61"/>
      <c r="S167" s="61"/>
      <c r="T167" s="61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:49" ht="13" x14ac:dyDescent="0.15">
      <c r="A168" s="8"/>
      <c r="B168" s="296" t="s">
        <v>180</v>
      </c>
      <c r="C168" s="273" t="str">
        <f>IFERROR(AVERAGEIFS(#REF!,#REF!,$B168,#REF!,"Corporativo",#REF!,C$144,#REF!,#REF!),(""))</f>
        <v/>
      </c>
      <c r="D168" s="273" t="str">
        <f>IFERROR(AVERAGEIFS(#REF!,#REF!,$B168,#REF!,"Corporativo",#REF!,D$144,#REF!,#REF!),(""))</f>
        <v/>
      </c>
      <c r="E168" s="273" t="str">
        <f>IFERROR(AVERAGEIFS(#REF!,#REF!,$B168,#REF!,"Corporativo",#REF!,E$144,#REF!,#REF!),(""))</f>
        <v/>
      </c>
      <c r="F168" s="273" t="str">
        <f>IFERROR(AVERAGEIFS(#REF!,#REF!,$B168,#REF!,"Corporativo",#REF!,F$144,#REF!,#REF!),(""))</f>
        <v/>
      </c>
      <c r="G168" s="273" t="str">
        <f>IFERROR(AVERAGEIFS(#REF!,#REF!,$B168,#REF!,"Corporativo",#REF!,G$144,#REF!,#REF!),(""))</f>
        <v/>
      </c>
      <c r="H168" s="273" t="str">
        <f>IFERROR(AVERAGEIFS(#REF!,#REF!,$B168,#REF!,"Corporativo",#REF!,H$144,#REF!,#REF!),(""))</f>
        <v/>
      </c>
      <c r="I168" s="273" t="str">
        <f>IFERROR(AVERAGEIFS(#REF!,#REF!,$B168,#REF!,"Corporativo",#REF!,I$144,#REF!,#REF!),(""))</f>
        <v/>
      </c>
      <c r="J168" s="273" t="str">
        <f>IFERROR(AVERAGEIFS(#REF!,#REF!,$B168,#REF!,"Corporativo",#REF!,J$144,#REF!,#REF!),(""))</f>
        <v/>
      </c>
      <c r="K168" s="273" t="str">
        <f>IFERROR(AVERAGEIFS(#REF!,#REF!,$B168,#REF!,"Corporativo",#REF!,K$144,#REF!,#REF!),(""))</f>
        <v/>
      </c>
      <c r="L168" s="273" t="str">
        <f>IFERROR(AVERAGEIFS(#REF!,#REF!,$B168,#REF!,"Corporativo",#REF!,L$144,#REF!,#REF!),(""))</f>
        <v/>
      </c>
      <c r="M168" s="61"/>
      <c r="N168" s="61"/>
      <c r="O168" s="61"/>
      <c r="P168" s="61"/>
      <c r="Q168" s="61"/>
      <c r="R168" s="61"/>
      <c r="S168" s="61"/>
      <c r="T168" s="61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:49" ht="13" x14ac:dyDescent="0.15">
      <c r="A169" s="8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8"/>
      <c r="M169" s="61"/>
      <c r="N169" s="61"/>
      <c r="O169" s="61"/>
      <c r="P169" s="61"/>
      <c r="Q169" s="61"/>
      <c r="R169" s="61"/>
      <c r="S169" s="61"/>
      <c r="T169" s="61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 spans="1:49" ht="13" x14ac:dyDescent="0.15">
      <c r="A170" s="8"/>
      <c r="B170" s="284" t="s">
        <v>281</v>
      </c>
      <c r="C170" s="285">
        <f t="shared" ref="C170:G170" si="72">C118</f>
        <v>1</v>
      </c>
      <c r="D170" s="285">
        <f t="shared" si="72"/>
        <v>2</v>
      </c>
      <c r="E170" s="285">
        <f t="shared" si="72"/>
        <v>3</v>
      </c>
      <c r="F170" s="285">
        <f t="shared" si="72"/>
        <v>4</v>
      </c>
      <c r="G170" s="285">
        <f t="shared" si="72"/>
        <v>5</v>
      </c>
      <c r="H170" s="285">
        <f t="shared" ref="H170:L170" si="73">C170</f>
        <v>1</v>
      </c>
      <c r="I170" s="285">
        <f t="shared" si="73"/>
        <v>2</v>
      </c>
      <c r="J170" s="285">
        <f t="shared" si="73"/>
        <v>3</v>
      </c>
      <c r="K170" s="285">
        <f t="shared" si="73"/>
        <v>4</v>
      </c>
      <c r="L170" s="285">
        <f t="shared" si="73"/>
        <v>5</v>
      </c>
      <c r="M170" s="61"/>
      <c r="N170" s="61"/>
      <c r="O170" s="61"/>
      <c r="P170" s="61"/>
      <c r="Q170" s="61"/>
      <c r="R170" s="61"/>
      <c r="S170" s="61"/>
      <c r="T170" s="61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1:49" ht="13" x14ac:dyDescent="0.15">
      <c r="A171" s="8"/>
      <c r="B171" s="289" t="s">
        <v>153</v>
      </c>
      <c r="C171" s="273" t="str">
        <f>IFERROR(AVERAGEIFS(#REF!,#REF!,$B171,#REF!,"Corporativo",#REF!,C$70,#REF!,#REF!),(""))</f>
        <v/>
      </c>
      <c r="D171" s="273" t="str">
        <f>IFERROR(AVERAGEIFS(#REF!,#REF!,$B171,#REF!,"Corporativo",#REF!,D$70,#REF!,#REF!),(""))</f>
        <v/>
      </c>
      <c r="E171" s="273" t="str">
        <f>IFERROR(AVERAGEIFS(#REF!,#REF!,$B171,#REF!,"Corporativo",#REF!,E$70,#REF!,#REF!),(""))</f>
        <v/>
      </c>
      <c r="F171" s="273" t="str">
        <f>IFERROR(AVERAGEIFS(#REF!,#REF!,$B171,#REF!,"Corporativo",#REF!,F$70,#REF!,#REF!),(""))</f>
        <v/>
      </c>
      <c r="G171" s="290" t="str">
        <f>IFERROR(AVERAGEIFS(#REF!,#REF!,$B171,#REF!,"Corporativo",#REF!,G$70,#REF!,#REF!),(""))</f>
        <v/>
      </c>
      <c r="H171" s="273" t="str">
        <f>IFERROR(AVERAGEIFS(#REF!,#REF!,$B171,#REF!,"Corporativo",#REF!,H$70,#REF!,#REF!),(""))</f>
        <v/>
      </c>
      <c r="I171" s="273" t="str">
        <f>IFERROR(AVERAGEIFS(#REF!,#REF!,$B171,#REF!,"Corporativo",#REF!,I$70,#REF!,#REF!),(""))</f>
        <v/>
      </c>
      <c r="J171" s="273" t="str">
        <f>IFERROR(AVERAGEIFS(#REF!,#REF!,$B171,#REF!,"Corporativo",#REF!,J$70,#REF!,#REF!),(""))</f>
        <v/>
      </c>
      <c r="K171" s="273" t="str">
        <f>IFERROR(AVERAGEIFS(#REF!,#REF!,$B171,#REF!,"Corporativo",#REF!,K$70,#REF!,#REF!),(""))</f>
        <v/>
      </c>
      <c r="L171" s="273" t="str">
        <f>IFERROR(AVERAGEIFS(#REF!,#REF!,$B171,#REF!,"Corporativo",#REF!,L$70,#REF!,#REF!),(""))</f>
        <v/>
      </c>
      <c r="M171" s="315"/>
      <c r="N171" s="61"/>
      <c r="O171" s="61"/>
      <c r="P171" s="61"/>
      <c r="Q171" s="61"/>
      <c r="R171" s="61"/>
      <c r="S171" s="61"/>
      <c r="T171" s="61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:49" ht="13" x14ac:dyDescent="0.15">
      <c r="A172" s="8"/>
      <c r="B172" s="289" t="s">
        <v>155</v>
      </c>
      <c r="C172" s="273" t="str">
        <f>IFERROR(AVERAGEIFS(#REF!,#REF!,$B172,#REF!,"Corporativo",#REF!,C$70,#REF!,#REF!),(""))</f>
        <v/>
      </c>
      <c r="D172" s="273" t="str">
        <f>IFERROR(AVERAGEIFS(#REF!,#REF!,$B172,#REF!,"Corporativo",#REF!,D$70,#REF!,#REF!),(""))</f>
        <v/>
      </c>
      <c r="E172" s="273" t="str">
        <f>IFERROR(AVERAGEIFS(#REF!,#REF!,$B172,#REF!,"Corporativo",#REF!,E$70,#REF!,#REF!),(""))</f>
        <v/>
      </c>
      <c r="F172" s="273" t="str">
        <f>IFERROR(AVERAGEIFS(#REF!,#REF!,$B172,#REF!,"Corporativo",#REF!,F$70,#REF!,#REF!),(""))</f>
        <v/>
      </c>
      <c r="G172" s="290" t="str">
        <f>IFERROR(AVERAGEIFS(#REF!,#REF!,$B172,#REF!,"Corporativo",#REF!,G$70,#REF!,#REF!),(""))</f>
        <v/>
      </c>
      <c r="H172" s="316" t="str">
        <f t="shared" ref="H172:L172" si="74">IFERROR(1-(C172/C171),"")</f>
        <v/>
      </c>
      <c r="I172" s="316" t="str">
        <f t="shared" si="74"/>
        <v/>
      </c>
      <c r="J172" s="316" t="str">
        <f t="shared" si="74"/>
        <v/>
      </c>
      <c r="K172" s="316" t="str">
        <f t="shared" si="74"/>
        <v/>
      </c>
      <c r="L172" s="316" t="str">
        <f t="shared" si="74"/>
        <v/>
      </c>
      <c r="M172" s="315"/>
      <c r="N172" s="61"/>
      <c r="O172" s="61"/>
      <c r="P172" s="61"/>
      <c r="Q172" s="61"/>
      <c r="R172" s="61"/>
      <c r="S172" s="61"/>
      <c r="T172" s="61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:49" ht="13" x14ac:dyDescent="0.15">
      <c r="A173" s="8"/>
      <c r="B173" s="289" t="s">
        <v>158</v>
      </c>
      <c r="C173" s="273" t="str">
        <f>IFERROR(AVERAGEIFS(#REF!,#REF!,$B173,#REF!,"Corporativo",#REF!,C$70,#REF!,#REF!),(""))</f>
        <v/>
      </c>
      <c r="D173" s="273" t="str">
        <f>IFERROR(AVERAGEIFS(#REF!,#REF!,$B173,#REF!,"Corporativo",#REF!,D$70,#REF!,#REF!),(""))</f>
        <v/>
      </c>
      <c r="E173" s="273" t="str">
        <f>IFERROR(AVERAGEIFS(#REF!,#REF!,$B173,#REF!,"Corporativo",#REF!,E$70,#REF!,#REF!),(""))</f>
        <v/>
      </c>
      <c r="F173" s="273" t="str">
        <f>IFERROR(AVERAGEIFS(#REF!,#REF!,$B173,#REF!,"Corporativo",#REF!,F$70,#REF!,#REF!),(""))</f>
        <v/>
      </c>
      <c r="G173" s="290" t="str">
        <f>IFERROR(AVERAGEIFS(#REF!,#REF!,$B173,#REF!,"Corporativo",#REF!,G$70,#REF!,#REF!),(""))</f>
        <v/>
      </c>
      <c r="H173" s="316" t="str">
        <f t="shared" ref="H173:L173" si="75">IFERROR(1-(C173/C172),"")</f>
        <v/>
      </c>
      <c r="I173" s="316" t="str">
        <f t="shared" si="75"/>
        <v/>
      </c>
      <c r="J173" s="316" t="str">
        <f t="shared" si="75"/>
        <v/>
      </c>
      <c r="K173" s="316" t="str">
        <f t="shared" si="75"/>
        <v/>
      </c>
      <c r="L173" s="316" t="str">
        <f t="shared" si="75"/>
        <v/>
      </c>
      <c r="M173" s="62"/>
      <c r="N173" s="61"/>
      <c r="O173" s="61"/>
      <c r="P173" s="61"/>
      <c r="Q173" s="61"/>
      <c r="R173" s="61"/>
      <c r="S173" s="61"/>
      <c r="T173" s="61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:49" ht="13" x14ac:dyDescent="0.15">
      <c r="A174" s="8"/>
      <c r="B174" s="289" t="s">
        <v>160</v>
      </c>
      <c r="C174" s="273" t="str">
        <f>IFERROR(AVERAGEIFS(#REF!,#REF!,$B174,#REF!,"Corporativo",#REF!,C$70,#REF!,#REF!),(""))</f>
        <v/>
      </c>
      <c r="D174" s="273" t="str">
        <f>IFERROR(AVERAGEIFS(#REF!,#REF!,$B174,#REF!,"Corporativo",#REF!,D$70,#REF!,#REF!),(""))</f>
        <v/>
      </c>
      <c r="E174" s="273" t="str">
        <f>IFERROR(AVERAGEIFS(#REF!,#REF!,$B174,#REF!,"Corporativo",#REF!,E$70,#REF!,#REF!),(""))</f>
        <v/>
      </c>
      <c r="F174" s="273" t="str">
        <f>IFERROR(AVERAGEIFS(#REF!,#REF!,$B174,#REF!,"Corporativo",#REF!,F$70,#REF!,#REF!),(""))</f>
        <v/>
      </c>
      <c r="G174" s="290" t="str">
        <f>IFERROR(AVERAGEIFS(#REF!,#REF!,$B174,#REF!,"Corporativo",#REF!,G$70,#REF!,#REF!),(""))</f>
        <v/>
      </c>
      <c r="H174" s="316" t="str">
        <f t="shared" ref="H174:L174" si="76">IFERROR(1-(C174/C173),"")</f>
        <v/>
      </c>
      <c r="I174" s="316" t="str">
        <f t="shared" si="76"/>
        <v/>
      </c>
      <c r="J174" s="316" t="str">
        <f t="shared" si="76"/>
        <v/>
      </c>
      <c r="K174" s="316" t="str">
        <f t="shared" si="76"/>
        <v/>
      </c>
      <c r="L174" s="316" t="str">
        <f t="shared" si="76"/>
        <v/>
      </c>
      <c r="M174" s="317"/>
      <c r="N174" s="61"/>
      <c r="O174" s="61"/>
      <c r="P174" s="61"/>
      <c r="Q174" s="61"/>
      <c r="R174" s="61"/>
      <c r="S174" s="61"/>
      <c r="T174" s="61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</row>
    <row r="175" spans="1:49" ht="13" x14ac:dyDescent="0.15">
      <c r="A175" s="8"/>
      <c r="B175" s="289" t="s">
        <v>162</v>
      </c>
      <c r="C175" s="273" t="str">
        <f>IFERROR(AVERAGEIFS(#REF!,#REF!,$B175,#REF!,"Corporativo",#REF!,C$70,#REF!,#REF!),(""))</f>
        <v/>
      </c>
      <c r="D175" s="273" t="str">
        <f>IFERROR(AVERAGEIFS(#REF!,#REF!,$B175,#REF!,"Corporativo",#REF!,D$70,#REF!,#REF!),(""))</f>
        <v/>
      </c>
      <c r="E175" s="273" t="str">
        <f>IFERROR(AVERAGEIFS(#REF!,#REF!,$B175,#REF!,"Corporativo",#REF!,E$70,#REF!,#REF!),(""))</f>
        <v/>
      </c>
      <c r="F175" s="273" t="str">
        <f>IFERROR(AVERAGEIFS(#REF!,#REF!,$B175,#REF!,"Corporativo",#REF!,F$70,#REF!,#REF!),(""))</f>
        <v/>
      </c>
      <c r="G175" s="290" t="str">
        <f>IFERROR(AVERAGEIFS(#REF!,#REF!,$B175,#REF!,"Corporativo",#REF!,G$70,#REF!,#REF!),(""))</f>
        <v/>
      </c>
      <c r="H175" s="316" t="str">
        <f t="shared" ref="H175:L175" si="77">IFERROR(1-(C175/C174),"")</f>
        <v/>
      </c>
      <c r="I175" s="316" t="str">
        <f t="shared" si="77"/>
        <v/>
      </c>
      <c r="J175" s="316" t="str">
        <f t="shared" si="77"/>
        <v/>
      </c>
      <c r="K175" s="316" t="str">
        <f t="shared" si="77"/>
        <v/>
      </c>
      <c r="L175" s="316" t="str">
        <f t="shared" si="77"/>
        <v/>
      </c>
      <c r="M175" s="315"/>
      <c r="N175" s="61"/>
      <c r="O175" s="61"/>
      <c r="P175" s="61"/>
      <c r="Q175" s="61"/>
      <c r="R175" s="61"/>
      <c r="S175" s="61"/>
      <c r="T175" s="61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</row>
    <row r="176" spans="1:49" ht="13" x14ac:dyDescent="0.15">
      <c r="A176" s="8"/>
      <c r="B176" s="289" t="s">
        <v>164</v>
      </c>
      <c r="C176" s="273" t="str">
        <f>IFERROR(AVERAGEIFS(#REF!,#REF!,$B176,#REF!,"Corporativo",#REF!,C$70,#REF!,#REF!),(""))</f>
        <v/>
      </c>
      <c r="D176" s="273" t="str">
        <f>IFERROR(AVERAGEIFS(#REF!,#REF!,$B176,#REF!,"Corporativo",#REF!,D$70,#REF!,#REF!),(""))</f>
        <v/>
      </c>
      <c r="E176" s="273" t="str">
        <f>IFERROR(AVERAGEIFS(#REF!,#REF!,$B176,#REF!,"Corporativo",#REF!,E$70,#REF!,#REF!),(""))</f>
        <v/>
      </c>
      <c r="F176" s="273" t="str">
        <f>IFERROR(AVERAGEIFS(#REF!,#REF!,$B176,#REF!,"Corporativo",#REF!,F$70,#REF!,#REF!),(""))</f>
        <v/>
      </c>
      <c r="G176" s="290" t="str">
        <f>IFERROR(AVERAGEIFS(#REF!,#REF!,$B176,#REF!,"Corporativo",#REF!,G$70,#REF!,#REF!),(""))</f>
        <v/>
      </c>
      <c r="H176" s="316" t="str">
        <f t="shared" ref="H176:L176" si="78">IFERROR(1-(C176/C175),"")</f>
        <v/>
      </c>
      <c r="I176" s="316" t="str">
        <f t="shared" si="78"/>
        <v/>
      </c>
      <c r="J176" s="316" t="str">
        <f t="shared" si="78"/>
        <v/>
      </c>
      <c r="K176" s="316" t="str">
        <f t="shared" si="78"/>
        <v/>
      </c>
      <c r="L176" s="316" t="str">
        <f t="shared" si="78"/>
        <v/>
      </c>
      <c r="M176" s="315"/>
      <c r="N176" s="61"/>
      <c r="O176" s="61"/>
      <c r="P176" s="61"/>
      <c r="Q176" s="61"/>
      <c r="R176" s="61"/>
      <c r="S176" s="61"/>
      <c r="T176" s="61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</row>
    <row r="177" spans="1:49" ht="13" x14ac:dyDescent="0.15">
      <c r="A177" s="8"/>
      <c r="B177" s="289" t="s">
        <v>165</v>
      </c>
      <c r="C177" s="273" t="str">
        <f>IFERROR(AVERAGEIFS(#REF!,#REF!,$B177,#REF!,"Corporativo",#REF!,C$70,#REF!,#REF!),(""))</f>
        <v/>
      </c>
      <c r="D177" s="273" t="str">
        <f>IFERROR(AVERAGEIFS(#REF!,#REF!,$B177,#REF!,"Corporativo",#REF!,D$70,#REF!,#REF!),(""))</f>
        <v/>
      </c>
      <c r="E177" s="273" t="str">
        <f>IFERROR(AVERAGEIFS(#REF!,#REF!,$B177,#REF!,"Corporativo",#REF!,E$70,#REF!,#REF!),(""))</f>
        <v/>
      </c>
      <c r="F177" s="273" t="str">
        <f>IFERROR(AVERAGEIFS(#REF!,#REF!,$B177,#REF!,"Corporativo",#REF!,F$70,#REF!,#REF!),(""))</f>
        <v/>
      </c>
      <c r="G177" s="290" t="str">
        <f>IFERROR(AVERAGEIFS(#REF!,#REF!,$B177,#REF!,"Corporativo",#REF!,G$70,#REF!,#REF!),(""))</f>
        <v/>
      </c>
      <c r="H177" s="316" t="str">
        <f t="shared" ref="H177:L177" si="79">IFERROR(1-(C177/C176),"")</f>
        <v/>
      </c>
      <c r="I177" s="316" t="str">
        <f t="shared" si="79"/>
        <v/>
      </c>
      <c r="J177" s="316" t="str">
        <f t="shared" si="79"/>
        <v/>
      </c>
      <c r="K177" s="316" t="str">
        <f t="shared" si="79"/>
        <v/>
      </c>
      <c r="L177" s="316" t="str">
        <f t="shared" si="79"/>
        <v/>
      </c>
      <c r="M177" s="315"/>
      <c r="N177" s="61"/>
      <c r="O177" s="61"/>
      <c r="P177" s="61"/>
      <c r="Q177" s="61"/>
      <c r="R177" s="61"/>
      <c r="S177" s="61"/>
      <c r="T177" s="61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</row>
    <row r="178" spans="1:49" ht="13" x14ac:dyDescent="0.15">
      <c r="A178" s="8"/>
      <c r="B178" s="289" t="s">
        <v>89</v>
      </c>
      <c r="C178" s="273" t="str">
        <f>IFERROR(AVERAGEIFS(#REF!,#REF!,$B178,#REF!,"Corporativo",#REF!,C$70,#REF!,#REF!),(""))</f>
        <v/>
      </c>
      <c r="D178" s="273" t="str">
        <f>IFERROR(AVERAGEIFS(#REF!,#REF!,$B178,#REF!,"Corporativo",#REF!,D$70,#REF!,#REF!),(""))</f>
        <v/>
      </c>
      <c r="E178" s="273" t="str">
        <f>IFERROR(AVERAGEIFS(#REF!,#REF!,$B178,#REF!,"Corporativo",#REF!,E$70,#REF!,#REF!),(""))</f>
        <v/>
      </c>
      <c r="F178" s="273" t="str">
        <f>IFERROR(AVERAGEIFS(#REF!,#REF!,$B178,#REF!,"Corporativo",#REF!,F$70,#REF!,#REF!),(""))</f>
        <v/>
      </c>
      <c r="G178" s="290" t="str">
        <f>IFERROR(AVERAGEIFS(#REF!,#REF!,$B178,#REF!,"Corporativo",#REF!,G$70,#REF!,#REF!),(""))</f>
        <v/>
      </c>
      <c r="H178" s="316" t="str">
        <f t="shared" ref="H178:L178" si="80">IFERROR(1-(C178/C177),"")</f>
        <v/>
      </c>
      <c r="I178" s="316" t="str">
        <f t="shared" si="80"/>
        <v/>
      </c>
      <c r="J178" s="316" t="str">
        <f t="shared" si="80"/>
        <v/>
      </c>
      <c r="K178" s="316" t="str">
        <f t="shared" si="80"/>
        <v/>
      </c>
      <c r="L178" s="316" t="str">
        <f t="shared" si="80"/>
        <v/>
      </c>
      <c r="M178" s="315"/>
      <c r="N178" s="61"/>
      <c r="O178" s="61"/>
      <c r="P178" s="61"/>
      <c r="Q178" s="61"/>
      <c r="R178" s="61"/>
      <c r="S178" s="61"/>
      <c r="T178" s="61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</row>
    <row r="179" spans="1:49" ht="13" x14ac:dyDescent="0.15">
      <c r="A179" s="8"/>
      <c r="B179" s="289" t="s">
        <v>166</v>
      </c>
      <c r="C179" s="273" t="str">
        <f>IFERROR(AVERAGEIFS(#REF!,#REF!,$B179,#REF!,"Corporativo",#REF!,C$70,#REF!,#REF!),(""))</f>
        <v/>
      </c>
      <c r="D179" s="273" t="str">
        <f>IFERROR(AVERAGEIFS(#REF!,#REF!,$B179,#REF!,"Corporativo",#REF!,D$70,#REF!,#REF!),(""))</f>
        <v/>
      </c>
      <c r="E179" s="273" t="str">
        <f>IFERROR(AVERAGEIFS(#REF!,#REF!,$B179,#REF!,"Corporativo",#REF!,E$70,#REF!,#REF!),(""))</f>
        <v/>
      </c>
      <c r="F179" s="273" t="str">
        <f>IFERROR(AVERAGEIFS(#REF!,#REF!,$B179,#REF!,"Corporativo",#REF!,F$70,#REF!,#REF!),(""))</f>
        <v/>
      </c>
      <c r="G179" s="290" t="str">
        <f>IFERROR(AVERAGEIFS(#REF!,#REF!,$B179,#REF!,"Corporativo",#REF!,G$70,#REF!,#REF!),(""))</f>
        <v/>
      </c>
      <c r="H179" s="316" t="str">
        <f t="shared" ref="H179:L179" si="81">IFERROR(1-(C179/C178),"")</f>
        <v/>
      </c>
      <c r="I179" s="316" t="str">
        <f t="shared" si="81"/>
        <v/>
      </c>
      <c r="J179" s="316" t="str">
        <f t="shared" si="81"/>
        <v/>
      </c>
      <c r="K179" s="316" t="str">
        <f t="shared" si="81"/>
        <v/>
      </c>
      <c r="L179" s="316" t="str">
        <f t="shared" si="81"/>
        <v/>
      </c>
      <c r="M179" s="315"/>
      <c r="N179" s="61"/>
      <c r="O179" s="61"/>
      <c r="P179" s="61"/>
      <c r="Q179" s="61"/>
      <c r="R179" s="61"/>
      <c r="S179" s="61"/>
      <c r="T179" s="61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</row>
    <row r="180" spans="1:49" ht="13" x14ac:dyDescent="0.15">
      <c r="A180" s="8"/>
      <c r="B180" s="289" t="s">
        <v>167</v>
      </c>
      <c r="C180" s="273" t="str">
        <f>IFERROR(AVERAGEIFS(#REF!,#REF!,$B180,#REF!,"Corporativo",#REF!,C$70,#REF!,#REF!),(""))</f>
        <v/>
      </c>
      <c r="D180" s="273" t="str">
        <f>IFERROR(AVERAGEIFS(#REF!,#REF!,$B180,#REF!,"Corporativo",#REF!,D$70,#REF!,#REF!),(""))</f>
        <v/>
      </c>
      <c r="E180" s="273" t="str">
        <f>IFERROR(AVERAGEIFS(#REF!,#REF!,$B180,#REF!,"Corporativo",#REF!,E$70,#REF!,#REF!),(""))</f>
        <v/>
      </c>
      <c r="F180" s="273" t="str">
        <f>IFERROR(AVERAGEIFS(#REF!,#REF!,$B180,#REF!,"Corporativo",#REF!,F$70,#REF!,#REF!),(""))</f>
        <v/>
      </c>
      <c r="G180" s="290" t="str">
        <f>IFERROR(AVERAGEIFS(#REF!,#REF!,$B180,#REF!,"Corporativo",#REF!,G$70,#REF!,#REF!),(""))</f>
        <v/>
      </c>
      <c r="H180" s="316" t="str">
        <f t="shared" ref="H180:L180" si="82">IFERROR(1-(C180/C179),"")</f>
        <v/>
      </c>
      <c r="I180" s="316" t="str">
        <f t="shared" si="82"/>
        <v/>
      </c>
      <c r="J180" s="316" t="str">
        <f t="shared" si="82"/>
        <v/>
      </c>
      <c r="K180" s="316" t="str">
        <f t="shared" si="82"/>
        <v/>
      </c>
      <c r="L180" s="316" t="str">
        <f t="shared" si="82"/>
        <v/>
      </c>
      <c r="M180" s="315"/>
      <c r="N180" s="61"/>
      <c r="O180" s="61"/>
      <c r="P180" s="61"/>
      <c r="Q180" s="61"/>
      <c r="R180" s="61"/>
      <c r="S180" s="61"/>
      <c r="T180" s="61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</row>
    <row r="181" spans="1:49" ht="13" x14ac:dyDescent="0.15">
      <c r="A181" s="8"/>
      <c r="B181" s="289" t="s">
        <v>168</v>
      </c>
      <c r="C181" s="273" t="str">
        <f>IFERROR(AVERAGEIFS(#REF!,#REF!,$B181,#REF!,"Corporativo",#REF!,C$70,#REF!,#REF!),(""))</f>
        <v/>
      </c>
      <c r="D181" s="273" t="str">
        <f>IFERROR(AVERAGEIFS(#REF!,#REF!,$B181,#REF!,"Corporativo",#REF!,D$70,#REF!,#REF!),(""))</f>
        <v/>
      </c>
      <c r="E181" s="273" t="str">
        <f>IFERROR(AVERAGEIFS(#REF!,#REF!,$B181,#REF!,"Corporativo",#REF!,E$70,#REF!,#REF!),(""))</f>
        <v/>
      </c>
      <c r="F181" s="273" t="str">
        <f>IFERROR(AVERAGEIFS(#REF!,#REF!,$B181,#REF!,"Corporativo",#REF!,F$70,#REF!,#REF!),(""))</f>
        <v/>
      </c>
      <c r="G181" s="290" t="str">
        <f>IFERROR(AVERAGEIFS(#REF!,#REF!,$B181,#REF!,"Corporativo",#REF!,G$70,#REF!,#REF!),(""))</f>
        <v/>
      </c>
      <c r="H181" s="316" t="str">
        <f t="shared" ref="H181:L181" si="83">IFERROR(1-(C181/C180),"")</f>
        <v/>
      </c>
      <c r="I181" s="316" t="str">
        <f t="shared" si="83"/>
        <v/>
      </c>
      <c r="J181" s="316" t="str">
        <f t="shared" si="83"/>
        <v/>
      </c>
      <c r="K181" s="316" t="str">
        <f t="shared" si="83"/>
        <v/>
      </c>
      <c r="L181" s="316" t="str">
        <f t="shared" si="83"/>
        <v/>
      </c>
      <c r="M181" s="315"/>
      <c r="N181" s="61"/>
      <c r="O181" s="61"/>
      <c r="P181" s="61"/>
      <c r="Q181" s="61"/>
      <c r="R181" s="61"/>
      <c r="S181" s="61"/>
      <c r="T181" s="61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</row>
    <row r="182" spans="1:49" ht="13" x14ac:dyDescent="0.15">
      <c r="A182" s="8"/>
      <c r="B182" s="289" t="s">
        <v>169</v>
      </c>
      <c r="C182" s="273" t="str">
        <f>IFERROR(AVERAGEIFS(#REF!,#REF!,$B182,#REF!,"Corporativo",#REF!,C$70,#REF!,#REF!),(""))</f>
        <v/>
      </c>
      <c r="D182" s="273" t="str">
        <f>IFERROR(AVERAGEIFS(#REF!,#REF!,$B182,#REF!,"Corporativo",#REF!,D$70,#REF!,#REF!),(""))</f>
        <v/>
      </c>
      <c r="E182" s="273" t="str">
        <f>IFERROR(AVERAGEIFS(#REF!,#REF!,$B182,#REF!,"Corporativo",#REF!,E$70,#REF!,#REF!),(""))</f>
        <v/>
      </c>
      <c r="F182" s="273" t="str">
        <f>IFERROR(AVERAGEIFS(#REF!,#REF!,$B182,#REF!,"Corporativo",#REF!,F$70,#REF!,#REF!),(""))</f>
        <v/>
      </c>
      <c r="G182" s="290" t="str">
        <f>IFERROR(AVERAGEIFS(#REF!,#REF!,$B182,#REF!,"Corporativo",#REF!,G$70,#REF!,#REF!),(""))</f>
        <v/>
      </c>
      <c r="H182" s="316" t="str">
        <f t="shared" ref="H182:L182" si="84">IFERROR(1-(C182/C181),"")</f>
        <v/>
      </c>
      <c r="I182" s="316" t="str">
        <f t="shared" si="84"/>
        <v/>
      </c>
      <c r="J182" s="316" t="str">
        <f t="shared" si="84"/>
        <v/>
      </c>
      <c r="K182" s="316" t="str">
        <f t="shared" si="84"/>
        <v/>
      </c>
      <c r="L182" s="316" t="str">
        <f t="shared" si="84"/>
        <v/>
      </c>
      <c r="M182" s="315"/>
      <c r="N182" s="61"/>
      <c r="O182" s="61"/>
      <c r="P182" s="61"/>
      <c r="Q182" s="61"/>
      <c r="R182" s="61"/>
      <c r="S182" s="61"/>
      <c r="T182" s="61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</row>
    <row r="183" spans="1:49" ht="13" x14ac:dyDescent="0.15">
      <c r="A183" s="8"/>
      <c r="B183" s="289" t="s">
        <v>170</v>
      </c>
      <c r="C183" s="273" t="str">
        <f>IFERROR(AVERAGEIFS(#REF!,#REF!,$B183,#REF!,"Corporativo",#REF!,C$70,#REF!,#REF!),(""))</f>
        <v/>
      </c>
      <c r="D183" s="273" t="str">
        <f>IFERROR(AVERAGEIFS(#REF!,#REF!,$B183,#REF!,"Corporativo",#REF!,D$70,#REF!,#REF!),(""))</f>
        <v/>
      </c>
      <c r="E183" s="273" t="str">
        <f>IFERROR(AVERAGEIFS(#REF!,#REF!,$B183,#REF!,"Corporativo",#REF!,E$70,#REF!,#REF!),(""))</f>
        <v/>
      </c>
      <c r="F183" s="273" t="str">
        <f>IFERROR(AVERAGEIFS(#REF!,#REF!,$B183,#REF!,"Corporativo",#REF!,F$70,#REF!,#REF!),(""))</f>
        <v/>
      </c>
      <c r="G183" s="290" t="str">
        <f>IFERROR(AVERAGEIFS(#REF!,#REF!,$B183,#REF!,"Corporativo",#REF!,G$70,#REF!,#REF!),(""))</f>
        <v/>
      </c>
      <c r="H183" s="316" t="str">
        <f t="shared" ref="H183:L183" si="85">IFERROR(1-(C183/C182),"")</f>
        <v/>
      </c>
      <c r="I183" s="316" t="str">
        <f t="shared" si="85"/>
        <v/>
      </c>
      <c r="J183" s="316" t="str">
        <f t="shared" si="85"/>
        <v/>
      </c>
      <c r="K183" s="316" t="str">
        <f t="shared" si="85"/>
        <v/>
      </c>
      <c r="L183" s="316" t="str">
        <f t="shared" si="85"/>
        <v/>
      </c>
      <c r="M183" s="315"/>
      <c r="N183" s="61"/>
      <c r="O183" s="61"/>
      <c r="P183" s="61"/>
      <c r="Q183" s="61"/>
      <c r="R183" s="61"/>
      <c r="S183" s="61"/>
      <c r="T183" s="61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</row>
    <row r="184" spans="1:49" ht="13" x14ac:dyDescent="0.15">
      <c r="A184" s="8"/>
      <c r="B184" s="289" t="s">
        <v>171</v>
      </c>
      <c r="C184" s="273" t="str">
        <f>IFERROR(AVERAGEIFS(#REF!,#REF!,$B184,#REF!,"Corporativo",#REF!,C$70,#REF!,#REF!),(""))</f>
        <v/>
      </c>
      <c r="D184" s="273" t="str">
        <f>IFERROR(AVERAGEIFS(#REF!,#REF!,$B184,#REF!,"Corporativo",#REF!,D$70,#REF!,#REF!),(""))</f>
        <v/>
      </c>
      <c r="E184" s="273" t="str">
        <f>IFERROR(AVERAGEIFS(#REF!,#REF!,$B184,#REF!,"Corporativo",#REF!,E$70,#REF!,#REF!),(""))</f>
        <v/>
      </c>
      <c r="F184" s="273" t="str">
        <f>IFERROR(AVERAGEIFS(#REF!,#REF!,$B184,#REF!,"Corporativo",#REF!,F$70,#REF!,#REF!),(""))</f>
        <v/>
      </c>
      <c r="G184" s="290" t="str">
        <f>IFERROR(AVERAGEIFS(#REF!,#REF!,$B184,#REF!,"Corporativo",#REF!,G$70,#REF!,#REF!),(""))</f>
        <v/>
      </c>
      <c r="H184" s="316" t="str">
        <f t="shared" ref="H184:L184" si="86">IFERROR(1-(C184/C183),"")</f>
        <v/>
      </c>
      <c r="I184" s="316" t="str">
        <f t="shared" si="86"/>
        <v/>
      </c>
      <c r="J184" s="316" t="str">
        <f t="shared" si="86"/>
        <v/>
      </c>
      <c r="K184" s="316" t="str">
        <f t="shared" si="86"/>
        <v/>
      </c>
      <c r="L184" s="316" t="str">
        <f t="shared" si="86"/>
        <v/>
      </c>
      <c r="M184" s="315"/>
      <c r="N184" s="61"/>
      <c r="O184" s="61"/>
      <c r="P184" s="61"/>
      <c r="Q184" s="61"/>
      <c r="R184" s="61"/>
      <c r="S184" s="61"/>
      <c r="T184" s="61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</row>
    <row r="185" spans="1:49" ht="13" x14ac:dyDescent="0.15">
      <c r="A185" s="8"/>
      <c r="B185" s="289" t="s">
        <v>172</v>
      </c>
      <c r="C185" s="273" t="str">
        <f>IFERROR(AVERAGEIFS(#REF!,#REF!,$B185,#REF!,"Corporativo",#REF!,C$70,#REF!,#REF!),(""))</f>
        <v/>
      </c>
      <c r="D185" s="273" t="str">
        <f>IFERROR(AVERAGEIFS(#REF!,#REF!,$B185,#REF!,"Corporativo",#REF!,D$70,#REF!,#REF!),(""))</f>
        <v/>
      </c>
      <c r="E185" s="273" t="str">
        <f>IFERROR(AVERAGEIFS(#REF!,#REF!,$B185,#REF!,"Corporativo",#REF!,E$70,#REF!,#REF!),(""))</f>
        <v/>
      </c>
      <c r="F185" s="273" t="str">
        <f>IFERROR(AVERAGEIFS(#REF!,#REF!,$B185,#REF!,"Corporativo",#REF!,F$70,#REF!,#REF!),(""))</f>
        <v/>
      </c>
      <c r="G185" s="290" t="str">
        <f>IFERROR(AVERAGEIFS(#REF!,#REF!,$B185,#REF!,"Corporativo",#REF!,G$70,#REF!,#REF!),(""))</f>
        <v/>
      </c>
      <c r="H185" s="316" t="str">
        <f t="shared" ref="H185:L185" si="87">IFERROR(1-(C185/C184),"")</f>
        <v/>
      </c>
      <c r="I185" s="316" t="str">
        <f t="shared" si="87"/>
        <v/>
      </c>
      <c r="J185" s="316" t="str">
        <f t="shared" si="87"/>
        <v/>
      </c>
      <c r="K185" s="316" t="str">
        <f t="shared" si="87"/>
        <v/>
      </c>
      <c r="L185" s="316" t="str">
        <f t="shared" si="87"/>
        <v/>
      </c>
      <c r="M185" s="315"/>
      <c r="N185" s="61"/>
      <c r="O185" s="61"/>
      <c r="P185" s="61"/>
      <c r="Q185" s="61"/>
      <c r="R185" s="61"/>
      <c r="S185" s="61"/>
      <c r="T185" s="61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</row>
    <row r="186" spans="1:49" ht="13" x14ac:dyDescent="0.15">
      <c r="A186" s="8"/>
      <c r="B186" s="289" t="s">
        <v>173</v>
      </c>
      <c r="C186" s="273" t="str">
        <f>IFERROR(AVERAGEIFS(#REF!,#REF!,$B186,#REF!,"Corporativo",#REF!,C$70,#REF!,#REF!),(""))</f>
        <v/>
      </c>
      <c r="D186" s="273" t="str">
        <f>IFERROR(AVERAGEIFS(#REF!,#REF!,$B186,#REF!,"Corporativo",#REF!,D$70,#REF!,#REF!),(""))</f>
        <v/>
      </c>
      <c r="E186" s="273" t="str">
        <f>IFERROR(AVERAGEIFS(#REF!,#REF!,$B186,#REF!,"Corporativo",#REF!,E$70,#REF!,#REF!),(""))</f>
        <v/>
      </c>
      <c r="F186" s="273" t="str">
        <f>IFERROR(AVERAGEIFS(#REF!,#REF!,$B186,#REF!,"Corporativo",#REF!,F$70,#REF!,#REF!),(""))</f>
        <v/>
      </c>
      <c r="G186" s="290" t="str">
        <f>IFERROR(AVERAGEIFS(#REF!,#REF!,$B186,#REF!,"Corporativo",#REF!,G$70,#REF!,#REF!),(""))</f>
        <v/>
      </c>
      <c r="H186" s="316" t="str">
        <f t="shared" ref="H186:L186" si="88">IFERROR(1-(C186/C185),"")</f>
        <v/>
      </c>
      <c r="I186" s="316" t="str">
        <f t="shared" si="88"/>
        <v/>
      </c>
      <c r="J186" s="316" t="str">
        <f t="shared" si="88"/>
        <v/>
      </c>
      <c r="K186" s="316" t="str">
        <f t="shared" si="88"/>
        <v/>
      </c>
      <c r="L186" s="316" t="str">
        <f t="shared" si="88"/>
        <v/>
      </c>
      <c r="M186" s="315"/>
      <c r="N186" s="61"/>
      <c r="O186" s="61"/>
      <c r="P186" s="61"/>
      <c r="Q186" s="61"/>
      <c r="R186" s="61"/>
      <c r="S186" s="61"/>
      <c r="T186" s="61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</row>
    <row r="187" spans="1:49" ht="13" x14ac:dyDescent="0.15">
      <c r="A187" s="8"/>
      <c r="B187" s="289" t="s">
        <v>174</v>
      </c>
      <c r="C187" s="273" t="str">
        <f>IFERROR(AVERAGEIFS(#REF!,#REF!,$B187,#REF!,"Corporativo",#REF!,C$70,#REF!,#REF!),(""))</f>
        <v/>
      </c>
      <c r="D187" s="273" t="str">
        <f>IFERROR(AVERAGEIFS(#REF!,#REF!,$B187,#REF!,"Corporativo",#REF!,D$70,#REF!,#REF!),(""))</f>
        <v/>
      </c>
      <c r="E187" s="273" t="str">
        <f>IFERROR(AVERAGEIFS(#REF!,#REF!,$B187,#REF!,"Corporativo",#REF!,E$70,#REF!,#REF!),(""))</f>
        <v/>
      </c>
      <c r="F187" s="273" t="str">
        <f>IFERROR(AVERAGEIFS(#REF!,#REF!,$B187,#REF!,"Corporativo",#REF!,F$70,#REF!,#REF!),(""))</f>
        <v/>
      </c>
      <c r="G187" s="290" t="str">
        <f>IFERROR(AVERAGEIFS(#REF!,#REF!,$B187,#REF!,"Corporativo",#REF!,G$70,#REF!,#REF!),(""))</f>
        <v/>
      </c>
      <c r="H187" s="316" t="str">
        <f t="shared" ref="H187:L187" si="89">IFERROR(1-(C187/C186),"")</f>
        <v/>
      </c>
      <c r="I187" s="316" t="str">
        <f t="shared" si="89"/>
        <v/>
      </c>
      <c r="J187" s="316" t="str">
        <f t="shared" si="89"/>
        <v/>
      </c>
      <c r="K187" s="316" t="str">
        <f t="shared" si="89"/>
        <v/>
      </c>
      <c r="L187" s="316" t="str">
        <f t="shared" si="89"/>
        <v/>
      </c>
      <c r="M187" s="315"/>
      <c r="N187" s="61"/>
      <c r="O187" s="61"/>
      <c r="P187" s="61"/>
      <c r="Q187" s="61"/>
      <c r="R187" s="61"/>
      <c r="S187" s="61"/>
      <c r="T187" s="61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</row>
    <row r="188" spans="1:49" ht="13" x14ac:dyDescent="0.15">
      <c r="A188" s="8"/>
      <c r="B188" s="289" t="s">
        <v>175</v>
      </c>
      <c r="C188" s="273" t="str">
        <f>IFERROR(AVERAGEIFS(#REF!,#REF!,$B188,#REF!,"Corporativo",#REF!,C$70,#REF!,#REF!),(""))</f>
        <v/>
      </c>
      <c r="D188" s="273" t="str">
        <f>IFERROR(AVERAGEIFS(#REF!,#REF!,$B188,#REF!,"Corporativo",#REF!,D$70,#REF!,#REF!),(""))</f>
        <v/>
      </c>
      <c r="E188" s="273" t="str">
        <f>IFERROR(AVERAGEIFS(#REF!,#REF!,$B188,#REF!,"Corporativo",#REF!,E$70,#REF!,#REF!),(""))</f>
        <v/>
      </c>
      <c r="F188" s="273" t="str">
        <f>IFERROR(AVERAGEIFS(#REF!,#REF!,$B188,#REF!,"Corporativo",#REF!,F$70,#REF!,#REF!),(""))</f>
        <v/>
      </c>
      <c r="G188" s="290" t="str">
        <f>IFERROR(AVERAGEIFS(#REF!,#REF!,$B188,#REF!,"Corporativo",#REF!,G$70,#REF!,#REF!),(""))</f>
        <v/>
      </c>
      <c r="H188" s="316" t="str">
        <f t="shared" ref="H188:L188" si="90">IFERROR(1-(C188/C187),"")</f>
        <v/>
      </c>
      <c r="I188" s="316" t="str">
        <f t="shared" si="90"/>
        <v/>
      </c>
      <c r="J188" s="316" t="str">
        <f t="shared" si="90"/>
        <v/>
      </c>
      <c r="K188" s="316" t="str">
        <f t="shared" si="90"/>
        <v/>
      </c>
      <c r="L188" s="316" t="str">
        <f t="shared" si="90"/>
        <v/>
      </c>
      <c r="M188" s="315"/>
      <c r="N188" s="61"/>
      <c r="O188" s="61"/>
      <c r="P188" s="61"/>
      <c r="Q188" s="61"/>
      <c r="R188" s="61"/>
      <c r="S188" s="61"/>
      <c r="T188" s="61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</row>
    <row r="189" spans="1:49" ht="13" x14ac:dyDescent="0.15">
      <c r="A189" s="8"/>
      <c r="B189" s="289" t="s">
        <v>176</v>
      </c>
      <c r="C189" s="273" t="str">
        <f>IFERROR(AVERAGEIFS(#REF!,#REF!,$B189,#REF!,"Corporativo",#REF!,C$70,#REF!,#REF!),(""))</f>
        <v/>
      </c>
      <c r="D189" s="273" t="str">
        <f>IFERROR(AVERAGEIFS(#REF!,#REF!,$B189,#REF!,"Corporativo",#REF!,D$70,#REF!,#REF!),(""))</f>
        <v/>
      </c>
      <c r="E189" s="273" t="str">
        <f>IFERROR(AVERAGEIFS(#REF!,#REF!,$B189,#REF!,"Corporativo",#REF!,E$70,#REF!,#REF!),(""))</f>
        <v/>
      </c>
      <c r="F189" s="273" t="str">
        <f>IFERROR(AVERAGEIFS(#REF!,#REF!,$B189,#REF!,"Corporativo",#REF!,F$70,#REF!,#REF!),(""))</f>
        <v/>
      </c>
      <c r="G189" s="290" t="str">
        <f>IFERROR(AVERAGEIFS(#REF!,#REF!,$B189,#REF!,"Corporativo",#REF!,G$70,#REF!,#REF!),(""))</f>
        <v/>
      </c>
      <c r="H189" s="316" t="str">
        <f t="shared" ref="H189:L189" si="91">IFERROR(1-(C189/C188),"")</f>
        <v/>
      </c>
      <c r="I189" s="316" t="str">
        <f t="shared" si="91"/>
        <v/>
      </c>
      <c r="J189" s="316" t="str">
        <f t="shared" si="91"/>
        <v/>
      </c>
      <c r="K189" s="316" t="str">
        <f t="shared" si="91"/>
        <v/>
      </c>
      <c r="L189" s="316" t="str">
        <f t="shared" si="91"/>
        <v/>
      </c>
      <c r="M189" s="315"/>
      <c r="N189" s="61"/>
      <c r="O189" s="61"/>
      <c r="P189" s="61"/>
      <c r="Q189" s="61"/>
      <c r="R189" s="61"/>
      <c r="S189" s="61"/>
      <c r="T189" s="61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</row>
    <row r="190" spans="1:49" ht="13" x14ac:dyDescent="0.15">
      <c r="A190" s="8"/>
      <c r="B190" s="289" t="s">
        <v>177</v>
      </c>
      <c r="C190" s="273" t="str">
        <f>IFERROR(AVERAGEIFS(#REF!,#REF!,$B190,#REF!,"Corporativo",#REF!,C$70,#REF!,#REF!),(""))</f>
        <v/>
      </c>
      <c r="D190" s="273" t="str">
        <f>IFERROR(AVERAGEIFS(#REF!,#REF!,$B190,#REF!,"Corporativo",#REF!,D$70,#REF!,#REF!),(""))</f>
        <v/>
      </c>
      <c r="E190" s="273" t="str">
        <f>IFERROR(AVERAGEIFS(#REF!,#REF!,$B190,#REF!,"Corporativo",#REF!,E$70,#REF!,#REF!),(""))</f>
        <v/>
      </c>
      <c r="F190" s="273" t="str">
        <f>IFERROR(AVERAGEIFS(#REF!,#REF!,$B190,#REF!,"Corporativo",#REF!,F$70,#REF!,#REF!),(""))</f>
        <v/>
      </c>
      <c r="G190" s="290" t="str">
        <f>IFERROR(AVERAGEIFS(#REF!,#REF!,$B190,#REF!,"Corporativo",#REF!,G$70,#REF!,#REF!),(""))</f>
        <v/>
      </c>
      <c r="H190" s="316" t="str">
        <f t="shared" ref="H190:H193" si="92">IFERROR(1-(C190/C189),"")</f>
        <v/>
      </c>
      <c r="I190" s="316"/>
      <c r="J190" s="316"/>
      <c r="K190" s="316" t="str">
        <f t="shared" ref="K190:L190" si="93">IFERROR(1-(F190/F189),"")</f>
        <v/>
      </c>
      <c r="L190" s="316" t="str">
        <f t="shared" si="93"/>
        <v/>
      </c>
      <c r="M190" s="315"/>
      <c r="N190" s="61"/>
      <c r="O190" s="61"/>
      <c r="P190" s="61"/>
      <c r="Q190" s="61"/>
      <c r="R190" s="61"/>
      <c r="S190" s="61"/>
      <c r="T190" s="61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</row>
    <row r="191" spans="1:49" ht="13" x14ac:dyDescent="0.15">
      <c r="A191" s="8"/>
      <c r="B191" s="289" t="s">
        <v>178</v>
      </c>
      <c r="C191" s="273" t="str">
        <f>IFERROR(AVERAGEIFS(#REF!,#REF!,$B191,#REF!,"Corporativo",#REF!,C$70,#REF!,#REF!),(""))</f>
        <v/>
      </c>
      <c r="D191" s="273" t="str">
        <f>IFERROR(AVERAGEIFS(#REF!,#REF!,$B191,#REF!,"Corporativo",#REF!,D$70,#REF!,#REF!),(""))</f>
        <v/>
      </c>
      <c r="E191" s="273" t="str">
        <f>IFERROR(AVERAGEIFS(#REF!,#REF!,$B191,#REF!,"Corporativo",#REF!,E$70,#REF!,#REF!),(""))</f>
        <v/>
      </c>
      <c r="F191" s="273" t="str">
        <f>IFERROR(AVERAGEIFS(#REF!,#REF!,$B191,#REF!,"Corporativo",#REF!,F$70,#REF!,#REF!),(""))</f>
        <v/>
      </c>
      <c r="G191" s="290" t="str">
        <f>IFERROR(AVERAGEIFS(#REF!,#REF!,$B191,#REF!,"Corporativo",#REF!,G$70,#REF!,#REF!),(""))</f>
        <v/>
      </c>
      <c r="H191" s="316" t="str">
        <f t="shared" si="92"/>
        <v/>
      </c>
      <c r="I191" s="316"/>
      <c r="J191" s="316"/>
      <c r="K191" s="316" t="str">
        <f t="shared" ref="K191:L191" si="94">IFERROR(1-(F191/F190),"")</f>
        <v/>
      </c>
      <c r="L191" s="316" t="str">
        <f t="shared" si="94"/>
        <v/>
      </c>
      <c r="M191" s="315"/>
      <c r="N191" s="61"/>
      <c r="O191" s="61"/>
      <c r="P191" s="61"/>
      <c r="Q191" s="61"/>
      <c r="R191" s="61"/>
      <c r="S191" s="61"/>
      <c r="T191" s="61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</row>
    <row r="192" spans="1:49" ht="13" x14ac:dyDescent="0.15">
      <c r="A192" s="8"/>
      <c r="B192" s="289" t="s">
        <v>179</v>
      </c>
      <c r="C192" s="273" t="str">
        <f>IFERROR(AVERAGEIFS(#REF!,#REF!,$B192,#REF!,"Corporativo",#REF!,C$70,#REF!,#REF!),(""))</f>
        <v/>
      </c>
      <c r="D192" s="273" t="str">
        <f>IFERROR(AVERAGEIFS(#REF!,#REF!,$B192,#REF!,"Corporativo",#REF!,D$70,#REF!,#REF!),(""))</f>
        <v/>
      </c>
      <c r="E192" s="273" t="str">
        <f>IFERROR(AVERAGEIFS(#REF!,#REF!,$B192,#REF!,"Corporativo",#REF!,E$70,#REF!,#REF!),(""))</f>
        <v/>
      </c>
      <c r="F192" s="273" t="str">
        <f>IFERROR(AVERAGEIFS(#REF!,#REF!,$B192,#REF!,"Corporativo",#REF!,F$70,#REF!,#REF!),(""))</f>
        <v/>
      </c>
      <c r="G192" s="290" t="str">
        <f>IFERROR(AVERAGEIFS(#REF!,#REF!,$B192,#REF!,"Corporativo",#REF!,G$70,#REF!,#REF!),(""))</f>
        <v/>
      </c>
      <c r="H192" s="316" t="str">
        <f t="shared" si="92"/>
        <v/>
      </c>
      <c r="I192" s="316" t="str">
        <f t="shared" ref="I192:I193" si="95">IFERROR(1-(D192/D191),"")</f>
        <v/>
      </c>
      <c r="J192" s="316"/>
      <c r="K192" s="316"/>
      <c r="L192" s="316" t="str">
        <f>IFERROR(1-(G192/G191),"")</f>
        <v/>
      </c>
      <c r="M192" s="315"/>
      <c r="N192" s="61"/>
      <c r="O192" s="61"/>
      <c r="P192" s="61"/>
      <c r="Q192" s="61"/>
      <c r="R192" s="61"/>
      <c r="S192" s="61"/>
      <c r="T192" s="61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</row>
    <row r="193" spans="1:49" ht="13" x14ac:dyDescent="0.15">
      <c r="A193" s="8"/>
      <c r="B193" s="296" t="s">
        <v>180</v>
      </c>
      <c r="C193" s="273" t="str">
        <f>IFERROR(AVERAGEIFS(#REF!,#REF!,$B193,#REF!,"Corporativo",#REF!,C$70,#REF!,#REF!),(""))</f>
        <v/>
      </c>
      <c r="D193" s="273" t="str">
        <f>IFERROR(AVERAGEIFS(#REF!,#REF!,$B193,#REF!,"Corporativo",#REF!,D$70,#REF!,#REF!),(""))</f>
        <v/>
      </c>
      <c r="E193" s="273" t="str">
        <f>IFERROR(AVERAGEIFS(#REF!,#REF!,$B193,#REF!,"Corporativo",#REF!,E$70,#REF!,#REF!),(""))</f>
        <v/>
      </c>
      <c r="F193" s="273" t="str">
        <f>IFERROR(AVERAGEIFS(#REF!,#REF!,$B193,#REF!,"Corporativo",#REF!,F$70,#REF!,#REF!),(""))</f>
        <v/>
      </c>
      <c r="G193" s="290" t="str">
        <f>IFERROR(AVERAGEIFS(#REF!,#REF!,$B193,#REF!,"Corporativo",#REF!,G$70,#REF!,#REF!),(""))</f>
        <v/>
      </c>
      <c r="H193" s="316" t="str">
        <f t="shared" si="92"/>
        <v/>
      </c>
      <c r="I193" s="316" t="str">
        <f t="shared" si="95"/>
        <v/>
      </c>
      <c r="J193" s="316" t="str">
        <f t="shared" ref="J193:L193" si="96">IFERROR(1-(E193/E192),"")</f>
        <v/>
      </c>
      <c r="K193" s="316" t="str">
        <f t="shared" si="96"/>
        <v/>
      </c>
      <c r="L193" s="316" t="str">
        <f t="shared" si="96"/>
        <v/>
      </c>
      <c r="M193" s="315"/>
      <c r="N193" s="61"/>
      <c r="O193" s="61"/>
      <c r="P193" s="61"/>
      <c r="Q193" s="61"/>
      <c r="R193" s="61"/>
      <c r="S193" s="61"/>
      <c r="T193" s="61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</row>
    <row r="194" spans="1:49" ht="13" x14ac:dyDescent="0.15">
      <c r="A194" s="8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8"/>
      <c r="M194" s="61"/>
      <c r="N194" s="61"/>
      <c r="O194" s="61"/>
      <c r="P194" s="61"/>
      <c r="Q194" s="61"/>
      <c r="R194" s="61"/>
      <c r="S194" s="61"/>
      <c r="T194" s="61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</row>
    <row r="195" spans="1:49" ht="13" x14ac:dyDescent="0.15">
      <c r="A195" s="8"/>
      <c r="B195" s="284" t="s">
        <v>295</v>
      </c>
      <c r="C195" s="318">
        <v>1</v>
      </c>
      <c r="D195" s="318">
        <v>2</v>
      </c>
      <c r="E195" s="318">
        <v>3</v>
      </c>
      <c r="F195" s="318">
        <v>4</v>
      </c>
      <c r="G195" s="286">
        <v>5</v>
      </c>
      <c r="H195" s="287" t="s">
        <v>282</v>
      </c>
      <c r="I195" s="288" t="s">
        <v>283</v>
      </c>
      <c r="J195" s="288" t="s">
        <v>284</v>
      </c>
      <c r="K195" s="288" t="s">
        <v>285</v>
      </c>
      <c r="L195" s="439" t="s">
        <v>286</v>
      </c>
      <c r="M195" s="440"/>
      <c r="N195" s="440"/>
      <c r="O195" s="440"/>
      <c r="P195" s="441"/>
      <c r="Q195" s="61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</row>
    <row r="196" spans="1:49" ht="13" x14ac:dyDescent="0.15">
      <c r="A196" s="8"/>
      <c r="B196" s="319">
        <v>1</v>
      </c>
      <c r="C196" s="273" t="str">
        <f>IFERROR((AVERAGEIFS(#REF!,#REF!,$B196,#REF!,C$195,#REF!,#REF!)),"No Hay")</f>
        <v>No Hay</v>
      </c>
      <c r="D196" s="273" t="str">
        <f>IFERROR((AVERAGEIFS(#REF!,#REF!,$B196,#REF!,D$195,#REF!,#REF!)),"No Hay")</f>
        <v>No Hay</v>
      </c>
      <c r="E196" s="273" t="str">
        <f>IFERROR((AVERAGEIFS(#REF!,#REF!,$B196,#REF!,E$195,#REF!,#REF!)),"No Hay")</f>
        <v>No Hay</v>
      </c>
      <c r="F196" s="273" t="str">
        <f>IFERROR((AVERAGEIFS(#REF!,#REF!,$B196,#REF!,F$195,#REF!,#REF!)),"No Hay")</f>
        <v>No Hay</v>
      </c>
      <c r="G196" s="290" t="str">
        <f>IFERROR((AVERAGEIFS(#REF!,#REF!,$B196,#REF!,"&gt;4",#REF!,#REF!)),"No Hay")</f>
        <v>No Hay</v>
      </c>
      <c r="H196" s="291" t="str">
        <f t="shared" ref="H196:K196" si="97">IFERROR(((D196/C196)-1),"")</f>
        <v/>
      </c>
      <c r="I196" s="291" t="str">
        <f t="shared" si="97"/>
        <v/>
      </c>
      <c r="J196" s="291" t="str">
        <f t="shared" si="97"/>
        <v/>
      </c>
      <c r="K196" s="292" t="str">
        <f t="shared" si="97"/>
        <v/>
      </c>
      <c r="L196" s="293" t="e">
        <f>COUNTIFS(#REF!,$B196,#REF!,C$195,#REF!,#REF!)</f>
        <v>#REF!</v>
      </c>
      <c r="M196" s="293" t="e">
        <f>COUNTIFS(#REF!,$B196,#REF!,D$195,#REF!,#REF!)</f>
        <v>#REF!</v>
      </c>
      <c r="N196" s="293" t="e">
        <f>COUNTIFS(#REF!,$B196,#REF!,E$195,#REF!,#REF!)</f>
        <v>#REF!</v>
      </c>
      <c r="O196" s="293" t="e">
        <f>COUNTIFS(#REF!,$B196,#REF!,F$195,#REF!,#REF!)</f>
        <v>#REF!</v>
      </c>
      <c r="P196" s="294" t="e">
        <f>COUNTIFS(#REF!,$B196,#REF!,G$195,#REF!,#REF!)</f>
        <v>#REF!</v>
      </c>
      <c r="Q196" s="61"/>
      <c r="R196" s="21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</row>
    <row r="197" spans="1:49" ht="13" x14ac:dyDescent="0.15">
      <c r="A197" s="8"/>
      <c r="B197" s="319">
        <v>2</v>
      </c>
      <c r="C197" s="273" t="str">
        <f>IFERROR((AVERAGEIFS(#REF!,#REF!,$B197,#REF!,C$195,#REF!,#REF!)),"No Hay")</f>
        <v>No Hay</v>
      </c>
      <c r="D197" s="273" t="str">
        <f>IFERROR((AVERAGEIFS(#REF!,#REF!,$B197,#REF!,D$195,#REF!,#REF!)),"No Hay")</f>
        <v>No Hay</v>
      </c>
      <c r="E197" s="273" t="str">
        <f>IFERROR((AVERAGEIFS(#REF!,#REF!,$B197,#REF!,E$195,#REF!,#REF!)),"No Hay")</f>
        <v>No Hay</v>
      </c>
      <c r="F197" s="273" t="str">
        <f>IFERROR((AVERAGEIFS(#REF!,#REF!,$B197,#REF!,F$195,#REF!,#REF!)),"No Hay")</f>
        <v>No Hay</v>
      </c>
      <c r="G197" s="290" t="str">
        <f>IFERROR((AVERAGEIFS(#REF!,#REF!,$B197,#REF!,"&gt;4",#REF!,#REF!)),"No Hay")</f>
        <v>No Hay</v>
      </c>
      <c r="H197" s="291" t="str">
        <f t="shared" ref="H197:K197" si="98">IFERROR(((D197/C197)-1),"")</f>
        <v/>
      </c>
      <c r="I197" s="291" t="str">
        <f t="shared" si="98"/>
        <v/>
      </c>
      <c r="J197" s="291" t="str">
        <f t="shared" si="98"/>
        <v/>
      </c>
      <c r="K197" s="292" t="str">
        <f t="shared" si="98"/>
        <v/>
      </c>
      <c r="L197" s="293" t="e">
        <f>COUNTIFS(#REF!,$B197,#REF!,C$195,#REF!,#REF!)</f>
        <v>#REF!</v>
      </c>
      <c r="M197" s="293" t="e">
        <f>COUNTIFS(#REF!,$B197,#REF!,D$195,#REF!,#REF!)</f>
        <v>#REF!</v>
      </c>
      <c r="N197" s="293" t="e">
        <f>COUNTIFS(#REF!,$B197,#REF!,E$195,#REF!,#REF!)</f>
        <v>#REF!</v>
      </c>
      <c r="O197" s="293" t="e">
        <f>COUNTIFS(#REF!,$B197,#REF!,F$195,#REF!,#REF!)</f>
        <v>#REF!</v>
      </c>
      <c r="P197" s="294" t="e">
        <f>COUNTIFS(#REF!,$B197,#REF!,G$195,#REF!,#REF!)</f>
        <v>#REF!</v>
      </c>
      <c r="Q197" s="61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</row>
    <row r="198" spans="1:49" ht="13" x14ac:dyDescent="0.15">
      <c r="A198" s="8"/>
      <c r="B198" s="319">
        <v>3</v>
      </c>
      <c r="C198" s="273" t="str">
        <f>IFERROR((AVERAGEIFS(#REF!,#REF!,$B198,#REF!,C$195,#REF!,#REF!)),"No Hay")</f>
        <v>No Hay</v>
      </c>
      <c r="D198" s="273" t="str">
        <f>IFERROR((AVERAGEIFS(#REF!,#REF!,$B198,#REF!,D$195,#REF!,#REF!)),"No Hay")</f>
        <v>No Hay</v>
      </c>
      <c r="E198" s="273" t="str">
        <f>IFERROR((AVERAGEIFS(#REF!,#REF!,$B198,#REF!,E$195,#REF!,#REF!)),"No Hay")</f>
        <v>No Hay</v>
      </c>
      <c r="F198" s="273" t="str">
        <f>IFERROR((AVERAGEIFS(#REF!,#REF!,$B198,#REF!,F$195,#REF!,#REF!)),"No Hay")</f>
        <v>No Hay</v>
      </c>
      <c r="G198" s="290" t="str">
        <f>IFERROR((AVERAGEIFS(#REF!,#REF!,$B198,#REF!,"&gt;4",#REF!,#REF!)),"No Hay")</f>
        <v>No Hay</v>
      </c>
      <c r="H198" s="291" t="str">
        <f t="shared" ref="H198:K198" si="99">IFERROR(((D198/C198)-1),"")</f>
        <v/>
      </c>
      <c r="I198" s="291" t="str">
        <f t="shared" si="99"/>
        <v/>
      </c>
      <c r="J198" s="291" t="str">
        <f t="shared" si="99"/>
        <v/>
      </c>
      <c r="K198" s="292" t="str">
        <f t="shared" si="99"/>
        <v/>
      </c>
      <c r="L198" s="293" t="e">
        <f>COUNTIFS(#REF!,$B198,#REF!,C$195,#REF!,#REF!)</f>
        <v>#REF!</v>
      </c>
      <c r="M198" s="293" t="e">
        <f>COUNTIFS(#REF!,$B198,#REF!,D$195,#REF!,#REF!)</f>
        <v>#REF!</v>
      </c>
      <c r="N198" s="293" t="e">
        <f>COUNTIFS(#REF!,$B198,#REF!,E$195,#REF!,#REF!)</f>
        <v>#REF!</v>
      </c>
      <c r="O198" s="293" t="e">
        <f>COUNTIFS(#REF!,$B198,#REF!,F$195,#REF!,#REF!)</f>
        <v>#REF!</v>
      </c>
      <c r="P198" s="294" t="e">
        <f>COUNTIFS(#REF!,$B198,#REF!,G$195,#REF!,#REF!)</f>
        <v>#REF!</v>
      </c>
      <c r="Q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</row>
    <row r="199" spans="1:49" ht="13" x14ac:dyDescent="0.15">
      <c r="A199" s="8"/>
      <c r="B199" s="319">
        <v>4</v>
      </c>
      <c r="C199" s="273" t="str">
        <f>IFERROR((AVERAGEIFS(#REF!,#REF!,$B199,#REF!,C$195,#REF!,#REF!)),"No Hay")</f>
        <v>No Hay</v>
      </c>
      <c r="D199" s="273" t="str">
        <f>IFERROR((AVERAGEIFS(#REF!,#REF!,$B199,#REF!,D$195,#REF!,#REF!)),"No Hay")</f>
        <v>No Hay</v>
      </c>
      <c r="E199" s="273" t="str">
        <f>IFERROR((AVERAGEIFS(#REF!,#REF!,$B199,#REF!,E$195,#REF!,#REF!)),"No Hay")</f>
        <v>No Hay</v>
      </c>
      <c r="F199" s="273" t="str">
        <f>IFERROR((AVERAGEIFS(#REF!,#REF!,$B199,#REF!,F$195,#REF!,#REF!)),"No Hay")</f>
        <v>No Hay</v>
      </c>
      <c r="G199" s="290" t="str">
        <f>IFERROR((AVERAGEIFS(#REF!,#REF!,$B199,#REF!,"&gt;4",#REF!,#REF!)),"No Hay")</f>
        <v>No Hay</v>
      </c>
      <c r="H199" s="291" t="str">
        <f t="shared" ref="H199:K199" si="100">IFERROR(((D199/C199)-1),"")</f>
        <v/>
      </c>
      <c r="I199" s="291" t="str">
        <f t="shared" si="100"/>
        <v/>
      </c>
      <c r="J199" s="291" t="str">
        <f t="shared" si="100"/>
        <v/>
      </c>
      <c r="K199" s="292" t="str">
        <f t="shared" si="100"/>
        <v/>
      </c>
      <c r="L199" s="293" t="e">
        <f>COUNTIFS(#REF!,$B199,#REF!,C$195,#REF!,#REF!)</f>
        <v>#REF!</v>
      </c>
      <c r="M199" s="293" t="e">
        <f>COUNTIFS(#REF!,$B199,#REF!,D$195,#REF!,#REF!)</f>
        <v>#REF!</v>
      </c>
      <c r="N199" s="293" t="e">
        <f>COUNTIFS(#REF!,$B199,#REF!,E$195,#REF!,#REF!)</f>
        <v>#REF!</v>
      </c>
      <c r="O199" s="293" t="e">
        <f>COUNTIFS(#REF!,$B199,#REF!,F$195,#REF!,#REF!)</f>
        <v>#REF!</v>
      </c>
      <c r="P199" s="294" t="e">
        <f>COUNTIFS(#REF!,$B199,#REF!,G$195,#REF!,#REF!)</f>
        <v>#REF!</v>
      </c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</row>
    <row r="200" spans="1:49" ht="13" x14ac:dyDescent="0.15">
      <c r="A200" s="7"/>
      <c r="B200" s="320" t="s">
        <v>276</v>
      </c>
      <c r="C200" s="274" t="str">
        <f>IFERROR((AVERAGEIFS(#REF!,#REF!,$B200,#REF!,C$195,#REF!,#REF!)),"No Hay")</f>
        <v>No Hay</v>
      </c>
      <c r="D200" s="274" t="str">
        <f>IFERROR((AVERAGEIFS(#REF!,#REF!,$B200,#REF!,D$195,#REF!,#REF!)),"No Hay")</f>
        <v>No Hay</v>
      </c>
      <c r="E200" s="274" t="str">
        <f>IFERROR((AVERAGEIFS(#REF!,#REF!,$B200,#REF!,E$195,#REF!,#REF!)),"No Hay")</f>
        <v>No Hay</v>
      </c>
      <c r="F200" s="274" t="str">
        <f>IFERROR((AVERAGEIFS(#REF!,#REF!,$B200,#REF!,F$195,#REF!,#REF!)),"No Hay")</f>
        <v>No Hay</v>
      </c>
      <c r="G200" s="297" t="str">
        <f>IFERROR((AVERAGEIFS(#REF!,#REF!,$B200,#REF!,"&gt;4",#REF!,#REF!)),"No Hay")</f>
        <v>No Hay</v>
      </c>
      <c r="H200" s="274" t="str">
        <f t="shared" ref="H200:K200" si="101">IFERROR(((D200/C200)-1),"")</f>
        <v/>
      </c>
      <c r="I200" s="298" t="str">
        <f t="shared" si="101"/>
        <v/>
      </c>
      <c r="J200" s="298" t="str">
        <f t="shared" si="101"/>
        <v/>
      </c>
      <c r="K200" s="299" t="str">
        <f t="shared" si="101"/>
        <v/>
      </c>
      <c r="L200" s="300" t="e">
        <f>COUNTIFS(#REF!,$B200,#REF!,C$195,#REF!,#REF!)</f>
        <v>#REF!</v>
      </c>
      <c r="M200" s="300" t="e">
        <f>COUNTIFS(#REF!,$B200,#REF!,D$195,#REF!,#REF!)</f>
        <v>#REF!</v>
      </c>
      <c r="N200" s="300" t="e">
        <f>COUNTIFS(#REF!,$B200,#REF!,E$195,#REF!,#REF!)</f>
        <v>#REF!</v>
      </c>
      <c r="O200" s="300" t="e">
        <f>COUNTIFS(#REF!,$B200,#REF!,F$195,#REF!,#REF!)</f>
        <v>#REF!</v>
      </c>
      <c r="P200" s="301" t="e">
        <f>COUNTIFS(#REF!,$B200,#REF!,G$195,#REF!,#REF!)</f>
        <v>#REF!</v>
      </c>
      <c r="U200" s="7"/>
      <c r="V200" s="7"/>
      <c r="W200" s="7"/>
      <c r="X200" s="7"/>
      <c r="Y200" s="7"/>
      <c r="Z200" s="63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</row>
    <row r="201" spans="1:49" ht="13" x14ac:dyDescent="0.15">
      <c r="A201" s="7"/>
      <c r="B201" s="8"/>
      <c r="C201" s="8"/>
      <c r="D201" s="8"/>
      <c r="E201" s="86"/>
      <c r="F201" s="86"/>
      <c r="G201" s="8"/>
      <c r="H201" s="8"/>
      <c r="I201" s="8"/>
      <c r="J201" s="8"/>
      <c r="K201" s="8"/>
      <c r="L201" s="86"/>
      <c r="M201" s="86"/>
      <c r="N201" s="8"/>
      <c r="O201" s="8"/>
      <c r="P201" s="8"/>
      <c r="U201" s="7"/>
      <c r="V201" s="7"/>
      <c r="W201" s="7"/>
      <c r="X201" s="7"/>
      <c r="Y201" s="7"/>
      <c r="Z201" s="63"/>
      <c r="AA201" s="7"/>
      <c r="AB201" s="7"/>
      <c r="AC201" s="7"/>
    </row>
    <row r="202" spans="1:49" ht="13" x14ac:dyDescent="0.15">
      <c r="A202" s="7"/>
      <c r="B202" s="321" t="s">
        <v>296</v>
      </c>
      <c r="C202" s="322">
        <v>2015</v>
      </c>
      <c r="D202" s="322">
        <v>2016</v>
      </c>
      <c r="E202" s="322">
        <v>2017</v>
      </c>
      <c r="F202" s="322">
        <v>2018</v>
      </c>
      <c r="G202" s="322">
        <v>2019</v>
      </c>
      <c r="H202" s="322">
        <v>2020</v>
      </c>
      <c r="I202" s="323">
        <v>2021</v>
      </c>
      <c r="J202" s="8"/>
      <c r="K202" s="8"/>
      <c r="L202" s="86"/>
      <c r="M202" s="86"/>
      <c r="N202" s="8"/>
      <c r="O202" s="8"/>
      <c r="P202" s="8"/>
      <c r="U202" s="7"/>
      <c r="V202" s="7"/>
      <c r="W202" s="7"/>
      <c r="X202" s="7"/>
      <c r="Y202" s="7"/>
      <c r="Z202" s="63"/>
      <c r="AA202" s="7"/>
      <c r="AB202" s="7"/>
      <c r="AC202" s="7"/>
    </row>
    <row r="203" spans="1:49" ht="13" x14ac:dyDescent="0.15">
      <c r="A203" s="7"/>
      <c r="B203" s="324" t="e">
        <f>#REF!</f>
        <v>#REF!</v>
      </c>
      <c r="C203" s="147" t="e">
        <f>COUNTIFS(#REF!,C$202,#REF!,$B203)</f>
        <v>#REF!</v>
      </c>
      <c r="D203" s="147" t="e">
        <f>COUNTIFS(#REF!,D$202,#REF!,$B203)</f>
        <v>#REF!</v>
      </c>
      <c r="E203" s="147" t="e">
        <f>COUNTIFS(#REF!,E$202,#REF!,$B203)</f>
        <v>#REF!</v>
      </c>
      <c r="F203" s="147" t="e">
        <f>COUNTIFS(#REF!,F$202,#REF!,$B203)</f>
        <v>#REF!</v>
      </c>
      <c r="G203" s="147" t="e">
        <f>COUNTIFS(#REF!,G$202,#REF!,$B203)</f>
        <v>#REF!</v>
      </c>
      <c r="H203" s="147" t="e">
        <f>COUNTIFS(#REF!,H$202,#REF!,$B203)</f>
        <v>#REF!</v>
      </c>
      <c r="I203" s="147" t="e">
        <f>COUNTIFS(#REF!,I$202,#REF!,$B203)</f>
        <v>#REF!</v>
      </c>
      <c r="J203" s="8"/>
      <c r="K203" s="8"/>
      <c r="L203" s="86"/>
      <c r="M203" s="86"/>
      <c r="N203" s="8"/>
      <c r="O203" s="8"/>
      <c r="P203" s="8"/>
      <c r="U203" s="7"/>
      <c r="V203" s="7"/>
      <c r="W203" s="7"/>
      <c r="X203" s="7"/>
      <c r="Y203" s="7"/>
      <c r="Z203" s="63"/>
      <c r="AA203" s="7"/>
      <c r="AB203" s="7"/>
      <c r="AC203" s="7"/>
    </row>
    <row r="204" spans="1:49" ht="13" x14ac:dyDescent="0.15">
      <c r="A204" s="7"/>
      <c r="B204" s="324" t="e">
        <f>#REF!</f>
        <v>#REF!</v>
      </c>
      <c r="C204" s="147" t="e">
        <f>COUNTIFS(#REF!,C$202,#REF!,$B204)</f>
        <v>#REF!</v>
      </c>
      <c r="D204" s="147" t="e">
        <f>COUNTIFS(#REF!,D$202,#REF!,$B204)</f>
        <v>#REF!</v>
      </c>
      <c r="E204" s="147" t="e">
        <f>COUNTIFS(#REF!,E$202,#REF!,$B204)</f>
        <v>#REF!</v>
      </c>
      <c r="F204" s="147" t="e">
        <f>COUNTIFS(#REF!,F$202,#REF!,$B204)</f>
        <v>#REF!</v>
      </c>
      <c r="G204" s="147" t="e">
        <f>COUNTIFS(#REF!,G$202,#REF!,$B204)</f>
        <v>#REF!</v>
      </c>
      <c r="H204" s="147" t="e">
        <f>COUNTIFS(#REF!,H$202,#REF!,$B204)</f>
        <v>#REF!</v>
      </c>
      <c r="I204" s="147" t="e">
        <f>COUNTIFS(#REF!,I$202,#REF!,$B204)</f>
        <v>#REF!</v>
      </c>
      <c r="J204" s="8"/>
      <c r="K204" s="8"/>
      <c r="L204" s="325"/>
      <c r="M204" s="325"/>
      <c r="N204" s="325"/>
      <c r="O204" s="8"/>
      <c r="P204" s="8"/>
      <c r="U204" s="7"/>
      <c r="V204" s="7"/>
      <c r="W204" s="7"/>
      <c r="X204" s="7"/>
      <c r="Y204" s="7"/>
      <c r="Z204" s="63"/>
      <c r="AA204" s="7"/>
      <c r="AB204" s="7"/>
      <c r="AC204" s="7"/>
    </row>
    <row r="205" spans="1:49" ht="13" x14ac:dyDescent="0.15">
      <c r="A205" s="7"/>
      <c r="B205" s="326" t="e">
        <f>#REF!</f>
        <v>#REF!</v>
      </c>
      <c r="C205" s="147" t="e">
        <f>COUNTIFS(#REF!,C$202,#REF!,$B205)</f>
        <v>#REF!</v>
      </c>
      <c r="D205" s="147" t="e">
        <f>COUNTIFS(#REF!,D$202,#REF!,$B205)</f>
        <v>#REF!</v>
      </c>
      <c r="E205" s="147" t="e">
        <f>COUNTIFS(#REF!,E$202,#REF!,$B205)</f>
        <v>#REF!</v>
      </c>
      <c r="F205" s="147" t="e">
        <f>COUNTIFS(#REF!,F$202,#REF!,$B205)</f>
        <v>#REF!</v>
      </c>
      <c r="G205" s="147" t="e">
        <f>COUNTIFS(#REF!,G$202,#REF!,$B205)</f>
        <v>#REF!</v>
      </c>
      <c r="H205" s="147" t="e">
        <f>COUNTIFS(#REF!,H$202,#REF!,$B205)</f>
        <v>#REF!</v>
      </c>
      <c r="I205" s="147" t="e">
        <f>COUNTIFS(#REF!,I$202,#REF!,$B205)</f>
        <v>#REF!</v>
      </c>
      <c r="J205" s="8"/>
      <c r="K205" s="16"/>
      <c r="L205" s="86"/>
      <c r="M205" s="86"/>
      <c r="N205" s="8"/>
      <c r="O205" s="8"/>
      <c r="P205" s="8"/>
      <c r="U205" s="7"/>
      <c r="V205" s="7"/>
      <c r="W205" s="7"/>
      <c r="X205" s="7"/>
      <c r="Y205" s="7"/>
      <c r="Z205" s="7"/>
      <c r="AA205" s="7"/>
      <c r="AB205" s="7"/>
      <c r="AC205" s="7"/>
    </row>
    <row r="206" spans="1:49" ht="13" x14ac:dyDescent="0.15">
      <c r="A206" s="7"/>
      <c r="B206" s="8"/>
      <c r="C206" s="8"/>
      <c r="D206" s="8"/>
      <c r="E206" s="86"/>
      <c r="F206" s="86"/>
      <c r="G206" s="8"/>
      <c r="H206" s="8"/>
      <c r="I206" s="8"/>
      <c r="J206" s="8"/>
      <c r="K206" s="8"/>
      <c r="L206" s="86"/>
      <c r="M206" s="86"/>
      <c r="N206" s="8"/>
      <c r="O206" s="8"/>
      <c r="P206" s="8"/>
      <c r="U206" s="7"/>
      <c r="V206" s="7"/>
      <c r="W206" s="327"/>
      <c r="X206" s="327"/>
      <c r="Y206" s="327"/>
      <c r="Z206" s="327"/>
      <c r="AA206" s="327"/>
      <c r="AB206" s="328" t="s">
        <v>260</v>
      </c>
      <c r="AC206" s="327"/>
      <c r="AD206" s="329"/>
      <c r="AE206" s="329"/>
      <c r="AF206" s="329"/>
      <c r="AG206" s="329"/>
      <c r="AH206" s="329"/>
    </row>
    <row r="207" spans="1:49" ht="13" x14ac:dyDescent="0.15">
      <c r="A207" s="8"/>
      <c r="B207" s="8"/>
      <c r="C207" s="8"/>
      <c r="D207" s="8"/>
      <c r="E207" s="86"/>
      <c r="F207" s="86"/>
      <c r="G207" s="8"/>
      <c r="H207" s="8"/>
      <c r="I207" s="8"/>
      <c r="J207" s="8"/>
      <c r="K207" s="8"/>
      <c r="L207" s="8"/>
      <c r="M207" s="425" t="s">
        <v>297</v>
      </c>
      <c r="N207" s="426"/>
      <c r="O207" s="426"/>
      <c r="P207" s="426"/>
      <c r="Q207" s="426"/>
      <c r="R207" s="426"/>
      <c r="S207" s="426"/>
      <c r="T207" s="426"/>
      <c r="U207" s="426"/>
      <c r="V207" s="426"/>
      <c r="W207" s="330"/>
      <c r="X207" s="330"/>
      <c r="Y207" s="330"/>
      <c r="Z207" s="330"/>
      <c r="AA207" s="330"/>
      <c r="AB207" s="331"/>
      <c r="AC207" s="330"/>
      <c r="AD207" s="330"/>
      <c r="AE207" s="330" t="s">
        <v>298</v>
      </c>
      <c r="AF207" s="330"/>
      <c r="AG207" s="330"/>
      <c r="AH207" s="330"/>
      <c r="AI207" s="332"/>
      <c r="AJ207" s="332"/>
      <c r="AK207" s="332"/>
      <c r="AL207" s="332"/>
      <c r="AM207" s="332"/>
      <c r="AN207" s="332"/>
      <c r="AO207" s="332"/>
      <c r="AP207" s="332"/>
      <c r="AQ207" s="333"/>
      <c r="AR207" s="332"/>
      <c r="AS207" s="332"/>
      <c r="AT207" s="332"/>
      <c r="AU207" s="332"/>
      <c r="AV207" s="332"/>
      <c r="AW207" s="332"/>
    </row>
    <row r="208" spans="1:49" ht="13" x14ac:dyDescent="0.15">
      <c r="A208" s="7"/>
      <c r="B208" s="334" t="s">
        <v>95</v>
      </c>
      <c r="C208" s="335" t="s">
        <v>152</v>
      </c>
      <c r="D208" s="335" t="s">
        <v>297</v>
      </c>
      <c r="E208" s="335" t="s">
        <v>299</v>
      </c>
      <c r="F208" s="335" t="s">
        <v>300</v>
      </c>
      <c r="G208" s="336" t="s">
        <v>98</v>
      </c>
      <c r="H208" s="336" t="s">
        <v>301</v>
      </c>
      <c r="I208" s="336" t="s">
        <v>302</v>
      </c>
      <c r="J208" s="337" t="e">
        <f>#REF!</f>
        <v>#REF!</v>
      </c>
      <c r="K208" s="338" t="e">
        <f>#REF!</f>
        <v>#REF!</v>
      </c>
      <c r="L208" s="338" t="e">
        <f>#REF!</f>
        <v>#REF!</v>
      </c>
      <c r="M208" s="338" t="e">
        <f t="shared" ref="M208:V208" si="102">#REF!</f>
        <v>#REF!</v>
      </c>
      <c r="N208" s="338" t="e">
        <f t="shared" si="102"/>
        <v>#REF!</v>
      </c>
      <c r="O208" s="338" t="e">
        <f t="shared" si="102"/>
        <v>#REF!</v>
      </c>
      <c r="P208" s="338" t="e">
        <f t="shared" si="102"/>
        <v>#REF!</v>
      </c>
      <c r="Q208" s="338" t="e">
        <f t="shared" si="102"/>
        <v>#REF!</v>
      </c>
      <c r="R208" s="338" t="e">
        <f t="shared" si="102"/>
        <v>#REF!</v>
      </c>
      <c r="S208" s="338" t="e">
        <f t="shared" si="102"/>
        <v>#REF!</v>
      </c>
      <c r="T208" s="338" t="e">
        <f t="shared" si="102"/>
        <v>#REF!</v>
      </c>
      <c r="U208" s="338" t="e">
        <f t="shared" si="102"/>
        <v>#REF!</v>
      </c>
      <c r="V208" s="339" t="e">
        <f t="shared" si="102"/>
        <v>#REF!</v>
      </c>
      <c r="W208" s="338" t="s">
        <v>3</v>
      </c>
      <c r="X208" s="338" t="s">
        <v>181</v>
      </c>
      <c r="Y208" s="338" t="s">
        <v>303</v>
      </c>
      <c r="Z208" s="338" t="s">
        <v>7</v>
      </c>
      <c r="AA208" s="338" t="s">
        <v>22</v>
      </c>
      <c r="AB208" s="340" t="s">
        <v>20</v>
      </c>
      <c r="AC208" s="338" t="s">
        <v>3</v>
      </c>
      <c r="AD208" s="338" t="s">
        <v>181</v>
      </c>
      <c r="AE208" s="338" t="s">
        <v>303</v>
      </c>
      <c r="AF208" s="338" t="s">
        <v>7</v>
      </c>
      <c r="AG208" s="338" t="s">
        <v>22</v>
      </c>
      <c r="AH208" s="339" t="s">
        <v>20</v>
      </c>
      <c r="AI208" s="332"/>
      <c r="AJ208" s="332"/>
      <c r="AK208" s="332"/>
      <c r="AL208" s="332"/>
      <c r="AM208" s="332"/>
      <c r="AN208" s="332"/>
      <c r="AO208" s="332"/>
      <c r="AP208" s="332"/>
      <c r="AQ208" s="333"/>
      <c r="AR208" s="332"/>
      <c r="AS208" s="332"/>
      <c r="AT208" s="332"/>
      <c r="AU208" s="332"/>
      <c r="AV208" s="332"/>
      <c r="AW208" s="332"/>
    </row>
    <row r="209" spans="1:34" ht="13" x14ac:dyDescent="0.15">
      <c r="A209" s="8"/>
      <c r="B209" s="341"/>
      <c r="C209" s="342"/>
      <c r="D209" s="343"/>
      <c r="E209" s="343"/>
      <c r="F209" s="343"/>
      <c r="G209" s="343"/>
      <c r="H209" s="343"/>
      <c r="I209" s="343"/>
      <c r="J209" s="343"/>
      <c r="K209" s="343"/>
      <c r="L209" s="343"/>
      <c r="M209" s="344"/>
      <c r="N209" s="344"/>
      <c r="O209" s="344"/>
      <c r="P209" s="344"/>
      <c r="Q209" s="344"/>
      <c r="R209" s="344"/>
      <c r="S209" s="344"/>
      <c r="T209" s="344"/>
      <c r="U209" s="344"/>
      <c r="V209" s="344"/>
      <c r="W209" s="344"/>
      <c r="X209" s="344"/>
      <c r="Y209" s="344"/>
      <c r="Z209" s="344"/>
      <c r="AA209" s="344"/>
      <c r="AB209" s="345"/>
      <c r="AC209" s="344"/>
      <c r="AD209" s="344"/>
      <c r="AE209" s="344"/>
      <c r="AF209" s="344"/>
      <c r="AG209" s="344"/>
      <c r="AH209" s="344"/>
    </row>
    <row r="210" spans="1:34" ht="13" x14ac:dyDescent="0.15">
      <c r="A210" s="8"/>
      <c r="B210" s="346">
        <v>2017</v>
      </c>
      <c r="C210" s="347">
        <v>1</v>
      </c>
      <c r="D210" s="348" t="e">
        <f t="shared" ref="D210:D221" si="103">E210+F210</f>
        <v>#REF!</v>
      </c>
      <c r="E210" s="349" t="e">
        <f>COUNTIFS(#REF!,$B210,#REF!,$C210,#REF!,"Corporativo",#REF!,"&gt;0")</f>
        <v>#REF!</v>
      </c>
      <c r="F210" s="350" t="e">
        <f>COUNTIFS(#REF!,$B210,#REF!,$C210,#REF!,"Turístico",#REF!,"&gt;0")</f>
        <v>#REF!</v>
      </c>
      <c r="G210" s="348" t="e">
        <f t="shared" ref="G210:G221" si="104">H210+I210</f>
        <v>#REF!</v>
      </c>
      <c r="H210" s="349" t="e">
        <f>COUNTIFS(#REF!,$B210,#REF!,$C210,#REF!,"Corporativo",#REF!,"&gt;0")</f>
        <v>#REF!</v>
      </c>
      <c r="I210" s="350" t="e">
        <f>COUNTIFS(#REF!,$B210,#REF!,$C210,#REF!,"Turístico",#REF!,"&gt;0")</f>
        <v>#REF!</v>
      </c>
      <c r="J210" s="349" t="e">
        <f>COUNTIFS(#REF!,$B210,#REF!,$C210,#REF!,J$208)</f>
        <v>#REF!</v>
      </c>
      <c r="K210" s="349" t="e">
        <f>COUNTIFS(#REF!,$B210,#REF!,$C210,#REF!,K$208)</f>
        <v>#REF!</v>
      </c>
      <c r="L210" s="350" t="e">
        <f>COUNTIFS(#REF!,$B210,#REF!,$C210,#REF!,L$208)</f>
        <v>#REF!</v>
      </c>
      <c r="M210" s="349" t="e">
        <f>COUNTIFS(#REF!,$B210,#REF!,$C210,#REF!,M$208,#REF!,"&gt;0")</f>
        <v>#REF!</v>
      </c>
      <c r="N210" s="349" t="e">
        <f>COUNTIFS(#REF!,$B210,#REF!,$C210,#REF!,N$208,#REF!,"&gt;0")</f>
        <v>#REF!</v>
      </c>
      <c r="O210" s="349" t="e">
        <f>COUNTIFS(#REF!,$B210,#REF!,$C210,#REF!,O$208,#REF!,"&gt;0")</f>
        <v>#REF!</v>
      </c>
      <c r="P210" s="349" t="e">
        <f>COUNTIFS(#REF!,$B210,#REF!,$C210,#REF!,P$208,#REF!,"&gt;0")</f>
        <v>#REF!</v>
      </c>
      <c r="Q210" s="349" t="e">
        <f>COUNTIFS(#REF!,$B210,#REF!,$C210,#REF!,Q$208,#REF!,"&gt;0")</f>
        <v>#REF!</v>
      </c>
      <c r="R210" s="349" t="e">
        <f>COUNTIFS(#REF!,$B210,#REF!,$C210,#REF!,R$208,#REF!,"&gt;0")</f>
        <v>#REF!</v>
      </c>
      <c r="S210" s="349" t="e">
        <f>COUNTIFS(#REF!,$B210,#REF!,$C210,#REF!,S$208,#REF!,"&gt;0")</f>
        <v>#REF!</v>
      </c>
      <c r="T210" s="349" t="e">
        <f>COUNTIFS(#REF!,$B210,#REF!,$C210,#REF!,T$208,#REF!,"&gt;0")</f>
        <v>#REF!</v>
      </c>
      <c r="U210" s="349" t="e">
        <f>COUNTIFS(#REF!,$B210,#REF!,$C210,#REF!,U$208,#REF!,"&gt;0")</f>
        <v>#REF!</v>
      </c>
      <c r="V210" s="351" t="e">
        <f>COUNTIFS(#REF!,$B210,#REF!,$C210,#REF!,V$208,#REF!,"&gt;0")</f>
        <v>#REF!</v>
      </c>
      <c r="W210" s="349" t="e">
        <f>COUNTIFS(#REF!,$B210,#REF!,$C210,#REF!,W$208,#REF!,"&gt;0",#REF!, "Turístico")</f>
        <v>#REF!</v>
      </c>
      <c r="X210" s="349" t="e">
        <f>COUNTIFS(#REF!,$B210,#REF!,$C210,#REF!,X$208,#REF!,"&gt;0",#REF!, "Turístico")</f>
        <v>#REF!</v>
      </c>
      <c r="Y210" s="349" t="e">
        <f>COUNTIFS(#REF!,$B210,#REF!,$C210,#REF!,Y$208,#REF!,"&gt;0",#REF!, "Turístico")</f>
        <v>#REF!</v>
      </c>
      <c r="Z210" s="349" t="e">
        <f>COUNTIFS(#REF!,$B210,#REF!,$C210,#REF!,Z$208,#REF!,"&gt;0",#REF!, "Turístico")</f>
        <v>#REF!</v>
      </c>
      <c r="AA210" s="349" t="e">
        <f>COUNTIFS(#REF!,$B210,#REF!,$C210,#REF!,AA$208,#REF!,"&gt;0",#REF!, "Turístico")</f>
        <v>#REF!</v>
      </c>
      <c r="AB210" s="352" t="e">
        <f>COUNTIFS(#REF!,$B210,#REF!,$C210,#REF!,AB$208,#REF!,"&gt;0",#REF!, "Turístico")</f>
        <v>#REF!</v>
      </c>
      <c r="AC210" s="349" t="e">
        <f>COUNTIFS(#REF!,$B210,#REF!,$C210,#REF!,AC$208,#REF!,"&gt;0",#REF!,"Turístico")</f>
        <v>#REF!</v>
      </c>
      <c r="AD210" s="349" t="e">
        <f>COUNTIFS(#REF!,$B210,#REF!,$C210,#REF!,AD$208,#REF!,"&gt;0",#REF!,"Turístico")</f>
        <v>#REF!</v>
      </c>
      <c r="AE210" s="349" t="e">
        <f>COUNTIFS(#REF!,$B210,#REF!,$C210,#REF!,AE$208,#REF!,"&gt;0",#REF!,"Turístico")</f>
        <v>#REF!</v>
      </c>
      <c r="AF210" s="349" t="e">
        <f>COUNTIFS(#REF!,$B210,#REF!,$C210,#REF!,AF$208,#REF!,"&gt;0",#REF!,"Turístico")</f>
        <v>#REF!</v>
      </c>
      <c r="AG210" s="349" t="e">
        <f>COUNTIFS(#REF!,$B210,#REF!,$C210,#REF!,AG$208,#REF!,"&gt;0",#REF!,"Turístico")</f>
        <v>#REF!</v>
      </c>
      <c r="AH210" s="349" t="e">
        <f>COUNTIFS(#REF!,$B210,#REF!,$C210,#REF!,AH$208,#REF!,"&gt;0",#REF!,"Turístico")</f>
        <v>#REF!</v>
      </c>
    </row>
    <row r="211" spans="1:34" ht="13" x14ac:dyDescent="0.15">
      <c r="A211" s="8"/>
      <c r="B211" s="346">
        <v>2017</v>
      </c>
      <c r="C211" s="347">
        <v>2</v>
      </c>
      <c r="D211" s="348" t="e">
        <f t="shared" si="103"/>
        <v>#REF!</v>
      </c>
      <c r="E211" s="349" t="e">
        <f>COUNTIFS(#REF!,$B211,#REF!,$C211,#REF!,"Corporativo",#REF!,"&gt;0")</f>
        <v>#REF!</v>
      </c>
      <c r="F211" s="350" t="e">
        <f>COUNTIFS(#REF!,$B211,#REF!,$C211,#REF!,"Turístico",#REF!,"&gt;0")</f>
        <v>#REF!</v>
      </c>
      <c r="G211" s="348" t="e">
        <f t="shared" si="104"/>
        <v>#REF!</v>
      </c>
      <c r="H211" s="349" t="e">
        <f>COUNTIFS(#REF!,$B211,#REF!,$C211,#REF!,"Corporativo",#REF!,"&gt;0")</f>
        <v>#REF!</v>
      </c>
      <c r="I211" s="350" t="e">
        <f>COUNTIFS(#REF!,$B211,#REF!,$C211,#REF!,"Turístico",#REF!,"&gt;0")</f>
        <v>#REF!</v>
      </c>
      <c r="J211" s="349" t="e">
        <f>COUNTIFS(#REF!,$B211,#REF!,$C211,#REF!,J$208)</f>
        <v>#REF!</v>
      </c>
      <c r="K211" s="349" t="e">
        <f>COUNTIFS(#REF!,$B211,#REF!,$C211,#REF!,K$208)</f>
        <v>#REF!</v>
      </c>
      <c r="L211" s="350" t="e">
        <f>COUNTIFS(#REF!,$B211,#REF!,$C211,#REF!,L$208)</f>
        <v>#REF!</v>
      </c>
      <c r="M211" s="349" t="e">
        <f>COUNTIFS(#REF!,$B211,#REF!,$C211,#REF!,M$208,#REF!,"&gt;0")</f>
        <v>#REF!</v>
      </c>
      <c r="N211" s="349" t="e">
        <f>COUNTIFS(#REF!,$B211,#REF!,$C211,#REF!,N$208,#REF!,"&gt;0")</f>
        <v>#REF!</v>
      </c>
      <c r="O211" s="349" t="e">
        <f>COUNTIFS(#REF!,$B211,#REF!,$C211,#REF!,O$208,#REF!,"&gt;0")</f>
        <v>#REF!</v>
      </c>
      <c r="P211" s="349" t="e">
        <f>COUNTIFS(#REF!,$B211,#REF!,$C211,#REF!,P$208,#REF!,"&gt;0")</f>
        <v>#REF!</v>
      </c>
      <c r="Q211" s="349" t="e">
        <f>COUNTIFS(#REF!,$B211,#REF!,$C211,#REF!,Q$208,#REF!,"&gt;0")</f>
        <v>#REF!</v>
      </c>
      <c r="R211" s="349" t="e">
        <f>COUNTIFS(#REF!,$B211,#REF!,$C211,#REF!,R$208,#REF!,"&gt;0")</f>
        <v>#REF!</v>
      </c>
      <c r="S211" s="349" t="e">
        <f>COUNTIFS(#REF!,$B211,#REF!,$C211,#REF!,S$208,#REF!,"&gt;0")</f>
        <v>#REF!</v>
      </c>
      <c r="T211" s="349" t="e">
        <f>COUNTIFS(#REF!,$B211,#REF!,$C211,#REF!,T$208,#REF!,"&gt;0")</f>
        <v>#REF!</v>
      </c>
      <c r="U211" s="349" t="e">
        <f>COUNTIFS(#REF!,$B211,#REF!,$C211,#REF!,U$208,#REF!,"&gt;0")</f>
        <v>#REF!</v>
      </c>
      <c r="V211" s="351" t="e">
        <f>COUNTIFS(#REF!,$B211,#REF!,$C211,#REF!,V$208,#REF!,"&gt;0")</f>
        <v>#REF!</v>
      </c>
      <c r="W211" s="349" t="e">
        <f>COUNTIFS(#REF!,$B211,#REF!,$C211,#REF!,W$208,#REF!,"&gt;0",#REF!, "Turístico")</f>
        <v>#REF!</v>
      </c>
      <c r="X211" s="349" t="e">
        <f>COUNTIFS(#REF!,$B211,#REF!,$C211,#REF!,X$208,#REF!,"&gt;0",#REF!, "Turístico")</f>
        <v>#REF!</v>
      </c>
      <c r="Y211" s="349" t="e">
        <f>COUNTIFS(#REF!,$B211,#REF!,$C211,#REF!,Y$208,#REF!,"&gt;0",#REF!, "Turístico")</f>
        <v>#REF!</v>
      </c>
      <c r="Z211" s="349" t="e">
        <f>COUNTIFS(#REF!,$B211,#REF!,$C211,#REF!,Z$208,#REF!,"&gt;0",#REF!, "Turístico")</f>
        <v>#REF!</v>
      </c>
      <c r="AA211" s="349" t="e">
        <f>COUNTIFS(#REF!,$B211,#REF!,$C211,#REF!,AA$208,#REF!,"&gt;0",#REF!, "Turístico")</f>
        <v>#REF!</v>
      </c>
      <c r="AB211" s="352" t="e">
        <f>COUNTIFS(#REF!,$B211,#REF!,$C211,#REF!,AB$208,#REF!,"&gt;0",#REF!, "Turístico")</f>
        <v>#REF!</v>
      </c>
      <c r="AC211" s="349" t="e">
        <f>COUNTIFS(#REF!,$B211,#REF!,$C211,#REF!,AC$208,#REF!,"&gt;0",#REF!,"Turístico")</f>
        <v>#REF!</v>
      </c>
      <c r="AD211" s="349" t="e">
        <f>COUNTIFS(#REF!,$B211,#REF!,$C211,#REF!,AD$208,#REF!,"&gt;0",#REF!,"Turístico")</f>
        <v>#REF!</v>
      </c>
      <c r="AE211" s="349" t="e">
        <f>COUNTIFS(#REF!,$B211,#REF!,$C211,#REF!,AE$208,#REF!,"&gt;0",#REF!,"Turístico")</f>
        <v>#REF!</v>
      </c>
      <c r="AF211" s="349" t="e">
        <f>COUNTIFS(#REF!,$B211,#REF!,$C211,#REF!,AF$208,#REF!,"&gt;0",#REF!,"Turístico")</f>
        <v>#REF!</v>
      </c>
      <c r="AG211" s="349" t="e">
        <f>COUNTIFS(#REF!,$B211,#REF!,$C211,#REF!,AG$208,#REF!,"&gt;0",#REF!,"Turístico")</f>
        <v>#REF!</v>
      </c>
      <c r="AH211" s="349" t="e">
        <f>COUNTIFS(#REF!,$B211,#REF!,$C211,#REF!,AH$208,#REF!,"&gt;0",#REF!,"Turístico")</f>
        <v>#REF!</v>
      </c>
    </row>
    <row r="212" spans="1:34" ht="13" x14ac:dyDescent="0.15">
      <c r="A212" s="8"/>
      <c r="B212" s="346">
        <v>2017</v>
      </c>
      <c r="C212" s="347">
        <v>3</v>
      </c>
      <c r="D212" s="348" t="e">
        <f t="shared" si="103"/>
        <v>#REF!</v>
      </c>
      <c r="E212" s="349" t="e">
        <f>COUNTIFS(#REF!,$B212,#REF!,$C212,#REF!,"Corporativo",#REF!,"&gt;0")</f>
        <v>#REF!</v>
      </c>
      <c r="F212" s="350" t="e">
        <f>COUNTIFS(#REF!,$B212,#REF!,$C212,#REF!,"Turístico",#REF!,"&gt;0")</f>
        <v>#REF!</v>
      </c>
      <c r="G212" s="348" t="e">
        <f t="shared" si="104"/>
        <v>#REF!</v>
      </c>
      <c r="H212" s="349" t="e">
        <f>COUNTIFS(#REF!,$B212,#REF!,$C212,#REF!,"Corporativo",#REF!,"&gt;0")</f>
        <v>#REF!</v>
      </c>
      <c r="I212" s="350" t="e">
        <f>COUNTIFS(#REF!,$B212,#REF!,$C212,#REF!,"Turístico",#REF!,"&gt;0")</f>
        <v>#REF!</v>
      </c>
      <c r="J212" s="349" t="e">
        <f>COUNTIFS(#REF!,$B212,#REF!,$C212,#REF!,J$208)</f>
        <v>#REF!</v>
      </c>
      <c r="K212" s="349" t="e">
        <f>COUNTIFS(#REF!,$B212,#REF!,$C212,#REF!,K$208)</f>
        <v>#REF!</v>
      </c>
      <c r="L212" s="350" t="e">
        <f>COUNTIFS(#REF!,$B212,#REF!,$C212,#REF!,L$208)</f>
        <v>#REF!</v>
      </c>
      <c r="M212" s="349" t="e">
        <f>COUNTIFS(#REF!,$B212,#REF!,$C212,#REF!,M$208,#REF!,"&gt;0")</f>
        <v>#REF!</v>
      </c>
      <c r="N212" s="349" t="e">
        <f>COUNTIFS(#REF!,$B212,#REF!,$C212,#REF!,N$208,#REF!,"&gt;0")</f>
        <v>#REF!</v>
      </c>
      <c r="O212" s="349" t="e">
        <f>COUNTIFS(#REF!,$B212,#REF!,$C212,#REF!,O$208,#REF!,"&gt;0")</f>
        <v>#REF!</v>
      </c>
      <c r="P212" s="349" t="e">
        <f>COUNTIFS(#REF!,$B212,#REF!,$C212,#REF!,P$208,#REF!,"&gt;0")</f>
        <v>#REF!</v>
      </c>
      <c r="Q212" s="349" t="e">
        <f>COUNTIFS(#REF!,$B212,#REF!,$C212,#REF!,Q$208,#REF!,"&gt;0")</f>
        <v>#REF!</v>
      </c>
      <c r="R212" s="349" t="e">
        <f>COUNTIFS(#REF!,$B212,#REF!,$C212,#REF!,R$208,#REF!,"&gt;0")</f>
        <v>#REF!</v>
      </c>
      <c r="S212" s="349" t="e">
        <f>COUNTIFS(#REF!,$B212,#REF!,$C212,#REF!,S$208,#REF!,"&gt;0")</f>
        <v>#REF!</v>
      </c>
      <c r="T212" s="349" t="e">
        <f>COUNTIFS(#REF!,$B212,#REF!,$C212,#REF!,T$208,#REF!,"&gt;0")</f>
        <v>#REF!</v>
      </c>
      <c r="U212" s="349" t="e">
        <f>COUNTIFS(#REF!,$B212,#REF!,$C212,#REF!,U$208,#REF!,"&gt;0")</f>
        <v>#REF!</v>
      </c>
      <c r="V212" s="351" t="e">
        <f>COUNTIFS(#REF!,$B212,#REF!,$C212,#REF!,V$208,#REF!,"&gt;0")</f>
        <v>#REF!</v>
      </c>
      <c r="W212" s="349" t="e">
        <f>COUNTIFS(#REF!,$B212,#REF!,$C212,#REF!,W$208,#REF!,"&gt;0",#REF!, "Turístico")</f>
        <v>#REF!</v>
      </c>
      <c r="X212" s="349" t="e">
        <f>COUNTIFS(#REF!,$B212,#REF!,$C212,#REF!,X$208,#REF!,"&gt;0",#REF!, "Turístico")</f>
        <v>#REF!</v>
      </c>
      <c r="Y212" s="349" t="e">
        <f>COUNTIFS(#REF!,$B212,#REF!,$C212,#REF!,Y$208,#REF!,"&gt;0",#REF!, "Turístico")</f>
        <v>#REF!</v>
      </c>
      <c r="Z212" s="349" t="e">
        <f>COUNTIFS(#REF!,$B212,#REF!,$C212,#REF!,Z$208,#REF!,"&gt;0",#REF!, "Turístico")</f>
        <v>#REF!</v>
      </c>
      <c r="AA212" s="349" t="e">
        <f>COUNTIFS(#REF!,$B212,#REF!,$C212,#REF!,AA$208,#REF!,"&gt;0",#REF!, "Turístico")</f>
        <v>#REF!</v>
      </c>
      <c r="AB212" s="352" t="e">
        <f>COUNTIFS(#REF!,$B212,#REF!,$C212,#REF!,AB$208,#REF!,"&gt;0",#REF!, "Turístico")</f>
        <v>#REF!</v>
      </c>
      <c r="AC212" s="349" t="e">
        <f>COUNTIFS(#REF!,$B212,#REF!,$C212,#REF!,AC$208,#REF!,"&gt;0",#REF!,"Turístico")</f>
        <v>#REF!</v>
      </c>
      <c r="AD212" s="349" t="e">
        <f>COUNTIFS(#REF!,$B212,#REF!,$C212,#REF!,AD$208,#REF!,"&gt;0",#REF!,"Turístico")</f>
        <v>#REF!</v>
      </c>
      <c r="AE212" s="349" t="e">
        <f>COUNTIFS(#REF!,$B212,#REF!,$C212,#REF!,AE$208,#REF!,"&gt;0",#REF!,"Turístico")</f>
        <v>#REF!</v>
      </c>
      <c r="AF212" s="349" t="e">
        <f>COUNTIFS(#REF!,$B212,#REF!,$C212,#REF!,AF$208,#REF!,"&gt;0",#REF!,"Turístico")</f>
        <v>#REF!</v>
      </c>
      <c r="AG212" s="349" t="e">
        <f>COUNTIFS(#REF!,$B212,#REF!,$C212,#REF!,AG$208,#REF!,"&gt;0",#REF!,"Turístico")</f>
        <v>#REF!</v>
      </c>
      <c r="AH212" s="349" t="e">
        <f>COUNTIFS(#REF!,$B212,#REF!,$C212,#REF!,AH$208,#REF!,"&gt;0",#REF!,"Turístico")</f>
        <v>#REF!</v>
      </c>
    </row>
    <row r="213" spans="1:34" ht="13" x14ac:dyDescent="0.15">
      <c r="A213" s="8"/>
      <c r="B213" s="346">
        <v>2017</v>
      </c>
      <c r="C213" s="347">
        <v>4</v>
      </c>
      <c r="D213" s="348" t="e">
        <f t="shared" si="103"/>
        <v>#REF!</v>
      </c>
      <c r="E213" s="349" t="e">
        <f>COUNTIFS(#REF!,$B213,#REF!,$C213,#REF!,"Corporativo",#REF!,"&gt;0")</f>
        <v>#REF!</v>
      </c>
      <c r="F213" s="350" t="e">
        <f>COUNTIFS(#REF!,$B213,#REF!,$C213,#REF!,"Turístico",#REF!,"&gt;0")</f>
        <v>#REF!</v>
      </c>
      <c r="G213" s="348" t="e">
        <f t="shared" si="104"/>
        <v>#REF!</v>
      </c>
      <c r="H213" s="349" t="e">
        <f>COUNTIFS(#REF!,$B213,#REF!,$C213,#REF!,"Corporativo",#REF!,"&gt;0")</f>
        <v>#REF!</v>
      </c>
      <c r="I213" s="350" t="e">
        <f>COUNTIFS(#REF!,$B213,#REF!,$C213,#REF!,"Turístico",#REF!,"&gt;0")</f>
        <v>#REF!</v>
      </c>
      <c r="J213" s="349" t="e">
        <f>COUNTIFS(#REF!,$B213,#REF!,$C213,#REF!,J$208)</f>
        <v>#REF!</v>
      </c>
      <c r="K213" s="349" t="e">
        <f>COUNTIFS(#REF!,$B213,#REF!,$C213,#REF!,K$208)</f>
        <v>#REF!</v>
      </c>
      <c r="L213" s="350" t="e">
        <f>COUNTIFS(#REF!,$B213,#REF!,$C213,#REF!,L$208)</f>
        <v>#REF!</v>
      </c>
      <c r="M213" s="349" t="e">
        <f>COUNTIFS(#REF!,$B213,#REF!,$C213,#REF!,M$208,#REF!,"&gt;0")</f>
        <v>#REF!</v>
      </c>
      <c r="N213" s="349" t="e">
        <f>COUNTIFS(#REF!,$B213,#REF!,$C213,#REF!,N$208,#REF!,"&gt;0")</f>
        <v>#REF!</v>
      </c>
      <c r="O213" s="349" t="e">
        <f>COUNTIFS(#REF!,$B213,#REF!,$C213,#REF!,O$208,#REF!,"&gt;0")</f>
        <v>#REF!</v>
      </c>
      <c r="P213" s="349" t="e">
        <f>COUNTIFS(#REF!,$B213,#REF!,$C213,#REF!,P$208,#REF!,"&gt;0")</f>
        <v>#REF!</v>
      </c>
      <c r="Q213" s="349" t="e">
        <f>COUNTIFS(#REF!,$B213,#REF!,$C213,#REF!,Q$208,#REF!,"&gt;0")</f>
        <v>#REF!</v>
      </c>
      <c r="R213" s="349" t="e">
        <f>COUNTIFS(#REF!,$B213,#REF!,$C213,#REF!,R$208,#REF!,"&gt;0")</f>
        <v>#REF!</v>
      </c>
      <c r="S213" s="349" t="e">
        <f>COUNTIFS(#REF!,$B213,#REF!,$C213,#REF!,S$208,#REF!,"&gt;0")</f>
        <v>#REF!</v>
      </c>
      <c r="T213" s="349" t="e">
        <f>COUNTIFS(#REF!,$B213,#REF!,$C213,#REF!,T$208,#REF!,"&gt;0")</f>
        <v>#REF!</v>
      </c>
      <c r="U213" s="349" t="e">
        <f>COUNTIFS(#REF!,$B213,#REF!,$C213,#REF!,U$208,#REF!,"&gt;0")</f>
        <v>#REF!</v>
      </c>
      <c r="V213" s="351" t="e">
        <f>COUNTIFS(#REF!,$B213,#REF!,$C213,#REF!,V$208,#REF!,"&gt;0")</f>
        <v>#REF!</v>
      </c>
      <c r="W213" s="349" t="e">
        <f>COUNTIFS(#REF!,$B213,#REF!,$C213,#REF!,W$208,#REF!,"&gt;0",#REF!, "Turístico")</f>
        <v>#REF!</v>
      </c>
      <c r="X213" s="349" t="e">
        <f>COUNTIFS(#REF!,$B213,#REF!,$C213,#REF!,X$208,#REF!,"&gt;0",#REF!, "Turístico")</f>
        <v>#REF!</v>
      </c>
      <c r="Y213" s="349" t="e">
        <f>COUNTIFS(#REF!,$B213,#REF!,$C213,#REF!,Y$208,#REF!,"&gt;0",#REF!, "Turístico")</f>
        <v>#REF!</v>
      </c>
      <c r="Z213" s="349" t="e">
        <f>COUNTIFS(#REF!,$B213,#REF!,$C213,#REF!,Z$208,#REF!,"&gt;0",#REF!, "Turístico")</f>
        <v>#REF!</v>
      </c>
      <c r="AA213" s="349" t="e">
        <f>COUNTIFS(#REF!,$B213,#REF!,$C213,#REF!,AA$208,#REF!,"&gt;0",#REF!, "Turístico")</f>
        <v>#REF!</v>
      </c>
      <c r="AB213" s="352" t="e">
        <f>COUNTIFS(#REF!,$B213,#REF!,$C213,#REF!,AB$208,#REF!,"&gt;0",#REF!, "Turístico")</f>
        <v>#REF!</v>
      </c>
      <c r="AC213" s="349" t="e">
        <f>COUNTIFS(#REF!,$B213,#REF!,$C213,#REF!,AC$208,#REF!,"&gt;0",#REF!,"Turístico")</f>
        <v>#REF!</v>
      </c>
      <c r="AD213" s="349" t="e">
        <f>COUNTIFS(#REF!,$B213,#REF!,$C213,#REF!,AD$208,#REF!,"&gt;0",#REF!,"Turístico")</f>
        <v>#REF!</v>
      </c>
      <c r="AE213" s="349" t="e">
        <f>COUNTIFS(#REF!,$B213,#REF!,$C213,#REF!,AE$208,#REF!,"&gt;0",#REF!,"Turístico")</f>
        <v>#REF!</v>
      </c>
      <c r="AF213" s="349" t="e">
        <f>COUNTIFS(#REF!,$B213,#REF!,$C213,#REF!,AF$208,#REF!,"&gt;0",#REF!,"Turístico")</f>
        <v>#REF!</v>
      </c>
      <c r="AG213" s="349" t="e">
        <f>COUNTIFS(#REF!,$B213,#REF!,$C213,#REF!,AG$208,#REF!,"&gt;0",#REF!,"Turístico")</f>
        <v>#REF!</v>
      </c>
      <c r="AH213" s="349" t="e">
        <f>COUNTIFS(#REF!,$B213,#REF!,$C213,#REF!,AH$208,#REF!,"&gt;0",#REF!,"Turístico")</f>
        <v>#REF!</v>
      </c>
    </row>
    <row r="214" spans="1:34" ht="13" x14ac:dyDescent="0.15">
      <c r="A214" s="8"/>
      <c r="B214" s="346">
        <v>2017</v>
      </c>
      <c r="C214" s="347">
        <v>5</v>
      </c>
      <c r="D214" s="348" t="e">
        <f t="shared" si="103"/>
        <v>#REF!</v>
      </c>
      <c r="E214" s="349" t="e">
        <f>COUNTIFS(#REF!,$B214,#REF!,$C214,#REF!,"Corporativo",#REF!,"&gt;0")</f>
        <v>#REF!</v>
      </c>
      <c r="F214" s="350" t="e">
        <f>COUNTIFS(#REF!,$B214,#REF!,$C214,#REF!,"Turístico",#REF!,"&gt;0")</f>
        <v>#REF!</v>
      </c>
      <c r="G214" s="348" t="e">
        <f t="shared" si="104"/>
        <v>#REF!</v>
      </c>
      <c r="H214" s="349" t="e">
        <f>COUNTIFS(#REF!,$B214,#REF!,$C214,#REF!,"Corporativo",#REF!,"&gt;0")</f>
        <v>#REF!</v>
      </c>
      <c r="I214" s="350" t="e">
        <f>COUNTIFS(#REF!,$B214,#REF!,$C214,#REF!,"Turístico",#REF!,"&gt;0")</f>
        <v>#REF!</v>
      </c>
      <c r="J214" s="349" t="e">
        <f>COUNTIFS(#REF!,$B214,#REF!,$C214,#REF!,J$208)</f>
        <v>#REF!</v>
      </c>
      <c r="K214" s="349" t="e">
        <f>COUNTIFS(#REF!,$B214,#REF!,$C214,#REF!,K$208)</f>
        <v>#REF!</v>
      </c>
      <c r="L214" s="350" t="e">
        <f>COUNTIFS(#REF!,$B214,#REF!,$C214,#REF!,L$208)</f>
        <v>#REF!</v>
      </c>
      <c r="M214" s="349" t="e">
        <f>COUNTIFS(#REF!,$B214,#REF!,$C214,#REF!,M$208,#REF!,"&gt;0")</f>
        <v>#REF!</v>
      </c>
      <c r="N214" s="349" t="e">
        <f>COUNTIFS(#REF!,$B214,#REF!,$C214,#REF!,N$208,#REF!,"&gt;0")</f>
        <v>#REF!</v>
      </c>
      <c r="O214" s="349" t="e">
        <f>COUNTIFS(#REF!,$B214,#REF!,$C214,#REF!,O$208,#REF!,"&gt;0")</f>
        <v>#REF!</v>
      </c>
      <c r="P214" s="349" t="e">
        <f>COUNTIFS(#REF!,$B214,#REF!,$C214,#REF!,P$208,#REF!,"&gt;0")</f>
        <v>#REF!</v>
      </c>
      <c r="Q214" s="349" t="e">
        <f>COUNTIFS(#REF!,$B214,#REF!,$C214,#REF!,Q$208,#REF!,"&gt;0")</f>
        <v>#REF!</v>
      </c>
      <c r="R214" s="349" t="e">
        <f>COUNTIFS(#REF!,$B214,#REF!,$C214,#REF!,R$208,#REF!,"&gt;0")</f>
        <v>#REF!</v>
      </c>
      <c r="S214" s="349" t="e">
        <f>COUNTIFS(#REF!,$B214,#REF!,$C214,#REF!,S$208,#REF!,"&gt;0")</f>
        <v>#REF!</v>
      </c>
      <c r="T214" s="349" t="e">
        <f>COUNTIFS(#REF!,$B214,#REF!,$C214,#REF!,T$208,#REF!,"&gt;0")</f>
        <v>#REF!</v>
      </c>
      <c r="U214" s="349" t="e">
        <f>COUNTIFS(#REF!,$B214,#REF!,$C214,#REF!,U$208,#REF!,"&gt;0")</f>
        <v>#REF!</v>
      </c>
      <c r="V214" s="351" t="e">
        <f>COUNTIFS(#REF!,$B214,#REF!,$C214,#REF!,V$208,#REF!,"&gt;0")</f>
        <v>#REF!</v>
      </c>
      <c r="W214" s="349" t="e">
        <f>COUNTIFS(#REF!,$B214,#REF!,$C214,#REF!,W$208,#REF!,"&gt;0",#REF!, "Turístico")</f>
        <v>#REF!</v>
      </c>
      <c r="X214" s="349" t="e">
        <f>COUNTIFS(#REF!,$B214,#REF!,$C214,#REF!,X$208,#REF!,"&gt;0",#REF!, "Turístico")</f>
        <v>#REF!</v>
      </c>
      <c r="Y214" s="349" t="e">
        <f>COUNTIFS(#REF!,$B214,#REF!,$C214,#REF!,Y$208,#REF!,"&gt;0",#REF!, "Turístico")</f>
        <v>#REF!</v>
      </c>
      <c r="Z214" s="349" t="e">
        <f>COUNTIFS(#REF!,$B214,#REF!,$C214,#REF!,Z$208,#REF!,"&gt;0",#REF!, "Turístico")</f>
        <v>#REF!</v>
      </c>
      <c r="AA214" s="349" t="e">
        <f>COUNTIFS(#REF!,$B214,#REF!,$C214,#REF!,AA$208,#REF!,"&gt;0",#REF!, "Turístico")</f>
        <v>#REF!</v>
      </c>
      <c r="AB214" s="352" t="e">
        <f>COUNTIFS(#REF!,$B214,#REF!,$C214,#REF!,AB$208,#REF!,"&gt;0",#REF!, "Turístico")</f>
        <v>#REF!</v>
      </c>
      <c r="AC214" s="349" t="e">
        <f>COUNTIFS(#REF!,$B214,#REF!,$C214,#REF!,AC$208,#REF!,"&gt;0",#REF!,"Turístico")</f>
        <v>#REF!</v>
      </c>
      <c r="AD214" s="349" t="e">
        <f>COUNTIFS(#REF!,$B214,#REF!,$C214,#REF!,AD$208,#REF!,"&gt;0",#REF!,"Turístico")</f>
        <v>#REF!</v>
      </c>
      <c r="AE214" s="349" t="e">
        <f>COUNTIFS(#REF!,$B214,#REF!,$C214,#REF!,AE$208,#REF!,"&gt;0",#REF!,"Turístico")</f>
        <v>#REF!</v>
      </c>
      <c r="AF214" s="349" t="e">
        <f>COUNTIFS(#REF!,$B214,#REF!,$C214,#REF!,AF$208,#REF!,"&gt;0",#REF!,"Turístico")</f>
        <v>#REF!</v>
      </c>
      <c r="AG214" s="349" t="e">
        <f>COUNTIFS(#REF!,$B214,#REF!,$C214,#REF!,AG$208,#REF!,"&gt;0",#REF!,"Turístico")</f>
        <v>#REF!</v>
      </c>
      <c r="AH214" s="349" t="e">
        <f>COUNTIFS(#REF!,$B214,#REF!,$C214,#REF!,AH$208,#REF!,"&gt;0",#REF!,"Turístico")</f>
        <v>#REF!</v>
      </c>
    </row>
    <row r="215" spans="1:34" ht="13" x14ac:dyDescent="0.15">
      <c r="A215" s="8"/>
      <c r="B215" s="346">
        <v>2017</v>
      </c>
      <c r="C215" s="347">
        <v>6</v>
      </c>
      <c r="D215" s="348" t="e">
        <f t="shared" si="103"/>
        <v>#REF!</v>
      </c>
      <c r="E215" s="349" t="e">
        <f>COUNTIFS(#REF!,$B215,#REF!,$C215,#REF!,"Corporativo",#REF!,"&gt;0")</f>
        <v>#REF!</v>
      </c>
      <c r="F215" s="350" t="e">
        <f>COUNTIFS(#REF!,$B215,#REF!,$C215,#REF!,"Turístico",#REF!,"&gt;0")</f>
        <v>#REF!</v>
      </c>
      <c r="G215" s="348" t="e">
        <f t="shared" si="104"/>
        <v>#REF!</v>
      </c>
      <c r="H215" s="349" t="e">
        <f>COUNTIFS(#REF!,$B215,#REF!,$C215,#REF!,"Corporativo",#REF!,"&gt;0")</f>
        <v>#REF!</v>
      </c>
      <c r="I215" s="350" t="e">
        <f>COUNTIFS(#REF!,$B215,#REF!,$C215,#REF!,"Turístico",#REF!,"&gt;0")</f>
        <v>#REF!</v>
      </c>
      <c r="J215" s="349" t="e">
        <f>COUNTIFS(#REF!,$B215,#REF!,$C215,#REF!,J$208)</f>
        <v>#REF!</v>
      </c>
      <c r="K215" s="349" t="e">
        <f>COUNTIFS(#REF!,$B215,#REF!,$C215,#REF!,K$208)</f>
        <v>#REF!</v>
      </c>
      <c r="L215" s="350" t="e">
        <f>COUNTIFS(#REF!,$B215,#REF!,$C215,#REF!,L$208)</f>
        <v>#REF!</v>
      </c>
      <c r="M215" s="349" t="e">
        <f>COUNTIFS(#REF!,$B215,#REF!,$C215,#REF!,M$208,#REF!,"&gt;0")</f>
        <v>#REF!</v>
      </c>
      <c r="N215" s="349" t="e">
        <f>COUNTIFS(#REF!,$B215,#REF!,$C215,#REF!,N$208,#REF!,"&gt;0")</f>
        <v>#REF!</v>
      </c>
      <c r="O215" s="349" t="e">
        <f>COUNTIFS(#REF!,$B215,#REF!,$C215,#REF!,O$208,#REF!,"&gt;0")</f>
        <v>#REF!</v>
      </c>
      <c r="P215" s="349" t="e">
        <f>COUNTIFS(#REF!,$B215,#REF!,$C215,#REF!,P$208,#REF!,"&gt;0")</f>
        <v>#REF!</v>
      </c>
      <c r="Q215" s="349" t="e">
        <f>COUNTIFS(#REF!,$B215,#REF!,$C215,#REF!,Q$208,#REF!,"&gt;0")</f>
        <v>#REF!</v>
      </c>
      <c r="R215" s="349" t="e">
        <f>COUNTIFS(#REF!,$B215,#REF!,$C215,#REF!,R$208,#REF!,"&gt;0")</f>
        <v>#REF!</v>
      </c>
      <c r="S215" s="349" t="e">
        <f>COUNTIFS(#REF!,$B215,#REF!,$C215,#REF!,S$208,#REF!,"&gt;0")</f>
        <v>#REF!</v>
      </c>
      <c r="T215" s="349" t="e">
        <f>COUNTIFS(#REF!,$B215,#REF!,$C215,#REF!,T$208,#REF!,"&gt;0")</f>
        <v>#REF!</v>
      </c>
      <c r="U215" s="349" t="e">
        <f>COUNTIFS(#REF!,$B215,#REF!,$C215,#REF!,U$208,#REF!,"&gt;0")</f>
        <v>#REF!</v>
      </c>
      <c r="V215" s="351" t="e">
        <f>COUNTIFS(#REF!,$B215,#REF!,$C215,#REF!,V$208,#REF!,"&gt;0")</f>
        <v>#REF!</v>
      </c>
      <c r="W215" s="349" t="e">
        <f>COUNTIFS(#REF!,$B215,#REF!,$C215,#REF!,W$208,#REF!,"&gt;0",#REF!, "Turístico")</f>
        <v>#REF!</v>
      </c>
      <c r="X215" s="349" t="e">
        <f>COUNTIFS(#REF!,$B215,#REF!,$C215,#REF!,X$208,#REF!,"&gt;0",#REF!, "Turístico")</f>
        <v>#REF!</v>
      </c>
      <c r="Y215" s="349" t="e">
        <f>COUNTIFS(#REF!,$B215,#REF!,$C215,#REF!,Y$208,#REF!,"&gt;0",#REF!, "Turístico")</f>
        <v>#REF!</v>
      </c>
      <c r="Z215" s="349" t="e">
        <f>COUNTIFS(#REF!,$B215,#REF!,$C215,#REF!,Z$208,#REF!,"&gt;0",#REF!, "Turístico")</f>
        <v>#REF!</v>
      </c>
      <c r="AA215" s="349" t="e">
        <f>COUNTIFS(#REF!,$B215,#REF!,$C215,#REF!,AA$208,#REF!,"&gt;0",#REF!, "Turístico")</f>
        <v>#REF!</v>
      </c>
      <c r="AB215" s="352" t="e">
        <f>COUNTIFS(#REF!,$B215,#REF!,$C215,#REF!,AB$208,#REF!,"&gt;0",#REF!, "Turístico")</f>
        <v>#REF!</v>
      </c>
      <c r="AC215" s="349" t="e">
        <f>COUNTIFS(#REF!,$B215,#REF!,$C215,#REF!,AC$208,#REF!,"&gt;0",#REF!,"Turístico")</f>
        <v>#REF!</v>
      </c>
      <c r="AD215" s="349" t="e">
        <f>COUNTIFS(#REF!,$B215,#REF!,$C215,#REF!,AD$208,#REF!,"&gt;0",#REF!,"Turístico")</f>
        <v>#REF!</v>
      </c>
      <c r="AE215" s="349" t="e">
        <f>COUNTIFS(#REF!,$B215,#REF!,$C215,#REF!,AE$208,#REF!,"&gt;0",#REF!,"Turístico")</f>
        <v>#REF!</v>
      </c>
      <c r="AF215" s="349" t="e">
        <f>COUNTIFS(#REF!,$B215,#REF!,$C215,#REF!,AF$208,#REF!,"&gt;0",#REF!,"Turístico")</f>
        <v>#REF!</v>
      </c>
      <c r="AG215" s="349" t="e">
        <f>COUNTIFS(#REF!,$B215,#REF!,$C215,#REF!,AG$208,#REF!,"&gt;0",#REF!,"Turístico")</f>
        <v>#REF!</v>
      </c>
      <c r="AH215" s="349" t="e">
        <f>COUNTIFS(#REF!,$B215,#REF!,$C215,#REF!,AH$208,#REF!,"&gt;0",#REF!,"Turístico")</f>
        <v>#REF!</v>
      </c>
    </row>
    <row r="216" spans="1:34" ht="13" x14ac:dyDescent="0.15">
      <c r="A216" s="8"/>
      <c r="B216" s="346">
        <v>2017</v>
      </c>
      <c r="C216" s="347">
        <v>7</v>
      </c>
      <c r="D216" s="348" t="e">
        <f t="shared" si="103"/>
        <v>#REF!</v>
      </c>
      <c r="E216" s="349" t="e">
        <f>COUNTIFS(#REF!,$B216,#REF!,$C216,#REF!,"Corporativo",#REF!,"&gt;0")</f>
        <v>#REF!</v>
      </c>
      <c r="F216" s="350" t="e">
        <f>COUNTIFS(#REF!,$B216,#REF!,$C216,#REF!,"Turístico",#REF!,"&gt;0")</f>
        <v>#REF!</v>
      </c>
      <c r="G216" s="348" t="e">
        <f t="shared" si="104"/>
        <v>#REF!</v>
      </c>
      <c r="H216" s="349" t="e">
        <f>COUNTIFS(#REF!,$B216,#REF!,$C216,#REF!,"Corporativo",#REF!,"&gt;0")</f>
        <v>#REF!</v>
      </c>
      <c r="I216" s="350" t="e">
        <f>COUNTIFS(#REF!,$B216,#REF!,$C216,#REF!,"Turístico",#REF!,"&gt;0")</f>
        <v>#REF!</v>
      </c>
      <c r="J216" s="349" t="e">
        <f>COUNTIFS(#REF!,$B216,#REF!,$C216,#REF!,J$208)</f>
        <v>#REF!</v>
      </c>
      <c r="K216" s="349" t="e">
        <f>COUNTIFS(#REF!,$B216,#REF!,$C216,#REF!,K$208)</f>
        <v>#REF!</v>
      </c>
      <c r="L216" s="350" t="e">
        <f>COUNTIFS(#REF!,$B216,#REF!,$C216,#REF!,L$208)</f>
        <v>#REF!</v>
      </c>
      <c r="M216" s="349" t="e">
        <f>COUNTIFS(#REF!,$B216,#REF!,$C216,#REF!,M$208,#REF!,"&gt;0")</f>
        <v>#REF!</v>
      </c>
      <c r="N216" s="349" t="e">
        <f>COUNTIFS(#REF!,$B216,#REF!,$C216,#REF!,N$208,#REF!,"&gt;0")</f>
        <v>#REF!</v>
      </c>
      <c r="O216" s="349" t="e">
        <f>COUNTIFS(#REF!,$B216,#REF!,$C216,#REF!,O$208,#REF!,"&gt;0")</f>
        <v>#REF!</v>
      </c>
      <c r="P216" s="349" t="e">
        <f>COUNTIFS(#REF!,$B216,#REF!,$C216,#REF!,P$208,#REF!,"&gt;0")</f>
        <v>#REF!</v>
      </c>
      <c r="Q216" s="349" t="e">
        <f>COUNTIFS(#REF!,$B216,#REF!,$C216,#REF!,Q$208,#REF!,"&gt;0")</f>
        <v>#REF!</v>
      </c>
      <c r="R216" s="349" t="e">
        <f>COUNTIFS(#REF!,$B216,#REF!,$C216,#REF!,R$208,#REF!,"&gt;0")</f>
        <v>#REF!</v>
      </c>
      <c r="S216" s="349" t="e">
        <f>COUNTIFS(#REF!,$B216,#REF!,$C216,#REF!,S$208,#REF!,"&gt;0")</f>
        <v>#REF!</v>
      </c>
      <c r="T216" s="349" t="e">
        <f>COUNTIFS(#REF!,$B216,#REF!,$C216,#REF!,T$208,#REF!,"&gt;0")</f>
        <v>#REF!</v>
      </c>
      <c r="U216" s="349" t="e">
        <f>COUNTIFS(#REF!,$B216,#REF!,$C216,#REF!,U$208,#REF!,"&gt;0")</f>
        <v>#REF!</v>
      </c>
      <c r="V216" s="351" t="e">
        <f>COUNTIFS(#REF!,$B216,#REF!,$C216,#REF!,V$208,#REF!,"&gt;0")</f>
        <v>#REF!</v>
      </c>
      <c r="W216" s="349" t="e">
        <f>COUNTIFS(#REF!,$B216,#REF!,$C216,#REF!,W$208,#REF!,"&gt;0",#REF!, "Turístico")</f>
        <v>#REF!</v>
      </c>
      <c r="X216" s="349" t="e">
        <f>COUNTIFS(#REF!,$B216,#REF!,$C216,#REF!,X$208,#REF!,"&gt;0",#REF!, "Turístico")</f>
        <v>#REF!</v>
      </c>
      <c r="Y216" s="349" t="e">
        <f>COUNTIFS(#REF!,$B216,#REF!,$C216,#REF!,Y$208,#REF!,"&gt;0",#REF!, "Turístico")</f>
        <v>#REF!</v>
      </c>
      <c r="Z216" s="349" t="e">
        <f>COUNTIFS(#REF!,$B216,#REF!,$C216,#REF!,Z$208,#REF!,"&gt;0",#REF!, "Turístico")</f>
        <v>#REF!</v>
      </c>
      <c r="AA216" s="349" t="e">
        <f>COUNTIFS(#REF!,$B216,#REF!,$C216,#REF!,AA$208,#REF!,"&gt;0",#REF!, "Turístico")</f>
        <v>#REF!</v>
      </c>
      <c r="AB216" s="352" t="e">
        <f>COUNTIFS(#REF!,$B216,#REF!,$C216,#REF!,AB$208,#REF!,"&gt;0",#REF!, "Turístico")</f>
        <v>#REF!</v>
      </c>
      <c r="AC216" s="349" t="e">
        <f>COUNTIFS(#REF!,$B216,#REF!,$C216,#REF!,AC$208,#REF!,"&gt;0",#REF!,"Turístico")</f>
        <v>#REF!</v>
      </c>
      <c r="AD216" s="349" t="e">
        <f>COUNTIFS(#REF!,$B216,#REF!,$C216,#REF!,AD$208,#REF!,"&gt;0",#REF!,"Turístico")</f>
        <v>#REF!</v>
      </c>
      <c r="AE216" s="349" t="e">
        <f>COUNTIFS(#REF!,$B216,#REF!,$C216,#REF!,AE$208,#REF!,"&gt;0",#REF!,"Turístico")</f>
        <v>#REF!</v>
      </c>
      <c r="AF216" s="349" t="e">
        <f>COUNTIFS(#REF!,$B216,#REF!,$C216,#REF!,AF$208,#REF!,"&gt;0",#REF!,"Turístico")</f>
        <v>#REF!</v>
      </c>
      <c r="AG216" s="349" t="e">
        <f>COUNTIFS(#REF!,$B216,#REF!,$C216,#REF!,AG$208,#REF!,"&gt;0",#REF!,"Turístico")</f>
        <v>#REF!</v>
      </c>
      <c r="AH216" s="349" t="e">
        <f>COUNTIFS(#REF!,$B216,#REF!,$C216,#REF!,AH$208,#REF!,"&gt;0",#REF!,"Turístico")</f>
        <v>#REF!</v>
      </c>
    </row>
    <row r="217" spans="1:34" ht="13" x14ac:dyDescent="0.15">
      <c r="A217" s="8"/>
      <c r="B217" s="346">
        <v>2017</v>
      </c>
      <c r="C217" s="347">
        <v>8</v>
      </c>
      <c r="D217" s="348" t="e">
        <f t="shared" si="103"/>
        <v>#REF!</v>
      </c>
      <c r="E217" s="349" t="e">
        <f>COUNTIFS(#REF!,$B217,#REF!,$C217,#REF!,"Corporativo",#REF!,"&gt;0")</f>
        <v>#REF!</v>
      </c>
      <c r="F217" s="350" t="e">
        <f>COUNTIFS(#REF!,$B217,#REF!,$C217,#REF!,"Turístico",#REF!,"&gt;0")</f>
        <v>#REF!</v>
      </c>
      <c r="G217" s="348" t="e">
        <f t="shared" si="104"/>
        <v>#REF!</v>
      </c>
      <c r="H217" s="349" t="e">
        <f>COUNTIFS(#REF!,$B217,#REF!,$C217,#REF!,"Corporativo",#REF!,"&gt;0")</f>
        <v>#REF!</v>
      </c>
      <c r="I217" s="350" t="e">
        <f>COUNTIFS(#REF!,$B217,#REF!,$C217,#REF!,"Turístico",#REF!,"&gt;0")</f>
        <v>#REF!</v>
      </c>
      <c r="J217" s="349" t="e">
        <f>COUNTIFS(#REF!,$B217,#REF!,$C217,#REF!,J$208)</f>
        <v>#REF!</v>
      </c>
      <c r="K217" s="349" t="e">
        <f>COUNTIFS(#REF!,$B217,#REF!,$C217,#REF!,K$208)</f>
        <v>#REF!</v>
      </c>
      <c r="L217" s="350" t="e">
        <f>COUNTIFS(#REF!,$B217,#REF!,$C217,#REF!,L$208)</f>
        <v>#REF!</v>
      </c>
      <c r="M217" s="349" t="e">
        <f>COUNTIFS(#REF!,$B217,#REF!,$C217,#REF!,M$208,#REF!,"&gt;0")</f>
        <v>#REF!</v>
      </c>
      <c r="N217" s="349" t="e">
        <f>COUNTIFS(#REF!,$B217,#REF!,$C217,#REF!,N$208,#REF!,"&gt;0")</f>
        <v>#REF!</v>
      </c>
      <c r="O217" s="349" t="e">
        <f>COUNTIFS(#REF!,$B217,#REF!,$C217,#REF!,O$208,#REF!,"&gt;0")</f>
        <v>#REF!</v>
      </c>
      <c r="P217" s="349" t="e">
        <f>COUNTIFS(#REF!,$B217,#REF!,$C217,#REF!,P$208,#REF!,"&gt;0")</f>
        <v>#REF!</v>
      </c>
      <c r="Q217" s="349" t="e">
        <f>COUNTIFS(#REF!,$B217,#REF!,$C217,#REF!,Q$208,#REF!,"&gt;0")</f>
        <v>#REF!</v>
      </c>
      <c r="R217" s="349" t="e">
        <f>COUNTIFS(#REF!,$B217,#REF!,$C217,#REF!,R$208,#REF!,"&gt;0")</f>
        <v>#REF!</v>
      </c>
      <c r="S217" s="349" t="e">
        <f>COUNTIFS(#REF!,$B217,#REF!,$C217,#REF!,S$208,#REF!,"&gt;0")</f>
        <v>#REF!</v>
      </c>
      <c r="T217" s="349" t="e">
        <f>COUNTIFS(#REF!,$B217,#REF!,$C217,#REF!,T$208,#REF!,"&gt;0")</f>
        <v>#REF!</v>
      </c>
      <c r="U217" s="349" t="e">
        <f>COUNTIFS(#REF!,$B217,#REF!,$C217,#REF!,U$208,#REF!,"&gt;0")</f>
        <v>#REF!</v>
      </c>
      <c r="V217" s="351" t="e">
        <f>COUNTIFS(#REF!,$B217,#REF!,$C217,#REF!,V$208,#REF!,"&gt;0")</f>
        <v>#REF!</v>
      </c>
      <c r="W217" s="349" t="e">
        <f>COUNTIFS(#REF!,$B217,#REF!,$C217,#REF!,W$208,#REF!,"&gt;0",#REF!, "Turístico")</f>
        <v>#REF!</v>
      </c>
      <c r="X217" s="349" t="e">
        <f>COUNTIFS(#REF!,$B217,#REF!,$C217,#REF!,X$208,#REF!,"&gt;0",#REF!, "Turístico")</f>
        <v>#REF!</v>
      </c>
      <c r="Y217" s="349" t="e">
        <f>COUNTIFS(#REF!,$B217,#REF!,$C217,#REF!,Y$208,#REF!,"&gt;0",#REF!, "Turístico")</f>
        <v>#REF!</v>
      </c>
      <c r="Z217" s="349" t="e">
        <f>COUNTIFS(#REF!,$B217,#REF!,$C217,#REF!,Z$208,#REF!,"&gt;0",#REF!, "Turístico")</f>
        <v>#REF!</v>
      </c>
      <c r="AA217" s="349" t="e">
        <f>COUNTIFS(#REF!,$B217,#REF!,$C217,#REF!,AA$208,#REF!,"&gt;0",#REF!, "Turístico")</f>
        <v>#REF!</v>
      </c>
      <c r="AB217" s="352" t="e">
        <f>COUNTIFS(#REF!,$B217,#REF!,$C217,#REF!,AB$208,#REF!,"&gt;0",#REF!, "Turístico")</f>
        <v>#REF!</v>
      </c>
      <c r="AC217" s="349" t="e">
        <f>COUNTIFS(#REF!,$B217,#REF!,$C217,#REF!,AC$208,#REF!,"&gt;0",#REF!,"Turístico")</f>
        <v>#REF!</v>
      </c>
      <c r="AD217" s="349" t="e">
        <f>COUNTIFS(#REF!,$B217,#REF!,$C217,#REF!,AD$208,#REF!,"&gt;0",#REF!,"Turístico")</f>
        <v>#REF!</v>
      </c>
      <c r="AE217" s="349" t="e">
        <f>COUNTIFS(#REF!,$B217,#REF!,$C217,#REF!,AE$208,#REF!,"&gt;0",#REF!,"Turístico")</f>
        <v>#REF!</v>
      </c>
      <c r="AF217" s="349" t="e">
        <f>COUNTIFS(#REF!,$B217,#REF!,$C217,#REF!,AF$208,#REF!,"&gt;0",#REF!,"Turístico")</f>
        <v>#REF!</v>
      </c>
      <c r="AG217" s="349" t="e">
        <f>COUNTIFS(#REF!,$B217,#REF!,$C217,#REF!,AG$208,#REF!,"&gt;0",#REF!,"Turístico")</f>
        <v>#REF!</v>
      </c>
      <c r="AH217" s="349" t="e">
        <f>COUNTIFS(#REF!,$B217,#REF!,$C217,#REF!,AH$208,#REF!,"&gt;0",#REF!,"Turístico")</f>
        <v>#REF!</v>
      </c>
    </row>
    <row r="218" spans="1:34" ht="13" x14ac:dyDescent="0.15">
      <c r="A218" s="8"/>
      <c r="B218" s="346">
        <v>2017</v>
      </c>
      <c r="C218" s="347">
        <v>9</v>
      </c>
      <c r="D218" s="348" t="e">
        <f t="shared" si="103"/>
        <v>#REF!</v>
      </c>
      <c r="E218" s="349" t="e">
        <f>COUNTIFS(#REF!,$B218,#REF!,$C218,#REF!,"Corporativo",#REF!,"&gt;0")</f>
        <v>#REF!</v>
      </c>
      <c r="F218" s="350" t="e">
        <f>COUNTIFS(#REF!,$B218,#REF!,$C218,#REF!,"Turístico",#REF!,"&gt;0")</f>
        <v>#REF!</v>
      </c>
      <c r="G218" s="348" t="e">
        <f t="shared" si="104"/>
        <v>#REF!</v>
      </c>
      <c r="H218" s="349" t="e">
        <f>COUNTIFS(#REF!,$B218,#REF!,$C218,#REF!,"Corporativo",#REF!,"&gt;0")</f>
        <v>#REF!</v>
      </c>
      <c r="I218" s="350" t="e">
        <f>COUNTIFS(#REF!,$B218,#REF!,$C218,#REF!,"Turístico",#REF!,"&gt;0")</f>
        <v>#REF!</v>
      </c>
      <c r="J218" s="349" t="e">
        <f>COUNTIFS(#REF!,$B218,#REF!,$C218,#REF!,J$208)</f>
        <v>#REF!</v>
      </c>
      <c r="K218" s="349" t="e">
        <f>COUNTIFS(#REF!,$B218,#REF!,$C218,#REF!,K$208)</f>
        <v>#REF!</v>
      </c>
      <c r="L218" s="350" t="e">
        <f>COUNTIFS(#REF!,$B218,#REF!,$C218,#REF!,L$208)</f>
        <v>#REF!</v>
      </c>
      <c r="M218" s="349" t="e">
        <f>COUNTIFS(#REF!,$B218,#REF!,$C218,#REF!,M$208,#REF!,"&gt;0")</f>
        <v>#REF!</v>
      </c>
      <c r="N218" s="349" t="e">
        <f>COUNTIFS(#REF!,$B218,#REF!,$C218,#REF!,N$208,#REF!,"&gt;0")</f>
        <v>#REF!</v>
      </c>
      <c r="O218" s="349" t="e">
        <f>COUNTIFS(#REF!,$B218,#REF!,$C218,#REF!,O$208,#REF!,"&gt;0")</f>
        <v>#REF!</v>
      </c>
      <c r="P218" s="349" t="e">
        <f>COUNTIFS(#REF!,$B218,#REF!,$C218,#REF!,P$208,#REF!,"&gt;0")</f>
        <v>#REF!</v>
      </c>
      <c r="Q218" s="349" t="e">
        <f>COUNTIFS(#REF!,$B218,#REF!,$C218,#REF!,Q$208,#REF!,"&gt;0")</f>
        <v>#REF!</v>
      </c>
      <c r="R218" s="349" t="e">
        <f>COUNTIFS(#REF!,$B218,#REF!,$C218,#REF!,R$208,#REF!,"&gt;0")</f>
        <v>#REF!</v>
      </c>
      <c r="S218" s="349" t="e">
        <f>COUNTIFS(#REF!,$B218,#REF!,$C218,#REF!,S$208,#REF!,"&gt;0")</f>
        <v>#REF!</v>
      </c>
      <c r="T218" s="349" t="e">
        <f>COUNTIFS(#REF!,$B218,#REF!,$C218,#REF!,T$208,#REF!,"&gt;0")</f>
        <v>#REF!</v>
      </c>
      <c r="U218" s="349" t="e">
        <f>COUNTIFS(#REF!,$B218,#REF!,$C218,#REF!,U$208,#REF!,"&gt;0")</f>
        <v>#REF!</v>
      </c>
      <c r="V218" s="351" t="e">
        <f>COUNTIFS(#REF!,$B218,#REF!,$C218,#REF!,V$208,#REF!,"&gt;0")</f>
        <v>#REF!</v>
      </c>
      <c r="W218" s="349" t="e">
        <f>COUNTIFS(#REF!,$B218,#REF!,$C218,#REF!,W$208,#REF!,"&gt;0",#REF!, "Turístico")</f>
        <v>#REF!</v>
      </c>
      <c r="X218" s="349" t="e">
        <f>COUNTIFS(#REF!,$B218,#REF!,$C218,#REF!,X$208,#REF!,"&gt;0",#REF!, "Turístico")</f>
        <v>#REF!</v>
      </c>
      <c r="Y218" s="349" t="e">
        <f>COUNTIFS(#REF!,$B218,#REF!,$C218,#REF!,Y$208,#REF!,"&gt;0",#REF!, "Turístico")</f>
        <v>#REF!</v>
      </c>
      <c r="Z218" s="349" t="e">
        <f>COUNTIFS(#REF!,$B218,#REF!,$C218,#REF!,Z$208,#REF!,"&gt;0",#REF!, "Turístico")</f>
        <v>#REF!</v>
      </c>
      <c r="AA218" s="349" t="e">
        <f>COUNTIFS(#REF!,$B218,#REF!,$C218,#REF!,AA$208,#REF!,"&gt;0",#REF!, "Turístico")</f>
        <v>#REF!</v>
      </c>
      <c r="AB218" s="352" t="e">
        <f>COUNTIFS(#REF!,$B218,#REF!,$C218,#REF!,AB$208,#REF!,"&gt;0",#REF!, "Turístico")</f>
        <v>#REF!</v>
      </c>
      <c r="AC218" s="349" t="e">
        <f>COUNTIFS(#REF!,$B218,#REF!,$C218,#REF!,AC$208,#REF!,"&gt;0",#REF!,"Turístico")</f>
        <v>#REF!</v>
      </c>
      <c r="AD218" s="349" t="e">
        <f>COUNTIFS(#REF!,$B218,#REF!,$C218,#REF!,AD$208,#REF!,"&gt;0",#REF!,"Turístico")</f>
        <v>#REF!</v>
      </c>
      <c r="AE218" s="349" t="e">
        <f>COUNTIFS(#REF!,$B218,#REF!,$C218,#REF!,AE$208,#REF!,"&gt;0",#REF!,"Turístico")</f>
        <v>#REF!</v>
      </c>
      <c r="AF218" s="349" t="e">
        <f>COUNTIFS(#REF!,$B218,#REF!,$C218,#REF!,AF$208,#REF!,"&gt;0",#REF!,"Turístico")</f>
        <v>#REF!</v>
      </c>
      <c r="AG218" s="349" t="e">
        <f>COUNTIFS(#REF!,$B218,#REF!,$C218,#REF!,AG$208,#REF!,"&gt;0",#REF!,"Turístico")</f>
        <v>#REF!</v>
      </c>
      <c r="AH218" s="349" t="e">
        <f>COUNTIFS(#REF!,$B218,#REF!,$C218,#REF!,AH$208,#REF!,"&gt;0",#REF!,"Turístico")</f>
        <v>#REF!</v>
      </c>
    </row>
    <row r="219" spans="1:34" ht="13" x14ac:dyDescent="0.15">
      <c r="A219" s="8"/>
      <c r="B219" s="346">
        <v>2017</v>
      </c>
      <c r="C219" s="347">
        <v>10</v>
      </c>
      <c r="D219" s="348" t="e">
        <f t="shared" si="103"/>
        <v>#REF!</v>
      </c>
      <c r="E219" s="349" t="e">
        <f>COUNTIFS(#REF!,$B219,#REF!,$C219,#REF!,"Corporativo",#REF!,"&gt;0")</f>
        <v>#REF!</v>
      </c>
      <c r="F219" s="350" t="e">
        <f>COUNTIFS(#REF!,$B219,#REF!,$C219,#REF!,"Turístico",#REF!,"&gt;0")</f>
        <v>#REF!</v>
      </c>
      <c r="G219" s="348" t="e">
        <f t="shared" si="104"/>
        <v>#REF!</v>
      </c>
      <c r="H219" s="349" t="e">
        <f>COUNTIFS(#REF!,$B219,#REF!,$C219,#REF!,"Corporativo",#REF!,"&gt;0")</f>
        <v>#REF!</v>
      </c>
      <c r="I219" s="350" t="e">
        <f>COUNTIFS(#REF!,$B219,#REF!,$C219,#REF!,"Turístico",#REF!,"&gt;0")</f>
        <v>#REF!</v>
      </c>
      <c r="J219" s="349" t="e">
        <f>COUNTIFS(#REF!,$B219,#REF!,$C219,#REF!,J$208)</f>
        <v>#REF!</v>
      </c>
      <c r="K219" s="349" t="e">
        <f>COUNTIFS(#REF!,$B219,#REF!,$C219,#REF!,K$208)</f>
        <v>#REF!</v>
      </c>
      <c r="L219" s="350" t="e">
        <f>COUNTIFS(#REF!,$B219,#REF!,$C219,#REF!,L$208)</f>
        <v>#REF!</v>
      </c>
      <c r="M219" s="349" t="e">
        <f>COUNTIFS(#REF!,$B219,#REF!,$C219,#REF!,M$208,#REF!,"&gt;0")</f>
        <v>#REF!</v>
      </c>
      <c r="N219" s="349" t="e">
        <f>COUNTIFS(#REF!,$B219,#REF!,$C219,#REF!,N$208,#REF!,"&gt;0")</f>
        <v>#REF!</v>
      </c>
      <c r="O219" s="349" t="e">
        <f>COUNTIFS(#REF!,$B219,#REF!,$C219,#REF!,O$208,#REF!,"&gt;0")</f>
        <v>#REF!</v>
      </c>
      <c r="P219" s="349" t="e">
        <f>COUNTIFS(#REF!,$B219,#REF!,$C219,#REF!,P$208,#REF!,"&gt;0")</f>
        <v>#REF!</v>
      </c>
      <c r="Q219" s="349" t="e">
        <f>COUNTIFS(#REF!,$B219,#REF!,$C219,#REF!,Q$208,#REF!,"&gt;0")</f>
        <v>#REF!</v>
      </c>
      <c r="R219" s="349" t="e">
        <f>COUNTIFS(#REF!,$B219,#REF!,$C219,#REF!,R$208,#REF!,"&gt;0")</f>
        <v>#REF!</v>
      </c>
      <c r="S219" s="349" t="e">
        <f>COUNTIFS(#REF!,$B219,#REF!,$C219,#REF!,S$208,#REF!,"&gt;0")</f>
        <v>#REF!</v>
      </c>
      <c r="T219" s="349" t="e">
        <f>COUNTIFS(#REF!,$B219,#REF!,$C219,#REF!,T$208,#REF!,"&gt;0")</f>
        <v>#REF!</v>
      </c>
      <c r="U219" s="349" t="e">
        <f>COUNTIFS(#REF!,$B219,#REF!,$C219,#REF!,U$208,#REF!,"&gt;0")</f>
        <v>#REF!</v>
      </c>
      <c r="V219" s="351" t="e">
        <f>COUNTIFS(#REF!,$B219,#REF!,$C219,#REF!,V$208,#REF!,"&gt;0")</f>
        <v>#REF!</v>
      </c>
      <c r="W219" s="349" t="e">
        <f>COUNTIFS(#REF!,$B219,#REF!,$C219,#REF!,W$208,#REF!,"&gt;0",#REF!, "Turístico")</f>
        <v>#REF!</v>
      </c>
      <c r="X219" s="349" t="e">
        <f>COUNTIFS(#REF!,$B219,#REF!,$C219,#REF!,X$208,#REF!,"&gt;0",#REF!, "Turístico")</f>
        <v>#REF!</v>
      </c>
      <c r="Y219" s="349" t="e">
        <f>COUNTIFS(#REF!,$B219,#REF!,$C219,#REF!,Y$208,#REF!,"&gt;0",#REF!, "Turístico")</f>
        <v>#REF!</v>
      </c>
      <c r="Z219" s="349" t="e">
        <f>COUNTIFS(#REF!,$B219,#REF!,$C219,#REF!,Z$208,#REF!,"&gt;0",#REF!, "Turístico")</f>
        <v>#REF!</v>
      </c>
      <c r="AA219" s="349" t="e">
        <f>COUNTIFS(#REF!,$B219,#REF!,$C219,#REF!,AA$208,#REF!,"&gt;0",#REF!, "Turístico")</f>
        <v>#REF!</v>
      </c>
      <c r="AB219" s="352" t="e">
        <f>COUNTIFS(#REF!,$B219,#REF!,$C219,#REF!,AB$208,#REF!,"&gt;0",#REF!, "Turístico")</f>
        <v>#REF!</v>
      </c>
      <c r="AC219" s="349" t="e">
        <f>COUNTIFS(#REF!,$B219,#REF!,$C219,#REF!,AC$208,#REF!,"&gt;0",#REF!,"Turístico")</f>
        <v>#REF!</v>
      </c>
      <c r="AD219" s="349" t="e">
        <f>COUNTIFS(#REF!,$B219,#REF!,$C219,#REF!,AD$208,#REF!,"&gt;0",#REF!,"Turístico")</f>
        <v>#REF!</v>
      </c>
      <c r="AE219" s="349" t="e">
        <f>COUNTIFS(#REF!,$B219,#REF!,$C219,#REF!,AE$208,#REF!,"&gt;0",#REF!,"Turístico")</f>
        <v>#REF!</v>
      </c>
      <c r="AF219" s="349" t="e">
        <f>COUNTIFS(#REF!,$B219,#REF!,$C219,#REF!,AF$208,#REF!,"&gt;0",#REF!,"Turístico")</f>
        <v>#REF!</v>
      </c>
      <c r="AG219" s="349" t="e">
        <f>COUNTIFS(#REF!,$B219,#REF!,$C219,#REF!,AG$208,#REF!,"&gt;0",#REF!,"Turístico")</f>
        <v>#REF!</v>
      </c>
      <c r="AH219" s="349" t="e">
        <f>COUNTIFS(#REF!,$B219,#REF!,$C219,#REF!,AH$208,#REF!,"&gt;0",#REF!,"Turístico")</f>
        <v>#REF!</v>
      </c>
    </row>
    <row r="220" spans="1:34" ht="13" x14ac:dyDescent="0.15">
      <c r="A220" s="8"/>
      <c r="B220" s="346">
        <v>2017</v>
      </c>
      <c r="C220" s="347">
        <v>11</v>
      </c>
      <c r="D220" s="348" t="e">
        <f t="shared" si="103"/>
        <v>#REF!</v>
      </c>
      <c r="E220" s="349" t="e">
        <f>COUNTIFS(#REF!,$B220,#REF!,$C220,#REF!,"Corporativo",#REF!,"&gt;0")</f>
        <v>#REF!</v>
      </c>
      <c r="F220" s="350" t="e">
        <f>COUNTIFS(#REF!,$B220,#REF!,$C220,#REF!,"Turístico",#REF!,"&gt;0")</f>
        <v>#REF!</v>
      </c>
      <c r="G220" s="348" t="e">
        <f t="shared" si="104"/>
        <v>#REF!</v>
      </c>
      <c r="H220" s="349" t="e">
        <f>COUNTIFS(#REF!,$B220,#REF!,$C220,#REF!,"Corporativo",#REF!,"&gt;0")</f>
        <v>#REF!</v>
      </c>
      <c r="I220" s="350" t="e">
        <f>COUNTIFS(#REF!,$B220,#REF!,$C220,#REF!,"Turístico",#REF!,"&gt;0")</f>
        <v>#REF!</v>
      </c>
      <c r="J220" s="349" t="e">
        <f>COUNTIFS(#REF!,$B220,#REF!,$C220,#REF!,J$208)</f>
        <v>#REF!</v>
      </c>
      <c r="K220" s="349" t="e">
        <f>COUNTIFS(#REF!,$B220,#REF!,$C220,#REF!,K$208)</f>
        <v>#REF!</v>
      </c>
      <c r="L220" s="350" t="e">
        <f>COUNTIFS(#REF!,$B220,#REF!,$C220,#REF!,L$208)</f>
        <v>#REF!</v>
      </c>
      <c r="M220" s="349" t="e">
        <f>COUNTIFS(#REF!,$B220,#REF!,$C220,#REF!,M$208,#REF!,"&gt;0")</f>
        <v>#REF!</v>
      </c>
      <c r="N220" s="349" t="e">
        <f>COUNTIFS(#REF!,$B220,#REF!,$C220,#REF!,N$208,#REF!,"&gt;0")</f>
        <v>#REF!</v>
      </c>
      <c r="O220" s="349" t="e">
        <f>COUNTIFS(#REF!,$B220,#REF!,$C220,#REF!,O$208,#REF!,"&gt;0")</f>
        <v>#REF!</v>
      </c>
      <c r="P220" s="349" t="e">
        <f>COUNTIFS(#REF!,$B220,#REF!,$C220,#REF!,P$208,#REF!,"&gt;0")</f>
        <v>#REF!</v>
      </c>
      <c r="Q220" s="349" t="e">
        <f>COUNTIFS(#REF!,$B220,#REF!,$C220,#REF!,Q$208,#REF!,"&gt;0")</f>
        <v>#REF!</v>
      </c>
      <c r="R220" s="349" t="e">
        <f>COUNTIFS(#REF!,$B220,#REF!,$C220,#REF!,R$208,#REF!,"&gt;0")</f>
        <v>#REF!</v>
      </c>
      <c r="S220" s="349" t="e">
        <f>COUNTIFS(#REF!,$B220,#REF!,$C220,#REF!,S$208,#REF!,"&gt;0")</f>
        <v>#REF!</v>
      </c>
      <c r="T220" s="349" t="e">
        <f>COUNTIFS(#REF!,$B220,#REF!,$C220,#REF!,T$208,#REF!,"&gt;0")</f>
        <v>#REF!</v>
      </c>
      <c r="U220" s="349" t="e">
        <f>COUNTIFS(#REF!,$B220,#REF!,$C220,#REF!,U$208,#REF!,"&gt;0")</f>
        <v>#REF!</v>
      </c>
      <c r="V220" s="351" t="e">
        <f>COUNTIFS(#REF!,$B220,#REF!,$C220,#REF!,V$208,#REF!,"&gt;0")</f>
        <v>#REF!</v>
      </c>
      <c r="W220" s="349" t="e">
        <f>COUNTIFS(#REF!,$B220,#REF!,$C220,#REF!,W$208,#REF!,"&gt;0",#REF!, "Turístico")</f>
        <v>#REF!</v>
      </c>
      <c r="X220" s="349" t="e">
        <f>COUNTIFS(#REF!,$B220,#REF!,$C220,#REF!,X$208,#REF!,"&gt;0",#REF!, "Turístico")</f>
        <v>#REF!</v>
      </c>
      <c r="Y220" s="349" t="e">
        <f>COUNTIFS(#REF!,$B220,#REF!,$C220,#REF!,Y$208,#REF!,"&gt;0",#REF!, "Turístico")</f>
        <v>#REF!</v>
      </c>
      <c r="Z220" s="349" t="e">
        <f>COUNTIFS(#REF!,$B220,#REF!,$C220,#REF!,Z$208,#REF!,"&gt;0",#REF!, "Turístico")</f>
        <v>#REF!</v>
      </c>
      <c r="AA220" s="349" t="e">
        <f>COUNTIFS(#REF!,$B220,#REF!,$C220,#REF!,AA$208,#REF!,"&gt;0",#REF!, "Turístico")</f>
        <v>#REF!</v>
      </c>
      <c r="AB220" s="352" t="e">
        <f>COUNTIFS(#REF!,$B220,#REF!,$C220,#REF!,AB$208,#REF!,"&gt;0",#REF!, "Turístico")</f>
        <v>#REF!</v>
      </c>
      <c r="AC220" s="349" t="e">
        <f>COUNTIFS(#REF!,$B220,#REF!,$C220,#REF!,AC$208,#REF!,"&gt;0",#REF!,"Turístico")</f>
        <v>#REF!</v>
      </c>
      <c r="AD220" s="349" t="e">
        <f>COUNTIFS(#REF!,$B220,#REF!,$C220,#REF!,AD$208,#REF!,"&gt;0",#REF!,"Turístico")</f>
        <v>#REF!</v>
      </c>
      <c r="AE220" s="349" t="e">
        <f>COUNTIFS(#REF!,$B220,#REF!,$C220,#REF!,AE$208,#REF!,"&gt;0",#REF!,"Turístico")</f>
        <v>#REF!</v>
      </c>
      <c r="AF220" s="349" t="e">
        <f>COUNTIFS(#REF!,$B220,#REF!,$C220,#REF!,AF$208,#REF!,"&gt;0",#REF!,"Turístico")</f>
        <v>#REF!</v>
      </c>
      <c r="AG220" s="349" t="e">
        <f>COUNTIFS(#REF!,$B220,#REF!,$C220,#REF!,AG$208,#REF!,"&gt;0",#REF!,"Turístico")</f>
        <v>#REF!</v>
      </c>
      <c r="AH220" s="349" t="e">
        <f>COUNTIFS(#REF!,$B220,#REF!,$C220,#REF!,AH$208,#REF!,"&gt;0",#REF!,"Turístico")</f>
        <v>#REF!</v>
      </c>
    </row>
    <row r="221" spans="1:34" ht="13" x14ac:dyDescent="0.15">
      <c r="A221" s="8"/>
      <c r="B221" s="353">
        <v>2017</v>
      </c>
      <c r="C221" s="354">
        <v>12</v>
      </c>
      <c r="D221" s="355" t="e">
        <f t="shared" si="103"/>
        <v>#REF!</v>
      </c>
      <c r="E221" s="356" t="e">
        <f>COUNTIFS(#REF!,$B221,#REF!,$C221,#REF!,"Corporativo",#REF!,"&gt;0")</f>
        <v>#REF!</v>
      </c>
      <c r="F221" s="357" t="e">
        <f>COUNTIFS(#REF!,$B221,#REF!,$C221,#REF!,"Turístico",#REF!,"&gt;0")</f>
        <v>#REF!</v>
      </c>
      <c r="G221" s="355" t="e">
        <f t="shared" si="104"/>
        <v>#REF!</v>
      </c>
      <c r="H221" s="356" t="e">
        <f>COUNTIFS(#REF!,$B221,#REF!,$C221,#REF!,"Corporativo",#REF!,"&gt;0")</f>
        <v>#REF!</v>
      </c>
      <c r="I221" s="357" t="e">
        <f>COUNTIFS(#REF!,$B221,#REF!,$C221,#REF!,"Turístico",#REF!,"&gt;0")</f>
        <v>#REF!</v>
      </c>
      <c r="J221" s="356" t="e">
        <f>COUNTIFS(#REF!,$B221,#REF!,$C221,#REF!,J$208)</f>
        <v>#REF!</v>
      </c>
      <c r="K221" s="356" t="e">
        <f>COUNTIFS(#REF!,$B221,#REF!,$C221,#REF!,K$208)</f>
        <v>#REF!</v>
      </c>
      <c r="L221" s="357" t="e">
        <f>COUNTIFS(#REF!,$B221,#REF!,$C221,#REF!,L$208)</f>
        <v>#REF!</v>
      </c>
      <c r="M221" s="349" t="e">
        <f>COUNTIFS(#REF!,$B221,#REF!,$C221,#REF!,M$208,#REF!,"&gt;0")</f>
        <v>#REF!</v>
      </c>
      <c r="N221" s="349" t="e">
        <f>COUNTIFS(#REF!,$B221,#REF!,$C221,#REF!,N$208,#REF!,"&gt;0")</f>
        <v>#REF!</v>
      </c>
      <c r="O221" s="349" t="e">
        <f>COUNTIFS(#REF!,$B221,#REF!,$C221,#REF!,O$208,#REF!,"&gt;0")</f>
        <v>#REF!</v>
      </c>
      <c r="P221" s="349" t="e">
        <f>COUNTIFS(#REF!,$B221,#REF!,$C221,#REF!,P$208,#REF!,"&gt;0")</f>
        <v>#REF!</v>
      </c>
      <c r="Q221" s="349" t="e">
        <f>COUNTIFS(#REF!,$B221,#REF!,$C221,#REF!,Q$208,#REF!,"&gt;0")</f>
        <v>#REF!</v>
      </c>
      <c r="R221" s="349" t="e">
        <f>COUNTIFS(#REF!,$B221,#REF!,$C221,#REF!,R$208,#REF!,"&gt;0")</f>
        <v>#REF!</v>
      </c>
      <c r="S221" s="349" t="e">
        <f>COUNTIFS(#REF!,$B221,#REF!,$C221,#REF!,S$208,#REF!,"&gt;0")</f>
        <v>#REF!</v>
      </c>
      <c r="T221" s="349" t="e">
        <f>COUNTIFS(#REF!,$B221,#REF!,$C221,#REF!,T$208,#REF!,"&gt;0")</f>
        <v>#REF!</v>
      </c>
      <c r="U221" s="349" t="e">
        <f>COUNTIFS(#REF!,$B221,#REF!,$C221,#REF!,U$208,#REF!,"&gt;0")</f>
        <v>#REF!</v>
      </c>
      <c r="V221" s="351" t="e">
        <f>COUNTIFS(#REF!,$B221,#REF!,$C221,#REF!,V$208,#REF!,"&gt;0")</f>
        <v>#REF!</v>
      </c>
      <c r="W221" s="349" t="e">
        <f>COUNTIFS(#REF!,$B221,#REF!,$C221,#REF!,W$208,#REF!,"&gt;0",#REF!, "Turístico")</f>
        <v>#REF!</v>
      </c>
      <c r="X221" s="349" t="e">
        <f>COUNTIFS(#REF!,$B221,#REF!,$C221,#REF!,X$208,#REF!,"&gt;0",#REF!, "Turístico")</f>
        <v>#REF!</v>
      </c>
      <c r="Y221" s="349" t="e">
        <f>COUNTIFS(#REF!,$B221,#REF!,$C221,#REF!,Y$208,#REF!,"&gt;0",#REF!, "Turístico")</f>
        <v>#REF!</v>
      </c>
      <c r="Z221" s="349" t="e">
        <f>COUNTIFS(#REF!,$B221,#REF!,$C221,#REF!,Z$208,#REF!,"&gt;0",#REF!, "Turístico")</f>
        <v>#REF!</v>
      </c>
      <c r="AA221" s="349" t="e">
        <f>COUNTIFS(#REF!,$B221,#REF!,$C221,#REF!,AA$208,#REF!,"&gt;0",#REF!, "Turístico")</f>
        <v>#REF!</v>
      </c>
      <c r="AB221" s="352" t="e">
        <f>COUNTIFS(#REF!,$B221,#REF!,$C221,#REF!,AB$208,#REF!,"&gt;0",#REF!, "Turístico")</f>
        <v>#REF!</v>
      </c>
      <c r="AC221" s="349" t="e">
        <f>COUNTIFS(#REF!,$B221,#REF!,$C221,#REF!,AC$208,#REF!,"&gt;0",#REF!,"Turístico")</f>
        <v>#REF!</v>
      </c>
      <c r="AD221" s="349" t="e">
        <f>COUNTIFS(#REF!,$B221,#REF!,$C221,#REF!,AD$208,#REF!,"&gt;0",#REF!,"Turístico")</f>
        <v>#REF!</v>
      </c>
      <c r="AE221" s="349" t="e">
        <f>COUNTIFS(#REF!,$B221,#REF!,$C221,#REF!,AE$208,#REF!,"&gt;0",#REF!,"Turístico")</f>
        <v>#REF!</v>
      </c>
      <c r="AF221" s="349" t="e">
        <f>COUNTIFS(#REF!,$B221,#REF!,$C221,#REF!,AF$208,#REF!,"&gt;0",#REF!,"Turístico")</f>
        <v>#REF!</v>
      </c>
      <c r="AG221" s="349" t="e">
        <f>COUNTIFS(#REF!,$B221,#REF!,$C221,#REF!,AG$208,#REF!,"&gt;0",#REF!,"Turístico")</f>
        <v>#REF!</v>
      </c>
      <c r="AH221" s="349" t="e">
        <f>COUNTIFS(#REF!,$B221,#REF!,$C221,#REF!,AH$208,#REF!,"&gt;0",#REF!,"Turístico")</f>
        <v>#REF!</v>
      </c>
    </row>
    <row r="222" spans="1:34" ht="13" x14ac:dyDescent="0.15">
      <c r="A222" s="8"/>
      <c r="B222" s="341">
        <v>2017</v>
      </c>
      <c r="C222" s="342">
        <v>0</v>
      </c>
      <c r="D222" s="343" t="e">
        <f t="shared" ref="D222:AH222" si="105">SUM(D210:D221)</f>
        <v>#REF!</v>
      </c>
      <c r="E222" s="343" t="e">
        <f t="shared" si="105"/>
        <v>#REF!</v>
      </c>
      <c r="F222" s="343" t="e">
        <f t="shared" si="105"/>
        <v>#REF!</v>
      </c>
      <c r="G222" s="343" t="e">
        <f t="shared" si="105"/>
        <v>#REF!</v>
      </c>
      <c r="H222" s="343" t="e">
        <f t="shared" si="105"/>
        <v>#REF!</v>
      </c>
      <c r="I222" s="343" t="e">
        <f t="shared" si="105"/>
        <v>#REF!</v>
      </c>
      <c r="J222" s="343" t="e">
        <f t="shared" si="105"/>
        <v>#REF!</v>
      </c>
      <c r="K222" s="343" t="e">
        <f t="shared" si="105"/>
        <v>#REF!</v>
      </c>
      <c r="L222" s="343" t="e">
        <f t="shared" si="105"/>
        <v>#REF!</v>
      </c>
      <c r="M222" s="343" t="e">
        <f t="shared" si="105"/>
        <v>#REF!</v>
      </c>
      <c r="N222" s="343" t="e">
        <f t="shared" si="105"/>
        <v>#REF!</v>
      </c>
      <c r="O222" s="343" t="e">
        <f t="shared" si="105"/>
        <v>#REF!</v>
      </c>
      <c r="P222" s="343" t="e">
        <f t="shared" si="105"/>
        <v>#REF!</v>
      </c>
      <c r="Q222" s="343" t="e">
        <f t="shared" si="105"/>
        <v>#REF!</v>
      </c>
      <c r="R222" s="343" t="e">
        <f t="shared" si="105"/>
        <v>#REF!</v>
      </c>
      <c r="S222" s="343" t="e">
        <f t="shared" si="105"/>
        <v>#REF!</v>
      </c>
      <c r="T222" s="343" t="e">
        <f t="shared" si="105"/>
        <v>#REF!</v>
      </c>
      <c r="U222" s="343" t="e">
        <f t="shared" si="105"/>
        <v>#REF!</v>
      </c>
      <c r="V222" s="358" t="e">
        <f t="shared" si="105"/>
        <v>#REF!</v>
      </c>
      <c r="W222" s="343" t="e">
        <f t="shared" si="105"/>
        <v>#REF!</v>
      </c>
      <c r="X222" s="343" t="e">
        <f t="shared" si="105"/>
        <v>#REF!</v>
      </c>
      <c r="Y222" s="343" t="e">
        <f t="shared" si="105"/>
        <v>#REF!</v>
      </c>
      <c r="Z222" s="343" t="e">
        <f t="shared" si="105"/>
        <v>#REF!</v>
      </c>
      <c r="AA222" s="343" t="e">
        <f t="shared" si="105"/>
        <v>#REF!</v>
      </c>
      <c r="AB222" s="359" t="e">
        <f t="shared" si="105"/>
        <v>#REF!</v>
      </c>
      <c r="AC222" s="343" t="e">
        <f t="shared" si="105"/>
        <v>#REF!</v>
      </c>
      <c r="AD222" s="343" t="e">
        <f t="shared" si="105"/>
        <v>#REF!</v>
      </c>
      <c r="AE222" s="343" t="e">
        <f t="shared" si="105"/>
        <v>#REF!</v>
      </c>
      <c r="AF222" s="343" t="e">
        <f t="shared" si="105"/>
        <v>#REF!</v>
      </c>
      <c r="AG222" s="343" t="e">
        <f t="shared" si="105"/>
        <v>#REF!</v>
      </c>
      <c r="AH222" s="343" t="e">
        <f t="shared" si="105"/>
        <v>#REF!</v>
      </c>
    </row>
    <row r="223" spans="1:34" ht="13" x14ac:dyDescent="0.15">
      <c r="A223" s="8"/>
      <c r="B223" s="346">
        <v>2018</v>
      </c>
      <c r="C223" s="347">
        <v>1</v>
      </c>
      <c r="D223" s="348" t="e">
        <f t="shared" ref="D223:D234" si="106">E223+F223</f>
        <v>#REF!</v>
      </c>
      <c r="E223" s="349" t="e">
        <f>COUNTIFS(#REF!,$B223,#REF!,$C223,#REF!,"Corporativo",#REF!,"&gt;0")</f>
        <v>#REF!</v>
      </c>
      <c r="F223" s="350" t="e">
        <f>COUNTIFS(#REF!,$B223,#REF!,$C223,#REF!,"Turístico",#REF!,"&gt;0")</f>
        <v>#REF!</v>
      </c>
      <c r="G223" s="348" t="e">
        <f t="shared" ref="G223:G234" si="107">H223+I223</f>
        <v>#REF!</v>
      </c>
      <c r="H223" s="349" t="e">
        <f>COUNTIFS(#REF!,$B223,#REF!,$C223,#REF!,"Corporativo",#REF!,"&gt;0")</f>
        <v>#REF!</v>
      </c>
      <c r="I223" s="350" t="e">
        <f>COUNTIFS(#REF!,$B223,#REF!,$C223,#REF!,"Turístico",#REF!,"&gt;0")</f>
        <v>#REF!</v>
      </c>
      <c r="J223" s="349" t="e">
        <f>COUNTIFS(#REF!,$B223,#REF!,$C223,#REF!,J$208)</f>
        <v>#REF!</v>
      </c>
      <c r="K223" s="349" t="e">
        <f>COUNTIFS(#REF!,$B223,#REF!,$C223,#REF!,K$208)</f>
        <v>#REF!</v>
      </c>
      <c r="L223" s="350" t="e">
        <f>COUNTIFS(#REF!,$B223,#REF!,$C223,#REF!,L$208)</f>
        <v>#REF!</v>
      </c>
      <c r="M223" s="349" t="e">
        <f>COUNTIFS(#REF!,$B223,#REF!,$C223,#REF!,M$208,#REF!,"&gt;0")</f>
        <v>#REF!</v>
      </c>
      <c r="N223" s="349" t="e">
        <f>COUNTIFS(#REF!,$B223,#REF!,$C223,#REF!,N$208,#REF!,"&gt;0")</f>
        <v>#REF!</v>
      </c>
      <c r="O223" s="349" t="e">
        <f>COUNTIFS(#REF!,$B223,#REF!,$C223,#REF!,O$208,#REF!,"&gt;0")</f>
        <v>#REF!</v>
      </c>
      <c r="P223" s="349" t="e">
        <f>COUNTIFS(#REF!,$B223,#REF!,$C223,#REF!,P$208,#REF!,"&gt;0")</f>
        <v>#REF!</v>
      </c>
      <c r="Q223" s="349" t="e">
        <f>COUNTIFS(#REF!,$B223,#REF!,$C223,#REF!,Q$208,#REF!,"&gt;0")</f>
        <v>#REF!</v>
      </c>
      <c r="R223" s="349" t="e">
        <f>COUNTIFS(#REF!,$B223,#REF!,$C223,#REF!,R$208,#REF!,"&gt;0")</f>
        <v>#REF!</v>
      </c>
      <c r="S223" s="349" t="e">
        <f>COUNTIFS(#REF!,$B223,#REF!,$C223,#REF!,S$208,#REF!,"&gt;0")</f>
        <v>#REF!</v>
      </c>
      <c r="T223" s="349" t="e">
        <f>COUNTIFS(#REF!,$B223,#REF!,$C223,#REF!,T$208,#REF!,"&gt;0")</f>
        <v>#REF!</v>
      </c>
      <c r="U223" s="349" t="e">
        <f>COUNTIFS(#REF!,$B223,#REF!,$C223,#REF!,U$208,#REF!,"&gt;0")</f>
        <v>#REF!</v>
      </c>
      <c r="V223" s="351" t="e">
        <f>COUNTIFS(#REF!,$B223,#REF!,$C223,#REF!,V$208,#REF!,"&gt;0")</f>
        <v>#REF!</v>
      </c>
      <c r="W223" s="349" t="e">
        <f>COUNTIFS(#REF!,$B223,#REF!,$C223,#REF!,W$208,#REF!,"&gt;0",#REF!, "Turístico")</f>
        <v>#REF!</v>
      </c>
      <c r="X223" s="349" t="e">
        <f>COUNTIFS(#REF!,$B223,#REF!,$C223,#REF!,X$208,#REF!,"&gt;0",#REF!, "Turístico")</f>
        <v>#REF!</v>
      </c>
      <c r="Y223" s="349" t="e">
        <f>COUNTIFS(#REF!,$B223,#REF!,$C223,#REF!,Y$208,#REF!,"&gt;0",#REF!, "Turístico")</f>
        <v>#REF!</v>
      </c>
      <c r="Z223" s="349" t="e">
        <f>COUNTIFS(#REF!,$B223,#REF!,$C223,#REF!,Z$208,#REF!,"&gt;0",#REF!, "Turístico")</f>
        <v>#REF!</v>
      </c>
      <c r="AA223" s="349" t="e">
        <f>COUNTIFS(#REF!,$B223,#REF!,$C223,#REF!,AA$208,#REF!,"&gt;0",#REF!, "Turístico")</f>
        <v>#REF!</v>
      </c>
      <c r="AB223" s="352" t="e">
        <f>COUNTIFS(#REF!,$B223,#REF!,$C223,#REF!,AB$208,#REF!,"&gt;0",#REF!, "Turístico")</f>
        <v>#REF!</v>
      </c>
      <c r="AC223" s="349" t="e">
        <f>COUNTIFS(#REF!,$B223,#REF!,$C223,#REF!,AC$208,#REF!,"&gt;0",#REF!,"Turístico")</f>
        <v>#REF!</v>
      </c>
      <c r="AD223" s="349" t="e">
        <f>COUNTIFS(#REF!,$B223,#REF!,$C223,#REF!,AD$208,#REF!,"&gt;0",#REF!,"Turístico")</f>
        <v>#REF!</v>
      </c>
      <c r="AE223" s="349" t="e">
        <f>COUNTIFS(#REF!,$B223,#REF!,$C223,#REF!,AE$208,#REF!,"&gt;0",#REF!,"Turístico")</f>
        <v>#REF!</v>
      </c>
      <c r="AF223" s="349" t="e">
        <f>COUNTIFS(#REF!,$B223,#REF!,$C223,#REF!,AF$208,#REF!,"&gt;0",#REF!,"Turístico")</f>
        <v>#REF!</v>
      </c>
      <c r="AG223" s="349" t="e">
        <f>COUNTIFS(#REF!,$B223,#REF!,$C223,#REF!,AG$208,#REF!,"&gt;0",#REF!,"Turístico")</f>
        <v>#REF!</v>
      </c>
      <c r="AH223" s="349" t="e">
        <f>COUNTIFS(#REF!,$B223,#REF!,$C223,#REF!,AH$208,#REF!,"&gt;0",#REF!,"Turístico")</f>
        <v>#REF!</v>
      </c>
    </row>
    <row r="224" spans="1:34" ht="13" x14ac:dyDescent="0.15">
      <c r="A224" s="8"/>
      <c r="B224" s="346">
        <v>2018</v>
      </c>
      <c r="C224" s="347">
        <v>2</v>
      </c>
      <c r="D224" s="348" t="e">
        <f t="shared" si="106"/>
        <v>#REF!</v>
      </c>
      <c r="E224" s="349" t="e">
        <f>COUNTIFS(#REF!,$B224,#REF!,$C224,#REF!,"Corporativo",#REF!,"&gt;0")</f>
        <v>#REF!</v>
      </c>
      <c r="F224" s="350" t="e">
        <f>COUNTIFS(#REF!,$B224,#REF!,$C224,#REF!,"Turístico",#REF!,"&gt;0")</f>
        <v>#REF!</v>
      </c>
      <c r="G224" s="348" t="e">
        <f t="shared" si="107"/>
        <v>#REF!</v>
      </c>
      <c r="H224" s="349" t="e">
        <f>COUNTIFS(#REF!,$B224,#REF!,$C224,#REF!,"Corporativo",#REF!,"&gt;0")</f>
        <v>#REF!</v>
      </c>
      <c r="I224" s="350" t="e">
        <f>COUNTIFS(#REF!,$B224,#REF!,$C224,#REF!,"Turístico",#REF!,"&gt;0")</f>
        <v>#REF!</v>
      </c>
      <c r="J224" s="349" t="e">
        <f>COUNTIFS(#REF!,$B224,#REF!,$C224,#REF!,J$208)</f>
        <v>#REF!</v>
      </c>
      <c r="K224" s="349" t="e">
        <f>COUNTIFS(#REF!,$B224,#REF!,$C224,#REF!,K$208)</f>
        <v>#REF!</v>
      </c>
      <c r="L224" s="350" t="e">
        <f>COUNTIFS(#REF!,$B224,#REF!,$C224,#REF!,L$208)</f>
        <v>#REF!</v>
      </c>
      <c r="M224" s="349" t="e">
        <f>COUNTIFS(#REF!,$B224,#REF!,$C224,#REF!,M$208,#REF!,"&gt;0")</f>
        <v>#REF!</v>
      </c>
      <c r="N224" s="349" t="e">
        <f>COUNTIFS(#REF!,$B224,#REF!,$C224,#REF!,N$208,#REF!,"&gt;0")</f>
        <v>#REF!</v>
      </c>
      <c r="O224" s="349" t="e">
        <f>COUNTIFS(#REF!,$B224,#REF!,$C224,#REF!,O$208,#REF!,"&gt;0")</f>
        <v>#REF!</v>
      </c>
      <c r="P224" s="349" t="e">
        <f>COUNTIFS(#REF!,$B224,#REF!,$C224,#REF!,P$208,#REF!,"&gt;0")</f>
        <v>#REF!</v>
      </c>
      <c r="Q224" s="349" t="e">
        <f>COUNTIFS(#REF!,$B224,#REF!,$C224,#REF!,Q$208,#REF!,"&gt;0")</f>
        <v>#REF!</v>
      </c>
      <c r="R224" s="349" t="e">
        <f>COUNTIFS(#REF!,$B224,#REF!,$C224,#REF!,R$208,#REF!,"&gt;0")</f>
        <v>#REF!</v>
      </c>
      <c r="S224" s="349" t="e">
        <f>COUNTIFS(#REF!,$B224,#REF!,$C224,#REF!,S$208,#REF!,"&gt;0")</f>
        <v>#REF!</v>
      </c>
      <c r="T224" s="349" t="e">
        <f>COUNTIFS(#REF!,$B224,#REF!,$C224,#REF!,T$208,#REF!,"&gt;0")</f>
        <v>#REF!</v>
      </c>
      <c r="U224" s="349" t="e">
        <f>COUNTIFS(#REF!,$B224,#REF!,$C224,#REF!,U$208,#REF!,"&gt;0")</f>
        <v>#REF!</v>
      </c>
      <c r="V224" s="351" t="e">
        <f>COUNTIFS(#REF!,$B224,#REF!,$C224,#REF!,V$208,#REF!,"&gt;0")</f>
        <v>#REF!</v>
      </c>
      <c r="W224" s="349" t="e">
        <f>COUNTIFS(#REF!,$B224,#REF!,$C224,#REF!,W$208,#REF!,"&gt;0",#REF!, "Turístico")</f>
        <v>#REF!</v>
      </c>
      <c r="X224" s="349" t="e">
        <f>COUNTIFS(#REF!,$B224,#REF!,$C224,#REF!,X$208,#REF!,"&gt;0",#REF!, "Turístico")</f>
        <v>#REF!</v>
      </c>
      <c r="Y224" s="349" t="e">
        <f>COUNTIFS(#REF!,$B224,#REF!,$C224,#REF!,Y$208,#REF!,"&gt;0",#REF!, "Turístico")</f>
        <v>#REF!</v>
      </c>
      <c r="Z224" s="349" t="e">
        <f>COUNTIFS(#REF!,$B224,#REF!,$C224,#REF!,Z$208,#REF!,"&gt;0",#REF!, "Turístico")</f>
        <v>#REF!</v>
      </c>
      <c r="AA224" s="349" t="e">
        <f>COUNTIFS(#REF!,$B224,#REF!,$C224,#REF!,AA$208,#REF!,"&gt;0",#REF!, "Turístico")</f>
        <v>#REF!</v>
      </c>
      <c r="AB224" s="352" t="e">
        <f>COUNTIFS(#REF!,$B224,#REF!,$C224,#REF!,AB$208,#REF!,"&gt;0",#REF!, "Turístico")</f>
        <v>#REF!</v>
      </c>
      <c r="AC224" s="349" t="e">
        <f>COUNTIFS(#REF!,$B224,#REF!,$C224,#REF!,AC$208,#REF!,"&gt;0",#REF!,"Turístico")</f>
        <v>#REF!</v>
      </c>
      <c r="AD224" s="349" t="e">
        <f>COUNTIFS(#REF!,$B224,#REF!,$C224,#REF!,AD$208,#REF!,"&gt;0",#REF!,"Turístico")</f>
        <v>#REF!</v>
      </c>
      <c r="AE224" s="349" t="e">
        <f>COUNTIFS(#REF!,$B224,#REF!,$C224,#REF!,AE$208,#REF!,"&gt;0",#REF!,"Turístico")</f>
        <v>#REF!</v>
      </c>
      <c r="AF224" s="349" t="e">
        <f>COUNTIFS(#REF!,$B224,#REF!,$C224,#REF!,AF$208,#REF!,"&gt;0",#REF!,"Turístico")</f>
        <v>#REF!</v>
      </c>
      <c r="AG224" s="349" t="e">
        <f>COUNTIFS(#REF!,$B224,#REF!,$C224,#REF!,AG$208,#REF!,"&gt;0",#REF!,"Turístico")</f>
        <v>#REF!</v>
      </c>
      <c r="AH224" s="349" t="e">
        <f>COUNTIFS(#REF!,$B224,#REF!,$C224,#REF!,AH$208,#REF!,"&gt;0",#REF!,"Turístico")</f>
        <v>#REF!</v>
      </c>
    </row>
    <row r="225" spans="1:34" ht="13" x14ac:dyDescent="0.15">
      <c r="A225" s="8"/>
      <c r="B225" s="346">
        <v>2018</v>
      </c>
      <c r="C225" s="347">
        <v>3</v>
      </c>
      <c r="D225" s="348" t="e">
        <f t="shared" si="106"/>
        <v>#REF!</v>
      </c>
      <c r="E225" s="349" t="e">
        <f>COUNTIFS(#REF!,$B225,#REF!,$C225,#REF!,"Corporativo",#REF!,"&gt;0")</f>
        <v>#REF!</v>
      </c>
      <c r="F225" s="350" t="e">
        <f>COUNTIFS(#REF!,$B225,#REF!,$C225,#REF!,"Turístico",#REF!,"&gt;0")</f>
        <v>#REF!</v>
      </c>
      <c r="G225" s="348" t="e">
        <f t="shared" si="107"/>
        <v>#REF!</v>
      </c>
      <c r="H225" s="349" t="e">
        <f>COUNTIFS(#REF!,$B225,#REF!,$C225,#REF!,"Corporativo",#REF!,"&gt;0")</f>
        <v>#REF!</v>
      </c>
      <c r="I225" s="350" t="e">
        <f>COUNTIFS(#REF!,$B225,#REF!,$C225,#REF!,"Turístico",#REF!,"&gt;0")</f>
        <v>#REF!</v>
      </c>
      <c r="J225" s="349" t="e">
        <f>COUNTIFS(#REF!,$B225,#REF!,$C225,#REF!,J$208)</f>
        <v>#REF!</v>
      </c>
      <c r="K225" s="349" t="e">
        <f>COUNTIFS(#REF!,$B225,#REF!,$C225,#REF!,K$208)</f>
        <v>#REF!</v>
      </c>
      <c r="L225" s="350" t="e">
        <f>COUNTIFS(#REF!,$B225,#REF!,$C225,#REF!,L$208)</f>
        <v>#REF!</v>
      </c>
      <c r="M225" s="349" t="e">
        <f>COUNTIFS(#REF!,$B225,#REF!,$C225,#REF!,M$208,#REF!,"&gt;0")</f>
        <v>#REF!</v>
      </c>
      <c r="N225" s="349" t="e">
        <f>COUNTIFS(#REF!,$B225,#REF!,$C225,#REF!,N$208,#REF!,"&gt;0")</f>
        <v>#REF!</v>
      </c>
      <c r="O225" s="349" t="e">
        <f>COUNTIFS(#REF!,$B225,#REF!,$C225,#REF!,O$208,#REF!,"&gt;0")</f>
        <v>#REF!</v>
      </c>
      <c r="P225" s="349" t="e">
        <f>COUNTIFS(#REF!,$B225,#REF!,$C225,#REF!,P$208,#REF!,"&gt;0")</f>
        <v>#REF!</v>
      </c>
      <c r="Q225" s="349" t="e">
        <f>COUNTIFS(#REF!,$B225,#REF!,$C225,#REF!,Q$208,#REF!,"&gt;0")</f>
        <v>#REF!</v>
      </c>
      <c r="R225" s="349" t="e">
        <f>COUNTIFS(#REF!,$B225,#REF!,$C225,#REF!,R$208,#REF!,"&gt;0")</f>
        <v>#REF!</v>
      </c>
      <c r="S225" s="349" t="e">
        <f>COUNTIFS(#REF!,$B225,#REF!,$C225,#REF!,S$208,#REF!,"&gt;0")</f>
        <v>#REF!</v>
      </c>
      <c r="T225" s="349" t="e">
        <f>COUNTIFS(#REF!,$B225,#REF!,$C225,#REF!,T$208,#REF!,"&gt;0")</f>
        <v>#REF!</v>
      </c>
      <c r="U225" s="349" t="e">
        <f>COUNTIFS(#REF!,$B225,#REF!,$C225,#REF!,U$208,#REF!,"&gt;0")</f>
        <v>#REF!</v>
      </c>
      <c r="V225" s="351" t="e">
        <f>COUNTIFS(#REF!,$B225,#REF!,$C225,#REF!,V$208,#REF!,"&gt;0")</f>
        <v>#REF!</v>
      </c>
      <c r="W225" s="349" t="e">
        <f>COUNTIFS(#REF!,$B225,#REF!,$C225,#REF!,W$208,#REF!,"&gt;0",#REF!, "Turístico")</f>
        <v>#REF!</v>
      </c>
      <c r="X225" s="349" t="e">
        <f>COUNTIFS(#REF!,$B225,#REF!,$C225,#REF!,X$208,#REF!,"&gt;0",#REF!, "Turístico")</f>
        <v>#REF!</v>
      </c>
      <c r="Y225" s="349" t="e">
        <f>COUNTIFS(#REF!,$B225,#REF!,$C225,#REF!,Y$208,#REF!,"&gt;0",#REF!, "Turístico")</f>
        <v>#REF!</v>
      </c>
      <c r="Z225" s="349" t="e">
        <f>COUNTIFS(#REF!,$B225,#REF!,$C225,#REF!,Z$208,#REF!,"&gt;0",#REF!, "Turístico")</f>
        <v>#REF!</v>
      </c>
      <c r="AA225" s="349" t="e">
        <f>COUNTIFS(#REF!,$B225,#REF!,$C225,#REF!,AA$208,#REF!,"&gt;0",#REF!, "Turístico")</f>
        <v>#REF!</v>
      </c>
      <c r="AB225" s="352" t="e">
        <f>COUNTIFS(#REF!,$B225,#REF!,$C225,#REF!,AB$208,#REF!,"&gt;0",#REF!, "Turístico")</f>
        <v>#REF!</v>
      </c>
      <c r="AC225" s="349" t="e">
        <f>COUNTIFS(#REF!,$B225,#REF!,$C225,#REF!,AC$208,#REF!,"&gt;0",#REF!,"Turístico")</f>
        <v>#REF!</v>
      </c>
      <c r="AD225" s="349" t="e">
        <f>COUNTIFS(#REF!,$B225,#REF!,$C225,#REF!,AD$208,#REF!,"&gt;0",#REF!,"Turístico")</f>
        <v>#REF!</v>
      </c>
      <c r="AE225" s="349" t="e">
        <f>COUNTIFS(#REF!,$B225,#REF!,$C225,#REF!,AE$208,#REF!,"&gt;0",#REF!,"Turístico")</f>
        <v>#REF!</v>
      </c>
      <c r="AF225" s="349" t="e">
        <f>COUNTIFS(#REF!,$B225,#REF!,$C225,#REF!,AF$208,#REF!,"&gt;0",#REF!,"Turístico")</f>
        <v>#REF!</v>
      </c>
      <c r="AG225" s="349" t="e">
        <f>COUNTIFS(#REF!,$B225,#REF!,$C225,#REF!,AG$208,#REF!,"&gt;0",#REF!,"Turístico")</f>
        <v>#REF!</v>
      </c>
      <c r="AH225" s="349" t="e">
        <f>COUNTIFS(#REF!,$B225,#REF!,$C225,#REF!,AH$208,#REF!,"&gt;0",#REF!,"Turístico")</f>
        <v>#REF!</v>
      </c>
    </row>
    <row r="226" spans="1:34" ht="13" x14ac:dyDescent="0.15">
      <c r="A226" s="8"/>
      <c r="B226" s="346">
        <v>2018</v>
      </c>
      <c r="C226" s="347">
        <v>4</v>
      </c>
      <c r="D226" s="348" t="e">
        <f t="shared" si="106"/>
        <v>#REF!</v>
      </c>
      <c r="E226" s="349" t="e">
        <f>COUNTIFS(#REF!,$B226,#REF!,$C226,#REF!,"Corporativo",#REF!,"&gt;0")</f>
        <v>#REF!</v>
      </c>
      <c r="F226" s="350" t="e">
        <f>COUNTIFS(#REF!,$B226,#REF!,$C226,#REF!,"Turístico",#REF!,"&gt;0")</f>
        <v>#REF!</v>
      </c>
      <c r="G226" s="348" t="e">
        <f t="shared" si="107"/>
        <v>#REF!</v>
      </c>
      <c r="H226" s="349" t="e">
        <f>COUNTIFS(#REF!,$B226,#REF!,$C226,#REF!,"Corporativo",#REF!,"&gt;0")</f>
        <v>#REF!</v>
      </c>
      <c r="I226" s="350" t="e">
        <f>COUNTIFS(#REF!,$B226,#REF!,$C226,#REF!,"Turístico",#REF!,"&gt;0")</f>
        <v>#REF!</v>
      </c>
      <c r="J226" s="349" t="e">
        <f>COUNTIFS(#REF!,$B226,#REF!,$C226,#REF!,J$208)</f>
        <v>#REF!</v>
      </c>
      <c r="K226" s="349" t="e">
        <f>COUNTIFS(#REF!,$B226,#REF!,$C226,#REF!,K$208)</f>
        <v>#REF!</v>
      </c>
      <c r="L226" s="350" t="e">
        <f>COUNTIFS(#REF!,$B226,#REF!,$C226,#REF!,L$208)</f>
        <v>#REF!</v>
      </c>
      <c r="M226" s="349" t="e">
        <f>COUNTIFS(#REF!,$B226,#REF!,$C226,#REF!,M$208,#REF!,"&gt;0")</f>
        <v>#REF!</v>
      </c>
      <c r="N226" s="349" t="e">
        <f>COUNTIFS(#REF!,$B226,#REF!,$C226,#REF!,N$208,#REF!,"&gt;0")</f>
        <v>#REF!</v>
      </c>
      <c r="O226" s="349" t="e">
        <f>COUNTIFS(#REF!,$B226,#REF!,$C226,#REF!,O$208,#REF!,"&gt;0")</f>
        <v>#REF!</v>
      </c>
      <c r="P226" s="349" t="e">
        <f>COUNTIFS(#REF!,$B226,#REF!,$C226,#REF!,P$208,#REF!,"&gt;0")</f>
        <v>#REF!</v>
      </c>
      <c r="Q226" s="349" t="e">
        <f>COUNTIFS(#REF!,$B226,#REF!,$C226,#REF!,Q$208,#REF!,"&gt;0")</f>
        <v>#REF!</v>
      </c>
      <c r="R226" s="349" t="e">
        <f>COUNTIFS(#REF!,$B226,#REF!,$C226,#REF!,R$208,#REF!,"&gt;0")</f>
        <v>#REF!</v>
      </c>
      <c r="S226" s="349" t="e">
        <f>COUNTIFS(#REF!,$B226,#REF!,$C226,#REF!,S$208,#REF!,"&gt;0")</f>
        <v>#REF!</v>
      </c>
      <c r="T226" s="349" t="e">
        <f>COUNTIFS(#REF!,$B226,#REF!,$C226,#REF!,T$208,#REF!,"&gt;0")</f>
        <v>#REF!</v>
      </c>
      <c r="U226" s="349" t="e">
        <f>COUNTIFS(#REF!,$B226,#REF!,$C226,#REF!,U$208,#REF!,"&gt;0")</f>
        <v>#REF!</v>
      </c>
      <c r="V226" s="351" t="e">
        <f>COUNTIFS(#REF!,$B226,#REF!,$C226,#REF!,V$208,#REF!,"&gt;0")</f>
        <v>#REF!</v>
      </c>
      <c r="W226" s="349" t="e">
        <f>COUNTIFS(#REF!,$B226,#REF!,$C226,#REF!,W$208,#REF!,"&gt;0",#REF!, "Turístico")</f>
        <v>#REF!</v>
      </c>
      <c r="X226" s="349" t="e">
        <f>COUNTIFS(#REF!,$B226,#REF!,$C226,#REF!,X$208,#REF!,"&gt;0",#REF!, "Turístico")</f>
        <v>#REF!</v>
      </c>
      <c r="Y226" s="349" t="e">
        <f>COUNTIFS(#REF!,$B226,#REF!,$C226,#REF!,Y$208,#REF!,"&gt;0",#REF!, "Turístico")</f>
        <v>#REF!</v>
      </c>
      <c r="Z226" s="349" t="e">
        <f>COUNTIFS(#REF!,$B226,#REF!,$C226,#REF!,Z$208,#REF!,"&gt;0",#REF!, "Turístico")</f>
        <v>#REF!</v>
      </c>
      <c r="AA226" s="349" t="e">
        <f>COUNTIFS(#REF!,$B226,#REF!,$C226,#REF!,AA$208,#REF!,"&gt;0",#REF!, "Turístico")</f>
        <v>#REF!</v>
      </c>
      <c r="AB226" s="352" t="e">
        <f>COUNTIFS(#REF!,$B226,#REF!,$C226,#REF!,AB$208,#REF!,"&gt;0",#REF!, "Turístico")</f>
        <v>#REF!</v>
      </c>
      <c r="AC226" s="349" t="e">
        <f>COUNTIFS(#REF!,$B226,#REF!,$C226,#REF!,AC$208,#REF!,"&gt;0",#REF!,"Turístico")</f>
        <v>#REF!</v>
      </c>
      <c r="AD226" s="349" t="e">
        <f>COUNTIFS(#REF!,$B226,#REF!,$C226,#REF!,AD$208,#REF!,"&gt;0",#REF!,"Turístico")</f>
        <v>#REF!</v>
      </c>
      <c r="AE226" s="349" t="e">
        <f>COUNTIFS(#REF!,$B226,#REF!,$C226,#REF!,AE$208,#REF!,"&gt;0",#REF!,"Turístico")</f>
        <v>#REF!</v>
      </c>
      <c r="AF226" s="349" t="e">
        <f>COUNTIFS(#REF!,$B226,#REF!,$C226,#REF!,AF$208,#REF!,"&gt;0",#REF!,"Turístico")</f>
        <v>#REF!</v>
      </c>
      <c r="AG226" s="349" t="e">
        <f>COUNTIFS(#REF!,$B226,#REF!,$C226,#REF!,AG$208,#REF!,"&gt;0",#REF!,"Turístico")</f>
        <v>#REF!</v>
      </c>
      <c r="AH226" s="349" t="e">
        <f>COUNTIFS(#REF!,$B226,#REF!,$C226,#REF!,AH$208,#REF!,"&gt;0",#REF!,"Turístico")</f>
        <v>#REF!</v>
      </c>
    </row>
    <row r="227" spans="1:34" ht="13" x14ac:dyDescent="0.15">
      <c r="A227" s="8"/>
      <c r="B227" s="346">
        <v>2018</v>
      </c>
      <c r="C227" s="347">
        <v>5</v>
      </c>
      <c r="D227" s="348" t="e">
        <f t="shared" si="106"/>
        <v>#REF!</v>
      </c>
      <c r="E227" s="349" t="e">
        <f>COUNTIFS(#REF!,$B227,#REF!,$C227,#REF!,"Corporativo",#REF!,"&gt;0")</f>
        <v>#REF!</v>
      </c>
      <c r="F227" s="350" t="e">
        <f>COUNTIFS(#REF!,$B227,#REF!,$C227,#REF!,"Turístico",#REF!,"&gt;0")</f>
        <v>#REF!</v>
      </c>
      <c r="G227" s="348" t="e">
        <f t="shared" si="107"/>
        <v>#REF!</v>
      </c>
      <c r="H227" s="349" t="e">
        <f>COUNTIFS(#REF!,$B227,#REF!,$C227,#REF!,"Corporativo",#REF!,"&gt;0")</f>
        <v>#REF!</v>
      </c>
      <c r="I227" s="350" t="e">
        <f>COUNTIFS(#REF!,$B227,#REF!,$C227,#REF!,"Turístico",#REF!,"&gt;0")</f>
        <v>#REF!</v>
      </c>
      <c r="J227" s="349" t="e">
        <f>COUNTIFS(#REF!,$B227,#REF!,$C227,#REF!,J$208)</f>
        <v>#REF!</v>
      </c>
      <c r="K227" s="349" t="e">
        <f>COUNTIFS(#REF!,$B227,#REF!,$C227,#REF!,K$208)</f>
        <v>#REF!</v>
      </c>
      <c r="L227" s="350" t="e">
        <f>COUNTIFS(#REF!,$B227,#REF!,$C227,#REF!,L$208)</f>
        <v>#REF!</v>
      </c>
      <c r="M227" s="349" t="e">
        <f>COUNTIFS(#REF!,$B227,#REF!,$C227,#REF!,M$208,#REF!,"&gt;0")</f>
        <v>#REF!</v>
      </c>
      <c r="N227" s="349" t="e">
        <f>COUNTIFS(#REF!,$B227,#REF!,$C227,#REF!,N$208,#REF!,"&gt;0")</f>
        <v>#REF!</v>
      </c>
      <c r="O227" s="349" t="e">
        <f>COUNTIFS(#REF!,$B227,#REF!,$C227,#REF!,O$208,#REF!,"&gt;0")</f>
        <v>#REF!</v>
      </c>
      <c r="P227" s="349" t="e">
        <f>COUNTIFS(#REF!,$B227,#REF!,$C227,#REF!,P$208,#REF!,"&gt;0")</f>
        <v>#REF!</v>
      </c>
      <c r="Q227" s="349" t="e">
        <f>COUNTIFS(#REF!,$B227,#REF!,$C227,#REF!,Q$208,#REF!,"&gt;0")</f>
        <v>#REF!</v>
      </c>
      <c r="R227" s="349" t="e">
        <f>COUNTIFS(#REF!,$B227,#REF!,$C227,#REF!,R$208,#REF!,"&gt;0")</f>
        <v>#REF!</v>
      </c>
      <c r="S227" s="349" t="e">
        <f>COUNTIFS(#REF!,$B227,#REF!,$C227,#REF!,S$208,#REF!,"&gt;0")</f>
        <v>#REF!</v>
      </c>
      <c r="T227" s="349" t="e">
        <f>COUNTIFS(#REF!,$B227,#REF!,$C227,#REF!,T$208,#REF!,"&gt;0")</f>
        <v>#REF!</v>
      </c>
      <c r="U227" s="349" t="e">
        <f>COUNTIFS(#REF!,$B227,#REF!,$C227,#REF!,U$208,#REF!,"&gt;0")</f>
        <v>#REF!</v>
      </c>
      <c r="V227" s="351" t="e">
        <f>COUNTIFS(#REF!,$B227,#REF!,$C227,#REF!,V$208,#REF!,"&gt;0")</f>
        <v>#REF!</v>
      </c>
      <c r="W227" s="349" t="e">
        <f>COUNTIFS(#REF!,$B227,#REF!,$C227,#REF!,W$208,#REF!,"&gt;0",#REF!, "Turístico")</f>
        <v>#REF!</v>
      </c>
      <c r="X227" s="349" t="e">
        <f>COUNTIFS(#REF!,$B227,#REF!,$C227,#REF!,X$208,#REF!,"&gt;0",#REF!, "Turístico")</f>
        <v>#REF!</v>
      </c>
      <c r="Y227" s="349" t="e">
        <f>COUNTIFS(#REF!,$B227,#REF!,$C227,#REF!,Y$208,#REF!,"&gt;0",#REF!, "Turístico")</f>
        <v>#REF!</v>
      </c>
      <c r="Z227" s="349" t="e">
        <f>COUNTIFS(#REF!,$B227,#REF!,$C227,#REF!,Z$208,#REF!,"&gt;0",#REF!, "Turístico")</f>
        <v>#REF!</v>
      </c>
      <c r="AA227" s="349" t="e">
        <f>COUNTIFS(#REF!,$B227,#REF!,$C227,#REF!,AA$208,#REF!,"&gt;0",#REF!, "Turístico")</f>
        <v>#REF!</v>
      </c>
      <c r="AB227" s="352" t="e">
        <f>COUNTIFS(#REF!,$B227,#REF!,$C227,#REF!,AB$208,#REF!,"&gt;0",#REF!, "Turístico")</f>
        <v>#REF!</v>
      </c>
      <c r="AC227" s="349" t="e">
        <f>COUNTIFS(#REF!,$B227,#REF!,$C227,#REF!,AC$208,#REF!,"&gt;0",#REF!,"Turístico")</f>
        <v>#REF!</v>
      </c>
      <c r="AD227" s="349" t="e">
        <f>COUNTIFS(#REF!,$B227,#REF!,$C227,#REF!,AD$208,#REF!,"&gt;0",#REF!,"Turístico")</f>
        <v>#REF!</v>
      </c>
      <c r="AE227" s="349" t="e">
        <f>COUNTIFS(#REF!,$B227,#REF!,$C227,#REF!,AE$208,#REF!,"&gt;0",#REF!,"Turístico")</f>
        <v>#REF!</v>
      </c>
      <c r="AF227" s="349" t="e">
        <f>COUNTIFS(#REF!,$B227,#REF!,$C227,#REF!,AF$208,#REF!,"&gt;0",#REF!,"Turístico")</f>
        <v>#REF!</v>
      </c>
      <c r="AG227" s="349" t="e">
        <f>COUNTIFS(#REF!,$B227,#REF!,$C227,#REF!,AG$208,#REF!,"&gt;0",#REF!,"Turístico")</f>
        <v>#REF!</v>
      </c>
      <c r="AH227" s="349" t="e">
        <f>COUNTIFS(#REF!,$B227,#REF!,$C227,#REF!,AH$208,#REF!,"&gt;0",#REF!,"Turístico")</f>
        <v>#REF!</v>
      </c>
    </row>
    <row r="228" spans="1:34" ht="13" x14ac:dyDescent="0.15">
      <c r="A228" s="8"/>
      <c r="B228" s="346">
        <v>2018</v>
      </c>
      <c r="C228" s="347">
        <v>6</v>
      </c>
      <c r="D228" s="348" t="e">
        <f t="shared" si="106"/>
        <v>#REF!</v>
      </c>
      <c r="E228" s="349" t="e">
        <f>COUNTIFS(#REF!,$B228,#REF!,$C228,#REF!,"Corporativo",#REF!,"&gt;0")</f>
        <v>#REF!</v>
      </c>
      <c r="F228" s="350" t="e">
        <f>COUNTIFS(#REF!,$B228,#REF!,$C228,#REF!,"Turístico",#REF!,"&gt;0")</f>
        <v>#REF!</v>
      </c>
      <c r="G228" s="348" t="e">
        <f t="shared" si="107"/>
        <v>#REF!</v>
      </c>
      <c r="H228" s="349" t="e">
        <f>COUNTIFS(#REF!,$B228,#REF!,$C228,#REF!,"Corporativo",#REF!,"&gt;0")</f>
        <v>#REF!</v>
      </c>
      <c r="I228" s="350" t="e">
        <f>COUNTIFS(#REF!,$B228,#REF!,$C228,#REF!,"Turístico",#REF!,"&gt;0")</f>
        <v>#REF!</v>
      </c>
      <c r="J228" s="349" t="e">
        <f>COUNTIFS(#REF!,$B228,#REF!,$C228,#REF!,J$208)</f>
        <v>#REF!</v>
      </c>
      <c r="K228" s="349" t="e">
        <f>COUNTIFS(#REF!,$B228,#REF!,$C228,#REF!,K$208)</f>
        <v>#REF!</v>
      </c>
      <c r="L228" s="350" t="e">
        <f>COUNTIFS(#REF!,$B228,#REF!,$C228,#REF!,L$208)</f>
        <v>#REF!</v>
      </c>
      <c r="M228" s="349" t="e">
        <f>COUNTIFS(#REF!,$B228,#REF!,$C228,#REF!,M$208,#REF!,"&gt;0")</f>
        <v>#REF!</v>
      </c>
      <c r="N228" s="349" t="e">
        <f>COUNTIFS(#REF!,$B228,#REF!,$C228,#REF!,N$208,#REF!,"&gt;0")</f>
        <v>#REF!</v>
      </c>
      <c r="O228" s="349" t="e">
        <f>COUNTIFS(#REF!,$B228,#REF!,$C228,#REF!,O$208,#REF!,"&gt;0")</f>
        <v>#REF!</v>
      </c>
      <c r="P228" s="349" t="e">
        <f>COUNTIFS(#REF!,$B228,#REF!,$C228,#REF!,P$208,#REF!,"&gt;0")</f>
        <v>#REF!</v>
      </c>
      <c r="Q228" s="349" t="e">
        <f>COUNTIFS(#REF!,$B228,#REF!,$C228,#REF!,Q$208,#REF!,"&gt;0")</f>
        <v>#REF!</v>
      </c>
      <c r="R228" s="349" t="e">
        <f>COUNTIFS(#REF!,$B228,#REF!,$C228,#REF!,R$208,#REF!,"&gt;0")</f>
        <v>#REF!</v>
      </c>
      <c r="S228" s="349" t="e">
        <f>COUNTIFS(#REF!,$B228,#REF!,$C228,#REF!,S$208,#REF!,"&gt;0")</f>
        <v>#REF!</v>
      </c>
      <c r="T228" s="349" t="e">
        <f>COUNTIFS(#REF!,$B228,#REF!,$C228,#REF!,T$208,#REF!,"&gt;0")</f>
        <v>#REF!</v>
      </c>
      <c r="U228" s="349" t="e">
        <f>COUNTIFS(#REF!,$B228,#REF!,$C228,#REF!,U$208,#REF!,"&gt;0")</f>
        <v>#REF!</v>
      </c>
      <c r="V228" s="351" t="e">
        <f>COUNTIFS(#REF!,$B228,#REF!,$C228,#REF!,V$208,#REF!,"&gt;0")</f>
        <v>#REF!</v>
      </c>
      <c r="W228" s="349" t="e">
        <f>COUNTIFS(#REF!,$B228,#REF!,$C228,#REF!,W$208,#REF!,"&gt;0",#REF!, "Turístico")</f>
        <v>#REF!</v>
      </c>
      <c r="X228" s="349" t="e">
        <f>COUNTIFS(#REF!,$B228,#REF!,$C228,#REF!,X$208,#REF!,"&gt;0",#REF!, "Turístico")</f>
        <v>#REF!</v>
      </c>
      <c r="Y228" s="349" t="e">
        <f>COUNTIFS(#REF!,$B228,#REF!,$C228,#REF!,Y$208,#REF!,"&gt;0",#REF!, "Turístico")</f>
        <v>#REF!</v>
      </c>
      <c r="Z228" s="349" t="e">
        <f>COUNTIFS(#REF!,$B228,#REF!,$C228,#REF!,Z$208,#REF!,"&gt;0",#REF!, "Turístico")</f>
        <v>#REF!</v>
      </c>
      <c r="AA228" s="349" t="e">
        <f>COUNTIFS(#REF!,$B228,#REF!,$C228,#REF!,AA$208,#REF!,"&gt;0",#REF!, "Turístico")</f>
        <v>#REF!</v>
      </c>
      <c r="AB228" s="352" t="e">
        <f>COUNTIFS(#REF!,$B228,#REF!,$C228,#REF!,AB$208,#REF!,"&gt;0",#REF!, "Turístico")</f>
        <v>#REF!</v>
      </c>
      <c r="AC228" s="349" t="e">
        <f>COUNTIFS(#REF!,$B228,#REF!,$C228,#REF!,AC$208,#REF!,"&gt;0",#REF!,"Turístico")</f>
        <v>#REF!</v>
      </c>
      <c r="AD228" s="349" t="e">
        <f>COUNTIFS(#REF!,$B228,#REF!,$C228,#REF!,AD$208,#REF!,"&gt;0",#REF!,"Turístico")</f>
        <v>#REF!</v>
      </c>
      <c r="AE228" s="349" t="e">
        <f>COUNTIFS(#REF!,$B228,#REF!,$C228,#REF!,AE$208,#REF!,"&gt;0",#REF!,"Turístico")</f>
        <v>#REF!</v>
      </c>
      <c r="AF228" s="349" t="e">
        <f>COUNTIFS(#REF!,$B228,#REF!,$C228,#REF!,AF$208,#REF!,"&gt;0",#REF!,"Turístico")</f>
        <v>#REF!</v>
      </c>
      <c r="AG228" s="349" t="e">
        <f>COUNTIFS(#REF!,$B228,#REF!,$C228,#REF!,AG$208,#REF!,"&gt;0",#REF!,"Turístico")</f>
        <v>#REF!</v>
      </c>
      <c r="AH228" s="349" t="e">
        <f>COUNTIFS(#REF!,$B228,#REF!,$C228,#REF!,AH$208,#REF!,"&gt;0",#REF!,"Turístico")</f>
        <v>#REF!</v>
      </c>
    </row>
    <row r="229" spans="1:34" ht="13" x14ac:dyDescent="0.15">
      <c r="A229" s="8"/>
      <c r="B229" s="346">
        <v>2018</v>
      </c>
      <c r="C229" s="347">
        <v>7</v>
      </c>
      <c r="D229" s="348" t="e">
        <f t="shared" si="106"/>
        <v>#REF!</v>
      </c>
      <c r="E229" s="349" t="e">
        <f>COUNTIFS(#REF!,$B229,#REF!,$C229,#REF!,"Corporativo",#REF!,"&gt;0")</f>
        <v>#REF!</v>
      </c>
      <c r="F229" s="350" t="e">
        <f>COUNTIFS(#REF!,$B229,#REF!,$C229,#REF!,"Turístico",#REF!,"&gt;0")</f>
        <v>#REF!</v>
      </c>
      <c r="G229" s="348" t="e">
        <f t="shared" si="107"/>
        <v>#REF!</v>
      </c>
      <c r="H229" s="349" t="e">
        <f>COUNTIFS(#REF!,$B229,#REF!,$C229,#REF!,"Corporativo",#REF!,"&gt;0")</f>
        <v>#REF!</v>
      </c>
      <c r="I229" s="350" t="e">
        <f>COUNTIFS(#REF!,$B229,#REF!,$C229,#REF!,"Turístico",#REF!,"&gt;0")</f>
        <v>#REF!</v>
      </c>
      <c r="J229" s="349" t="e">
        <f>COUNTIFS(#REF!,$B229,#REF!,$C229,#REF!,J$208)</f>
        <v>#REF!</v>
      </c>
      <c r="K229" s="349" t="e">
        <f>COUNTIFS(#REF!,$B229,#REF!,$C229,#REF!,K$208)</f>
        <v>#REF!</v>
      </c>
      <c r="L229" s="350" t="e">
        <f>COUNTIFS(#REF!,$B229,#REF!,$C229,#REF!,L$208)</f>
        <v>#REF!</v>
      </c>
      <c r="M229" s="349" t="e">
        <f>COUNTIFS(#REF!,$B229,#REF!,$C229,#REF!,M$208,#REF!,"&gt;0")</f>
        <v>#REF!</v>
      </c>
      <c r="N229" s="349" t="e">
        <f>COUNTIFS(#REF!,$B229,#REF!,$C229,#REF!,N$208,#REF!,"&gt;0")</f>
        <v>#REF!</v>
      </c>
      <c r="O229" s="349" t="e">
        <f>COUNTIFS(#REF!,$B229,#REF!,$C229,#REF!,O$208,#REF!,"&gt;0")</f>
        <v>#REF!</v>
      </c>
      <c r="P229" s="349" t="e">
        <f>COUNTIFS(#REF!,$B229,#REF!,$C229,#REF!,P$208,#REF!,"&gt;0")</f>
        <v>#REF!</v>
      </c>
      <c r="Q229" s="349" t="e">
        <f>COUNTIFS(#REF!,$B229,#REF!,$C229,#REF!,Q$208,#REF!,"&gt;0")</f>
        <v>#REF!</v>
      </c>
      <c r="R229" s="349" t="e">
        <f>COUNTIFS(#REF!,$B229,#REF!,$C229,#REF!,R$208,#REF!,"&gt;0")</f>
        <v>#REF!</v>
      </c>
      <c r="S229" s="349" t="e">
        <f>COUNTIFS(#REF!,$B229,#REF!,$C229,#REF!,S$208,#REF!,"&gt;0")</f>
        <v>#REF!</v>
      </c>
      <c r="T229" s="349" t="e">
        <f>COUNTIFS(#REF!,$B229,#REF!,$C229,#REF!,T$208,#REF!,"&gt;0")</f>
        <v>#REF!</v>
      </c>
      <c r="U229" s="349" t="e">
        <f>COUNTIFS(#REF!,$B229,#REF!,$C229,#REF!,U$208,#REF!,"&gt;0")</f>
        <v>#REF!</v>
      </c>
      <c r="V229" s="351" t="e">
        <f>COUNTIFS(#REF!,$B229,#REF!,$C229,#REF!,V$208,#REF!,"&gt;0")</f>
        <v>#REF!</v>
      </c>
      <c r="W229" s="349" t="e">
        <f>COUNTIFS(#REF!,$B229,#REF!,$C229,#REF!,W$208,#REF!,"&gt;0",#REF!, "Turístico")</f>
        <v>#REF!</v>
      </c>
      <c r="X229" s="349" t="e">
        <f>COUNTIFS(#REF!,$B229,#REF!,$C229,#REF!,X$208,#REF!,"&gt;0",#REF!, "Turístico")</f>
        <v>#REF!</v>
      </c>
      <c r="Y229" s="349" t="e">
        <f>COUNTIFS(#REF!,$B229,#REF!,$C229,#REF!,Y$208,#REF!,"&gt;0",#REF!, "Turístico")</f>
        <v>#REF!</v>
      </c>
      <c r="Z229" s="349" t="e">
        <f>COUNTIFS(#REF!,$B229,#REF!,$C229,#REF!,Z$208,#REF!,"&gt;0",#REF!, "Turístico")</f>
        <v>#REF!</v>
      </c>
      <c r="AA229" s="349" t="e">
        <f>COUNTIFS(#REF!,$B229,#REF!,$C229,#REF!,AA$208,#REF!,"&gt;0",#REF!, "Turístico")</f>
        <v>#REF!</v>
      </c>
      <c r="AB229" s="352" t="e">
        <f>COUNTIFS(#REF!,$B229,#REF!,$C229,#REF!,AB$208,#REF!,"&gt;0",#REF!, "Turístico")</f>
        <v>#REF!</v>
      </c>
      <c r="AC229" s="349" t="e">
        <f>COUNTIFS(#REF!,$B229,#REF!,$C229,#REF!,AC$208,#REF!,"&gt;0",#REF!,"Turístico")</f>
        <v>#REF!</v>
      </c>
      <c r="AD229" s="349" t="e">
        <f>COUNTIFS(#REF!,$B229,#REF!,$C229,#REF!,AD$208,#REF!,"&gt;0",#REF!,"Turístico")</f>
        <v>#REF!</v>
      </c>
      <c r="AE229" s="349" t="e">
        <f>COUNTIFS(#REF!,$B229,#REF!,$C229,#REF!,AE$208,#REF!,"&gt;0",#REF!,"Turístico")</f>
        <v>#REF!</v>
      </c>
      <c r="AF229" s="349" t="e">
        <f>COUNTIFS(#REF!,$B229,#REF!,$C229,#REF!,AF$208,#REF!,"&gt;0",#REF!,"Turístico")</f>
        <v>#REF!</v>
      </c>
      <c r="AG229" s="349" t="e">
        <f>COUNTIFS(#REF!,$B229,#REF!,$C229,#REF!,AG$208,#REF!,"&gt;0",#REF!,"Turístico")</f>
        <v>#REF!</v>
      </c>
      <c r="AH229" s="349" t="e">
        <f>COUNTIFS(#REF!,$B229,#REF!,$C229,#REF!,AH$208,#REF!,"&gt;0",#REF!,"Turístico")</f>
        <v>#REF!</v>
      </c>
    </row>
    <row r="230" spans="1:34" ht="13" x14ac:dyDescent="0.15">
      <c r="A230" s="8"/>
      <c r="B230" s="346">
        <v>2018</v>
      </c>
      <c r="C230" s="347">
        <v>8</v>
      </c>
      <c r="D230" s="348" t="e">
        <f t="shared" si="106"/>
        <v>#REF!</v>
      </c>
      <c r="E230" s="349" t="e">
        <f>COUNTIFS(#REF!,$B230,#REF!,$C230,#REF!,"Corporativo",#REF!,"&gt;0")</f>
        <v>#REF!</v>
      </c>
      <c r="F230" s="350" t="e">
        <f>COUNTIFS(#REF!,$B230,#REF!,$C230,#REF!,"Turístico",#REF!,"&gt;0")</f>
        <v>#REF!</v>
      </c>
      <c r="G230" s="348" t="e">
        <f t="shared" si="107"/>
        <v>#REF!</v>
      </c>
      <c r="H230" s="349" t="e">
        <f>COUNTIFS(#REF!,$B230,#REF!,$C230,#REF!,"Corporativo",#REF!,"&gt;0")</f>
        <v>#REF!</v>
      </c>
      <c r="I230" s="350" t="e">
        <f>COUNTIFS(#REF!,$B230,#REF!,$C230,#REF!,"Turístico",#REF!,"&gt;0")</f>
        <v>#REF!</v>
      </c>
      <c r="J230" s="349" t="e">
        <f>COUNTIFS(#REF!,$B230,#REF!,$C230,#REF!,J$208)</f>
        <v>#REF!</v>
      </c>
      <c r="K230" s="349" t="e">
        <f>COUNTIFS(#REF!,$B230,#REF!,$C230,#REF!,K$208)</f>
        <v>#REF!</v>
      </c>
      <c r="L230" s="350" t="e">
        <f>COUNTIFS(#REF!,$B230,#REF!,$C230,#REF!,L$208)</f>
        <v>#REF!</v>
      </c>
      <c r="M230" s="349" t="e">
        <f>COUNTIFS(#REF!,$B230,#REF!,$C230,#REF!,M$208,#REF!,"&gt;0")</f>
        <v>#REF!</v>
      </c>
      <c r="N230" s="349" t="e">
        <f>COUNTIFS(#REF!,$B230,#REF!,$C230,#REF!,N$208,#REF!,"&gt;0")</f>
        <v>#REF!</v>
      </c>
      <c r="O230" s="349" t="e">
        <f>COUNTIFS(#REF!,$B230,#REF!,$C230,#REF!,O$208,#REF!,"&gt;0")</f>
        <v>#REF!</v>
      </c>
      <c r="P230" s="349" t="e">
        <f>COUNTIFS(#REF!,$B230,#REF!,$C230,#REF!,P$208,#REF!,"&gt;0")</f>
        <v>#REF!</v>
      </c>
      <c r="Q230" s="349" t="e">
        <f>COUNTIFS(#REF!,$B230,#REF!,$C230,#REF!,Q$208,#REF!,"&gt;0")</f>
        <v>#REF!</v>
      </c>
      <c r="R230" s="349" t="e">
        <f>COUNTIFS(#REF!,$B230,#REF!,$C230,#REF!,R$208,#REF!,"&gt;0")</f>
        <v>#REF!</v>
      </c>
      <c r="S230" s="349" t="e">
        <f>COUNTIFS(#REF!,$B230,#REF!,$C230,#REF!,S$208,#REF!,"&gt;0")</f>
        <v>#REF!</v>
      </c>
      <c r="T230" s="349" t="e">
        <f>COUNTIFS(#REF!,$B230,#REF!,$C230,#REF!,T$208,#REF!,"&gt;0")</f>
        <v>#REF!</v>
      </c>
      <c r="U230" s="349" t="e">
        <f>COUNTIFS(#REF!,$B230,#REF!,$C230,#REF!,U$208,#REF!,"&gt;0")</f>
        <v>#REF!</v>
      </c>
      <c r="V230" s="351" t="e">
        <f>COUNTIFS(#REF!,$B230,#REF!,$C230,#REF!,V$208,#REF!,"&gt;0")</f>
        <v>#REF!</v>
      </c>
      <c r="W230" s="349" t="e">
        <f>COUNTIFS(#REF!,$B230,#REF!,$C230,#REF!,W$208,#REF!,"&gt;0",#REF!, "Turístico")</f>
        <v>#REF!</v>
      </c>
      <c r="X230" s="349" t="e">
        <f>COUNTIFS(#REF!,$B230,#REF!,$C230,#REF!,X$208,#REF!,"&gt;0",#REF!, "Turístico")</f>
        <v>#REF!</v>
      </c>
      <c r="Y230" s="349" t="e">
        <f>COUNTIFS(#REF!,$B230,#REF!,$C230,#REF!,Y$208,#REF!,"&gt;0",#REF!, "Turístico")</f>
        <v>#REF!</v>
      </c>
      <c r="Z230" s="349" t="e">
        <f>COUNTIFS(#REF!,$B230,#REF!,$C230,#REF!,Z$208,#REF!,"&gt;0",#REF!, "Turístico")</f>
        <v>#REF!</v>
      </c>
      <c r="AA230" s="349" t="e">
        <f>COUNTIFS(#REF!,$B230,#REF!,$C230,#REF!,AA$208,#REF!,"&gt;0",#REF!, "Turístico")</f>
        <v>#REF!</v>
      </c>
      <c r="AB230" s="352" t="e">
        <f>COUNTIFS(#REF!,$B230,#REF!,$C230,#REF!,AB$208,#REF!,"&gt;0",#REF!, "Turístico")</f>
        <v>#REF!</v>
      </c>
      <c r="AC230" s="349" t="e">
        <f>COUNTIFS(#REF!,$B230,#REF!,$C230,#REF!,AC$208,#REF!,"&gt;0",#REF!,"Turístico")</f>
        <v>#REF!</v>
      </c>
      <c r="AD230" s="349" t="e">
        <f>COUNTIFS(#REF!,$B230,#REF!,$C230,#REF!,AD$208,#REF!,"&gt;0",#REF!,"Turístico")</f>
        <v>#REF!</v>
      </c>
      <c r="AE230" s="349" t="e">
        <f>COUNTIFS(#REF!,$B230,#REF!,$C230,#REF!,AE$208,#REF!,"&gt;0",#REF!,"Turístico")</f>
        <v>#REF!</v>
      </c>
      <c r="AF230" s="349" t="e">
        <f>COUNTIFS(#REF!,$B230,#REF!,$C230,#REF!,AF$208,#REF!,"&gt;0",#REF!,"Turístico")</f>
        <v>#REF!</v>
      </c>
      <c r="AG230" s="349" t="e">
        <f>COUNTIFS(#REF!,$B230,#REF!,$C230,#REF!,AG$208,#REF!,"&gt;0",#REF!,"Turístico")</f>
        <v>#REF!</v>
      </c>
      <c r="AH230" s="349" t="e">
        <f>COUNTIFS(#REF!,$B230,#REF!,$C230,#REF!,AH$208,#REF!,"&gt;0",#REF!,"Turístico")</f>
        <v>#REF!</v>
      </c>
    </row>
    <row r="231" spans="1:34" ht="13" x14ac:dyDescent="0.15">
      <c r="A231" s="8"/>
      <c r="B231" s="346">
        <v>2018</v>
      </c>
      <c r="C231" s="347">
        <v>9</v>
      </c>
      <c r="D231" s="348" t="e">
        <f t="shared" si="106"/>
        <v>#REF!</v>
      </c>
      <c r="E231" s="349" t="e">
        <f>COUNTIFS(#REF!,$B231,#REF!,$C231,#REF!,"Corporativo",#REF!,"&gt;0")</f>
        <v>#REF!</v>
      </c>
      <c r="F231" s="350" t="e">
        <f>COUNTIFS(#REF!,$B231,#REF!,$C231,#REF!,"Turístico",#REF!,"&gt;0")</f>
        <v>#REF!</v>
      </c>
      <c r="G231" s="348" t="e">
        <f t="shared" si="107"/>
        <v>#REF!</v>
      </c>
      <c r="H231" s="349" t="e">
        <f>COUNTIFS(#REF!,$B231,#REF!,$C231,#REF!,"Corporativo",#REF!,"&gt;0")</f>
        <v>#REF!</v>
      </c>
      <c r="I231" s="350" t="e">
        <f>COUNTIFS(#REF!,$B231,#REF!,$C231,#REF!,"Turístico",#REF!,"&gt;0")</f>
        <v>#REF!</v>
      </c>
      <c r="J231" s="349" t="e">
        <f>COUNTIFS(#REF!,$B231,#REF!,$C231,#REF!,J$208)</f>
        <v>#REF!</v>
      </c>
      <c r="K231" s="349" t="e">
        <f>COUNTIFS(#REF!,$B231,#REF!,$C231,#REF!,K$208)</f>
        <v>#REF!</v>
      </c>
      <c r="L231" s="350" t="e">
        <f>COUNTIFS(#REF!,$B231,#REF!,$C231,#REF!,L$208)</f>
        <v>#REF!</v>
      </c>
      <c r="M231" s="349" t="e">
        <f>COUNTIFS(#REF!,$B231,#REF!,$C231,#REF!,M$208,#REF!,"&gt;0")</f>
        <v>#REF!</v>
      </c>
      <c r="N231" s="349" t="e">
        <f>COUNTIFS(#REF!,$B231,#REF!,$C231,#REF!,N$208,#REF!,"&gt;0")</f>
        <v>#REF!</v>
      </c>
      <c r="O231" s="349" t="e">
        <f>COUNTIFS(#REF!,$B231,#REF!,$C231,#REF!,O$208,#REF!,"&gt;0")</f>
        <v>#REF!</v>
      </c>
      <c r="P231" s="349" t="e">
        <f>COUNTIFS(#REF!,$B231,#REF!,$C231,#REF!,P$208,#REF!,"&gt;0")</f>
        <v>#REF!</v>
      </c>
      <c r="Q231" s="349" t="e">
        <f>COUNTIFS(#REF!,$B231,#REF!,$C231,#REF!,Q$208,#REF!,"&gt;0")</f>
        <v>#REF!</v>
      </c>
      <c r="R231" s="349" t="e">
        <f>COUNTIFS(#REF!,$B231,#REF!,$C231,#REF!,R$208,#REF!,"&gt;0")</f>
        <v>#REF!</v>
      </c>
      <c r="S231" s="349" t="e">
        <f>COUNTIFS(#REF!,$B231,#REF!,$C231,#REF!,S$208,#REF!,"&gt;0")</f>
        <v>#REF!</v>
      </c>
      <c r="T231" s="349" t="e">
        <f>COUNTIFS(#REF!,$B231,#REF!,$C231,#REF!,T$208,#REF!,"&gt;0")</f>
        <v>#REF!</v>
      </c>
      <c r="U231" s="349" t="e">
        <f>COUNTIFS(#REF!,$B231,#REF!,$C231,#REF!,U$208,#REF!,"&gt;0")</f>
        <v>#REF!</v>
      </c>
      <c r="V231" s="351" t="e">
        <f>COUNTIFS(#REF!,$B231,#REF!,$C231,#REF!,V$208,#REF!,"&gt;0")</f>
        <v>#REF!</v>
      </c>
      <c r="W231" s="349" t="e">
        <f>COUNTIFS(#REF!,$B231,#REF!,$C231,#REF!,W$208,#REF!,"&gt;0",#REF!, "Turístico")</f>
        <v>#REF!</v>
      </c>
      <c r="X231" s="349" t="e">
        <f>COUNTIFS(#REF!,$B231,#REF!,$C231,#REF!,X$208,#REF!,"&gt;0",#REF!, "Turístico")</f>
        <v>#REF!</v>
      </c>
      <c r="Y231" s="349" t="e">
        <f>COUNTIFS(#REF!,$B231,#REF!,$C231,#REF!,Y$208,#REF!,"&gt;0",#REF!, "Turístico")</f>
        <v>#REF!</v>
      </c>
      <c r="Z231" s="349" t="e">
        <f>COUNTIFS(#REF!,$B231,#REF!,$C231,#REF!,Z$208,#REF!,"&gt;0",#REF!, "Turístico")</f>
        <v>#REF!</v>
      </c>
      <c r="AA231" s="349" t="e">
        <f>COUNTIFS(#REF!,$B231,#REF!,$C231,#REF!,AA$208,#REF!,"&gt;0",#REF!, "Turístico")</f>
        <v>#REF!</v>
      </c>
      <c r="AB231" s="352" t="e">
        <f>COUNTIFS(#REF!,$B231,#REF!,$C231,#REF!,AB$208,#REF!,"&gt;0",#REF!, "Turístico")</f>
        <v>#REF!</v>
      </c>
      <c r="AC231" s="349" t="e">
        <f>COUNTIFS(#REF!,$B231,#REF!,$C231,#REF!,AC$208,#REF!,"&gt;0",#REF!,"Turístico")</f>
        <v>#REF!</v>
      </c>
      <c r="AD231" s="349" t="e">
        <f>COUNTIFS(#REF!,$B231,#REF!,$C231,#REF!,AD$208,#REF!,"&gt;0",#REF!,"Turístico")</f>
        <v>#REF!</v>
      </c>
      <c r="AE231" s="349" t="e">
        <f>COUNTIFS(#REF!,$B231,#REF!,$C231,#REF!,AE$208,#REF!,"&gt;0",#REF!,"Turístico")</f>
        <v>#REF!</v>
      </c>
      <c r="AF231" s="349" t="e">
        <f>COUNTIFS(#REF!,$B231,#REF!,$C231,#REF!,AF$208,#REF!,"&gt;0",#REF!,"Turístico")</f>
        <v>#REF!</v>
      </c>
      <c r="AG231" s="349" t="e">
        <f>COUNTIFS(#REF!,$B231,#REF!,$C231,#REF!,AG$208,#REF!,"&gt;0",#REF!,"Turístico")</f>
        <v>#REF!</v>
      </c>
      <c r="AH231" s="349" t="e">
        <f>COUNTIFS(#REF!,$B231,#REF!,$C231,#REF!,AH$208,#REF!,"&gt;0",#REF!,"Turístico")</f>
        <v>#REF!</v>
      </c>
    </row>
    <row r="232" spans="1:34" ht="13" x14ac:dyDescent="0.15">
      <c r="A232" s="8"/>
      <c r="B232" s="346">
        <v>2018</v>
      </c>
      <c r="C232" s="347">
        <v>10</v>
      </c>
      <c r="D232" s="348" t="e">
        <f t="shared" si="106"/>
        <v>#REF!</v>
      </c>
      <c r="E232" s="349" t="e">
        <f>COUNTIFS(#REF!,$B232,#REF!,$C232,#REF!,"Corporativo",#REF!,"&gt;0")</f>
        <v>#REF!</v>
      </c>
      <c r="F232" s="350" t="e">
        <f>COUNTIFS(#REF!,$B232,#REF!,$C232,#REF!,"Turístico",#REF!,"&gt;0")</f>
        <v>#REF!</v>
      </c>
      <c r="G232" s="348" t="e">
        <f t="shared" si="107"/>
        <v>#REF!</v>
      </c>
      <c r="H232" s="349" t="e">
        <f>COUNTIFS(#REF!,$B232,#REF!,$C232,#REF!,"Corporativo",#REF!,"&gt;0")</f>
        <v>#REF!</v>
      </c>
      <c r="I232" s="350" t="e">
        <f>COUNTIFS(#REF!,$B232,#REF!,$C232,#REF!,"Turístico",#REF!,"&gt;0")</f>
        <v>#REF!</v>
      </c>
      <c r="J232" s="349" t="e">
        <f>COUNTIFS(#REF!,$B232,#REF!,$C232,#REF!,J$208)</f>
        <v>#REF!</v>
      </c>
      <c r="K232" s="349" t="e">
        <f>COUNTIFS(#REF!,$B232,#REF!,$C232,#REF!,K$208)</f>
        <v>#REF!</v>
      </c>
      <c r="L232" s="350" t="e">
        <f>COUNTIFS(#REF!,$B232,#REF!,$C232,#REF!,L$208)</f>
        <v>#REF!</v>
      </c>
      <c r="M232" s="349" t="e">
        <f>COUNTIFS(#REF!,$B232,#REF!,$C232,#REF!,M$208,#REF!,"&gt;0")</f>
        <v>#REF!</v>
      </c>
      <c r="N232" s="349" t="e">
        <f>COUNTIFS(#REF!,$B232,#REF!,$C232,#REF!,N$208,#REF!,"&gt;0")</f>
        <v>#REF!</v>
      </c>
      <c r="O232" s="349" t="e">
        <f>COUNTIFS(#REF!,$B232,#REF!,$C232,#REF!,O$208,#REF!,"&gt;0")</f>
        <v>#REF!</v>
      </c>
      <c r="P232" s="349" t="e">
        <f>COUNTIFS(#REF!,$B232,#REF!,$C232,#REF!,P$208,#REF!,"&gt;0")</f>
        <v>#REF!</v>
      </c>
      <c r="Q232" s="349" t="e">
        <f>COUNTIFS(#REF!,$B232,#REF!,$C232,#REF!,Q$208,#REF!,"&gt;0")</f>
        <v>#REF!</v>
      </c>
      <c r="R232" s="349" t="e">
        <f>COUNTIFS(#REF!,$B232,#REF!,$C232,#REF!,R$208,#REF!,"&gt;0")</f>
        <v>#REF!</v>
      </c>
      <c r="S232" s="349" t="e">
        <f>COUNTIFS(#REF!,$B232,#REF!,$C232,#REF!,S$208,#REF!,"&gt;0")</f>
        <v>#REF!</v>
      </c>
      <c r="T232" s="349" t="e">
        <f>COUNTIFS(#REF!,$B232,#REF!,$C232,#REF!,T$208,#REF!,"&gt;0")</f>
        <v>#REF!</v>
      </c>
      <c r="U232" s="349" t="e">
        <f>COUNTIFS(#REF!,$B232,#REF!,$C232,#REF!,U$208,#REF!,"&gt;0")</f>
        <v>#REF!</v>
      </c>
      <c r="V232" s="351" t="e">
        <f>COUNTIFS(#REF!,$B232,#REF!,$C232,#REF!,V$208,#REF!,"&gt;0")</f>
        <v>#REF!</v>
      </c>
      <c r="W232" s="349" t="e">
        <f>COUNTIFS(#REF!,$B232,#REF!,$C232,#REF!,W$208,#REF!,"&gt;0",#REF!, "Turístico")</f>
        <v>#REF!</v>
      </c>
      <c r="X232" s="349" t="e">
        <f>COUNTIFS(#REF!,$B232,#REF!,$C232,#REF!,X$208,#REF!,"&gt;0",#REF!, "Turístico")</f>
        <v>#REF!</v>
      </c>
      <c r="Y232" s="349" t="e">
        <f>COUNTIFS(#REF!,$B232,#REF!,$C232,#REF!,Y$208,#REF!,"&gt;0",#REF!, "Turístico")</f>
        <v>#REF!</v>
      </c>
      <c r="Z232" s="349" t="e">
        <f>COUNTIFS(#REF!,$B232,#REF!,$C232,#REF!,Z$208,#REF!,"&gt;0",#REF!, "Turístico")</f>
        <v>#REF!</v>
      </c>
      <c r="AA232" s="349" t="e">
        <f>COUNTIFS(#REF!,$B232,#REF!,$C232,#REF!,AA$208,#REF!,"&gt;0",#REF!, "Turístico")</f>
        <v>#REF!</v>
      </c>
      <c r="AB232" s="352" t="e">
        <f>COUNTIFS(#REF!,$B232,#REF!,$C232,#REF!,AB$208,#REF!,"&gt;0",#REF!, "Turístico")</f>
        <v>#REF!</v>
      </c>
      <c r="AC232" s="349" t="e">
        <f>COUNTIFS(#REF!,$B232,#REF!,$C232,#REF!,AC$208,#REF!,"&gt;0",#REF!,"Turístico")</f>
        <v>#REF!</v>
      </c>
      <c r="AD232" s="349" t="e">
        <f>COUNTIFS(#REF!,$B232,#REF!,$C232,#REF!,AD$208,#REF!,"&gt;0",#REF!,"Turístico")</f>
        <v>#REF!</v>
      </c>
      <c r="AE232" s="349" t="e">
        <f>COUNTIFS(#REF!,$B232,#REF!,$C232,#REF!,AE$208,#REF!,"&gt;0",#REF!,"Turístico")</f>
        <v>#REF!</v>
      </c>
      <c r="AF232" s="349" t="e">
        <f>COUNTIFS(#REF!,$B232,#REF!,$C232,#REF!,AF$208,#REF!,"&gt;0",#REF!,"Turístico")</f>
        <v>#REF!</v>
      </c>
      <c r="AG232" s="349" t="e">
        <f>COUNTIFS(#REF!,$B232,#REF!,$C232,#REF!,AG$208,#REF!,"&gt;0",#REF!,"Turístico")</f>
        <v>#REF!</v>
      </c>
      <c r="AH232" s="349" t="e">
        <f>COUNTIFS(#REF!,$B232,#REF!,$C232,#REF!,AH$208,#REF!,"&gt;0",#REF!,"Turístico")</f>
        <v>#REF!</v>
      </c>
    </row>
    <row r="233" spans="1:34" ht="13" x14ac:dyDescent="0.15">
      <c r="A233" s="8"/>
      <c r="B233" s="346">
        <v>2018</v>
      </c>
      <c r="C233" s="347">
        <v>11</v>
      </c>
      <c r="D233" s="348" t="e">
        <f t="shared" si="106"/>
        <v>#REF!</v>
      </c>
      <c r="E233" s="349" t="e">
        <f>COUNTIFS(#REF!,$B233,#REF!,$C233,#REF!,"Corporativo",#REF!,"&gt;0")</f>
        <v>#REF!</v>
      </c>
      <c r="F233" s="350" t="e">
        <f>COUNTIFS(#REF!,$B233,#REF!,$C233,#REF!,"Turístico",#REF!,"&gt;0")</f>
        <v>#REF!</v>
      </c>
      <c r="G233" s="348" t="e">
        <f t="shared" si="107"/>
        <v>#REF!</v>
      </c>
      <c r="H233" s="349" t="e">
        <f>COUNTIFS(#REF!,$B233,#REF!,$C233,#REF!,"Corporativo",#REF!,"&gt;0")</f>
        <v>#REF!</v>
      </c>
      <c r="I233" s="350" t="e">
        <f>COUNTIFS(#REF!,$B233,#REF!,$C233,#REF!,"Turístico",#REF!,"&gt;0")</f>
        <v>#REF!</v>
      </c>
      <c r="J233" s="349" t="e">
        <f>COUNTIFS(#REF!,$B233,#REF!,$C233,#REF!,J$208)</f>
        <v>#REF!</v>
      </c>
      <c r="K233" s="349" t="e">
        <f>COUNTIFS(#REF!,$B233,#REF!,$C233,#REF!,K$208)</f>
        <v>#REF!</v>
      </c>
      <c r="L233" s="350" t="e">
        <f>COUNTIFS(#REF!,$B233,#REF!,$C233,#REF!,L$208)</f>
        <v>#REF!</v>
      </c>
      <c r="M233" s="349" t="e">
        <f>COUNTIFS(#REF!,$B233,#REF!,$C233,#REF!,M$208,#REF!,"&gt;0")</f>
        <v>#REF!</v>
      </c>
      <c r="N233" s="349" t="e">
        <f>COUNTIFS(#REF!,$B233,#REF!,$C233,#REF!,N$208,#REF!,"&gt;0")</f>
        <v>#REF!</v>
      </c>
      <c r="O233" s="349" t="e">
        <f>COUNTIFS(#REF!,$B233,#REF!,$C233,#REF!,O$208,#REF!,"&gt;0")</f>
        <v>#REF!</v>
      </c>
      <c r="P233" s="349" t="e">
        <f>COUNTIFS(#REF!,$B233,#REF!,$C233,#REF!,P$208,#REF!,"&gt;0")</f>
        <v>#REF!</v>
      </c>
      <c r="Q233" s="349" t="e">
        <f>COUNTIFS(#REF!,$B233,#REF!,$C233,#REF!,Q$208,#REF!,"&gt;0")</f>
        <v>#REF!</v>
      </c>
      <c r="R233" s="349" t="e">
        <f>COUNTIFS(#REF!,$B233,#REF!,$C233,#REF!,R$208,#REF!,"&gt;0")</f>
        <v>#REF!</v>
      </c>
      <c r="S233" s="349" t="e">
        <f>COUNTIFS(#REF!,$B233,#REF!,$C233,#REF!,S$208,#REF!,"&gt;0")</f>
        <v>#REF!</v>
      </c>
      <c r="T233" s="349" t="e">
        <f>COUNTIFS(#REF!,$B233,#REF!,$C233,#REF!,T$208,#REF!,"&gt;0")</f>
        <v>#REF!</v>
      </c>
      <c r="U233" s="349" t="e">
        <f>COUNTIFS(#REF!,$B233,#REF!,$C233,#REF!,U$208,#REF!,"&gt;0")</f>
        <v>#REF!</v>
      </c>
      <c r="V233" s="351" t="e">
        <f>COUNTIFS(#REF!,$B233,#REF!,$C233,#REF!,V$208,#REF!,"&gt;0")</f>
        <v>#REF!</v>
      </c>
      <c r="W233" s="349" t="e">
        <f>COUNTIFS(#REF!,$B233,#REF!,$C233,#REF!,W$208,#REF!,"&gt;0",#REF!, "Turístico")</f>
        <v>#REF!</v>
      </c>
      <c r="X233" s="349" t="e">
        <f>COUNTIFS(#REF!,$B233,#REF!,$C233,#REF!,X$208,#REF!,"&gt;0",#REF!, "Turístico")</f>
        <v>#REF!</v>
      </c>
      <c r="Y233" s="349" t="e">
        <f>COUNTIFS(#REF!,$B233,#REF!,$C233,#REF!,Y$208,#REF!,"&gt;0",#REF!, "Turístico")</f>
        <v>#REF!</v>
      </c>
      <c r="Z233" s="349" t="e">
        <f>COUNTIFS(#REF!,$B233,#REF!,$C233,#REF!,Z$208,#REF!,"&gt;0",#REF!, "Turístico")</f>
        <v>#REF!</v>
      </c>
      <c r="AA233" s="349" t="e">
        <f>COUNTIFS(#REF!,$B233,#REF!,$C233,#REF!,AA$208,#REF!,"&gt;0",#REF!, "Turístico")</f>
        <v>#REF!</v>
      </c>
      <c r="AB233" s="352" t="e">
        <f>COUNTIFS(#REF!,$B233,#REF!,$C233,#REF!,AB$208,#REF!,"&gt;0",#REF!, "Turístico")</f>
        <v>#REF!</v>
      </c>
      <c r="AC233" s="349" t="e">
        <f>COUNTIFS(#REF!,$B233,#REF!,$C233,#REF!,AC$208,#REF!,"&gt;0",#REF!,"Turístico")</f>
        <v>#REF!</v>
      </c>
      <c r="AD233" s="349" t="e">
        <f>COUNTIFS(#REF!,$B233,#REF!,$C233,#REF!,AD$208,#REF!,"&gt;0",#REF!,"Turístico")</f>
        <v>#REF!</v>
      </c>
      <c r="AE233" s="349" t="e">
        <f>COUNTIFS(#REF!,$B233,#REF!,$C233,#REF!,AE$208,#REF!,"&gt;0",#REF!,"Turístico")</f>
        <v>#REF!</v>
      </c>
      <c r="AF233" s="349" t="e">
        <f>COUNTIFS(#REF!,$B233,#REF!,$C233,#REF!,AF$208,#REF!,"&gt;0",#REF!,"Turístico")</f>
        <v>#REF!</v>
      </c>
      <c r="AG233" s="349" t="e">
        <f>COUNTIFS(#REF!,$B233,#REF!,$C233,#REF!,AG$208,#REF!,"&gt;0",#REF!,"Turístico")</f>
        <v>#REF!</v>
      </c>
      <c r="AH233" s="349" t="e">
        <f>COUNTIFS(#REF!,$B233,#REF!,$C233,#REF!,AH$208,#REF!,"&gt;0",#REF!,"Turístico")</f>
        <v>#REF!</v>
      </c>
    </row>
    <row r="234" spans="1:34" ht="13" x14ac:dyDescent="0.15">
      <c r="A234" s="8"/>
      <c r="B234" s="353">
        <v>2018</v>
      </c>
      <c r="C234" s="354">
        <v>12</v>
      </c>
      <c r="D234" s="355" t="e">
        <f t="shared" si="106"/>
        <v>#REF!</v>
      </c>
      <c r="E234" s="356" t="e">
        <f>COUNTIFS(#REF!,$B234,#REF!,$C234,#REF!,"Corporativo",#REF!,"&gt;0")</f>
        <v>#REF!</v>
      </c>
      <c r="F234" s="357" t="e">
        <f>COUNTIFS(#REF!,$B234,#REF!,$C234,#REF!,"Turístico",#REF!,"&gt;0")</f>
        <v>#REF!</v>
      </c>
      <c r="G234" s="355" t="e">
        <f t="shared" si="107"/>
        <v>#REF!</v>
      </c>
      <c r="H234" s="356" t="e">
        <f>COUNTIFS(#REF!,$B234,#REF!,$C234,#REF!,"Corporativo",#REF!,"&gt;0")</f>
        <v>#REF!</v>
      </c>
      <c r="I234" s="357" t="e">
        <f>COUNTIFS(#REF!,$B234,#REF!,$C234,#REF!,"Turístico",#REF!,"&gt;0")</f>
        <v>#REF!</v>
      </c>
      <c r="J234" s="356" t="e">
        <f>COUNTIFS(#REF!,$B234,#REF!,$C234,#REF!,J$208)</f>
        <v>#REF!</v>
      </c>
      <c r="K234" s="356" t="e">
        <f>COUNTIFS(#REF!,$B234,#REF!,$C234,#REF!,K$208)</f>
        <v>#REF!</v>
      </c>
      <c r="L234" s="357" t="e">
        <f>COUNTIFS(#REF!,$B234,#REF!,$C234,#REF!,L$208)</f>
        <v>#REF!</v>
      </c>
      <c r="M234" s="349" t="e">
        <f>COUNTIFS(#REF!,$B234,#REF!,$C234,#REF!,M$208,#REF!,"&gt;0")</f>
        <v>#REF!</v>
      </c>
      <c r="N234" s="349" t="e">
        <f>COUNTIFS(#REF!,$B234,#REF!,$C234,#REF!,N$208,#REF!,"&gt;0")</f>
        <v>#REF!</v>
      </c>
      <c r="O234" s="349" t="e">
        <f>COUNTIFS(#REF!,$B234,#REF!,$C234,#REF!,O$208,#REF!,"&gt;0")</f>
        <v>#REF!</v>
      </c>
      <c r="P234" s="349" t="e">
        <f>COUNTIFS(#REF!,$B234,#REF!,$C234,#REF!,P$208,#REF!,"&gt;0")</f>
        <v>#REF!</v>
      </c>
      <c r="Q234" s="349" t="e">
        <f>COUNTIFS(#REF!,$B234,#REF!,$C234,#REF!,Q$208,#REF!,"&gt;0")</f>
        <v>#REF!</v>
      </c>
      <c r="R234" s="349" t="e">
        <f>COUNTIFS(#REF!,$B234,#REF!,$C234,#REF!,R$208,#REF!,"&gt;0")</f>
        <v>#REF!</v>
      </c>
      <c r="S234" s="349" t="e">
        <f>COUNTIFS(#REF!,$B234,#REF!,$C234,#REF!,S$208,#REF!,"&gt;0")</f>
        <v>#REF!</v>
      </c>
      <c r="T234" s="349" t="e">
        <f>COUNTIFS(#REF!,$B234,#REF!,$C234,#REF!,T$208,#REF!,"&gt;0")</f>
        <v>#REF!</v>
      </c>
      <c r="U234" s="349" t="e">
        <f>COUNTIFS(#REF!,$B234,#REF!,$C234,#REF!,U$208,#REF!,"&gt;0")</f>
        <v>#REF!</v>
      </c>
      <c r="V234" s="351" t="e">
        <f>COUNTIFS(#REF!,$B234,#REF!,$C234,#REF!,V$208,#REF!,"&gt;0")</f>
        <v>#REF!</v>
      </c>
      <c r="W234" s="349" t="e">
        <f>COUNTIFS(#REF!,$B234,#REF!,$C234,#REF!,W$208,#REF!,"&gt;0",#REF!, "Turístico")</f>
        <v>#REF!</v>
      </c>
      <c r="X234" s="349" t="e">
        <f>COUNTIFS(#REF!,$B234,#REF!,$C234,#REF!,X$208,#REF!,"&gt;0",#REF!, "Turístico")</f>
        <v>#REF!</v>
      </c>
      <c r="Y234" s="349" t="e">
        <f>COUNTIFS(#REF!,$B234,#REF!,$C234,#REF!,Y$208,#REF!,"&gt;0",#REF!, "Turístico")</f>
        <v>#REF!</v>
      </c>
      <c r="Z234" s="349" t="e">
        <f>COUNTIFS(#REF!,$B234,#REF!,$C234,#REF!,Z$208,#REF!,"&gt;0",#REF!, "Turístico")</f>
        <v>#REF!</v>
      </c>
      <c r="AA234" s="349" t="e">
        <f>COUNTIFS(#REF!,$B234,#REF!,$C234,#REF!,AA$208,#REF!,"&gt;0",#REF!, "Turístico")</f>
        <v>#REF!</v>
      </c>
      <c r="AB234" s="352" t="e">
        <f>COUNTIFS(#REF!,$B234,#REF!,$C234,#REF!,AB$208,#REF!,"&gt;0",#REF!, "Turístico")</f>
        <v>#REF!</v>
      </c>
      <c r="AC234" s="349" t="e">
        <f>COUNTIFS(#REF!,$B234,#REF!,$C234,#REF!,AC$208,#REF!,"&gt;0",#REF!,"Turístico")</f>
        <v>#REF!</v>
      </c>
      <c r="AD234" s="349" t="e">
        <f>COUNTIFS(#REF!,$B234,#REF!,$C234,#REF!,AD$208,#REF!,"&gt;0",#REF!,"Turístico")</f>
        <v>#REF!</v>
      </c>
      <c r="AE234" s="349" t="e">
        <f>COUNTIFS(#REF!,$B234,#REF!,$C234,#REF!,AE$208,#REF!,"&gt;0",#REF!,"Turístico")</f>
        <v>#REF!</v>
      </c>
      <c r="AF234" s="349" t="e">
        <f>COUNTIFS(#REF!,$B234,#REF!,$C234,#REF!,AF$208,#REF!,"&gt;0",#REF!,"Turístico")</f>
        <v>#REF!</v>
      </c>
      <c r="AG234" s="349" t="e">
        <f>COUNTIFS(#REF!,$B234,#REF!,$C234,#REF!,AG$208,#REF!,"&gt;0",#REF!,"Turístico")</f>
        <v>#REF!</v>
      </c>
      <c r="AH234" s="349" t="e">
        <f>COUNTIFS(#REF!,$B234,#REF!,$C234,#REF!,AH$208,#REF!,"&gt;0",#REF!,"Turístico")</f>
        <v>#REF!</v>
      </c>
    </row>
    <row r="235" spans="1:34" ht="13" x14ac:dyDescent="0.15">
      <c r="A235" s="8"/>
      <c r="B235" s="341">
        <v>2018</v>
      </c>
      <c r="C235" s="342">
        <v>0</v>
      </c>
      <c r="D235" s="343" t="e">
        <f t="shared" ref="D235:AH235" si="108">SUM(D223:D234)</f>
        <v>#REF!</v>
      </c>
      <c r="E235" s="343" t="e">
        <f t="shared" si="108"/>
        <v>#REF!</v>
      </c>
      <c r="F235" s="343" t="e">
        <f t="shared" si="108"/>
        <v>#REF!</v>
      </c>
      <c r="G235" s="343" t="e">
        <f t="shared" si="108"/>
        <v>#REF!</v>
      </c>
      <c r="H235" s="343" t="e">
        <f t="shared" si="108"/>
        <v>#REF!</v>
      </c>
      <c r="I235" s="343" t="e">
        <f t="shared" si="108"/>
        <v>#REF!</v>
      </c>
      <c r="J235" s="343" t="e">
        <f t="shared" si="108"/>
        <v>#REF!</v>
      </c>
      <c r="K235" s="343" t="e">
        <f t="shared" si="108"/>
        <v>#REF!</v>
      </c>
      <c r="L235" s="343" t="e">
        <f t="shared" si="108"/>
        <v>#REF!</v>
      </c>
      <c r="M235" s="343" t="e">
        <f t="shared" si="108"/>
        <v>#REF!</v>
      </c>
      <c r="N235" s="343" t="e">
        <f t="shared" si="108"/>
        <v>#REF!</v>
      </c>
      <c r="O235" s="343" t="e">
        <f t="shared" si="108"/>
        <v>#REF!</v>
      </c>
      <c r="P235" s="343" t="e">
        <f t="shared" si="108"/>
        <v>#REF!</v>
      </c>
      <c r="Q235" s="343" t="e">
        <f t="shared" si="108"/>
        <v>#REF!</v>
      </c>
      <c r="R235" s="343" t="e">
        <f t="shared" si="108"/>
        <v>#REF!</v>
      </c>
      <c r="S235" s="343" t="e">
        <f t="shared" si="108"/>
        <v>#REF!</v>
      </c>
      <c r="T235" s="343" t="e">
        <f t="shared" si="108"/>
        <v>#REF!</v>
      </c>
      <c r="U235" s="343" t="e">
        <f t="shared" si="108"/>
        <v>#REF!</v>
      </c>
      <c r="V235" s="358" t="e">
        <f t="shared" si="108"/>
        <v>#REF!</v>
      </c>
      <c r="W235" s="343" t="e">
        <f t="shared" si="108"/>
        <v>#REF!</v>
      </c>
      <c r="X235" s="343" t="e">
        <f t="shared" si="108"/>
        <v>#REF!</v>
      </c>
      <c r="Y235" s="343" t="e">
        <f t="shared" si="108"/>
        <v>#REF!</v>
      </c>
      <c r="Z235" s="343" t="e">
        <f t="shared" si="108"/>
        <v>#REF!</v>
      </c>
      <c r="AA235" s="343" t="e">
        <f t="shared" si="108"/>
        <v>#REF!</v>
      </c>
      <c r="AB235" s="359" t="e">
        <f t="shared" si="108"/>
        <v>#REF!</v>
      </c>
      <c r="AC235" s="343" t="e">
        <f t="shared" si="108"/>
        <v>#REF!</v>
      </c>
      <c r="AD235" s="343" t="e">
        <f t="shared" si="108"/>
        <v>#REF!</v>
      </c>
      <c r="AE235" s="343" t="e">
        <f t="shared" si="108"/>
        <v>#REF!</v>
      </c>
      <c r="AF235" s="343" t="e">
        <f t="shared" si="108"/>
        <v>#REF!</v>
      </c>
      <c r="AG235" s="343" t="e">
        <f t="shared" si="108"/>
        <v>#REF!</v>
      </c>
      <c r="AH235" s="343" t="e">
        <f t="shared" si="108"/>
        <v>#REF!</v>
      </c>
    </row>
    <row r="236" spans="1:34" ht="13" x14ac:dyDescent="0.15">
      <c r="A236" s="8"/>
      <c r="B236" s="346">
        <v>2019</v>
      </c>
      <c r="C236" s="347">
        <v>1</v>
      </c>
      <c r="D236" s="348" t="e">
        <f t="shared" ref="D236:D247" si="109">E236+F236</f>
        <v>#REF!</v>
      </c>
      <c r="E236" s="349" t="e">
        <f>COUNTIFS(#REF!,$B236,#REF!,$C236,#REF!,"Corporativo",#REF!,"&gt;0")</f>
        <v>#REF!</v>
      </c>
      <c r="F236" s="350" t="e">
        <f>COUNTIFS(#REF!,$B236,#REF!,$C236,#REF!,"Turístico",#REF!,"&gt;0")</f>
        <v>#REF!</v>
      </c>
      <c r="G236" s="348" t="e">
        <f t="shared" ref="G236:G247" si="110">H236+I236</f>
        <v>#REF!</v>
      </c>
      <c r="H236" s="349" t="e">
        <f>COUNTIFS(#REF!,$B236,#REF!,$C236,#REF!,"Corporativo",#REF!,"&gt;0")</f>
        <v>#REF!</v>
      </c>
      <c r="I236" s="350" t="e">
        <f>COUNTIFS(#REF!,$B236,#REF!,$C236,#REF!,"Turístico",#REF!,"&gt;0")</f>
        <v>#REF!</v>
      </c>
      <c r="J236" s="349" t="e">
        <f>COUNTIFS(#REF!,$B236,#REF!,$C236,#REF!,J$208)</f>
        <v>#REF!</v>
      </c>
      <c r="K236" s="349" t="e">
        <f>COUNTIFS(#REF!,$B236,#REF!,$C236,#REF!,K$208)</f>
        <v>#REF!</v>
      </c>
      <c r="L236" s="350" t="e">
        <f>COUNTIFS(#REF!,$B236,#REF!,$C236,#REF!,L$208)</f>
        <v>#REF!</v>
      </c>
      <c r="M236" s="349" t="e">
        <f>COUNTIFS(#REF!,$B236,#REF!,$C236,#REF!,M$208,#REF!,"&gt;0")</f>
        <v>#REF!</v>
      </c>
      <c r="N236" s="349" t="e">
        <f>COUNTIFS(#REF!,$B236,#REF!,$C236,#REF!,N$208,#REF!,"&gt;0")</f>
        <v>#REF!</v>
      </c>
      <c r="O236" s="349" t="e">
        <f>COUNTIFS(#REF!,$B236,#REF!,$C236,#REF!,O$208,#REF!,"&gt;0")</f>
        <v>#REF!</v>
      </c>
      <c r="P236" s="349" t="e">
        <f>COUNTIFS(#REF!,$B236,#REF!,$C236,#REF!,P$208,#REF!,"&gt;0")</f>
        <v>#REF!</v>
      </c>
      <c r="Q236" s="349" t="e">
        <f>COUNTIFS(#REF!,$B236,#REF!,$C236,#REF!,Q$208,#REF!,"&gt;0")</f>
        <v>#REF!</v>
      </c>
      <c r="R236" s="349" t="e">
        <f>COUNTIFS(#REF!,$B236,#REF!,$C236,#REF!,R$208,#REF!,"&gt;0")</f>
        <v>#REF!</v>
      </c>
      <c r="S236" s="349" t="e">
        <f>COUNTIFS(#REF!,$B236,#REF!,$C236,#REF!,S$208,#REF!,"&gt;0")</f>
        <v>#REF!</v>
      </c>
      <c r="T236" s="349" t="e">
        <f>COUNTIFS(#REF!,$B236,#REF!,$C236,#REF!,T$208,#REF!,"&gt;0")</f>
        <v>#REF!</v>
      </c>
      <c r="U236" s="349" t="e">
        <f>COUNTIFS(#REF!,$B236,#REF!,$C236,#REF!,U$208,#REF!,"&gt;0")</f>
        <v>#REF!</v>
      </c>
      <c r="V236" s="351" t="e">
        <f>COUNTIFS(#REF!,$B236,#REF!,$C236,#REF!,V$208,#REF!,"&gt;0")</f>
        <v>#REF!</v>
      </c>
      <c r="W236" s="349" t="e">
        <f>COUNTIFS(#REF!,$B236,#REF!,$C236,#REF!,W$208,#REF!,"&gt;0",#REF!, "Turístico")</f>
        <v>#REF!</v>
      </c>
      <c r="X236" s="349" t="e">
        <f>COUNTIFS(#REF!,$B236,#REF!,$C236,#REF!,X$208,#REF!,"&gt;0",#REF!, "Turístico")</f>
        <v>#REF!</v>
      </c>
      <c r="Y236" s="349" t="e">
        <f>COUNTIFS(#REF!,$B236,#REF!,$C236,#REF!,Y$208,#REF!,"&gt;0",#REF!, "Turístico")</f>
        <v>#REF!</v>
      </c>
      <c r="Z236" s="349" t="e">
        <f>COUNTIFS(#REF!,$B236,#REF!,$C236,#REF!,Z$208,#REF!,"&gt;0",#REF!, "Turístico")</f>
        <v>#REF!</v>
      </c>
      <c r="AA236" s="349" t="e">
        <f>COUNTIFS(#REF!,$B236,#REF!,$C236,#REF!,AA$208,#REF!,"&gt;0",#REF!, "Turístico")</f>
        <v>#REF!</v>
      </c>
      <c r="AB236" s="352" t="e">
        <f>COUNTIFS(#REF!,$B236,#REF!,$C236,#REF!,AB$208,#REF!,"&gt;0",#REF!, "Turístico")</f>
        <v>#REF!</v>
      </c>
      <c r="AC236" s="349" t="e">
        <f>COUNTIFS(#REF!,$B236,#REF!,$C236,#REF!,AC$208,#REF!,"&gt;0",#REF!,"Turístico")</f>
        <v>#REF!</v>
      </c>
      <c r="AD236" s="349" t="e">
        <f>COUNTIFS(#REF!,$B236,#REF!,$C236,#REF!,AD$208,#REF!,"&gt;0",#REF!,"Turístico")</f>
        <v>#REF!</v>
      </c>
      <c r="AE236" s="349" t="e">
        <f>COUNTIFS(#REF!,$B236,#REF!,$C236,#REF!,AE$208,#REF!,"&gt;0",#REF!,"Turístico")</f>
        <v>#REF!</v>
      </c>
      <c r="AF236" s="349" t="e">
        <f>COUNTIFS(#REF!,$B236,#REF!,$C236,#REF!,AF$208,#REF!,"&gt;0",#REF!,"Turístico")</f>
        <v>#REF!</v>
      </c>
      <c r="AG236" s="349" t="e">
        <f>COUNTIFS(#REF!,$B236,#REF!,$C236,#REF!,AG$208,#REF!,"&gt;0",#REF!,"Turístico")</f>
        <v>#REF!</v>
      </c>
      <c r="AH236" s="349" t="e">
        <f>COUNTIFS(#REF!,$B236,#REF!,$C236,#REF!,AH$208,#REF!,"&gt;0",#REF!,"Turístico")</f>
        <v>#REF!</v>
      </c>
    </row>
    <row r="237" spans="1:34" ht="13" x14ac:dyDescent="0.15">
      <c r="A237" s="8"/>
      <c r="B237" s="346">
        <v>2019</v>
      </c>
      <c r="C237" s="347">
        <v>2</v>
      </c>
      <c r="D237" s="348" t="e">
        <f t="shared" si="109"/>
        <v>#REF!</v>
      </c>
      <c r="E237" s="349" t="e">
        <f>COUNTIFS(#REF!,$B237,#REF!,$C237,#REF!,"Corporativo",#REF!,"&gt;0")</f>
        <v>#REF!</v>
      </c>
      <c r="F237" s="350" t="e">
        <f>COUNTIFS(#REF!,$B237,#REF!,$C237,#REF!,"Turístico",#REF!,"&gt;0")</f>
        <v>#REF!</v>
      </c>
      <c r="G237" s="348" t="e">
        <f t="shared" si="110"/>
        <v>#REF!</v>
      </c>
      <c r="H237" s="349" t="e">
        <f>COUNTIFS(#REF!,$B237,#REF!,$C237,#REF!,"Corporativo",#REF!,"&gt;0")</f>
        <v>#REF!</v>
      </c>
      <c r="I237" s="350" t="e">
        <f>COUNTIFS(#REF!,$B237,#REF!,$C237,#REF!,"Turístico",#REF!,"&gt;0")</f>
        <v>#REF!</v>
      </c>
      <c r="J237" s="349" t="e">
        <f>COUNTIFS(#REF!,$B237,#REF!,$C237,#REF!,J$208)</f>
        <v>#REF!</v>
      </c>
      <c r="K237" s="349" t="e">
        <f>COUNTIFS(#REF!,$B237,#REF!,$C237,#REF!,K$208)</f>
        <v>#REF!</v>
      </c>
      <c r="L237" s="350" t="e">
        <f>COUNTIFS(#REF!,$B237,#REF!,$C237,#REF!,L$208)</f>
        <v>#REF!</v>
      </c>
      <c r="M237" s="349" t="e">
        <f>COUNTIFS(#REF!,$B237,#REF!,$C237,#REF!,M$208,#REF!,"&gt;0")</f>
        <v>#REF!</v>
      </c>
      <c r="N237" s="349" t="e">
        <f>COUNTIFS(#REF!,$B237,#REF!,$C237,#REF!,N$208,#REF!,"&gt;0")</f>
        <v>#REF!</v>
      </c>
      <c r="O237" s="349" t="e">
        <f>COUNTIFS(#REF!,$B237,#REF!,$C237,#REF!,O$208,#REF!,"&gt;0")</f>
        <v>#REF!</v>
      </c>
      <c r="P237" s="349" t="e">
        <f>COUNTIFS(#REF!,$B237,#REF!,$C237,#REF!,P$208,#REF!,"&gt;0")</f>
        <v>#REF!</v>
      </c>
      <c r="Q237" s="349" t="e">
        <f>COUNTIFS(#REF!,$B237,#REF!,$C237,#REF!,Q$208,#REF!,"&gt;0")</f>
        <v>#REF!</v>
      </c>
      <c r="R237" s="349" t="e">
        <f>COUNTIFS(#REF!,$B237,#REF!,$C237,#REF!,R$208,#REF!,"&gt;0")</f>
        <v>#REF!</v>
      </c>
      <c r="S237" s="349" t="e">
        <f>COUNTIFS(#REF!,$B237,#REF!,$C237,#REF!,S$208,#REF!,"&gt;0")</f>
        <v>#REF!</v>
      </c>
      <c r="T237" s="349" t="e">
        <f>COUNTIFS(#REF!,$B237,#REF!,$C237,#REF!,T$208,#REF!,"&gt;0")</f>
        <v>#REF!</v>
      </c>
      <c r="U237" s="349" t="e">
        <f>COUNTIFS(#REF!,$B237,#REF!,$C237,#REF!,U$208,#REF!,"&gt;0")</f>
        <v>#REF!</v>
      </c>
      <c r="V237" s="351" t="e">
        <f>COUNTIFS(#REF!,$B237,#REF!,$C237,#REF!,V$208,#REF!,"&gt;0")</f>
        <v>#REF!</v>
      </c>
      <c r="W237" s="349" t="e">
        <f>COUNTIFS(#REF!,$B237,#REF!,$C237,#REF!,W$208,#REF!,"&gt;0",#REF!, "Turístico")</f>
        <v>#REF!</v>
      </c>
      <c r="X237" s="349" t="e">
        <f>COUNTIFS(#REF!,$B237,#REF!,$C237,#REF!,X$208,#REF!,"&gt;0",#REF!, "Turístico")</f>
        <v>#REF!</v>
      </c>
      <c r="Y237" s="349" t="e">
        <f>COUNTIFS(#REF!,$B237,#REF!,$C237,#REF!,Y$208,#REF!,"&gt;0",#REF!, "Turístico")</f>
        <v>#REF!</v>
      </c>
      <c r="Z237" s="349" t="e">
        <f>COUNTIFS(#REF!,$B237,#REF!,$C237,#REF!,Z$208,#REF!,"&gt;0",#REF!, "Turístico")</f>
        <v>#REF!</v>
      </c>
      <c r="AA237" s="349" t="e">
        <f>COUNTIFS(#REF!,$B237,#REF!,$C237,#REF!,AA$208,#REF!,"&gt;0",#REF!, "Turístico")</f>
        <v>#REF!</v>
      </c>
      <c r="AB237" s="352" t="e">
        <f>COUNTIFS(#REF!,$B237,#REF!,$C237,#REF!,AB$208,#REF!,"&gt;0",#REF!, "Turístico")</f>
        <v>#REF!</v>
      </c>
      <c r="AC237" s="349" t="e">
        <f>COUNTIFS(#REF!,$B237,#REF!,$C237,#REF!,AC$208,#REF!,"&gt;0",#REF!,"Turístico")</f>
        <v>#REF!</v>
      </c>
      <c r="AD237" s="349" t="e">
        <f>COUNTIFS(#REF!,$B237,#REF!,$C237,#REF!,AD$208,#REF!,"&gt;0",#REF!,"Turístico")</f>
        <v>#REF!</v>
      </c>
      <c r="AE237" s="349" t="e">
        <f>COUNTIFS(#REF!,$B237,#REF!,$C237,#REF!,AE$208,#REF!,"&gt;0",#REF!,"Turístico")</f>
        <v>#REF!</v>
      </c>
      <c r="AF237" s="349" t="e">
        <f>COUNTIFS(#REF!,$B237,#REF!,$C237,#REF!,AF$208,#REF!,"&gt;0",#REF!,"Turístico")</f>
        <v>#REF!</v>
      </c>
      <c r="AG237" s="349" t="e">
        <f>COUNTIFS(#REF!,$B237,#REF!,$C237,#REF!,AG$208,#REF!,"&gt;0",#REF!,"Turístico")</f>
        <v>#REF!</v>
      </c>
      <c r="AH237" s="349" t="e">
        <f>COUNTIFS(#REF!,$B237,#REF!,$C237,#REF!,AH$208,#REF!,"&gt;0",#REF!,"Turístico")</f>
        <v>#REF!</v>
      </c>
    </row>
    <row r="238" spans="1:34" ht="13" x14ac:dyDescent="0.15">
      <c r="A238" s="8"/>
      <c r="B238" s="346">
        <v>2019</v>
      </c>
      <c r="C238" s="347">
        <v>3</v>
      </c>
      <c r="D238" s="348" t="e">
        <f t="shared" si="109"/>
        <v>#REF!</v>
      </c>
      <c r="E238" s="349" t="e">
        <f>COUNTIFS(#REF!,$B238,#REF!,$C238,#REF!,"Corporativo",#REF!,"&gt;0")</f>
        <v>#REF!</v>
      </c>
      <c r="F238" s="350" t="e">
        <f>COUNTIFS(#REF!,$B238,#REF!,$C238,#REF!,"Turístico",#REF!,"&gt;0")</f>
        <v>#REF!</v>
      </c>
      <c r="G238" s="348" t="e">
        <f t="shared" si="110"/>
        <v>#REF!</v>
      </c>
      <c r="H238" s="349" t="e">
        <f>COUNTIFS(#REF!,$B238,#REF!,$C238,#REF!,"Corporativo",#REF!,"&gt;0")</f>
        <v>#REF!</v>
      </c>
      <c r="I238" s="350" t="e">
        <f>COUNTIFS(#REF!,$B238,#REF!,$C238,#REF!,"Turístico",#REF!,"&gt;0")</f>
        <v>#REF!</v>
      </c>
      <c r="J238" s="349" t="e">
        <f>COUNTIFS(#REF!,$B238,#REF!,$C238,#REF!,J$208)</f>
        <v>#REF!</v>
      </c>
      <c r="K238" s="349" t="e">
        <f>COUNTIFS(#REF!,$B238,#REF!,$C238,#REF!,K$208)</f>
        <v>#REF!</v>
      </c>
      <c r="L238" s="350" t="e">
        <f>COUNTIFS(#REF!,$B238,#REF!,$C238,#REF!,L$208)</f>
        <v>#REF!</v>
      </c>
      <c r="M238" s="349" t="e">
        <f>COUNTIFS(#REF!,$B238,#REF!,$C238,#REF!,M$208,#REF!,"&gt;0")</f>
        <v>#REF!</v>
      </c>
      <c r="N238" s="349" t="e">
        <f>COUNTIFS(#REF!,$B238,#REF!,$C238,#REF!,N$208,#REF!,"&gt;0")</f>
        <v>#REF!</v>
      </c>
      <c r="O238" s="349" t="e">
        <f>COUNTIFS(#REF!,$B238,#REF!,$C238,#REF!,O$208,#REF!,"&gt;0")</f>
        <v>#REF!</v>
      </c>
      <c r="P238" s="349" t="e">
        <f>COUNTIFS(#REF!,$B238,#REF!,$C238,#REF!,P$208,#REF!,"&gt;0")</f>
        <v>#REF!</v>
      </c>
      <c r="Q238" s="349" t="e">
        <f>COUNTIFS(#REF!,$B238,#REF!,$C238,#REF!,Q$208,#REF!,"&gt;0")</f>
        <v>#REF!</v>
      </c>
      <c r="R238" s="349" t="e">
        <f>COUNTIFS(#REF!,$B238,#REF!,$C238,#REF!,R$208,#REF!,"&gt;0")</f>
        <v>#REF!</v>
      </c>
      <c r="S238" s="349" t="e">
        <f>COUNTIFS(#REF!,$B238,#REF!,$C238,#REF!,S$208,#REF!,"&gt;0")</f>
        <v>#REF!</v>
      </c>
      <c r="T238" s="349" t="e">
        <f>COUNTIFS(#REF!,$B238,#REF!,$C238,#REF!,T$208,#REF!,"&gt;0")</f>
        <v>#REF!</v>
      </c>
      <c r="U238" s="349" t="e">
        <f>COUNTIFS(#REF!,$B238,#REF!,$C238,#REF!,U$208,#REF!,"&gt;0")</f>
        <v>#REF!</v>
      </c>
      <c r="V238" s="351" t="e">
        <f>COUNTIFS(#REF!,$B238,#REF!,$C238,#REF!,V$208,#REF!,"&gt;0")</f>
        <v>#REF!</v>
      </c>
      <c r="W238" s="349" t="e">
        <f>COUNTIFS(#REF!,$B238,#REF!,$C238,#REF!,W$208,#REF!,"&gt;0",#REF!, "Turístico")</f>
        <v>#REF!</v>
      </c>
      <c r="X238" s="349" t="e">
        <f>COUNTIFS(#REF!,$B238,#REF!,$C238,#REF!,X$208,#REF!,"&gt;0",#REF!, "Turístico")</f>
        <v>#REF!</v>
      </c>
      <c r="Y238" s="349" t="e">
        <f>COUNTIFS(#REF!,$B238,#REF!,$C238,#REF!,Y$208,#REF!,"&gt;0",#REF!, "Turístico")</f>
        <v>#REF!</v>
      </c>
      <c r="Z238" s="349" t="e">
        <f>COUNTIFS(#REF!,$B238,#REF!,$C238,#REF!,Z$208,#REF!,"&gt;0",#REF!, "Turístico")</f>
        <v>#REF!</v>
      </c>
      <c r="AA238" s="349" t="e">
        <f>COUNTIFS(#REF!,$B238,#REF!,$C238,#REF!,AA$208,#REF!,"&gt;0",#REF!, "Turístico")</f>
        <v>#REF!</v>
      </c>
      <c r="AB238" s="352" t="e">
        <f>COUNTIFS(#REF!,$B238,#REF!,$C238,#REF!,AB$208,#REF!,"&gt;0",#REF!, "Turístico")</f>
        <v>#REF!</v>
      </c>
      <c r="AC238" s="349" t="e">
        <f>COUNTIFS(#REF!,$B238,#REF!,$C238,#REF!,AC$208,#REF!,"&gt;0",#REF!,"Turístico")</f>
        <v>#REF!</v>
      </c>
      <c r="AD238" s="349" t="e">
        <f>COUNTIFS(#REF!,$B238,#REF!,$C238,#REF!,AD$208,#REF!,"&gt;0",#REF!,"Turístico")</f>
        <v>#REF!</v>
      </c>
      <c r="AE238" s="349" t="e">
        <f>COUNTIFS(#REF!,$B238,#REF!,$C238,#REF!,AE$208,#REF!,"&gt;0",#REF!,"Turístico")</f>
        <v>#REF!</v>
      </c>
      <c r="AF238" s="349" t="e">
        <f>COUNTIFS(#REF!,$B238,#REF!,$C238,#REF!,AF$208,#REF!,"&gt;0",#REF!,"Turístico")</f>
        <v>#REF!</v>
      </c>
      <c r="AG238" s="349" t="e">
        <f>COUNTIFS(#REF!,$B238,#REF!,$C238,#REF!,AG$208,#REF!,"&gt;0",#REF!,"Turístico")</f>
        <v>#REF!</v>
      </c>
      <c r="AH238" s="349" t="e">
        <f>COUNTIFS(#REF!,$B238,#REF!,$C238,#REF!,AH$208,#REF!,"&gt;0",#REF!,"Turístico")</f>
        <v>#REF!</v>
      </c>
    </row>
    <row r="239" spans="1:34" ht="13" x14ac:dyDescent="0.15">
      <c r="A239" s="8"/>
      <c r="B239" s="346">
        <v>2019</v>
      </c>
      <c r="C239" s="347">
        <v>4</v>
      </c>
      <c r="D239" s="348" t="e">
        <f t="shared" si="109"/>
        <v>#REF!</v>
      </c>
      <c r="E239" s="349" t="e">
        <f>COUNTIFS(#REF!,$B239,#REF!,$C239,#REF!,"Corporativo",#REF!,"&gt;0")</f>
        <v>#REF!</v>
      </c>
      <c r="F239" s="350" t="e">
        <f>COUNTIFS(#REF!,$B239,#REF!,$C239,#REF!,"Turístico",#REF!,"&gt;0")</f>
        <v>#REF!</v>
      </c>
      <c r="G239" s="348" t="e">
        <f t="shared" si="110"/>
        <v>#REF!</v>
      </c>
      <c r="H239" s="349" t="e">
        <f>COUNTIFS(#REF!,$B239,#REF!,$C239,#REF!,"Corporativo",#REF!,"&gt;0")</f>
        <v>#REF!</v>
      </c>
      <c r="I239" s="350" t="e">
        <f>COUNTIFS(#REF!,$B239,#REF!,$C239,#REF!,"Turístico",#REF!,"&gt;0")</f>
        <v>#REF!</v>
      </c>
      <c r="J239" s="349" t="e">
        <f>COUNTIFS(#REF!,$B239,#REF!,$C239,#REF!,J$208)</f>
        <v>#REF!</v>
      </c>
      <c r="K239" s="349" t="e">
        <f>COUNTIFS(#REF!,$B239,#REF!,$C239,#REF!,K$208)</f>
        <v>#REF!</v>
      </c>
      <c r="L239" s="350" t="e">
        <f>COUNTIFS(#REF!,$B239,#REF!,$C239,#REF!,L$208)</f>
        <v>#REF!</v>
      </c>
      <c r="M239" s="349" t="e">
        <f>COUNTIFS(#REF!,$B239,#REF!,$C239,#REF!,M$208,#REF!,"&gt;0")</f>
        <v>#REF!</v>
      </c>
      <c r="N239" s="349" t="e">
        <f>COUNTIFS(#REF!,$B239,#REF!,$C239,#REF!,N$208,#REF!,"&gt;0")</f>
        <v>#REF!</v>
      </c>
      <c r="O239" s="349" t="e">
        <f>COUNTIFS(#REF!,$B239,#REF!,$C239,#REF!,O$208,#REF!,"&gt;0")</f>
        <v>#REF!</v>
      </c>
      <c r="P239" s="349" t="e">
        <f>COUNTIFS(#REF!,$B239,#REF!,$C239,#REF!,P$208,#REF!,"&gt;0")</f>
        <v>#REF!</v>
      </c>
      <c r="Q239" s="349" t="e">
        <f>COUNTIFS(#REF!,$B239,#REF!,$C239,#REF!,Q$208,#REF!,"&gt;0")</f>
        <v>#REF!</v>
      </c>
      <c r="R239" s="349" t="e">
        <f>COUNTIFS(#REF!,$B239,#REF!,$C239,#REF!,R$208,#REF!,"&gt;0")</f>
        <v>#REF!</v>
      </c>
      <c r="S239" s="349" t="e">
        <f>COUNTIFS(#REF!,$B239,#REF!,$C239,#REF!,S$208,#REF!,"&gt;0")</f>
        <v>#REF!</v>
      </c>
      <c r="T239" s="349" t="e">
        <f>COUNTIFS(#REF!,$B239,#REF!,$C239,#REF!,T$208,#REF!,"&gt;0")</f>
        <v>#REF!</v>
      </c>
      <c r="U239" s="349" t="e">
        <f>COUNTIFS(#REF!,$B239,#REF!,$C239,#REF!,U$208,#REF!,"&gt;0")</f>
        <v>#REF!</v>
      </c>
      <c r="V239" s="351" t="e">
        <f>COUNTIFS(#REF!,$B239,#REF!,$C239,#REF!,V$208,#REF!,"&gt;0")</f>
        <v>#REF!</v>
      </c>
      <c r="W239" s="349" t="e">
        <f>COUNTIFS(#REF!,$B239,#REF!,$C239,#REF!,W$208,#REF!,"&gt;0",#REF!, "Turístico")</f>
        <v>#REF!</v>
      </c>
      <c r="X239" s="349" t="e">
        <f>COUNTIFS(#REF!,$B239,#REF!,$C239,#REF!,X$208,#REF!,"&gt;0",#REF!, "Turístico")</f>
        <v>#REF!</v>
      </c>
      <c r="Y239" s="349" t="e">
        <f>COUNTIFS(#REF!,$B239,#REF!,$C239,#REF!,Y$208,#REF!,"&gt;0",#REF!, "Turístico")</f>
        <v>#REF!</v>
      </c>
      <c r="Z239" s="349" t="e">
        <f>COUNTIFS(#REF!,$B239,#REF!,$C239,#REF!,Z$208,#REF!,"&gt;0",#REF!, "Turístico")</f>
        <v>#REF!</v>
      </c>
      <c r="AA239" s="349" t="e">
        <f>COUNTIFS(#REF!,$B239,#REF!,$C239,#REF!,AA$208,#REF!,"&gt;0",#REF!, "Turístico")</f>
        <v>#REF!</v>
      </c>
      <c r="AB239" s="352" t="e">
        <f>COUNTIFS(#REF!,$B239,#REF!,$C239,#REF!,AB$208,#REF!,"&gt;0",#REF!, "Turístico")</f>
        <v>#REF!</v>
      </c>
      <c r="AC239" s="349" t="e">
        <f>COUNTIFS(#REF!,$B239,#REF!,$C239,#REF!,AC$208,#REF!,"&gt;0",#REF!,"Turístico")</f>
        <v>#REF!</v>
      </c>
      <c r="AD239" s="349" t="e">
        <f>COUNTIFS(#REF!,$B239,#REF!,$C239,#REF!,AD$208,#REF!,"&gt;0",#REF!,"Turístico")</f>
        <v>#REF!</v>
      </c>
      <c r="AE239" s="349" t="e">
        <f>COUNTIFS(#REF!,$B239,#REF!,$C239,#REF!,AE$208,#REF!,"&gt;0",#REF!,"Turístico")</f>
        <v>#REF!</v>
      </c>
      <c r="AF239" s="349" t="e">
        <f>COUNTIFS(#REF!,$B239,#REF!,$C239,#REF!,AF$208,#REF!,"&gt;0",#REF!,"Turístico")</f>
        <v>#REF!</v>
      </c>
      <c r="AG239" s="349" t="e">
        <f>COUNTIFS(#REF!,$B239,#REF!,$C239,#REF!,AG$208,#REF!,"&gt;0",#REF!,"Turístico")</f>
        <v>#REF!</v>
      </c>
      <c r="AH239" s="349" t="e">
        <f>COUNTIFS(#REF!,$B239,#REF!,$C239,#REF!,AH$208,#REF!,"&gt;0",#REF!,"Turístico")</f>
        <v>#REF!</v>
      </c>
    </row>
    <row r="240" spans="1:34" ht="13" x14ac:dyDescent="0.15">
      <c r="A240" s="8"/>
      <c r="B240" s="346">
        <v>2019</v>
      </c>
      <c r="C240" s="347">
        <v>5</v>
      </c>
      <c r="D240" s="348" t="e">
        <f t="shared" si="109"/>
        <v>#REF!</v>
      </c>
      <c r="E240" s="349" t="e">
        <f>COUNTIFS(#REF!,$B240,#REF!,$C240,#REF!,"Corporativo",#REF!,"&gt;0")</f>
        <v>#REF!</v>
      </c>
      <c r="F240" s="350" t="e">
        <f>COUNTIFS(#REF!,$B240,#REF!,$C240,#REF!,"Turístico",#REF!,"&gt;0")</f>
        <v>#REF!</v>
      </c>
      <c r="G240" s="348" t="e">
        <f t="shared" si="110"/>
        <v>#REF!</v>
      </c>
      <c r="H240" s="349" t="e">
        <f>COUNTIFS(#REF!,$B240,#REF!,$C240,#REF!,"Corporativo",#REF!,"&gt;0")</f>
        <v>#REF!</v>
      </c>
      <c r="I240" s="350" t="e">
        <f>COUNTIFS(#REF!,$B240,#REF!,$C240,#REF!,"Turístico",#REF!,"&gt;0")</f>
        <v>#REF!</v>
      </c>
      <c r="J240" s="349" t="e">
        <f>COUNTIFS(#REF!,$B240,#REF!,$C240,#REF!,J$208)</f>
        <v>#REF!</v>
      </c>
      <c r="K240" s="349" t="e">
        <f>COUNTIFS(#REF!,$B240,#REF!,$C240,#REF!,K$208)</f>
        <v>#REF!</v>
      </c>
      <c r="L240" s="350" t="e">
        <f>COUNTIFS(#REF!,$B240,#REF!,$C240,#REF!,L$208)</f>
        <v>#REF!</v>
      </c>
      <c r="M240" s="349" t="e">
        <f>COUNTIFS(#REF!,$B240,#REF!,$C240,#REF!,M$208,#REF!,"&gt;0")</f>
        <v>#REF!</v>
      </c>
      <c r="N240" s="349" t="e">
        <f>COUNTIFS(#REF!,$B240,#REF!,$C240,#REF!,N$208,#REF!,"&gt;0")</f>
        <v>#REF!</v>
      </c>
      <c r="O240" s="349" t="e">
        <f>COUNTIFS(#REF!,$B240,#REF!,$C240,#REF!,O$208,#REF!,"&gt;0")</f>
        <v>#REF!</v>
      </c>
      <c r="P240" s="349" t="e">
        <f>COUNTIFS(#REF!,$B240,#REF!,$C240,#REF!,P$208,#REF!,"&gt;0")</f>
        <v>#REF!</v>
      </c>
      <c r="Q240" s="349" t="e">
        <f>COUNTIFS(#REF!,$B240,#REF!,$C240,#REF!,Q$208,#REF!,"&gt;0")</f>
        <v>#REF!</v>
      </c>
      <c r="R240" s="349" t="e">
        <f>COUNTIFS(#REF!,$B240,#REF!,$C240,#REF!,R$208,#REF!,"&gt;0")</f>
        <v>#REF!</v>
      </c>
      <c r="S240" s="349" t="e">
        <f>COUNTIFS(#REF!,$B240,#REF!,$C240,#REF!,S$208,#REF!,"&gt;0")</f>
        <v>#REF!</v>
      </c>
      <c r="T240" s="349" t="e">
        <f>COUNTIFS(#REF!,$B240,#REF!,$C240,#REF!,T$208,#REF!,"&gt;0")</f>
        <v>#REF!</v>
      </c>
      <c r="U240" s="349" t="e">
        <f>COUNTIFS(#REF!,$B240,#REF!,$C240,#REF!,U$208,#REF!,"&gt;0")</f>
        <v>#REF!</v>
      </c>
      <c r="V240" s="351" t="e">
        <f>COUNTIFS(#REF!,$B240,#REF!,$C240,#REF!,V$208,#REF!,"&gt;0")</f>
        <v>#REF!</v>
      </c>
      <c r="W240" s="349" t="e">
        <f>COUNTIFS(#REF!,$B240,#REF!,$C240,#REF!,W$208,#REF!,"&gt;0",#REF!, "Turístico")</f>
        <v>#REF!</v>
      </c>
      <c r="X240" s="349" t="e">
        <f>COUNTIFS(#REF!,$B240,#REF!,$C240,#REF!,X$208,#REF!,"&gt;0",#REF!, "Turístico")</f>
        <v>#REF!</v>
      </c>
      <c r="Y240" s="349" t="e">
        <f>COUNTIFS(#REF!,$B240,#REF!,$C240,#REF!,Y$208,#REF!,"&gt;0",#REF!, "Turístico")</f>
        <v>#REF!</v>
      </c>
      <c r="Z240" s="349" t="e">
        <f>COUNTIFS(#REF!,$B240,#REF!,$C240,#REF!,Z$208,#REF!,"&gt;0",#REF!, "Turístico")</f>
        <v>#REF!</v>
      </c>
      <c r="AA240" s="349" t="e">
        <f>COUNTIFS(#REF!,$B240,#REF!,$C240,#REF!,AA$208,#REF!,"&gt;0",#REF!, "Turístico")</f>
        <v>#REF!</v>
      </c>
      <c r="AB240" s="352" t="e">
        <f>COUNTIFS(#REF!,$B240,#REF!,$C240,#REF!,AB$208,#REF!,"&gt;0",#REF!, "Turístico")</f>
        <v>#REF!</v>
      </c>
      <c r="AC240" s="349" t="e">
        <f>COUNTIFS(#REF!,$B240,#REF!,$C240,#REF!,AC$208,#REF!,"&gt;0",#REF!,"Turístico")</f>
        <v>#REF!</v>
      </c>
      <c r="AD240" s="349" t="e">
        <f>COUNTIFS(#REF!,$B240,#REF!,$C240,#REF!,AD$208,#REF!,"&gt;0",#REF!,"Turístico")</f>
        <v>#REF!</v>
      </c>
      <c r="AE240" s="349" t="e">
        <f>COUNTIFS(#REF!,$B240,#REF!,$C240,#REF!,AE$208,#REF!,"&gt;0",#REF!,"Turístico")</f>
        <v>#REF!</v>
      </c>
      <c r="AF240" s="349" t="e">
        <f>COUNTIFS(#REF!,$B240,#REF!,$C240,#REF!,AF$208,#REF!,"&gt;0",#REF!,"Turístico")</f>
        <v>#REF!</v>
      </c>
      <c r="AG240" s="349" t="e">
        <f>COUNTIFS(#REF!,$B240,#REF!,$C240,#REF!,AG$208,#REF!,"&gt;0",#REF!,"Turístico")</f>
        <v>#REF!</v>
      </c>
      <c r="AH240" s="349" t="e">
        <f>COUNTIFS(#REF!,$B240,#REF!,$C240,#REF!,AH$208,#REF!,"&gt;0",#REF!,"Turístico")</f>
        <v>#REF!</v>
      </c>
    </row>
    <row r="241" spans="1:34" ht="13" x14ac:dyDescent="0.15">
      <c r="A241" s="8"/>
      <c r="B241" s="346">
        <v>2019</v>
      </c>
      <c r="C241" s="347">
        <v>6</v>
      </c>
      <c r="D241" s="348" t="e">
        <f t="shared" si="109"/>
        <v>#REF!</v>
      </c>
      <c r="E241" s="349" t="e">
        <f>COUNTIFS(#REF!,$B241,#REF!,$C241,#REF!,"Corporativo",#REF!,"&gt;0")</f>
        <v>#REF!</v>
      </c>
      <c r="F241" s="350" t="e">
        <f>COUNTIFS(#REF!,$B241,#REF!,$C241,#REF!,"Turístico",#REF!,"&gt;0")</f>
        <v>#REF!</v>
      </c>
      <c r="G241" s="348" t="e">
        <f t="shared" si="110"/>
        <v>#REF!</v>
      </c>
      <c r="H241" s="349" t="e">
        <f>COUNTIFS(#REF!,$B241,#REF!,$C241,#REF!,"Corporativo",#REF!,"&gt;0")</f>
        <v>#REF!</v>
      </c>
      <c r="I241" s="350" t="e">
        <f>COUNTIFS(#REF!,$B241,#REF!,$C241,#REF!,"Turístico",#REF!,"&gt;0")</f>
        <v>#REF!</v>
      </c>
      <c r="J241" s="349" t="e">
        <f>COUNTIFS(#REF!,$B241,#REF!,$C241,#REF!,J$208)</f>
        <v>#REF!</v>
      </c>
      <c r="K241" s="349" t="e">
        <f>COUNTIFS(#REF!,$B241,#REF!,$C241,#REF!,K$208)</f>
        <v>#REF!</v>
      </c>
      <c r="L241" s="350" t="e">
        <f>COUNTIFS(#REF!,$B241,#REF!,$C241,#REF!,L$208)</f>
        <v>#REF!</v>
      </c>
      <c r="M241" s="349" t="e">
        <f>COUNTIFS(#REF!,$B241,#REF!,$C241,#REF!,M$208,#REF!,"&gt;0")</f>
        <v>#REF!</v>
      </c>
      <c r="N241" s="349" t="e">
        <f>COUNTIFS(#REF!,$B241,#REF!,$C241,#REF!,N$208,#REF!,"&gt;0")</f>
        <v>#REF!</v>
      </c>
      <c r="O241" s="349" t="e">
        <f>COUNTIFS(#REF!,$B241,#REF!,$C241,#REF!,O$208,#REF!,"&gt;0")</f>
        <v>#REF!</v>
      </c>
      <c r="P241" s="349" t="e">
        <f>COUNTIFS(#REF!,$B241,#REF!,$C241,#REF!,P$208,#REF!,"&gt;0")</f>
        <v>#REF!</v>
      </c>
      <c r="Q241" s="349" t="e">
        <f>COUNTIFS(#REF!,$B241,#REF!,$C241,#REF!,Q$208,#REF!,"&gt;0")</f>
        <v>#REF!</v>
      </c>
      <c r="R241" s="349" t="e">
        <f>COUNTIFS(#REF!,$B241,#REF!,$C241,#REF!,R$208,#REF!,"&gt;0")</f>
        <v>#REF!</v>
      </c>
      <c r="S241" s="349" t="e">
        <f>COUNTIFS(#REF!,$B241,#REF!,$C241,#REF!,S$208,#REF!,"&gt;0")</f>
        <v>#REF!</v>
      </c>
      <c r="T241" s="349" t="e">
        <f>COUNTIFS(#REF!,$B241,#REF!,$C241,#REF!,T$208,#REF!,"&gt;0")</f>
        <v>#REF!</v>
      </c>
      <c r="U241" s="349" t="e">
        <f>COUNTIFS(#REF!,$B241,#REF!,$C241,#REF!,U$208,#REF!,"&gt;0")</f>
        <v>#REF!</v>
      </c>
      <c r="V241" s="351" t="e">
        <f>COUNTIFS(#REF!,$B241,#REF!,$C241,#REF!,V$208,#REF!,"&gt;0")</f>
        <v>#REF!</v>
      </c>
      <c r="W241" s="349" t="e">
        <f>COUNTIFS(#REF!,$B241,#REF!,$C241,#REF!,W$208,#REF!,"&gt;0",#REF!, "Turístico")</f>
        <v>#REF!</v>
      </c>
      <c r="X241" s="349" t="e">
        <f>COUNTIFS(#REF!,$B241,#REF!,$C241,#REF!,X$208,#REF!,"&gt;0",#REF!, "Turístico")</f>
        <v>#REF!</v>
      </c>
      <c r="Y241" s="349" t="e">
        <f>COUNTIFS(#REF!,$B241,#REF!,$C241,#REF!,Y$208,#REF!,"&gt;0",#REF!, "Turístico")</f>
        <v>#REF!</v>
      </c>
      <c r="Z241" s="349" t="e">
        <f>COUNTIFS(#REF!,$B241,#REF!,$C241,#REF!,Z$208,#REF!,"&gt;0",#REF!, "Turístico")</f>
        <v>#REF!</v>
      </c>
      <c r="AA241" s="349" t="e">
        <f>COUNTIFS(#REF!,$B241,#REF!,$C241,#REF!,AA$208,#REF!,"&gt;0",#REF!, "Turístico")</f>
        <v>#REF!</v>
      </c>
      <c r="AB241" s="352" t="e">
        <f>COUNTIFS(#REF!,$B241,#REF!,$C241,#REF!,AB$208,#REF!,"&gt;0",#REF!, "Turístico")</f>
        <v>#REF!</v>
      </c>
      <c r="AC241" s="349" t="e">
        <f>COUNTIFS(#REF!,$B241,#REF!,$C241,#REF!,AC$208,#REF!,"&gt;0",#REF!,"Turístico")</f>
        <v>#REF!</v>
      </c>
      <c r="AD241" s="349" t="e">
        <f>COUNTIFS(#REF!,$B241,#REF!,$C241,#REF!,AD$208,#REF!,"&gt;0",#REF!,"Turístico")</f>
        <v>#REF!</v>
      </c>
      <c r="AE241" s="349" t="e">
        <f>COUNTIFS(#REF!,$B241,#REF!,$C241,#REF!,AE$208,#REF!,"&gt;0",#REF!,"Turístico")</f>
        <v>#REF!</v>
      </c>
      <c r="AF241" s="349" t="e">
        <f>COUNTIFS(#REF!,$B241,#REF!,$C241,#REF!,AF$208,#REF!,"&gt;0",#REF!,"Turístico")</f>
        <v>#REF!</v>
      </c>
      <c r="AG241" s="349" t="e">
        <f>COUNTIFS(#REF!,$B241,#REF!,$C241,#REF!,AG$208,#REF!,"&gt;0",#REF!,"Turístico")</f>
        <v>#REF!</v>
      </c>
      <c r="AH241" s="349" t="e">
        <f>COUNTIFS(#REF!,$B241,#REF!,$C241,#REF!,AH$208,#REF!,"&gt;0",#REF!,"Turístico")</f>
        <v>#REF!</v>
      </c>
    </row>
    <row r="242" spans="1:34" ht="13" x14ac:dyDescent="0.15">
      <c r="A242" s="8"/>
      <c r="B242" s="346">
        <v>2019</v>
      </c>
      <c r="C242" s="347">
        <v>7</v>
      </c>
      <c r="D242" s="348" t="e">
        <f t="shared" si="109"/>
        <v>#REF!</v>
      </c>
      <c r="E242" s="349" t="e">
        <f>COUNTIFS(#REF!,$B242,#REF!,$C242,#REF!,"Corporativo",#REF!,"&gt;0")</f>
        <v>#REF!</v>
      </c>
      <c r="F242" s="350" t="e">
        <f>COUNTIFS(#REF!,$B242,#REF!,$C242,#REF!,"Turístico",#REF!,"&gt;0")</f>
        <v>#REF!</v>
      </c>
      <c r="G242" s="348" t="e">
        <f t="shared" si="110"/>
        <v>#REF!</v>
      </c>
      <c r="H242" s="349" t="e">
        <f>COUNTIFS(#REF!,$B242,#REF!,$C242,#REF!,"Corporativo",#REF!,"&gt;0")</f>
        <v>#REF!</v>
      </c>
      <c r="I242" s="350" t="e">
        <f>COUNTIFS(#REF!,$B242,#REF!,$C242,#REF!,"Turístico",#REF!,"&gt;0")</f>
        <v>#REF!</v>
      </c>
      <c r="J242" s="349" t="e">
        <f>COUNTIFS(#REF!,$B242,#REF!,$C242,#REF!,J$208)</f>
        <v>#REF!</v>
      </c>
      <c r="K242" s="349" t="e">
        <f>COUNTIFS(#REF!,$B242,#REF!,$C242,#REF!,K$208)</f>
        <v>#REF!</v>
      </c>
      <c r="L242" s="350" t="e">
        <f>COUNTIFS(#REF!,$B242,#REF!,$C242,#REF!,L$208)</f>
        <v>#REF!</v>
      </c>
      <c r="M242" s="349" t="e">
        <f>COUNTIFS(#REF!,$B242,#REF!,$C242,#REF!,M$208,#REF!,"&gt;0")</f>
        <v>#REF!</v>
      </c>
      <c r="N242" s="349" t="e">
        <f>COUNTIFS(#REF!,$B242,#REF!,$C242,#REF!,N$208,#REF!,"&gt;0")</f>
        <v>#REF!</v>
      </c>
      <c r="O242" s="349" t="e">
        <f>COUNTIFS(#REF!,$B242,#REF!,$C242,#REF!,O$208,#REF!,"&gt;0")</f>
        <v>#REF!</v>
      </c>
      <c r="P242" s="349" t="e">
        <f>COUNTIFS(#REF!,$B242,#REF!,$C242,#REF!,P$208,#REF!,"&gt;0")</f>
        <v>#REF!</v>
      </c>
      <c r="Q242" s="349" t="e">
        <f>COUNTIFS(#REF!,$B242,#REF!,$C242,#REF!,Q$208,#REF!,"&gt;0")</f>
        <v>#REF!</v>
      </c>
      <c r="R242" s="349" t="e">
        <f>COUNTIFS(#REF!,$B242,#REF!,$C242,#REF!,R$208,#REF!,"&gt;0")</f>
        <v>#REF!</v>
      </c>
      <c r="S242" s="349" t="e">
        <f>COUNTIFS(#REF!,$B242,#REF!,$C242,#REF!,S$208,#REF!,"&gt;0")</f>
        <v>#REF!</v>
      </c>
      <c r="T242" s="349" t="e">
        <f>COUNTIFS(#REF!,$B242,#REF!,$C242,#REF!,T$208,#REF!,"&gt;0")</f>
        <v>#REF!</v>
      </c>
      <c r="U242" s="349" t="e">
        <f>COUNTIFS(#REF!,$B242,#REF!,$C242,#REF!,U$208,#REF!,"&gt;0")</f>
        <v>#REF!</v>
      </c>
      <c r="V242" s="351" t="e">
        <f>COUNTIFS(#REF!,$B242,#REF!,$C242,#REF!,V$208,#REF!,"&gt;0")</f>
        <v>#REF!</v>
      </c>
      <c r="W242" s="349" t="e">
        <f>COUNTIFS(#REF!,$B242,#REF!,$C242,#REF!,W$208,#REF!,"&gt;0",#REF!, "Turístico")</f>
        <v>#REF!</v>
      </c>
      <c r="X242" s="349" t="e">
        <f>COUNTIFS(#REF!,$B242,#REF!,$C242,#REF!,X$208,#REF!,"&gt;0",#REF!, "Turístico")</f>
        <v>#REF!</v>
      </c>
      <c r="Y242" s="349" t="e">
        <f>COUNTIFS(#REF!,$B242,#REF!,$C242,#REF!,Y$208,#REF!,"&gt;0",#REF!, "Turístico")</f>
        <v>#REF!</v>
      </c>
      <c r="Z242" s="349" t="e">
        <f>COUNTIFS(#REF!,$B242,#REF!,$C242,#REF!,Z$208,#REF!,"&gt;0",#REF!, "Turístico")</f>
        <v>#REF!</v>
      </c>
      <c r="AA242" s="349" t="e">
        <f>COUNTIFS(#REF!,$B242,#REF!,$C242,#REF!,AA$208,#REF!,"&gt;0",#REF!, "Turístico")</f>
        <v>#REF!</v>
      </c>
      <c r="AB242" s="352" t="e">
        <f>COUNTIFS(#REF!,$B242,#REF!,$C242,#REF!,AB$208,#REF!,"&gt;0",#REF!, "Turístico")</f>
        <v>#REF!</v>
      </c>
      <c r="AC242" s="349" t="e">
        <f>COUNTIFS(#REF!,$B242,#REF!,$C242,#REF!,AC$208,#REF!,"&gt;0",#REF!,"Turístico")</f>
        <v>#REF!</v>
      </c>
      <c r="AD242" s="349" t="e">
        <f>COUNTIFS(#REF!,$B242,#REF!,$C242,#REF!,AD$208,#REF!,"&gt;0",#REF!,"Turístico")</f>
        <v>#REF!</v>
      </c>
      <c r="AE242" s="349" t="e">
        <f>COUNTIFS(#REF!,$B242,#REF!,$C242,#REF!,AE$208,#REF!,"&gt;0",#REF!,"Turístico")</f>
        <v>#REF!</v>
      </c>
      <c r="AF242" s="349" t="e">
        <f>COUNTIFS(#REF!,$B242,#REF!,$C242,#REF!,AF$208,#REF!,"&gt;0",#REF!,"Turístico")</f>
        <v>#REF!</v>
      </c>
      <c r="AG242" s="349" t="e">
        <f>COUNTIFS(#REF!,$B242,#REF!,$C242,#REF!,AG$208,#REF!,"&gt;0",#REF!,"Turístico")</f>
        <v>#REF!</v>
      </c>
      <c r="AH242" s="349" t="e">
        <f>COUNTIFS(#REF!,$B242,#REF!,$C242,#REF!,AH$208,#REF!,"&gt;0",#REF!,"Turístico")</f>
        <v>#REF!</v>
      </c>
    </row>
    <row r="243" spans="1:34" ht="13" x14ac:dyDescent="0.15">
      <c r="A243" s="8"/>
      <c r="B243" s="346">
        <v>2019</v>
      </c>
      <c r="C243" s="347">
        <v>8</v>
      </c>
      <c r="D243" s="348" t="e">
        <f t="shared" si="109"/>
        <v>#REF!</v>
      </c>
      <c r="E243" s="349" t="e">
        <f>COUNTIFS(#REF!,$B243,#REF!,$C243,#REF!,"Corporativo",#REF!,"&gt;0")</f>
        <v>#REF!</v>
      </c>
      <c r="F243" s="350" t="e">
        <f>COUNTIFS(#REF!,$B243,#REF!,$C243,#REF!,"Turístico",#REF!,"&gt;0")</f>
        <v>#REF!</v>
      </c>
      <c r="G243" s="348" t="e">
        <f t="shared" si="110"/>
        <v>#REF!</v>
      </c>
      <c r="H243" s="349" t="e">
        <f>COUNTIFS(#REF!,$B243,#REF!,$C243,#REF!,"Corporativo",#REF!,"&gt;0")</f>
        <v>#REF!</v>
      </c>
      <c r="I243" s="350" t="e">
        <f>COUNTIFS(#REF!,$B243,#REF!,$C243,#REF!,"Turístico",#REF!,"&gt;0")</f>
        <v>#REF!</v>
      </c>
      <c r="J243" s="349" t="e">
        <f>COUNTIFS(#REF!,$B243,#REF!,$C243,#REF!,J$208)</f>
        <v>#REF!</v>
      </c>
      <c r="K243" s="349" t="e">
        <f>COUNTIFS(#REF!,$B243,#REF!,$C243,#REF!,K$208)</f>
        <v>#REF!</v>
      </c>
      <c r="L243" s="350" t="e">
        <f>COUNTIFS(#REF!,$B243,#REF!,$C243,#REF!,L$208)</f>
        <v>#REF!</v>
      </c>
      <c r="M243" s="349" t="e">
        <f>COUNTIFS(#REF!,$B243,#REF!,$C243,#REF!,M$208,#REF!,"&gt;0")</f>
        <v>#REF!</v>
      </c>
      <c r="N243" s="349" t="e">
        <f>COUNTIFS(#REF!,$B243,#REF!,$C243,#REF!,N$208,#REF!,"&gt;0")</f>
        <v>#REF!</v>
      </c>
      <c r="O243" s="349" t="e">
        <f>COUNTIFS(#REF!,$B243,#REF!,$C243,#REF!,O$208,#REF!,"&gt;0")</f>
        <v>#REF!</v>
      </c>
      <c r="P243" s="349" t="e">
        <f>COUNTIFS(#REF!,$B243,#REF!,$C243,#REF!,P$208,#REF!,"&gt;0")</f>
        <v>#REF!</v>
      </c>
      <c r="Q243" s="349" t="e">
        <f>COUNTIFS(#REF!,$B243,#REF!,$C243,#REF!,Q$208,#REF!,"&gt;0")</f>
        <v>#REF!</v>
      </c>
      <c r="R243" s="349" t="e">
        <f>COUNTIFS(#REF!,$B243,#REF!,$C243,#REF!,R$208,#REF!,"&gt;0")</f>
        <v>#REF!</v>
      </c>
      <c r="S243" s="349" t="e">
        <f>COUNTIFS(#REF!,$B243,#REF!,$C243,#REF!,S$208,#REF!,"&gt;0")</f>
        <v>#REF!</v>
      </c>
      <c r="T243" s="349" t="e">
        <f>COUNTIFS(#REF!,$B243,#REF!,$C243,#REF!,T$208,#REF!,"&gt;0")</f>
        <v>#REF!</v>
      </c>
      <c r="U243" s="349" t="e">
        <f>COUNTIFS(#REF!,$B243,#REF!,$C243,#REF!,U$208,#REF!,"&gt;0")</f>
        <v>#REF!</v>
      </c>
      <c r="V243" s="351" t="e">
        <f>COUNTIFS(#REF!,$B243,#REF!,$C243,#REF!,V$208,#REF!,"&gt;0")</f>
        <v>#REF!</v>
      </c>
      <c r="W243" s="349" t="e">
        <f>COUNTIFS(#REF!,$B243,#REF!,$C243,#REF!,W$208,#REF!,"&gt;0",#REF!, "Turístico")</f>
        <v>#REF!</v>
      </c>
      <c r="X243" s="349" t="e">
        <f>COUNTIFS(#REF!,$B243,#REF!,$C243,#REF!,X$208,#REF!,"&gt;0",#REF!, "Turístico")</f>
        <v>#REF!</v>
      </c>
      <c r="Y243" s="349" t="e">
        <f>COUNTIFS(#REF!,$B243,#REF!,$C243,#REF!,Y$208,#REF!,"&gt;0",#REF!, "Turístico")</f>
        <v>#REF!</v>
      </c>
      <c r="Z243" s="349" t="e">
        <f>COUNTIFS(#REF!,$B243,#REF!,$C243,#REF!,Z$208,#REF!,"&gt;0",#REF!, "Turístico")</f>
        <v>#REF!</v>
      </c>
      <c r="AA243" s="349" t="e">
        <f>COUNTIFS(#REF!,$B243,#REF!,$C243,#REF!,AA$208,#REF!,"&gt;0",#REF!, "Turístico")</f>
        <v>#REF!</v>
      </c>
      <c r="AB243" s="352" t="e">
        <f>COUNTIFS(#REF!,$B243,#REF!,$C243,#REF!,AB$208,#REF!,"&gt;0",#REF!, "Turístico")</f>
        <v>#REF!</v>
      </c>
      <c r="AC243" s="349" t="e">
        <f>COUNTIFS(#REF!,$B243,#REF!,$C243,#REF!,AC$208,#REF!,"&gt;0",#REF!,"Turístico")</f>
        <v>#REF!</v>
      </c>
      <c r="AD243" s="349" t="e">
        <f>COUNTIFS(#REF!,$B243,#REF!,$C243,#REF!,AD$208,#REF!,"&gt;0",#REF!,"Turístico")</f>
        <v>#REF!</v>
      </c>
      <c r="AE243" s="349" t="e">
        <f>COUNTIFS(#REF!,$B243,#REF!,$C243,#REF!,AE$208,#REF!,"&gt;0",#REF!,"Turístico")</f>
        <v>#REF!</v>
      </c>
      <c r="AF243" s="349" t="e">
        <f>COUNTIFS(#REF!,$B243,#REF!,$C243,#REF!,AF$208,#REF!,"&gt;0",#REF!,"Turístico")</f>
        <v>#REF!</v>
      </c>
      <c r="AG243" s="349" t="e">
        <f>COUNTIFS(#REF!,$B243,#REF!,$C243,#REF!,AG$208,#REF!,"&gt;0",#REF!,"Turístico")</f>
        <v>#REF!</v>
      </c>
      <c r="AH243" s="349" t="e">
        <f>COUNTIFS(#REF!,$B243,#REF!,$C243,#REF!,AH$208,#REF!,"&gt;0",#REF!,"Turístico")</f>
        <v>#REF!</v>
      </c>
    </row>
    <row r="244" spans="1:34" ht="13" x14ac:dyDescent="0.15">
      <c r="A244" s="8"/>
      <c r="B244" s="346">
        <v>2019</v>
      </c>
      <c r="C244" s="347">
        <v>9</v>
      </c>
      <c r="D244" s="348" t="e">
        <f t="shared" si="109"/>
        <v>#REF!</v>
      </c>
      <c r="E244" s="349" t="e">
        <f>COUNTIFS(#REF!,$B244,#REF!,$C244,#REF!,"Corporativo",#REF!,"&gt;0")</f>
        <v>#REF!</v>
      </c>
      <c r="F244" s="350" t="e">
        <f>COUNTIFS(#REF!,$B244,#REF!,$C244,#REF!,"Turístico",#REF!,"&gt;0")</f>
        <v>#REF!</v>
      </c>
      <c r="G244" s="348" t="e">
        <f t="shared" si="110"/>
        <v>#REF!</v>
      </c>
      <c r="H244" s="349" t="e">
        <f>COUNTIFS(#REF!,$B244,#REF!,$C244,#REF!,"Corporativo",#REF!,"&gt;0")</f>
        <v>#REF!</v>
      </c>
      <c r="I244" s="350" t="e">
        <f>COUNTIFS(#REF!,$B244,#REF!,$C244,#REF!,"Turístico",#REF!,"&gt;0")</f>
        <v>#REF!</v>
      </c>
      <c r="J244" s="349" t="e">
        <f>COUNTIFS(#REF!,$B244,#REF!,$C244,#REF!,J$208)</f>
        <v>#REF!</v>
      </c>
      <c r="K244" s="349" t="e">
        <f>COUNTIFS(#REF!,$B244,#REF!,$C244,#REF!,K$208)</f>
        <v>#REF!</v>
      </c>
      <c r="L244" s="350" t="e">
        <f>COUNTIFS(#REF!,$B244,#REF!,$C244,#REF!,L$208)</f>
        <v>#REF!</v>
      </c>
      <c r="M244" s="349" t="e">
        <f>COUNTIFS(#REF!,$B244,#REF!,$C244,#REF!,M$208,#REF!,"&gt;0")</f>
        <v>#REF!</v>
      </c>
      <c r="N244" s="349" t="e">
        <f>COUNTIFS(#REF!,$B244,#REF!,$C244,#REF!,N$208,#REF!,"&gt;0")</f>
        <v>#REF!</v>
      </c>
      <c r="O244" s="349" t="e">
        <f>COUNTIFS(#REF!,$B244,#REF!,$C244,#REF!,O$208,#REF!,"&gt;0")</f>
        <v>#REF!</v>
      </c>
      <c r="P244" s="349" t="e">
        <f>COUNTIFS(#REF!,$B244,#REF!,$C244,#REF!,P$208,#REF!,"&gt;0")</f>
        <v>#REF!</v>
      </c>
      <c r="Q244" s="349" t="e">
        <f>COUNTIFS(#REF!,$B244,#REF!,$C244,#REF!,Q$208,#REF!,"&gt;0")</f>
        <v>#REF!</v>
      </c>
      <c r="R244" s="349" t="e">
        <f>COUNTIFS(#REF!,$B244,#REF!,$C244,#REF!,R$208,#REF!,"&gt;0")</f>
        <v>#REF!</v>
      </c>
      <c r="S244" s="349" t="e">
        <f>COUNTIFS(#REF!,$B244,#REF!,$C244,#REF!,S$208,#REF!,"&gt;0")</f>
        <v>#REF!</v>
      </c>
      <c r="T244" s="349" t="e">
        <f>COUNTIFS(#REF!,$B244,#REF!,$C244,#REF!,T$208,#REF!,"&gt;0")</f>
        <v>#REF!</v>
      </c>
      <c r="U244" s="349" t="e">
        <f>COUNTIFS(#REF!,$B244,#REF!,$C244,#REF!,U$208,#REF!,"&gt;0")</f>
        <v>#REF!</v>
      </c>
      <c r="V244" s="351" t="e">
        <f>COUNTIFS(#REF!,$B244,#REF!,$C244,#REF!,V$208,#REF!,"&gt;0")</f>
        <v>#REF!</v>
      </c>
      <c r="W244" s="349" t="e">
        <f>COUNTIFS(#REF!,$B244,#REF!,$C244,#REF!,W$208,#REF!,"&gt;0",#REF!, "Turístico")</f>
        <v>#REF!</v>
      </c>
      <c r="X244" s="349" t="e">
        <f>COUNTIFS(#REF!,$B244,#REF!,$C244,#REF!,X$208,#REF!,"&gt;0",#REF!, "Turístico")</f>
        <v>#REF!</v>
      </c>
      <c r="Y244" s="349" t="e">
        <f>COUNTIFS(#REF!,$B244,#REF!,$C244,#REF!,Y$208,#REF!,"&gt;0",#REF!, "Turístico")</f>
        <v>#REF!</v>
      </c>
      <c r="Z244" s="349" t="e">
        <f>COUNTIFS(#REF!,$B244,#REF!,$C244,#REF!,Z$208,#REF!,"&gt;0",#REF!, "Turístico")</f>
        <v>#REF!</v>
      </c>
      <c r="AA244" s="349" t="e">
        <f>COUNTIFS(#REF!,$B244,#REF!,$C244,#REF!,AA$208,#REF!,"&gt;0",#REF!, "Turístico")</f>
        <v>#REF!</v>
      </c>
      <c r="AB244" s="352" t="e">
        <f>COUNTIFS(#REF!,$B244,#REF!,$C244,#REF!,AB$208,#REF!,"&gt;0",#REF!, "Turístico")</f>
        <v>#REF!</v>
      </c>
      <c r="AC244" s="349" t="e">
        <f>COUNTIFS(#REF!,$B244,#REF!,$C244,#REF!,AC$208,#REF!,"&gt;0",#REF!,"Turístico")</f>
        <v>#REF!</v>
      </c>
      <c r="AD244" s="349" t="e">
        <f>COUNTIFS(#REF!,$B244,#REF!,$C244,#REF!,AD$208,#REF!,"&gt;0",#REF!,"Turístico")</f>
        <v>#REF!</v>
      </c>
      <c r="AE244" s="349" t="e">
        <f>COUNTIFS(#REF!,$B244,#REF!,$C244,#REF!,AE$208,#REF!,"&gt;0",#REF!,"Turístico")</f>
        <v>#REF!</v>
      </c>
      <c r="AF244" s="349" t="e">
        <f>COUNTIFS(#REF!,$B244,#REF!,$C244,#REF!,AF$208,#REF!,"&gt;0",#REF!,"Turístico")</f>
        <v>#REF!</v>
      </c>
      <c r="AG244" s="349" t="e">
        <f>COUNTIFS(#REF!,$B244,#REF!,$C244,#REF!,AG$208,#REF!,"&gt;0",#REF!,"Turístico")</f>
        <v>#REF!</v>
      </c>
      <c r="AH244" s="349" t="e">
        <f>COUNTIFS(#REF!,$B244,#REF!,$C244,#REF!,AH$208,#REF!,"&gt;0",#REF!,"Turístico")</f>
        <v>#REF!</v>
      </c>
    </row>
    <row r="245" spans="1:34" ht="13" x14ac:dyDescent="0.15">
      <c r="A245" s="8"/>
      <c r="B245" s="346">
        <v>2019</v>
      </c>
      <c r="C245" s="347">
        <v>10</v>
      </c>
      <c r="D245" s="348" t="e">
        <f t="shared" si="109"/>
        <v>#REF!</v>
      </c>
      <c r="E245" s="349" t="e">
        <f>COUNTIFS(#REF!,$B245,#REF!,$C245,#REF!,"Corporativo",#REF!,"&gt;0")</f>
        <v>#REF!</v>
      </c>
      <c r="F245" s="350" t="e">
        <f>COUNTIFS(#REF!,$B245,#REF!,$C245,#REF!,"Turístico",#REF!,"&gt;0")</f>
        <v>#REF!</v>
      </c>
      <c r="G245" s="348" t="e">
        <f t="shared" si="110"/>
        <v>#REF!</v>
      </c>
      <c r="H245" s="349" t="e">
        <f>COUNTIFS(#REF!,$B245,#REF!,$C245,#REF!,"Corporativo",#REF!,"&gt;0")</f>
        <v>#REF!</v>
      </c>
      <c r="I245" s="350" t="e">
        <f>COUNTIFS(#REF!,$B245,#REF!,$C245,#REF!,"Turístico",#REF!,"&gt;0")</f>
        <v>#REF!</v>
      </c>
      <c r="J245" s="349" t="e">
        <f>COUNTIFS(#REF!,$B245,#REF!,$C245,#REF!,J$208)</f>
        <v>#REF!</v>
      </c>
      <c r="K245" s="349" t="e">
        <f>COUNTIFS(#REF!,$B245,#REF!,$C245,#REF!,K$208)</f>
        <v>#REF!</v>
      </c>
      <c r="L245" s="350" t="e">
        <f>COUNTIFS(#REF!,$B245,#REF!,$C245,#REF!,L$208)</f>
        <v>#REF!</v>
      </c>
      <c r="M245" s="349" t="e">
        <f>COUNTIFS(#REF!,$B245,#REF!,$C245,#REF!,M$208,#REF!,"&gt;0")</f>
        <v>#REF!</v>
      </c>
      <c r="N245" s="349" t="e">
        <f>COUNTIFS(#REF!,$B245,#REF!,$C245,#REF!,N$208,#REF!,"&gt;0")</f>
        <v>#REF!</v>
      </c>
      <c r="O245" s="349" t="e">
        <f>COUNTIFS(#REF!,$B245,#REF!,$C245,#REF!,O$208,#REF!,"&gt;0")</f>
        <v>#REF!</v>
      </c>
      <c r="P245" s="349" t="e">
        <f>COUNTIFS(#REF!,$B245,#REF!,$C245,#REF!,P$208,#REF!,"&gt;0")</f>
        <v>#REF!</v>
      </c>
      <c r="Q245" s="349" t="e">
        <f>COUNTIFS(#REF!,$B245,#REF!,$C245,#REF!,Q$208,#REF!,"&gt;0")</f>
        <v>#REF!</v>
      </c>
      <c r="R245" s="349" t="e">
        <f>COUNTIFS(#REF!,$B245,#REF!,$C245,#REF!,R$208,#REF!,"&gt;0")</f>
        <v>#REF!</v>
      </c>
      <c r="S245" s="349" t="e">
        <f>COUNTIFS(#REF!,$B245,#REF!,$C245,#REF!,S$208,#REF!,"&gt;0")</f>
        <v>#REF!</v>
      </c>
      <c r="T245" s="349" t="e">
        <f>COUNTIFS(#REF!,$B245,#REF!,$C245,#REF!,T$208,#REF!,"&gt;0")</f>
        <v>#REF!</v>
      </c>
      <c r="U245" s="349" t="e">
        <f>COUNTIFS(#REF!,$B245,#REF!,$C245,#REF!,U$208,#REF!,"&gt;0")</f>
        <v>#REF!</v>
      </c>
      <c r="V245" s="351" t="e">
        <f>COUNTIFS(#REF!,$B245,#REF!,$C245,#REF!,V$208,#REF!,"&gt;0")</f>
        <v>#REF!</v>
      </c>
      <c r="W245" s="349" t="e">
        <f>COUNTIFS(#REF!,$B245,#REF!,$C245,#REF!,W$208,#REF!,"&gt;0",#REF!, "Turístico")</f>
        <v>#REF!</v>
      </c>
      <c r="X245" s="349" t="e">
        <f>COUNTIFS(#REF!,$B245,#REF!,$C245,#REF!,X$208,#REF!,"&gt;0",#REF!, "Turístico")</f>
        <v>#REF!</v>
      </c>
      <c r="Y245" s="349" t="e">
        <f>COUNTIFS(#REF!,$B245,#REF!,$C245,#REF!,Y$208,#REF!,"&gt;0",#REF!, "Turístico")</f>
        <v>#REF!</v>
      </c>
      <c r="Z245" s="349" t="e">
        <f>COUNTIFS(#REF!,$B245,#REF!,$C245,#REF!,Z$208,#REF!,"&gt;0",#REF!, "Turístico")</f>
        <v>#REF!</v>
      </c>
      <c r="AA245" s="349" t="e">
        <f>COUNTIFS(#REF!,$B245,#REF!,$C245,#REF!,AA$208,#REF!,"&gt;0",#REF!, "Turístico")</f>
        <v>#REF!</v>
      </c>
      <c r="AB245" s="352" t="e">
        <f>COUNTIFS(#REF!,$B245,#REF!,$C245,#REF!,AB$208,#REF!,"&gt;0",#REF!, "Turístico")</f>
        <v>#REF!</v>
      </c>
      <c r="AC245" s="349" t="e">
        <f>COUNTIFS(#REF!,$B245,#REF!,$C245,#REF!,AC$208,#REF!,"&gt;0",#REF!,"Turístico")</f>
        <v>#REF!</v>
      </c>
      <c r="AD245" s="349" t="e">
        <f>COUNTIFS(#REF!,$B245,#REF!,$C245,#REF!,AD$208,#REF!,"&gt;0",#REF!,"Turístico")</f>
        <v>#REF!</v>
      </c>
      <c r="AE245" s="349" t="e">
        <f>COUNTIFS(#REF!,$B245,#REF!,$C245,#REF!,AE$208,#REF!,"&gt;0",#REF!,"Turístico")</f>
        <v>#REF!</v>
      </c>
      <c r="AF245" s="349" t="e">
        <f>COUNTIFS(#REF!,$B245,#REF!,$C245,#REF!,AF$208,#REF!,"&gt;0",#REF!,"Turístico")</f>
        <v>#REF!</v>
      </c>
      <c r="AG245" s="349" t="e">
        <f>COUNTIFS(#REF!,$B245,#REF!,$C245,#REF!,AG$208,#REF!,"&gt;0",#REF!,"Turístico")</f>
        <v>#REF!</v>
      </c>
      <c r="AH245" s="349" t="e">
        <f>COUNTIFS(#REF!,$B245,#REF!,$C245,#REF!,AH$208,#REF!,"&gt;0",#REF!,"Turístico")</f>
        <v>#REF!</v>
      </c>
    </row>
    <row r="246" spans="1:34" ht="13" x14ac:dyDescent="0.15">
      <c r="A246" s="8"/>
      <c r="B246" s="346">
        <v>2019</v>
      </c>
      <c r="C246" s="347">
        <v>11</v>
      </c>
      <c r="D246" s="348" t="e">
        <f t="shared" si="109"/>
        <v>#REF!</v>
      </c>
      <c r="E246" s="349" t="e">
        <f>COUNTIFS(#REF!,$B246,#REF!,$C246,#REF!,"Corporativo",#REF!,"&gt;0")</f>
        <v>#REF!</v>
      </c>
      <c r="F246" s="350" t="e">
        <f>COUNTIFS(#REF!,$B246,#REF!,$C246,#REF!,"Turístico",#REF!,"&gt;0")</f>
        <v>#REF!</v>
      </c>
      <c r="G246" s="348" t="e">
        <f t="shared" si="110"/>
        <v>#REF!</v>
      </c>
      <c r="H246" s="349" t="e">
        <f>COUNTIFS(#REF!,$B246,#REF!,$C246,#REF!,"Corporativo",#REF!,"&gt;0")</f>
        <v>#REF!</v>
      </c>
      <c r="I246" s="350" t="e">
        <f>COUNTIFS(#REF!,$B246,#REF!,$C246,#REF!,"Turístico",#REF!,"&gt;0")</f>
        <v>#REF!</v>
      </c>
      <c r="J246" s="349" t="e">
        <f>COUNTIFS(#REF!,$B246,#REF!,$C246,#REF!,J$208)</f>
        <v>#REF!</v>
      </c>
      <c r="K246" s="349" t="e">
        <f>COUNTIFS(#REF!,$B246,#REF!,$C246,#REF!,K$208)</f>
        <v>#REF!</v>
      </c>
      <c r="L246" s="350" t="e">
        <f>COUNTIFS(#REF!,$B246,#REF!,$C246,#REF!,L$208)</f>
        <v>#REF!</v>
      </c>
      <c r="M246" s="349" t="e">
        <f>COUNTIFS(#REF!,$B246,#REF!,$C246,#REF!,M$208,#REF!,"&gt;0")</f>
        <v>#REF!</v>
      </c>
      <c r="N246" s="349" t="e">
        <f>COUNTIFS(#REF!,$B246,#REF!,$C246,#REF!,N$208,#REF!,"&gt;0")</f>
        <v>#REF!</v>
      </c>
      <c r="O246" s="349" t="e">
        <f>COUNTIFS(#REF!,$B246,#REF!,$C246,#REF!,O$208,#REF!,"&gt;0")</f>
        <v>#REF!</v>
      </c>
      <c r="P246" s="349" t="e">
        <f>COUNTIFS(#REF!,$B246,#REF!,$C246,#REF!,P$208,#REF!,"&gt;0")</f>
        <v>#REF!</v>
      </c>
      <c r="Q246" s="349" t="e">
        <f>COUNTIFS(#REF!,$B246,#REF!,$C246,#REF!,Q$208,#REF!,"&gt;0")</f>
        <v>#REF!</v>
      </c>
      <c r="R246" s="349" t="e">
        <f>COUNTIFS(#REF!,$B246,#REF!,$C246,#REF!,R$208,#REF!,"&gt;0")</f>
        <v>#REF!</v>
      </c>
      <c r="S246" s="349" t="e">
        <f>COUNTIFS(#REF!,$B246,#REF!,$C246,#REF!,S$208,#REF!,"&gt;0")</f>
        <v>#REF!</v>
      </c>
      <c r="T246" s="349" t="e">
        <f>COUNTIFS(#REF!,$B246,#REF!,$C246,#REF!,T$208,#REF!,"&gt;0")</f>
        <v>#REF!</v>
      </c>
      <c r="U246" s="349" t="e">
        <f>COUNTIFS(#REF!,$B246,#REF!,$C246,#REF!,U$208,#REF!,"&gt;0")</f>
        <v>#REF!</v>
      </c>
      <c r="V246" s="351" t="e">
        <f>COUNTIFS(#REF!,$B246,#REF!,$C246,#REF!,V$208,#REF!,"&gt;0")</f>
        <v>#REF!</v>
      </c>
      <c r="W246" s="349" t="e">
        <f>COUNTIFS(#REF!,$B246,#REF!,$C246,#REF!,W$208,#REF!,"&gt;0",#REF!, "Turístico")</f>
        <v>#REF!</v>
      </c>
      <c r="X246" s="349" t="e">
        <f>COUNTIFS(#REF!,$B246,#REF!,$C246,#REF!,X$208,#REF!,"&gt;0",#REF!, "Turístico")</f>
        <v>#REF!</v>
      </c>
      <c r="Y246" s="349" t="e">
        <f>COUNTIFS(#REF!,$B246,#REF!,$C246,#REF!,Y$208,#REF!,"&gt;0",#REF!, "Turístico")</f>
        <v>#REF!</v>
      </c>
      <c r="Z246" s="349" t="e">
        <f>COUNTIFS(#REF!,$B246,#REF!,$C246,#REF!,Z$208,#REF!,"&gt;0",#REF!, "Turístico")</f>
        <v>#REF!</v>
      </c>
      <c r="AA246" s="349" t="e">
        <f>COUNTIFS(#REF!,$B246,#REF!,$C246,#REF!,AA$208,#REF!,"&gt;0",#REF!, "Turístico")</f>
        <v>#REF!</v>
      </c>
      <c r="AB246" s="352" t="e">
        <f>COUNTIFS(#REF!,$B246,#REF!,$C246,#REF!,AB$208,#REF!,"&gt;0",#REF!, "Turístico")</f>
        <v>#REF!</v>
      </c>
      <c r="AC246" s="349" t="e">
        <f>COUNTIFS(#REF!,$B246,#REF!,$C246,#REF!,AC$208,#REF!,"&gt;0",#REF!,"Turístico")</f>
        <v>#REF!</v>
      </c>
      <c r="AD246" s="349" t="e">
        <f>COUNTIFS(#REF!,$B246,#REF!,$C246,#REF!,AD$208,#REF!,"&gt;0",#REF!,"Turístico")</f>
        <v>#REF!</v>
      </c>
      <c r="AE246" s="349" t="e">
        <f>COUNTIFS(#REF!,$B246,#REF!,$C246,#REF!,AE$208,#REF!,"&gt;0",#REF!,"Turístico")</f>
        <v>#REF!</v>
      </c>
      <c r="AF246" s="349" t="e">
        <f>COUNTIFS(#REF!,$B246,#REF!,$C246,#REF!,AF$208,#REF!,"&gt;0",#REF!,"Turístico")</f>
        <v>#REF!</v>
      </c>
      <c r="AG246" s="349" t="e">
        <f>COUNTIFS(#REF!,$B246,#REF!,$C246,#REF!,AG$208,#REF!,"&gt;0",#REF!,"Turístico")</f>
        <v>#REF!</v>
      </c>
      <c r="AH246" s="349" t="e">
        <f>COUNTIFS(#REF!,$B246,#REF!,$C246,#REF!,AH$208,#REF!,"&gt;0",#REF!,"Turístico")</f>
        <v>#REF!</v>
      </c>
    </row>
    <row r="247" spans="1:34" ht="13" x14ac:dyDescent="0.15">
      <c r="A247" s="7"/>
      <c r="B247" s="353">
        <v>2019</v>
      </c>
      <c r="C247" s="354">
        <v>12</v>
      </c>
      <c r="D247" s="355" t="e">
        <f t="shared" si="109"/>
        <v>#REF!</v>
      </c>
      <c r="E247" s="356" t="e">
        <f>COUNTIFS(#REF!,$B247,#REF!,$C247,#REF!,"Corporativo",#REF!,"&gt;0")</f>
        <v>#REF!</v>
      </c>
      <c r="F247" s="357" t="e">
        <f>COUNTIFS(#REF!,$B247,#REF!,$C247,#REF!,"Turístico",#REF!,"&gt;0")</f>
        <v>#REF!</v>
      </c>
      <c r="G247" s="355" t="e">
        <f t="shared" si="110"/>
        <v>#REF!</v>
      </c>
      <c r="H247" s="356" t="e">
        <f>COUNTIFS(#REF!,$B247,#REF!,$C247,#REF!,"Corporativo",#REF!,"&gt;0")</f>
        <v>#REF!</v>
      </c>
      <c r="I247" s="357" t="e">
        <f>COUNTIFS(#REF!,$B247,#REF!,$C247,#REF!,"Turístico",#REF!,"&gt;0")</f>
        <v>#REF!</v>
      </c>
      <c r="J247" s="356" t="e">
        <f>COUNTIFS(#REF!,$B247,#REF!,$C247,#REF!,J$208)</f>
        <v>#REF!</v>
      </c>
      <c r="K247" s="356" t="e">
        <f>COUNTIFS(#REF!,$B247,#REF!,$C247,#REF!,K$208)</f>
        <v>#REF!</v>
      </c>
      <c r="L247" s="357" t="e">
        <f>COUNTIFS(#REF!,$B247,#REF!,$C247,#REF!,L$208)</f>
        <v>#REF!</v>
      </c>
      <c r="M247" s="349" t="e">
        <f>COUNTIFS(#REF!,$B247,#REF!,$C247,#REF!,M$208,#REF!,"&gt;0")</f>
        <v>#REF!</v>
      </c>
      <c r="N247" s="349" t="e">
        <f>COUNTIFS(#REF!,$B247,#REF!,$C247,#REF!,N$208,#REF!,"&gt;0")</f>
        <v>#REF!</v>
      </c>
      <c r="O247" s="349" t="e">
        <f>COUNTIFS(#REF!,$B247,#REF!,$C247,#REF!,O$208,#REF!,"&gt;0")</f>
        <v>#REF!</v>
      </c>
      <c r="P247" s="349" t="e">
        <f>COUNTIFS(#REF!,$B247,#REF!,$C247,#REF!,P$208,#REF!,"&gt;0")</f>
        <v>#REF!</v>
      </c>
      <c r="Q247" s="349" t="e">
        <f>COUNTIFS(#REF!,$B247,#REF!,$C247,#REF!,Q$208,#REF!,"&gt;0")</f>
        <v>#REF!</v>
      </c>
      <c r="R247" s="349" t="e">
        <f>COUNTIFS(#REF!,$B247,#REF!,$C247,#REF!,R$208,#REF!,"&gt;0")</f>
        <v>#REF!</v>
      </c>
      <c r="S247" s="349" t="e">
        <f>COUNTIFS(#REF!,$B247,#REF!,$C247,#REF!,S$208,#REF!,"&gt;0")</f>
        <v>#REF!</v>
      </c>
      <c r="T247" s="349" t="e">
        <f>COUNTIFS(#REF!,$B247,#REF!,$C247,#REF!,T$208,#REF!,"&gt;0")</f>
        <v>#REF!</v>
      </c>
      <c r="U247" s="349" t="e">
        <f>COUNTIFS(#REF!,$B247,#REF!,$C247,#REF!,U$208,#REF!,"&gt;0")</f>
        <v>#REF!</v>
      </c>
      <c r="V247" s="351" t="e">
        <f>COUNTIFS(#REF!,$B247,#REF!,$C247,#REF!,V$208,#REF!,"&gt;0")</f>
        <v>#REF!</v>
      </c>
      <c r="W247" s="349" t="e">
        <f>COUNTIFS(#REF!,$B247,#REF!,$C247,#REF!,W$208,#REF!,"&gt;0",#REF!, "Turístico")</f>
        <v>#REF!</v>
      </c>
      <c r="X247" s="349" t="e">
        <f>COUNTIFS(#REF!,$B247,#REF!,$C247,#REF!,X$208,#REF!,"&gt;0",#REF!, "Turístico")</f>
        <v>#REF!</v>
      </c>
      <c r="Y247" s="349" t="e">
        <f>COUNTIFS(#REF!,$B247,#REF!,$C247,#REF!,Y$208,#REF!,"&gt;0",#REF!, "Turístico")</f>
        <v>#REF!</v>
      </c>
      <c r="Z247" s="349" t="e">
        <f>COUNTIFS(#REF!,$B247,#REF!,$C247,#REF!,Z$208,#REF!,"&gt;0",#REF!, "Turístico")</f>
        <v>#REF!</v>
      </c>
      <c r="AA247" s="349" t="e">
        <f>COUNTIFS(#REF!,$B247,#REF!,$C247,#REF!,AA$208,#REF!,"&gt;0",#REF!, "Turístico")</f>
        <v>#REF!</v>
      </c>
      <c r="AB247" s="352" t="e">
        <f>COUNTIFS(#REF!,$B247,#REF!,$C247,#REF!,AB$208,#REF!,"&gt;0",#REF!, "Turístico")</f>
        <v>#REF!</v>
      </c>
      <c r="AC247" s="349" t="e">
        <f>COUNTIFS(#REF!,$B247,#REF!,$C247,#REF!,AC$208,#REF!,"&gt;0",#REF!,"Turístico")</f>
        <v>#REF!</v>
      </c>
      <c r="AD247" s="349" t="e">
        <f>COUNTIFS(#REF!,$B247,#REF!,$C247,#REF!,AD$208,#REF!,"&gt;0",#REF!,"Turístico")</f>
        <v>#REF!</v>
      </c>
      <c r="AE247" s="349" t="e">
        <f>COUNTIFS(#REF!,$B247,#REF!,$C247,#REF!,AE$208,#REF!,"&gt;0",#REF!,"Turístico")</f>
        <v>#REF!</v>
      </c>
      <c r="AF247" s="349" t="e">
        <f>COUNTIFS(#REF!,$B247,#REF!,$C247,#REF!,AF$208,#REF!,"&gt;0",#REF!,"Turístico")</f>
        <v>#REF!</v>
      </c>
      <c r="AG247" s="349" t="e">
        <f>COUNTIFS(#REF!,$B247,#REF!,$C247,#REF!,AG$208,#REF!,"&gt;0",#REF!,"Turístico")</f>
        <v>#REF!</v>
      </c>
      <c r="AH247" s="349" t="e">
        <f>COUNTIFS(#REF!,$B247,#REF!,$C247,#REF!,AH$208,#REF!,"&gt;0",#REF!,"Turístico")</f>
        <v>#REF!</v>
      </c>
    </row>
    <row r="248" spans="1:34" ht="13" x14ac:dyDescent="0.15">
      <c r="A248" s="7"/>
      <c r="B248" s="341">
        <v>2019</v>
      </c>
      <c r="C248" s="342">
        <v>0</v>
      </c>
      <c r="D248" s="343" t="e">
        <f t="shared" ref="D248:AH248" si="111">SUM(D236:D247)</f>
        <v>#REF!</v>
      </c>
      <c r="E248" s="343" t="e">
        <f t="shared" si="111"/>
        <v>#REF!</v>
      </c>
      <c r="F248" s="343" t="e">
        <f t="shared" si="111"/>
        <v>#REF!</v>
      </c>
      <c r="G248" s="343" t="e">
        <f t="shared" si="111"/>
        <v>#REF!</v>
      </c>
      <c r="H248" s="343" t="e">
        <f t="shared" si="111"/>
        <v>#REF!</v>
      </c>
      <c r="I248" s="343" t="e">
        <f t="shared" si="111"/>
        <v>#REF!</v>
      </c>
      <c r="J248" s="343" t="e">
        <f t="shared" si="111"/>
        <v>#REF!</v>
      </c>
      <c r="K248" s="343" t="e">
        <f t="shared" si="111"/>
        <v>#REF!</v>
      </c>
      <c r="L248" s="343" t="e">
        <f t="shared" si="111"/>
        <v>#REF!</v>
      </c>
      <c r="M248" s="343" t="e">
        <f t="shared" si="111"/>
        <v>#REF!</v>
      </c>
      <c r="N248" s="343" t="e">
        <f t="shared" si="111"/>
        <v>#REF!</v>
      </c>
      <c r="O248" s="343" t="e">
        <f t="shared" si="111"/>
        <v>#REF!</v>
      </c>
      <c r="P248" s="343" t="e">
        <f t="shared" si="111"/>
        <v>#REF!</v>
      </c>
      <c r="Q248" s="343" t="e">
        <f t="shared" si="111"/>
        <v>#REF!</v>
      </c>
      <c r="R248" s="343" t="e">
        <f t="shared" si="111"/>
        <v>#REF!</v>
      </c>
      <c r="S248" s="343" t="e">
        <f t="shared" si="111"/>
        <v>#REF!</v>
      </c>
      <c r="T248" s="343" t="e">
        <f t="shared" si="111"/>
        <v>#REF!</v>
      </c>
      <c r="U248" s="343" t="e">
        <f t="shared" si="111"/>
        <v>#REF!</v>
      </c>
      <c r="V248" s="358" t="e">
        <f t="shared" si="111"/>
        <v>#REF!</v>
      </c>
      <c r="W248" s="343" t="e">
        <f t="shared" si="111"/>
        <v>#REF!</v>
      </c>
      <c r="X248" s="343" t="e">
        <f t="shared" si="111"/>
        <v>#REF!</v>
      </c>
      <c r="Y248" s="343" t="e">
        <f t="shared" si="111"/>
        <v>#REF!</v>
      </c>
      <c r="Z248" s="343" t="e">
        <f t="shared" si="111"/>
        <v>#REF!</v>
      </c>
      <c r="AA248" s="343" t="e">
        <f t="shared" si="111"/>
        <v>#REF!</v>
      </c>
      <c r="AB248" s="359" t="e">
        <f t="shared" si="111"/>
        <v>#REF!</v>
      </c>
      <c r="AC248" s="343" t="e">
        <f t="shared" si="111"/>
        <v>#REF!</v>
      </c>
      <c r="AD248" s="343" t="e">
        <f t="shared" si="111"/>
        <v>#REF!</v>
      </c>
      <c r="AE248" s="343" t="e">
        <f t="shared" si="111"/>
        <v>#REF!</v>
      </c>
      <c r="AF248" s="343" t="e">
        <f t="shared" si="111"/>
        <v>#REF!</v>
      </c>
      <c r="AG248" s="343" t="e">
        <f t="shared" si="111"/>
        <v>#REF!</v>
      </c>
      <c r="AH248" s="343" t="e">
        <f t="shared" si="111"/>
        <v>#REF!</v>
      </c>
    </row>
    <row r="249" spans="1:34" ht="13" x14ac:dyDescent="0.15">
      <c r="A249" s="7"/>
      <c r="B249" s="346">
        <v>2020</v>
      </c>
      <c r="C249" s="347">
        <v>1</v>
      </c>
      <c r="D249" s="348" t="e">
        <f t="shared" ref="D249:D260" si="112">E249+F249</f>
        <v>#REF!</v>
      </c>
      <c r="E249" s="349" t="e">
        <f>COUNTIFS(#REF!,$B249,#REF!,$C249,#REF!,"Corporativo",#REF!,"&gt;0")</f>
        <v>#REF!</v>
      </c>
      <c r="F249" s="350" t="e">
        <f>COUNTIFS(#REF!,$B249,#REF!,$C249,#REF!,"Turístico",#REF!,"&gt;0")</f>
        <v>#REF!</v>
      </c>
      <c r="G249" s="348" t="e">
        <f t="shared" ref="G249:G260" si="113">H249+I249</f>
        <v>#REF!</v>
      </c>
      <c r="H249" s="349" t="e">
        <f>COUNTIFS(#REF!,$B249,#REF!,$C249,#REF!,"Corporativo",#REF!,"&gt;0")</f>
        <v>#REF!</v>
      </c>
      <c r="I249" s="350" t="e">
        <f>COUNTIFS(#REF!,$B249,#REF!,$C249,#REF!,"Turístico",#REF!,"&gt;0")</f>
        <v>#REF!</v>
      </c>
      <c r="J249" s="349" t="e">
        <f>COUNTIFS(#REF!,$B249,#REF!,$C249,#REF!,J$208)</f>
        <v>#REF!</v>
      </c>
      <c r="K249" s="349" t="e">
        <f>COUNTIFS(#REF!,$B249,#REF!,$C249,#REF!,K$208)</f>
        <v>#REF!</v>
      </c>
      <c r="L249" s="350" t="e">
        <f>COUNTIFS(#REF!,$B249,#REF!,$C249,#REF!,L$208)</f>
        <v>#REF!</v>
      </c>
      <c r="M249" s="349" t="e">
        <f>COUNTIFS(#REF!,$B249,#REF!,$C249,#REF!,M$208,#REF!,"&gt;0")</f>
        <v>#REF!</v>
      </c>
      <c r="N249" s="349" t="e">
        <f>COUNTIFS(#REF!,$B249,#REF!,$C249,#REF!,N$208,#REF!,"&gt;0")</f>
        <v>#REF!</v>
      </c>
      <c r="O249" s="349" t="e">
        <f>COUNTIFS(#REF!,$B249,#REF!,$C249,#REF!,O$208,#REF!,"&gt;0")</f>
        <v>#REF!</v>
      </c>
      <c r="P249" s="349" t="e">
        <f>COUNTIFS(#REF!,$B249,#REF!,$C249,#REF!,P$208,#REF!,"&gt;0")</f>
        <v>#REF!</v>
      </c>
      <c r="Q249" s="349" t="e">
        <f>COUNTIFS(#REF!,$B249,#REF!,$C249,#REF!,Q$208,#REF!,"&gt;0")</f>
        <v>#REF!</v>
      </c>
      <c r="R249" s="349" t="e">
        <f>COUNTIFS(#REF!,$B249,#REF!,$C249,#REF!,R$208,#REF!,"&gt;0")</f>
        <v>#REF!</v>
      </c>
      <c r="S249" s="349" t="e">
        <f>COUNTIFS(#REF!,$B249,#REF!,$C249,#REF!,S$208,#REF!,"&gt;0")</f>
        <v>#REF!</v>
      </c>
      <c r="T249" s="349" t="e">
        <f>COUNTIFS(#REF!,$B249,#REF!,$C249,#REF!,T$208,#REF!,"&gt;0")</f>
        <v>#REF!</v>
      </c>
      <c r="U249" s="349" t="e">
        <f>COUNTIFS(#REF!,$B249,#REF!,$C249,#REF!,U$208,#REF!,"&gt;0")</f>
        <v>#REF!</v>
      </c>
      <c r="V249" s="351" t="e">
        <f>COUNTIFS(#REF!,$B249,#REF!,$C249,#REF!,V$208,#REF!,"&gt;0")</f>
        <v>#REF!</v>
      </c>
      <c r="W249" s="349" t="e">
        <f>COUNTIFS(#REF!,$B249,#REF!,$C249,#REF!,W$208,#REF!,"&gt;0",#REF!, "Turístico")</f>
        <v>#REF!</v>
      </c>
      <c r="X249" s="349" t="e">
        <f>COUNTIFS(#REF!,$B249,#REF!,$C249,#REF!,X$208,#REF!,"&gt;0",#REF!, "Turístico")</f>
        <v>#REF!</v>
      </c>
      <c r="Y249" s="349" t="e">
        <f>COUNTIFS(#REF!,$B249,#REF!,$C249,#REF!,Y$208,#REF!,"&gt;0",#REF!, "Turístico")</f>
        <v>#REF!</v>
      </c>
      <c r="Z249" s="349" t="e">
        <f>COUNTIFS(#REF!,$B249,#REF!,$C249,#REF!,Z$208,#REF!,"&gt;0",#REF!, "Turístico")</f>
        <v>#REF!</v>
      </c>
      <c r="AA249" s="349" t="e">
        <f>COUNTIFS(#REF!,$B249,#REF!,$C249,#REF!,AA$208,#REF!,"&gt;0",#REF!, "Turístico")</f>
        <v>#REF!</v>
      </c>
      <c r="AB249" s="352" t="e">
        <f>COUNTIFS(#REF!,$B249,#REF!,$C249,#REF!,AB$208,#REF!,"&gt;0",#REF!, "Turístico")</f>
        <v>#REF!</v>
      </c>
      <c r="AC249" s="349" t="e">
        <f>COUNTIFS(#REF!,$B249,#REF!,$C249,#REF!,AC$208,#REF!,"&gt;0",#REF!,"Turístico")</f>
        <v>#REF!</v>
      </c>
      <c r="AD249" s="349" t="e">
        <f>COUNTIFS(#REF!,$B249,#REF!,$C249,#REF!,AD$208,#REF!,"&gt;0",#REF!,"Turístico")</f>
        <v>#REF!</v>
      </c>
      <c r="AE249" s="349" t="e">
        <f>COUNTIFS(#REF!,$B249,#REF!,$C249,#REF!,AE$208,#REF!,"&gt;0",#REF!,"Turístico")</f>
        <v>#REF!</v>
      </c>
      <c r="AF249" s="349" t="e">
        <f>COUNTIFS(#REF!,$B249,#REF!,$C249,#REF!,AF$208,#REF!,"&gt;0",#REF!,"Turístico")</f>
        <v>#REF!</v>
      </c>
      <c r="AG249" s="349" t="e">
        <f>COUNTIFS(#REF!,$B249,#REF!,$C249,#REF!,AG$208,#REF!,"&gt;0",#REF!,"Turístico")</f>
        <v>#REF!</v>
      </c>
      <c r="AH249" s="349" t="e">
        <f>COUNTIFS(#REF!,$B249,#REF!,$C249,#REF!,AH$208,#REF!,"&gt;0",#REF!,"Turístico")</f>
        <v>#REF!</v>
      </c>
    </row>
    <row r="250" spans="1:34" ht="13" x14ac:dyDescent="0.15">
      <c r="A250" s="7"/>
      <c r="B250" s="346">
        <v>2020</v>
      </c>
      <c r="C250" s="347">
        <v>2</v>
      </c>
      <c r="D250" s="348" t="e">
        <f t="shared" si="112"/>
        <v>#REF!</v>
      </c>
      <c r="E250" s="349" t="e">
        <f>COUNTIFS(#REF!,$B250,#REF!,$C250,#REF!,"Corporativo",#REF!,"&gt;0")</f>
        <v>#REF!</v>
      </c>
      <c r="F250" s="350" t="e">
        <f>COUNTIFS(#REF!,$B250,#REF!,$C250,#REF!,"Turístico",#REF!,"&gt;0")</f>
        <v>#REF!</v>
      </c>
      <c r="G250" s="348" t="e">
        <f t="shared" si="113"/>
        <v>#REF!</v>
      </c>
      <c r="H250" s="349" t="e">
        <f>COUNTIFS(#REF!,$B250,#REF!,$C250,#REF!,"Corporativo",#REF!,"&gt;0")</f>
        <v>#REF!</v>
      </c>
      <c r="I250" s="350" t="e">
        <f>COUNTIFS(#REF!,$B250,#REF!,$C250,#REF!,"Turístico",#REF!,"&gt;0")</f>
        <v>#REF!</v>
      </c>
      <c r="J250" s="349" t="e">
        <f>COUNTIFS(#REF!,$B250,#REF!,$C250,#REF!,J$208)</f>
        <v>#REF!</v>
      </c>
      <c r="K250" s="349" t="e">
        <f>COUNTIFS(#REF!,$B250,#REF!,$C250,#REF!,K$208)</f>
        <v>#REF!</v>
      </c>
      <c r="L250" s="350" t="e">
        <f>COUNTIFS(#REF!,$B250,#REF!,$C250,#REF!,L$208)</f>
        <v>#REF!</v>
      </c>
      <c r="M250" s="349" t="e">
        <f>COUNTIFS(#REF!,$B250,#REF!,$C250,#REF!,M$208,#REF!,"&gt;0")</f>
        <v>#REF!</v>
      </c>
      <c r="N250" s="349" t="e">
        <f>COUNTIFS(#REF!,$B250,#REF!,$C250,#REF!,N$208,#REF!,"&gt;0")</f>
        <v>#REF!</v>
      </c>
      <c r="O250" s="349" t="e">
        <f>COUNTIFS(#REF!,$B250,#REF!,$C250,#REF!,O$208,#REF!,"&gt;0")</f>
        <v>#REF!</v>
      </c>
      <c r="P250" s="349" t="e">
        <f>COUNTIFS(#REF!,$B250,#REF!,$C250,#REF!,P$208,#REF!,"&gt;0")</f>
        <v>#REF!</v>
      </c>
      <c r="Q250" s="349" t="e">
        <f>COUNTIFS(#REF!,$B250,#REF!,$C250,#REF!,Q$208,#REF!,"&gt;0")</f>
        <v>#REF!</v>
      </c>
      <c r="R250" s="349" t="e">
        <f>COUNTIFS(#REF!,$B250,#REF!,$C250,#REF!,R$208,#REF!,"&gt;0")</f>
        <v>#REF!</v>
      </c>
      <c r="S250" s="349" t="e">
        <f>COUNTIFS(#REF!,$B250,#REF!,$C250,#REF!,S$208,#REF!,"&gt;0")</f>
        <v>#REF!</v>
      </c>
      <c r="T250" s="349" t="e">
        <f>COUNTIFS(#REF!,$B250,#REF!,$C250,#REF!,T$208,#REF!,"&gt;0")</f>
        <v>#REF!</v>
      </c>
      <c r="U250" s="349" t="e">
        <f>COUNTIFS(#REF!,$B250,#REF!,$C250,#REF!,U$208,#REF!,"&gt;0")</f>
        <v>#REF!</v>
      </c>
      <c r="V250" s="351" t="e">
        <f>COUNTIFS(#REF!,$B250,#REF!,$C250,#REF!,V$208,#REF!,"&gt;0")</f>
        <v>#REF!</v>
      </c>
      <c r="W250" s="349" t="e">
        <f>COUNTIFS(#REF!,$B250,#REF!,$C250,#REF!,W$208,#REF!,"&gt;0",#REF!, "Turístico")</f>
        <v>#REF!</v>
      </c>
      <c r="X250" s="349" t="e">
        <f>COUNTIFS(#REF!,$B250,#REF!,$C250,#REF!,X$208,#REF!,"&gt;0",#REF!, "Turístico")</f>
        <v>#REF!</v>
      </c>
      <c r="Y250" s="349" t="e">
        <f>COUNTIFS(#REF!,$B250,#REF!,$C250,#REF!,Y$208,#REF!,"&gt;0",#REF!, "Turístico")</f>
        <v>#REF!</v>
      </c>
      <c r="Z250" s="349" t="e">
        <f>COUNTIFS(#REF!,$B250,#REF!,$C250,#REF!,Z$208,#REF!,"&gt;0",#REF!, "Turístico")</f>
        <v>#REF!</v>
      </c>
      <c r="AA250" s="349" t="e">
        <f>COUNTIFS(#REF!,$B250,#REF!,$C250,#REF!,AA$208,#REF!,"&gt;0",#REF!, "Turístico")</f>
        <v>#REF!</v>
      </c>
      <c r="AB250" s="352" t="e">
        <f>COUNTIFS(#REF!,$B250,#REF!,$C250,#REF!,AB$208,#REF!,"&gt;0",#REF!, "Turístico")</f>
        <v>#REF!</v>
      </c>
      <c r="AC250" s="349" t="e">
        <f>COUNTIFS(#REF!,$B250,#REF!,$C250,#REF!,AC$208,#REF!,"&gt;0",#REF!,"Turístico")</f>
        <v>#REF!</v>
      </c>
      <c r="AD250" s="349" t="e">
        <f>COUNTIFS(#REF!,$B250,#REF!,$C250,#REF!,AD$208,#REF!,"&gt;0",#REF!,"Turístico")</f>
        <v>#REF!</v>
      </c>
      <c r="AE250" s="349" t="e">
        <f>COUNTIFS(#REF!,$B250,#REF!,$C250,#REF!,AE$208,#REF!,"&gt;0",#REF!,"Turístico")</f>
        <v>#REF!</v>
      </c>
      <c r="AF250" s="349" t="e">
        <f>COUNTIFS(#REF!,$B250,#REF!,$C250,#REF!,AF$208,#REF!,"&gt;0",#REF!,"Turístico")</f>
        <v>#REF!</v>
      </c>
      <c r="AG250" s="349" t="e">
        <f>COUNTIFS(#REF!,$B250,#REF!,$C250,#REF!,AG$208,#REF!,"&gt;0",#REF!,"Turístico")</f>
        <v>#REF!</v>
      </c>
      <c r="AH250" s="349" t="e">
        <f>COUNTIFS(#REF!,$B250,#REF!,$C250,#REF!,AH$208,#REF!,"&gt;0",#REF!,"Turístico")</f>
        <v>#REF!</v>
      </c>
    </row>
    <row r="251" spans="1:34" ht="13" x14ac:dyDescent="0.15">
      <c r="A251" s="7"/>
      <c r="B251" s="346">
        <v>2020</v>
      </c>
      <c r="C251" s="347">
        <v>3</v>
      </c>
      <c r="D251" s="348" t="e">
        <f t="shared" si="112"/>
        <v>#REF!</v>
      </c>
      <c r="E251" s="349" t="e">
        <f>COUNTIFS(#REF!,$B251,#REF!,$C251,#REF!,"Corporativo",#REF!,"&gt;0")</f>
        <v>#REF!</v>
      </c>
      <c r="F251" s="350" t="e">
        <f>COUNTIFS(#REF!,$B251,#REF!,$C251,#REF!,"Turístico",#REF!,"&gt;0")</f>
        <v>#REF!</v>
      </c>
      <c r="G251" s="348" t="e">
        <f t="shared" si="113"/>
        <v>#REF!</v>
      </c>
      <c r="H251" s="349" t="e">
        <f>COUNTIFS(#REF!,$B251,#REF!,$C251,#REF!,"Corporativo",#REF!,"&gt;0")</f>
        <v>#REF!</v>
      </c>
      <c r="I251" s="350" t="e">
        <f>COUNTIFS(#REF!,$B251,#REF!,$C251,#REF!,"Turístico",#REF!,"&gt;0")</f>
        <v>#REF!</v>
      </c>
      <c r="J251" s="349" t="e">
        <f>COUNTIFS(#REF!,$B251,#REF!,$C251,#REF!,J$208)</f>
        <v>#REF!</v>
      </c>
      <c r="K251" s="349" t="e">
        <f>COUNTIFS(#REF!,$B251,#REF!,$C251,#REF!,K$208)</f>
        <v>#REF!</v>
      </c>
      <c r="L251" s="350" t="e">
        <f>COUNTIFS(#REF!,$B251,#REF!,$C251,#REF!,L$208)</f>
        <v>#REF!</v>
      </c>
      <c r="M251" s="349" t="e">
        <f>COUNTIFS(#REF!,$B251,#REF!,$C251,#REF!,M$208,#REF!,"&gt;0")</f>
        <v>#REF!</v>
      </c>
      <c r="N251" s="349" t="e">
        <f>COUNTIFS(#REF!,$B251,#REF!,$C251,#REF!,N$208,#REF!,"&gt;0")</f>
        <v>#REF!</v>
      </c>
      <c r="O251" s="349" t="e">
        <f>COUNTIFS(#REF!,$B251,#REF!,$C251,#REF!,O$208,#REF!,"&gt;0")</f>
        <v>#REF!</v>
      </c>
      <c r="P251" s="349" t="e">
        <f>COUNTIFS(#REF!,$B251,#REF!,$C251,#REF!,P$208,#REF!,"&gt;0")</f>
        <v>#REF!</v>
      </c>
      <c r="Q251" s="349" t="e">
        <f>COUNTIFS(#REF!,$B251,#REF!,$C251,#REF!,Q$208,#REF!,"&gt;0")</f>
        <v>#REF!</v>
      </c>
      <c r="R251" s="349" t="e">
        <f>COUNTIFS(#REF!,$B251,#REF!,$C251,#REF!,R$208,#REF!,"&gt;0")</f>
        <v>#REF!</v>
      </c>
      <c r="S251" s="349" t="e">
        <f>COUNTIFS(#REF!,$B251,#REF!,$C251,#REF!,S$208,#REF!,"&gt;0")</f>
        <v>#REF!</v>
      </c>
      <c r="T251" s="349" t="e">
        <f>COUNTIFS(#REF!,$B251,#REF!,$C251,#REF!,T$208,#REF!,"&gt;0")</f>
        <v>#REF!</v>
      </c>
      <c r="U251" s="349" t="e">
        <f>COUNTIFS(#REF!,$B251,#REF!,$C251,#REF!,U$208,#REF!,"&gt;0")</f>
        <v>#REF!</v>
      </c>
      <c r="V251" s="351" t="e">
        <f>COUNTIFS(#REF!,$B251,#REF!,$C251,#REF!,V$208,#REF!,"&gt;0")</f>
        <v>#REF!</v>
      </c>
      <c r="W251" s="349" t="e">
        <f>COUNTIFS(#REF!,$B251,#REF!,$C251,#REF!,W$208,#REF!,"&gt;0",#REF!, "Turístico")</f>
        <v>#REF!</v>
      </c>
      <c r="X251" s="349" t="e">
        <f>COUNTIFS(#REF!,$B251,#REF!,$C251,#REF!,X$208,#REF!,"&gt;0",#REF!, "Turístico")</f>
        <v>#REF!</v>
      </c>
      <c r="Y251" s="349" t="e">
        <f>COUNTIFS(#REF!,$B251,#REF!,$C251,#REF!,Y$208,#REF!,"&gt;0",#REF!, "Turístico")</f>
        <v>#REF!</v>
      </c>
      <c r="Z251" s="349" t="e">
        <f>COUNTIFS(#REF!,$B251,#REF!,$C251,#REF!,Z$208,#REF!,"&gt;0",#REF!, "Turístico")</f>
        <v>#REF!</v>
      </c>
      <c r="AA251" s="349" t="e">
        <f>COUNTIFS(#REF!,$B251,#REF!,$C251,#REF!,AA$208,#REF!,"&gt;0",#REF!, "Turístico")</f>
        <v>#REF!</v>
      </c>
      <c r="AB251" s="352" t="e">
        <f>COUNTIFS(#REF!,$B251,#REF!,$C251,#REF!,AB$208,#REF!,"&gt;0",#REF!, "Turístico")</f>
        <v>#REF!</v>
      </c>
      <c r="AC251" s="349" t="e">
        <f>COUNTIFS(#REF!,$B251,#REF!,$C251,#REF!,AC$208,#REF!,"&gt;0",#REF!,"Turístico")</f>
        <v>#REF!</v>
      </c>
      <c r="AD251" s="349" t="e">
        <f>COUNTIFS(#REF!,$B251,#REF!,$C251,#REF!,AD$208,#REF!,"&gt;0",#REF!,"Turístico")</f>
        <v>#REF!</v>
      </c>
      <c r="AE251" s="349" t="e">
        <f>COUNTIFS(#REF!,$B251,#REF!,$C251,#REF!,AE$208,#REF!,"&gt;0",#REF!,"Turístico")</f>
        <v>#REF!</v>
      </c>
      <c r="AF251" s="349" t="e">
        <f>COUNTIFS(#REF!,$B251,#REF!,$C251,#REF!,AF$208,#REF!,"&gt;0",#REF!,"Turístico")</f>
        <v>#REF!</v>
      </c>
      <c r="AG251" s="349" t="e">
        <f>COUNTIFS(#REF!,$B251,#REF!,$C251,#REF!,AG$208,#REF!,"&gt;0",#REF!,"Turístico")</f>
        <v>#REF!</v>
      </c>
      <c r="AH251" s="349" t="e">
        <f>COUNTIFS(#REF!,$B251,#REF!,$C251,#REF!,AH$208,#REF!,"&gt;0",#REF!,"Turístico")</f>
        <v>#REF!</v>
      </c>
    </row>
    <row r="252" spans="1:34" ht="13" x14ac:dyDescent="0.15">
      <c r="A252" s="7"/>
      <c r="B252" s="346">
        <v>2020</v>
      </c>
      <c r="C252" s="347">
        <v>4</v>
      </c>
      <c r="D252" s="348" t="e">
        <f t="shared" si="112"/>
        <v>#REF!</v>
      </c>
      <c r="E252" s="349" t="e">
        <f>COUNTIFS(#REF!,$B252,#REF!,$C252,#REF!,"Corporativo",#REF!,"&gt;0")</f>
        <v>#REF!</v>
      </c>
      <c r="F252" s="350" t="e">
        <f>COUNTIFS(#REF!,$B252,#REF!,$C252,#REF!,"Turístico",#REF!,"&gt;0")</f>
        <v>#REF!</v>
      </c>
      <c r="G252" s="348" t="e">
        <f t="shared" si="113"/>
        <v>#REF!</v>
      </c>
      <c r="H252" s="349" t="e">
        <f>COUNTIFS(#REF!,$B252,#REF!,$C252,#REF!,"Corporativo",#REF!,"&gt;0")</f>
        <v>#REF!</v>
      </c>
      <c r="I252" s="350" t="e">
        <f>COUNTIFS(#REF!,$B252,#REF!,$C252,#REF!,"Turístico",#REF!,"&gt;0")</f>
        <v>#REF!</v>
      </c>
      <c r="J252" s="349" t="e">
        <f>COUNTIFS(#REF!,$B252,#REF!,$C252,#REF!,J$208)</f>
        <v>#REF!</v>
      </c>
      <c r="K252" s="349" t="e">
        <f>COUNTIFS(#REF!,$B252,#REF!,$C252,#REF!,K$208)</f>
        <v>#REF!</v>
      </c>
      <c r="L252" s="350" t="e">
        <f>COUNTIFS(#REF!,$B252,#REF!,$C252,#REF!,L$208)</f>
        <v>#REF!</v>
      </c>
      <c r="M252" s="349" t="e">
        <f>COUNTIFS(#REF!,$B252,#REF!,$C252,#REF!,M$208,#REF!,"&gt;0")</f>
        <v>#REF!</v>
      </c>
      <c r="N252" s="349" t="e">
        <f>COUNTIFS(#REF!,$B252,#REF!,$C252,#REF!,N$208,#REF!,"&gt;0")</f>
        <v>#REF!</v>
      </c>
      <c r="O252" s="349" t="e">
        <f>COUNTIFS(#REF!,$B252,#REF!,$C252,#REF!,O$208,#REF!,"&gt;0")</f>
        <v>#REF!</v>
      </c>
      <c r="P252" s="349" t="e">
        <f>COUNTIFS(#REF!,$B252,#REF!,$C252,#REF!,P$208,#REF!,"&gt;0")</f>
        <v>#REF!</v>
      </c>
      <c r="Q252" s="349" t="e">
        <f>COUNTIFS(#REF!,$B252,#REF!,$C252,#REF!,Q$208,#REF!,"&gt;0")</f>
        <v>#REF!</v>
      </c>
      <c r="R252" s="349" t="e">
        <f>COUNTIFS(#REF!,$B252,#REF!,$C252,#REF!,R$208,#REF!,"&gt;0")</f>
        <v>#REF!</v>
      </c>
      <c r="S252" s="349" t="e">
        <f>COUNTIFS(#REF!,$B252,#REF!,$C252,#REF!,S$208,#REF!,"&gt;0")</f>
        <v>#REF!</v>
      </c>
      <c r="T252" s="349" t="e">
        <f>COUNTIFS(#REF!,$B252,#REF!,$C252,#REF!,T$208,#REF!,"&gt;0")</f>
        <v>#REF!</v>
      </c>
      <c r="U252" s="349" t="e">
        <f>COUNTIFS(#REF!,$B252,#REF!,$C252,#REF!,U$208,#REF!,"&gt;0")</f>
        <v>#REF!</v>
      </c>
      <c r="V252" s="351" t="e">
        <f>COUNTIFS(#REF!,$B252,#REF!,$C252,#REF!,V$208,#REF!,"&gt;0")</f>
        <v>#REF!</v>
      </c>
      <c r="W252" s="349" t="e">
        <f>COUNTIFS(#REF!,$B252,#REF!,$C252,#REF!,W$208,#REF!,"&gt;0",#REF!, "Turístico")</f>
        <v>#REF!</v>
      </c>
      <c r="X252" s="349" t="e">
        <f>COUNTIFS(#REF!,$B252,#REF!,$C252,#REF!,X$208,#REF!,"&gt;0",#REF!, "Turístico")</f>
        <v>#REF!</v>
      </c>
      <c r="Y252" s="349" t="e">
        <f>COUNTIFS(#REF!,$B252,#REF!,$C252,#REF!,Y$208,#REF!,"&gt;0",#REF!, "Turístico")</f>
        <v>#REF!</v>
      </c>
      <c r="Z252" s="349" t="e">
        <f>COUNTIFS(#REF!,$B252,#REF!,$C252,#REF!,Z$208,#REF!,"&gt;0",#REF!, "Turístico")</f>
        <v>#REF!</v>
      </c>
      <c r="AA252" s="349" t="e">
        <f>COUNTIFS(#REF!,$B252,#REF!,$C252,#REF!,AA$208,#REF!,"&gt;0",#REF!, "Turístico")</f>
        <v>#REF!</v>
      </c>
      <c r="AB252" s="352" t="e">
        <f>COUNTIFS(#REF!,$B252,#REF!,$C252,#REF!,AB$208,#REF!,"&gt;0",#REF!, "Turístico")</f>
        <v>#REF!</v>
      </c>
      <c r="AC252" s="349" t="e">
        <f>COUNTIFS(#REF!,$B252,#REF!,$C252,#REF!,AC$208,#REF!,"&gt;0",#REF!,"Turístico")</f>
        <v>#REF!</v>
      </c>
      <c r="AD252" s="349" t="e">
        <f>COUNTIFS(#REF!,$B252,#REF!,$C252,#REF!,AD$208,#REF!,"&gt;0",#REF!,"Turístico")</f>
        <v>#REF!</v>
      </c>
      <c r="AE252" s="349" t="e">
        <f>COUNTIFS(#REF!,$B252,#REF!,$C252,#REF!,AE$208,#REF!,"&gt;0",#REF!,"Turístico")</f>
        <v>#REF!</v>
      </c>
      <c r="AF252" s="349" t="e">
        <f>COUNTIFS(#REF!,$B252,#REF!,$C252,#REF!,AF$208,#REF!,"&gt;0",#REF!,"Turístico")</f>
        <v>#REF!</v>
      </c>
      <c r="AG252" s="349" t="e">
        <f>COUNTIFS(#REF!,$B252,#REF!,$C252,#REF!,AG$208,#REF!,"&gt;0",#REF!,"Turístico")</f>
        <v>#REF!</v>
      </c>
      <c r="AH252" s="349" t="e">
        <f>COUNTIFS(#REF!,$B252,#REF!,$C252,#REF!,AH$208,#REF!,"&gt;0",#REF!,"Turístico")</f>
        <v>#REF!</v>
      </c>
    </row>
    <row r="253" spans="1:34" ht="13" x14ac:dyDescent="0.15">
      <c r="A253" s="7"/>
      <c r="B253" s="346">
        <v>2020</v>
      </c>
      <c r="C253" s="347">
        <v>5</v>
      </c>
      <c r="D253" s="348" t="e">
        <f t="shared" si="112"/>
        <v>#REF!</v>
      </c>
      <c r="E253" s="349" t="e">
        <f>COUNTIFS(#REF!,$B253,#REF!,$C253,#REF!,"Corporativo",#REF!,"&gt;0")</f>
        <v>#REF!</v>
      </c>
      <c r="F253" s="350" t="e">
        <f>COUNTIFS(#REF!,$B253,#REF!,$C253,#REF!,"Turístico",#REF!,"&gt;0")</f>
        <v>#REF!</v>
      </c>
      <c r="G253" s="348" t="e">
        <f t="shared" si="113"/>
        <v>#REF!</v>
      </c>
      <c r="H253" s="349" t="e">
        <f>COUNTIFS(#REF!,$B253,#REF!,$C253,#REF!,"Corporativo",#REF!,"&gt;0")</f>
        <v>#REF!</v>
      </c>
      <c r="I253" s="350" t="e">
        <f>COUNTIFS(#REF!,$B253,#REF!,$C253,#REF!,"Turístico",#REF!,"&gt;0")</f>
        <v>#REF!</v>
      </c>
      <c r="J253" s="349" t="e">
        <f>COUNTIFS(#REF!,$B253,#REF!,$C253,#REF!,J$208)</f>
        <v>#REF!</v>
      </c>
      <c r="K253" s="349" t="e">
        <f>COUNTIFS(#REF!,$B253,#REF!,$C253,#REF!,K$208)</f>
        <v>#REF!</v>
      </c>
      <c r="L253" s="350" t="e">
        <f>COUNTIFS(#REF!,$B253,#REF!,$C253,#REF!,L$208)</f>
        <v>#REF!</v>
      </c>
      <c r="M253" s="349" t="e">
        <f>COUNTIFS(#REF!,$B253,#REF!,$C253,#REF!,M$208,#REF!,"&gt;0")</f>
        <v>#REF!</v>
      </c>
      <c r="N253" s="349" t="e">
        <f>COUNTIFS(#REF!,$B253,#REF!,$C253,#REF!,N$208,#REF!,"&gt;0")</f>
        <v>#REF!</v>
      </c>
      <c r="O253" s="349" t="e">
        <f>COUNTIFS(#REF!,$B253,#REF!,$C253,#REF!,O$208,#REF!,"&gt;0")</f>
        <v>#REF!</v>
      </c>
      <c r="P253" s="349" t="e">
        <f>COUNTIFS(#REF!,$B253,#REF!,$C253,#REF!,P$208,#REF!,"&gt;0")</f>
        <v>#REF!</v>
      </c>
      <c r="Q253" s="349" t="e">
        <f>COUNTIFS(#REF!,$B253,#REF!,$C253,#REF!,Q$208,#REF!,"&gt;0")</f>
        <v>#REF!</v>
      </c>
      <c r="R253" s="349" t="e">
        <f>COUNTIFS(#REF!,$B253,#REF!,$C253,#REF!,R$208,#REF!,"&gt;0")</f>
        <v>#REF!</v>
      </c>
      <c r="S253" s="349" t="e">
        <f>COUNTIFS(#REF!,$B253,#REF!,$C253,#REF!,S$208,#REF!,"&gt;0")</f>
        <v>#REF!</v>
      </c>
      <c r="T253" s="349" t="e">
        <f>COUNTIFS(#REF!,$B253,#REF!,$C253,#REF!,T$208,#REF!,"&gt;0")</f>
        <v>#REF!</v>
      </c>
      <c r="U253" s="349" t="e">
        <f>COUNTIFS(#REF!,$B253,#REF!,$C253,#REF!,U$208,#REF!,"&gt;0")</f>
        <v>#REF!</v>
      </c>
      <c r="V253" s="351" t="e">
        <f>COUNTIFS(#REF!,$B253,#REF!,$C253,#REF!,V$208,#REF!,"&gt;0")</f>
        <v>#REF!</v>
      </c>
      <c r="W253" s="349" t="e">
        <f>COUNTIFS(#REF!,$B253,#REF!,$C253,#REF!,W$208,#REF!,"&gt;0",#REF!, "Turístico")</f>
        <v>#REF!</v>
      </c>
      <c r="X253" s="349" t="e">
        <f>COUNTIFS(#REF!,$B253,#REF!,$C253,#REF!,X$208,#REF!,"&gt;0",#REF!, "Turístico")</f>
        <v>#REF!</v>
      </c>
      <c r="Y253" s="349" t="e">
        <f>COUNTIFS(#REF!,$B253,#REF!,$C253,#REF!,Y$208,#REF!,"&gt;0",#REF!, "Turístico")</f>
        <v>#REF!</v>
      </c>
      <c r="Z253" s="349" t="e">
        <f>COUNTIFS(#REF!,$B253,#REF!,$C253,#REF!,Z$208,#REF!,"&gt;0",#REF!, "Turístico")</f>
        <v>#REF!</v>
      </c>
      <c r="AA253" s="349" t="e">
        <f>COUNTIFS(#REF!,$B253,#REF!,$C253,#REF!,AA$208,#REF!,"&gt;0",#REF!, "Turístico")</f>
        <v>#REF!</v>
      </c>
      <c r="AB253" s="352" t="e">
        <f>COUNTIFS(#REF!,$B253,#REF!,$C253,#REF!,AB$208,#REF!,"&gt;0",#REF!, "Turístico")</f>
        <v>#REF!</v>
      </c>
      <c r="AC253" s="349" t="e">
        <f>COUNTIFS(#REF!,$B253,#REF!,$C253,#REF!,AC$208,#REF!,"&gt;0",#REF!,"Turístico")</f>
        <v>#REF!</v>
      </c>
      <c r="AD253" s="349" t="e">
        <f>COUNTIFS(#REF!,$B253,#REF!,$C253,#REF!,AD$208,#REF!,"&gt;0",#REF!,"Turístico")</f>
        <v>#REF!</v>
      </c>
      <c r="AE253" s="349" t="e">
        <f>COUNTIFS(#REF!,$B253,#REF!,$C253,#REF!,AE$208,#REF!,"&gt;0",#REF!,"Turístico")</f>
        <v>#REF!</v>
      </c>
      <c r="AF253" s="349" t="e">
        <f>COUNTIFS(#REF!,$B253,#REF!,$C253,#REF!,AF$208,#REF!,"&gt;0",#REF!,"Turístico")</f>
        <v>#REF!</v>
      </c>
      <c r="AG253" s="349" t="e">
        <f>COUNTIFS(#REF!,$B253,#REF!,$C253,#REF!,AG$208,#REF!,"&gt;0",#REF!,"Turístico")</f>
        <v>#REF!</v>
      </c>
      <c r="AH253" s="349" t="e">
        <f>COUNTIFS(#REF!,$B253,#REF!,$C253,#REF!,AH$208,#REF!,"&gt;0",#REF!,"Turístico")</f>
        <v>#REF!</v>
      </c>
    </row>
    <row r="254" spans="1:34" ht="13" x14ac:dyDescent="0.15">
      <c r="A254" s="7"/>
      <c r="B254" s="346">
        <v>2020</v>
      </c>
      <c r="C254" s="347">
        <v>6</v>
      </c>
      <c r="D254" s="348" t="e">
        <f t="shared" si="112"/>
        <v>#REF!</v>
      </c>
      <c r="E254" s="349" t="e">
        <f>COUNTIFS(#REF!,$B254,#REF!,$C254,#REF!,"Corporativo",#REF!,"&gt;0")</f>
        <v>#REF!</v>
      </c>
      <c r="F254" s="350" t="e">
        <f>COUNTIFS(#REF!,$B254,#REF!,$C254,#REF!,"Turístico",#REF!,"&gt;0")</f>
        <v>#REF!</v>
      </c>
      <c r="G254" s="348" t="e">
        <f t="shared" si="113"/>
        <v>#REF!</v>
      </c>
      <c r="H254" s="349" t="e">
        <f>COUNTIFS(#REF!,$B254,#REF!,$C254,#REF!,"Corporativo",#REF!,"&gt;0")</f>
        <v>#REF!</v>
      </c>
      <c r="I254" s="350" t="e">
        <f>COUNTIFS(#REF!,$B254,#REF!,$C254,#REF!,"Turístico",#REF!,"&gt;0")</f>
        <v>#REF!</v>
      </c>
      <c r="J254" s="349" t="e">
        <f>COUNTIFS(#REF!,$B254,#REF!,$C254,#REF!,J$208)</f>
        <v>#REF!</v>
      </c>
      <c r="K254" s="349" t="e">
        <f>COUNTIFS(#REF!,$B254,#REF!,$C254,#REF!,K$208)</f>
        <v>#REF!</v>
      </c>
      <c r="L254" s="350" t="e">
        <f>COUNTIFS(#REF!,$B254,#REF!,$C254,#REF!,L$208)</f>
        <v>#REF!</v>
      </c>
      <c r="M254" s="349" t="e">
        <f>COUNTIFS(#REF!,$B254,#REF!,$C254,#REF!,M$208,#REF!,"&gt;0")</f>
        <v>#REF!</v>
      </c>
      <c r="N254" s="349" t="e">
        <f>COUNTIFS(#REF!,$B254,#REF!,$C254,#REF!,N$208,#REF!,"&gt;0")</f>
        <v>#REF!</v>
      </c>
      <c r="O254" s="349" t="e">
        <f>COUNTIFS(#REF!,$B254,#REF!,$C254,#REF!,O$208,#REF!,"&gt;0")</f>
        <v>#REF!</v>
      </c>
      <c r="P254" s="349" t="e">
        <f>COUNTIFS(#REF!,$B254,#REF!,$C254,#REF!,P$208,#REF!,"&gt;0")</f>
        <v>#REF!</v>
      </c>
      <c r="Q254" s="349" t="e">
        <f>COUNTIFS(#REF!,$B254,#REF!,$C254,#REF!,Q$208,#REF!,"&gt;0")</f>
        <v>#REF!</v>
      </c>
      <c r="R254" s="349" t="e">
        <f>COUNTIFS(#REF!,$B254,#REF!,$C254,#REF!,R$208,#REF!,"&gt;0")</f>
        <v>#REF!</v>
      </c>
      <c r="S254" s="349" t="e">
        <f>COUNTIFS(#REF!,$B254,#REF!,$C254,#REF!,S$208,#REF!,"&gt;0")</f>
        <v>#REF!</v>
      </c>
      <c r="T254" s="349" t="e">
        <f>COUNTIFS(#REF!,$B254,#REF!,$C254,#REF!,T$208,#REF!,"&gt;0")</f>
        <v>#REF!</v>
      </c>
      <c r="U254" s="349" t="e">
        <f>COUNTIFS(#REF!,$B254,#REF!,$C254,#REF!,U$208,#REF!,"&gt;0")</f>
        <v>#REF!</v>
      </c>
      <c r="V254" s="351" t="e">
        <f>COUNTIFS(#REF!,$B254,#REF!,$C254,#REF!,V$208,#REF!,"&gt;0")</f>
        <v>#REF!</v>
      </c>
      <c r="W254" s="349" t="e">
        <f>COUNTIFS(#REF!,$B254,#REF!,$C254,#REF!,W$208,#REF!,"&gt;0",#REF!, "Turístico")</f>
        <v>#REF!</v>
      </c>
      <c r="X254" s="349" t="e">
        <f>COUNTIFS(#REF!,$B254,#REF!,$C254,#REF!,X$208,#REF!,"&gt;0",#REF!, "Turístico")</f>
        <v>#REF!</v>
      </c>
      <c r="Y254" s="349" t="e">
        <f>COUNTIFS(#REF!,$B254,#REF!,$C254,#REF!,Y$208,#REF!,"&gt;0",#REF!, "Turístico")</f>
        <v>#REF!</v>
      </c>
      <c r="Z254" s="349" t="e">
        <f>COUNTIFS(#REF!,$B254,#REF!,$C254,#REF!,Z$208,#REF!,"&gt;0",#REF!, "Turístico")</f>
        <v>#REF!</v>
      </c>
      <c r="AA254" s="349" t="e">
        <f>COUNTIFS(#REF!,$B254,#REF!,$C254,#REF!,AA$208,#REF!,"&gt;0",#REF!, "Turístico")</f>
        <v>#REF!</v>
      </c>
      <c r="AB254" s="352" t="e">
        <f>COUNTIFS(#REF!,$B254,#REF!,$C254,#REF!,AB$208,#REF!,"&gt;0",#REF!, "Turístico")</f>
        <v>#REF!</v>
      </c>
      <c r="AC254" s="349" t="e">
        <f>COUNTIFS(#REF!,$B254,#REF!,$C254,#REF!,AC$208,#REF!,"&gt;0",#REF!,"Turístico")</f>
        <v>#REF!</v>
      </c>
      <c r="AD254" s="349" t="e">
        <f>COUNTIFS(#REF!,$B254,#REF!,$C254,#REF!,AD$208,#REF!,"&gt;0",#REF!,"Turístico")</f>
        <v>#REF!</v>
      </c>
      <c r="AE254" s="349" t="e">
        <f>COUNTIFS(#REF!,$B254,#REF!,$C254,#REF!,AE$208,#REF!,"&gt;0",#REF!,"Turístico")</f>
        <v>#REF!</v>
      </c>
      <c r="AF254" s="349" t="e">
        <f>COUNTIFS(#REF!,$B254,#REF!,$C254,#REF!,AF$208,#REF!,"&gt;0",#REF!,"Turístico")</f>
        <v>#REF!</v>
      </c>
      <c r="AG254" s="349" t="e">
        <f>COUNTIFS(#REF!,$B254,#REF!,$C254,#REF!,AG$208,#REF!,"&gt;0",#REF!,"Turístico")</f>
        <v>#REF!</v>
      </c>
      <c r="AH254" s="349" t="e">
        <f>COUNTIFS(#REF!,$B254,#REF!,$C254,#REF!,AH$208,#REF!,"&gt;0",#REF!,"Turístico")</f>
        <v>#REF!</v>
      </c>
    </row>
    <row r="255" spans="1:34" ht="13" x14ac:dyDescent="0.15">
      <c r="A255" s="7"/>
      <c r="B255" s="346">
        <v>2020</v>
      </c>
      <c r="C255" s="347">
        <v>7</v>
      </c>
      <c r="D255" s="348" t="e">
        <f t="shared" si="112"/>
        <v>#REF!</v>
      </c>
      <c r="E255" s="349" t="e">
        <f>COUNTIFS(#REF!,$B255,#REF!,$C255,#REF!,"Corporativo",#REF!,"&gt;0")</f>
        <v>#REF!</v>
      </c>
      <c r="F255" s="350" t="e">
        <f>COUNTIFS(#REF!,$B255,#REF!,$C255,#REF!,"Turístico",#REF!,"&gt;0")</f>
        <v>#REF!</v>
      </c>
      <c r="G255" s="348" t="e">
        <f t="shared" si="113"/>
        <v>#REF!</v>
      </c>
      <c r="H255" s="349" t="e">
        <f>COUNTIFS(#REF!,$B255,#REF!,$C255,#REF!,"Corporativo",#REF!,"&gt;0")</f>
        <v>#REF!</v>
      </c>
      <c r="I255" s="350" t="e">
        <f>COUNTIFS(#REF!,$B255,#REF!,$C255,#REF!,"Turístico",#REF!,"&gt;0")</f>
        <v>#REF!</v>
      </c>
      <c r="J255" s="349" t="e">
        <f>COUNTIFS(#REF!,$B255,#REF!,$C255,#REF!,J$208)</f>
        <v>#REF!</v>
      </c>
      <c r="K255" s="349" t="e">
        <f>COUNTIFS(#REF!,$B255,#REF!,$C255,#REF!,K$208)</f>
        <v>#REF!</v>
      </c>
      <c r="L255" s="350" t="e">
        <f>COUNTIFS(#REF!,$B255,#REF!,$C255,#REF!,L$208)</f>
        <v>#REF!</v>
      </c>
      <c r="M255" s="349" t="e">
        <f>COUNTIFS(#REF!,$B255,#REF!,$C255,#REF!,M$208,#REF!,"&gt;0")</f>
        <v>#REF!</v>
      </c>
      <c r="N255" s="349" t="e">
        <f>COUNTIFS(#REF!,$B255,#REF!,$C255,#REF!,N$208,#REF!,"&gt;0")</f>
        <v>#REF!</v>
      </c>
      <c r="O255" s="349" t="e">
        <f>COUNTIFS(#REF!,$B255,#REF!,$C255,#REF!,O$208,#REF!,"&gt;0")</f>
        <v>#REF!</v>
      </c>
      <c r="P255" s="349" t="e">
        <f>COUNTIFS(#REF!,$B255,#REF!,$C255,#REF!,P$208,#REF!,"&gt;0")</f>
        <v>#REF!</v>
      </c>
      <c r="Q255" s="349" t="e">
        <f>COUNTIFS(#REF!,$B255,#REF!,$C255,#REF!,Q$208,#REF!,"&gt;0")</f>
        <v>#REF!</v>
      </c>
      <c r="R255" s="349" t="e">
        <f>COUNTIFS(#REF!,$B255,#REF!,$C255,#REF!,R$208,#REF!,"&gt;0")</f>
        <v>#REF!</v>
      </c>
      <c r="S255" s="349" t="e">
        <f>COUNTIFS(#REF!,$B255,#REF!,$C255,#REF!,S$208,#REF!,"&gt;0")</f>
        <v>#REF!</v>
      </c>
      <c r="T255" s="349" t="e">
        <f>COUNTIFS(#REF!,$B255,#REF!,$C255,#REF!,T$208,#REF!,"&gt;0")</f>
        <v>#REF!</v>
      </c>
      <c r="U255" s="349" t="e">
        <f>COUNTIFS(#REF!,$B255,#REF!,$C255,#REF!,U$208,#REF!,"&gt;0")</f>
        <v>#REF!</v>
      </c>
      <c r="V255" s="351" t="e">
        <f>COUNTIFS(#REF!,$B255,#REF!,$C255,#REF!,V$208,#REF!,"&gt;0")</f>
        <v>#REF!</v>
      </c>
      <c r="W255" s="349" t="e">
        <f>COUNTIFS(#REF!,$B255,#REF!,$C255,#REF!,W$208,#REF!,"&gt;0",#REF!, "Turístico")</f>
        <v>#REF!</v>
      </c>
      <c r="X255" s="349" t="e">
        <f>COUNTIFS(#REF!,$B255,#REF!,$C255,#REF!,X$208,#REF!,"&gt;0",#REF!, "Turístico")</f>
        <v>#REF!</v>
      </c>
      <c r="Y255" s="349" t="e">
        <f>COUNTIFS(#REF!,$B255,#REF!,$C255,#REF!,Y$208,#REF!,"&gt;0",#REF!, "Turístico")</f>
        <v>#REF!</v>
      </c>
      <c r="Z255" s="349" t="e">
        <f>COUNTIFS(#REF!,$B255,#REF!,$C255,#REF!,Z$208,#REF!,"&gt;0",#REF!, "Turístico")</f>
        <v>#REF!</v>
      </c>
      <c r="AA255" s="349" t="e">
        <f>COUNTIFS(#REF!,$B255,#REF!,$C255,#REF!,AA$208,#REF!,"&gt;0",#REF!, "Turístico")</f>
        <v>#REF!</v>
      </c>
      <c r="AB255" s="352" t="e">
        <f>COUNTIFS(#REF!,$B255,#REF!,$C255,#REF!,AB$208,#REF!,"&gt;0",#REF!, "Turístico")</f>
        <v>#REF!</v>
      </c>
      <c r="AC255" s="349" t="e">
        <f>COUNTIFS(#REF!,$B255,#REF!,$C255,#REF!,AC$208,#REF!,"&gt;0",#REF!,"Turístico")</f>
        <v>#REF!</v>
      </c>
      <c r="AD255" s="349" t="e">
        <f>COUNTIFS(#REF!,$B255,#REF!,$C255,#REF!,AD$208,#REF!,"&gt;0",#REF!,"Turístico")</f>
        <v>#REF!</v>
      </c>
      <c r="AE255" s="349" t="e">
        <f>COUNTIFS(#REF!,$B255,#REF!,$C255,#REF!,AE$208,#REF!,"&gt;0",#REF!,"Turístico")</f>
        <v>#REF!</v>
      </c>
      <c r="AF255" s="349" t="e">
        <f>COUNTIFS(#REF!,$B255,#REF!,$C255,#REF!,AF$208,#REF!,"&gt;0",#REF!,"Turístico")</f>
        <v>#REF!</v>
      </c>
      <c r="AG255" s="349" t="e">
        <f>COUNTIFS(#REF!,$B255,#REF!,$C255,#REF!,AG$208,#REF!,"&gt;0",#REF!,"Turístico")</f>
        <v>#REF!</v>
      </c>
      <c r="AH255" s="349" t="e">
        <f>COUNTIFS(#REF!,$B255,#REF!,$C255,#REF!,AH$208,#REF!,"&gt;0",#REF!,"Turístico")</f>
        <v>#REF!</v>
      </c>
    </row>
    <row r="256" spans="1:34" ht="13" x14ac:dyDescent="0.15">
      <c r="A256" s="7"/>
      <c r="B256" s="346">
        <v>2020</v>
      </c>
      <c r="C256" s="347">
        <v>8</v>
      </c>
      <c r="D256" s="348" t="e">
        <f t="shared" si="112"/>
        <v>#REF!</v>
      </c>
      <c r="E256" s="349" t="e">
        <f>COUNTIFS(#REF!,$B256,#REF!,$C256,#REF!,"Corporativo",#REF!,"&gt;0")</f>
        <v>#REF!</v>
      </c>
      <c r="F256" s="350" t="e">
        <f>COUNTIFS(#REF!,$B256,#REF!,$C256,#REF!,"Turístico",#REF!,"&gt;0")</f>
        <v>#REF!</v>
      </c>
      <c r="G256" s="348" t="e">
        <f t="shared" si="113"/>
        <v>#REF!</v>
      </c>
      <c r="H256" s="349" t="e">
        <f>COUNTIFS(#REF!,$B256,#REF!,$C256,#REF!,"Corporativo",#REF!,"&gt;0")</f>
        <v>#REF!</v>
      </c>
      <c r="I256" s="350" t="e">
        <f>COUNTIFS(#REF!,$B256,#REF!,$C256,#REF!,"Turístico",#REF!,"&gt;0")</f>
        <v>#REF!</v>
      </c>
      <c r="J256" s="349" t="e">
        <f>COUNTIFS(#REF!,$B256,#REF!,$C256,#REF!,J$208)</f>
        <v>#REF!</v>
      </c>
      <c r="K256" s="349" t="e">
        <f>COUNTIFS(#REF!,$B256,#REF!,$C256,#REF!,K$208)</f>
        <v>#REF!</v>
      </c>
      <c r="L256" s="350" t="e">
        <f>COUNTIFS(#REF!,$B256,#REF!,$C256,#REF!,L$208)</f>
        <v>#REF!</v>
      </c>
      <c r="M256" s="349" t="e">
        <f>COUNTIFS(#REF!,$B256,#REF!,$C256,#REF!,M$208,#REF!,"&gt;0")</f>
        <v>#REF!</v>
      </c>
      <c r="N256" s="349" t="e">
        <f>COUNTIFS(#REF!,$B256,#REF!,$C256,#REF!,N$208,#REF!,"&gt;0")</f>
        <v>#REF!</v>
      </c>
      <c r="O256" s="349" t="e">
        <f>COUNTIFS(#REF!,$B256,#REF!,$C256,#REF!,O$208,#REF!,"&gt;0")</f>
        <v>#REF!</v>
      </c>
      <c r="P256" s="349" t="e">
        <f>COUNTIFS(#REF!,$B256,#REF!,$C256,#REF!,P$208,#REF!,"&gt;0")</f>
        <v>#REF!</v>
      </c>
      <c r="Q256" s="349" t="e">
        <f>COUNTIFS(#REF!,$B256,#REF!,$C256,#REF!,Q$208,#REF!,"&gt;0")</f>
        <v>#REF!</v>
      </c>
      <c r="R256" s="349" t="e">
        <f>COUNTIFS(#REF!,$B256,#REF!,$C256,#REF!,R$208,#REF!,"&gt;0")</f>
        <v>#REF!</v>
      </c>
      <c r="S256" s="349" t="e">
        <f>COUNTIFS(#REF!,$B256,#REF!,$C256,#REF!,S$208,#REF!,"&gt;0")</f>
        <v>#REF!</v>
      </c>
      <c r="T256" s="349" t="e">
        <f>COUNTIFS(#REF!,$B256,#REF!,$C256,#REF!,T$208,#REF!,"&gt;0")</f>
        <v>#REF!</v>
      </c>
      <c r="U256" s="349" t="e">
        <f>COUNTIFS(#REF!,$B256,#REF!,$C256,#REF!,U$208,#REF!,"&gt;0")</f>
        <v>#REF!</v>
      </c>
      <c r="V256" s="351" t="e">
        <f>COUNTIFS(#REF!,$B256,#REF!,$C256,#REF!,V$208,#REF!,"&gt;0")</f>
        <v>#REF!</v>
      </c>
      <c r="W256" s="349" t="e">
        <f>COUNTIFS(#REF!,$B256,#REF!,$C256,#REF!,W$208,#REF!,"&gt;0",#REF!, "Turístico")</f>
        <v>#REF!</v>
      </c>
      <c r="X256" s="349" t="e">
        <f>COUNTIFS(#REF!,$B256,#REF!,$C256,#REF!,X$208,#REF!,"&gt;0",#REF!, "Turístico")</f>
        <v>#REF!</v>
      </c>
      <c r="Y256" s="349" t="e">
        <f>COUNTIFS(#REF!,$B256,#REF!,$C256,#REF!,Y$208,#REF!,"&gt;0",#REF!, "Turístico")</f>
        <v>#REF!</v>
      </c>
      <c r="Z256" s="349" t="e">
        <f>COUNTIFS(#REF!,$B256,#REF!,$C256,#REF!,Z$208,#REF!,"&gt;0",#REF!, "Turístico")</f>
        <v>#REF!</v>
      </c>
      <c r="AA256" s="349" t="e">
        <f>COUNTIFS(#REF!,$B256,#REF!,$C256,#REF!,AA$208,#REF!,"&gt;0",#REF!, "Turístico")</f>
        <v>#REF!</v>
      </c>
      <c r="AB256" s="352" t="e">
        <f>COUNTIFS(#REF!,$B256,#REF!,$C256,#REF!,AB$208,#REF!,"&gt;0",#REF!, "Turístico")</f>
        <v>#REF!</v>
      </c>
      <c r="AC256" s="349" t="e">
        <f>COUNTIFS(#REF!,$B256,#REF!,$C256,#REF!,AC$208,#REF!,"&gt;0",#REF!,"Turístico")</f>
        <v>#REF!</v>
      </c>
      <c r="AD256" s="349" t="e">
        <f>COUNTIFS(#REF!,$B256,#REF!,$C256,#REF!,AD$208,#REF!,"&gt;0",#REF!,"Turístico")</f>
        <v>#REF!</v>
      </c>
      <c r="AE256" s="349" t="e">
        <f>COUNTIFS(#REF!,$B256,#REF!,$C256,#REF!,AE$208,#REF!,"&gt;0",#REF!,"Turístico")</f>
        <v>#REF!</v>
      </c>
      <c r="AF256" s="349" t="e">
        <f>COUNTIFS(#REF!,$B256,#REF!,$C256,#REF!,AF$208,#REF!,"&gt;0",#REF!,"Turístico")</f>
        <v>#REF!</v>
      </c>
      <c r="AG256" s="349" t="e">
        <f>COUNTIFS(#REF!,$B256,#REF!,$C256,#REF!,AG$208,#REF!,"&gt;0",#REF!,"Turístico")</f>
        <v>#REF!</v>
      </c>
      <c r="AH256" s="349" t="e">
        <f>COUNTIFS(#REF!,$B256,#REF!,$C256,#REF!,AH$208,#REF!,"&gt;0",#REF!,"Turístico")</f>
        <v>#REF!</v>
      </c>
    </row>
    <row r="257" spans="1:34" ht="13" x14ac:dyDescent="0.15">
      <c r="A257" s="7"/>
      <c r="B257" s="346">
        <v>2020</v>
      </c>
      <c r="C257" s="347">
        <v>9</v>
      </c>
      <c r="D257" s="348" t="e">
        <f t="shared" si="112"/>
        <v>#REF!</v>
      </c>
      <c r="E257" s="349" t="e">
        <f>COUNTIFS(#REF!,$B257,#REF!,$C257,#REF!,"Corporativo",#REF!,"&gt;0")</f>
        <v>#REF!</v>
      </c>
      <c r="F257" s="350" t="e">
        <f>COUNTIFS(#REF!,$B257,#REF!,$C257,#REF!,"Turístico",#REF!,"&gt;0")</f>
        <v>#REF!</v>
      </c>
      <c r="G257" s="348" t="e">
        <f t="shared" si="113"/>
        <v>#REF!</v>
      </c>
      <c r="H257" s="349" t="e">
        <f>COUNTIFS(#REF!,$B257,#REF!,$C257,#REF!,"Corporativo",#REF!,"&gt;0")</f>
        <v>#REF!</v>
      </c>
      <c r="I257" s="350" t="e">
        <f>COUNTIFS(#REF!,$B257,#REF!,$C257,#REF!,"Turístico",#REF!,"&gt;0")</f>
        <v>#REF!</v>
      </c>
      <c r="J257" s="349" t="e">
        <f>COUNTIFS(#REF!,$B257,#REF!,$C257,#REF!,J$208)</f>
        <v>#REF!</v>
      </c>
      <c r="K257" s="349" t="e">
        <f>COUNTIFS(#REF!,$B257,#REF!,$C257,#REF!,K$208)</f>
        <v>#REF!</v>
      </c>
      <c r="L257" s="350" t="e">
        <f>COUNTIFS(#REF!,$B257,#REF!,$C257,#REF!,L$208)</f>
        <v>#REF!</v>
      </c>
      <c r="M257" s="349" t="e">
        <f>COUNTIFS(#REF!,$B257,#REF!,$C257,#REF!,M$208,#REF!,"&gt;0")</f>
        <v>#REF!</v>
      </c>
      <c r="N257" s="349" t="e">
        <f>COUNTIFS(#REF!,$B257,#REF!,$C257,#REF!,N$208,#REF!,"&gt;0")</f>
        <v>#REF!</v>
      </c>
      <c r="O257" s="349" t="e">
        <f>COUNTIFS(#REF!,$B257,#REF!,$C257,#REF!,O$208,#REF!,"&gt;0")</f>
        <v>#REF!</v>
      </c>
      <c r="P257" s="349" t="e">
        <f>COUNTIFS(#REF!,$B257,#REF!,$C257,#REF!,P$208,#REF!,"&gt;0")</f>
        <v>#REF!</v>
      </c>
      <c r="Q257" s="349" t="e">
        <f>COUNTIFS(#REF!,$B257,#REF!,$C257,#REF!,Q$208,#REF!,"&gt;0")</f>
        <v>#REF!</v>
      </c>
      <c r="R257" s="349" t="e">
        <f>COUNTIFS(#REF!,$B257,#REF!,$C257,#REF!,R$208,#REF!,"&gt;0")</f>
        <v>#REF!</v>
      </c>
      <c r="S257" s="349" t="e">
        <f>COUNTIFS(#REF!,$B257,#REF!,$C257,#REF!,S$208,#REF!,"&gt;0")</f>
        <v>#REF!</v>
      </c>
      <c r="T257" s="349" t="e">
        <f>COUNTIFS(#REF!,$B257,#REF!,$C257,#REF!,T$208,#REF!,"&gt;0")</f>
        <v>#REF!</v>
      </c>
      <c r="U257" s="349" t="e">
        <f>COUNTIFS(#REF!,$B257,#REF!,$C257,#REF!,U$208,#REF!,"&gt;0")</f>
        <v>#REF!</v>
      </c>
      <c r="V257" s="351" t="e">
        <f>COUNTIFS(#REF!,$B257,#REF!,$C257,#REF!,V$208,#REF!,"&gt;0")</f>
        <v>#REF!</v>
      </c>
      <c r="W257" s="349" t="e">
        <f>COUNTIFS(#REF!,$B257,#REF!,$C257,#REF!,W$208,#REF!,"&gt;0",#REF!, "Turístico")</f>
        <v>#REF!</v>
      </c>
      <c r="X257" s="349" t="e">
        <f>COUNTIFS(#REF!,$B257,#REF!,$C257,#REF!,X$208,#REF!,"&gt;0",#REF!, "Turístico")</f>
        <v>#REF!</v>
      </c>
      <c r="Y257" s="349" t="e">
        <f>COUNTIFS(#REF!,$B257,#REF!,$C257,#REF!,Y$208,#REF!,"&gt;0",#REF!, "Turístico")</f>
        <v>#REF!</v>
      </c>
      <c r="Z257" s="349" t="e">
        <f>COUNTIFS(#REF!,$B257,#REF!,$C257,#REF!,Z$208,#REF!,"&gt;0",#REF!, "Turístico")</f>
        <v>#REF!</v>
      </c>
      <c r="AA257" s="349" t="e">
        <f>COUNTIFS(#REF!,$B257,#REF!,$C257,#REF!,AA$208,#REF!,"&gt;0",#REF!, "Turístico")</f>
        <v>#REF!</v>
      </c>
      <c r="AB257" s="352" t="e">
        <f>COUNTIFS(#REF!,$B257,#REF!,$C257,#REF!,AB$208,#REF!,"&gt;0",#REF!, "Turístico")</f>
        <v>#REF!</v>
      </c>
      <c r="AC257" s="349" t="e">
        <f>COUNTIFS(#REF!,$B257,#REF!,$C257,#REF!,AC$208,#REF!,"&gt;0",#REF!,"Turístico")</f>
        <v>#REF!</v>
      </c>
      <c r="AD257" s="349" t="e">
        <f>COUNTIFS(#REF!,$B257,#REF!,$C257,#REF!,AD$208,#REF!,"&gt;0",#REF!,"Turístico")</f>
        <v>#REF!</v>
      </c>
      <c r="AE257" s="349" t="e">
        <f>COUNTIFS(#REF!,$B257,#REF!,$C257,#REF!,AE$208,#REF!,"&gt;0",#REF!,"Turístico")</f>
        <v>#REF!</v>
      </c>
      <c r="AF257" s="349" t="e">
        <f>COUNTIFS(#REF!,$B257,#REF!,$C257,#REF!,AF$208,#REF!,"&gt;0",#REF!,"Turístico")</f>
        <v>#REF!</v>
      </c>
      <c r="AG257" s="349" t="e">
        <f>COUNTIFS(#REF!,$B257,#REF!,$C257,#REF!,AG$208,#REF!,"&gt;0",#REF!,"Turístico")</f>
        <v>#REF!</v>
      </c>
      <c r="AH257" s="349" t="e">
        <f>COUNTIFS(#REF!,$B257,#REF!,$C257,#REF!,AH$208,#REF!,"&gt;0",#REF!,"Turístico")</f>
        <v>#REF!</v>
      </c>
    </row>
    <row r="258" spans="1:34" ht="13" x14ac:dyDescent="0.15">
      <c r="A258" s="7"/>
      <c r="B258" s="346">
        <v>2020</v>
      </c>
      <c r="C258" s="347">
        <v>10</v>
      </c>
      <c r="D258" s="348" t="e">
        <f t="shared" si="112"/>
        <v>#REF!</v>
      </c>
      <c r="E258" s="349" t="e">
        <f>COUNTIFS(#REF!,$B258,#REF!,$C258,#REF!,"Corporativo",#REF!,"&gt;0")</f>
        <v>#REF!</v>
      </c>
      <c r="F258" s="350" t="e">
        <f>COUNTIFS(#REF!,$B258,#REF!,$C258,#REF!,"Turístico",#REF!,"&gt;0")</f>
        <v>#REF!</v>
      </c>
      <c r="G258" s="348" t="e">
        <f t="shared" si="113"/>
        <v>#REF!</v>
      </c>
      <c r="H258" s="349" t="e">
        <f>COUNTIFS(#REF!,$B258,#REF!,$C258,#REF!,"Corporativo",#REF!,"&gt;0")</f>
        <v>#REF!</v>
      </c>
      <c r="I258" s="350" t="e">
        <f>COUNTIFS(#REF!,$B258,#REF!,$C258,#REF!,"Turístico",#REF!,"&gt;0")</f>
        <v>#REF!</v>
      </c>
      <c r="J258" s="349" t="e">
        <f>COUNTIFS(#REF!,$B258,#REF!,$C258,#REF!,J$208)</f>
        <v>#REF!</v>
      </c>
      <c r="K258" s="349" t="e">
        <f>COUNTIFS(#REF!,$B258,#REF!,$C258,#REF!,K$208)</f>
        <v>#REF!</v>
      </c>
      <c r="L258" s="350" t="e">
        <f>COUNTIFS(#REF!,$B258,#REF!,$C258,#REF!,L$208)</f>
        <v>#REF!</v>
      </c>
      <c r="M258" s="349" t="e">
        <f>COUNTIFS(#REF!,$B258,#REF!,$C258,#REF!,M$208,#REF!,"&gt;0")</f>
        <v>#REF!</v>
      </c>
      <c r="N258" s="349" t="e">
        <f>COUNTIFS(#REF!,$B258,#REF!,$C258,#REF!,N$208,#REF!,"&gt;0")</f>
        <v>#REF!</v>
      </c>
      <c r="O258" s="349" t="e">
        <f>COUNTIFS(#REF!,$B258,#REF!,$C258,#REF!,O$208,#REF!,"&gt;0")</f>
        <v>#REF!</v>
      </c>
      <c r="P258" s="349" t="e">
        <f>COUNTIFS(#REF!,$B258,#REF!,$C258,#REF!,P$208,#REF!,"&gt;0")</f>
        <v>#REF!</v>
      </c>
      <c r="Q258" s="349" t="e">
        <f>COUNTIFS(#REF!,$B258,#REF!,$C258,#REF!,Q$208,#REF!,"&gt;0")</f>
        <v>#REF!</v>
      </c>
      <c r="R258" s="349" t="e">
        <f>COUNTIFS(#REF!,$B258,#REF!,$C258,#REF!,R$208,#REF!,"&gt;0")</f>
        <v>#REF!</v>
      </c>
      <c r="S258" s="349" t="e">
        <f>COUNTIFS(#REF!,$B258,#REF!,$C258,#REF!,S$208,#REF!,"&gt;0")</f>
        <v>#REF!</v>
      </c>
      <c r="T258" s="349" t="e">
        <f>COUNTIFS(#REF!,$B258,#REF!,$C258,#REF!,T$208,#REF!,"&gt;0")</f>
        <v>#REF!</v>
      </c>
      <c r="U258" s="349" t="e">
        <f>COUNTIFS(#REF!,$B258,#REF!,$C258,#REF!,U$208,#REF!,"&gt;0")</f>
        <v>#REF!</v>
      </c>
      <c r="V258" s="351" t="e">
        <f>COUNTIFS(#REF!,$B258,#REF!,$C258,#REF!,V$208,#REF!,"&gt;0")</f>
        <v>#REF!</v>
      </c>
      <c r="W258" s="349" t="e">
        <f>COUNTIFS(#REF!,$B258,#REF!,$C258,#REF!,W$208,#REF!,"&gt;0",#REF!, "Turístico")</f>
        <v>#REF!</v>
      </c>
      <c r="X258" s="349" t="e">
        <f>COUNTIFS(#REF!,$B258,#REF!,$C258,#REF!,X$208,#REF!,"&gt;0",#REF!, "Turístico")</f>
        <v>#REF!</v>
      </c>
      <c r="Y258" s="349" t="e">
        <f>COUNTIFS(#REF!,$B258,#REF!,$C258,#REF!,Y$208,#REF!,"&gt;0",#REF!, "Turístico")</f>
        <v>#REF!</v>
      </c>
      <c r="Z258" s="349" t="e">
        <f>COUNTIFS(#REF!,$B258,#REF!,$C258,#REF!,Z$208,#REF!,"&gt;0",#REF!, "Turístico")</f>
        <v>#REF!</v>
      </c>
      <c r="AA258" s="349" t="e">
        <f>COUNTIFS(#REF!,$B258,#REF!,$C258,#REF!,AA$208,#REF!,"&gt;0",#REF!, "Turístico")</f>
        <v>#REF!</v>
      </c>
      <c r="AB258" s="352" t="e">
        <f>COUNTIFS(#REF!,$B258,#REF!,$C258,#REF!,AB$208,#REF!,"&gt;0",#REF!, "Turístico")</f>
        <v>#REF!</v>
      </c>
      <c r="AC258" s="349" t="e">
        <f>COUNTIFS(#REF!,$B258,#REF!,$C258,#REF!,AC$208,#REF!,"&gt;0",#REF!,"Turístico")</f>
        <v>#REF!</v>
      </c>
      <c r="AD258" s="349" t="e">
        <f>COUNTIFS(#REF!,$B258,#REF!,$C258,#REF!,AD$208,#REF!,"&gt;0",#REF!,"Turístico")</f>
        <v>#REF!</v>
      </c>
      <c r="AE258" s="349" t="e">
        <f>COUNTIFS(#REF!,$B258,#REF!,$C258,#REF!,AE$208,#REF!,"&gt;0",#REF!,"Turístico")</f>
        <v>#REF!</v>
      </c>
      <c r="AF258" s="349" t="e">
        <f>COUNTIFS(#REF!,$B258,#REF!,$C258,#REF!,AF$208,#REF!,"&gt;0",#REF!,"Turístico")</f>
        <v>#REF!</v>
      </c>
      <c r="AG258" s="349" t="e">
        <f>COUNTIFS(#REF!,$B258,#REF!,$C258,#REF!,AG$208,#REF!,"&gt;0",#REF!,"Turístico")</f>
        <v>#REF!</v>
      </c>
      <c r="AH258" s="349" t="e">
        <f>COUNTIFS(#REF!,$B258,#REF!,$C258,#REF!,AH$208,#REF!,"&gt;0",#REF!,"Turístico")</f>
        <v>#REF!</v>
      </c>
    </row>
    <row r="259" spans="1:34" ht="13" x14ac:dyDescent="0.15">
      <c r="A259" s="7"/>
      <c r="B259" s="346">
        <v>2020</v>
      </c>
      <c r="C259" s="347">
        <v>11</v>
      </c>
      <c r="D259" s="348" t="e">
        <f t="shared" si="112"/>
        <v>#REF!</v>
      </c>
      <c r="E259" s="349" t="e">
        <f>COUNTIFS(#REF!,$B259,#REF!,$C259,#REF!,"Corporativo",#REF!,"&gt;0")</f>
        <v>#REF!</v>
      </c>
      <c r="F259" s="350" t="e">
        <f>COUNTIFS(#REF!,$B259,#REF!,$C259,#REF!,"Turístico",#REF!,"&gt;0")</f>
        <v>#REF!</v>
      </c>
      <c r="G259" s="348" t="e">
        <f t="shared" si="113"/>
        <v>#REF!</v>
      </c>
      <c r="H259" s="349" t="e">
        <f>COUNTIFS(#REF!,$B259,#REF!,$C259,#REF!,"Corporativo",#REF!,"&gt;0")</f>
        <v>#REF!</v>
      </c>
      <c r="I259" s="350" t="e">
        <f>COUNTIFS(#REF!,$B259,#REF!,$C259,#REF!,"Turístico",#REF!,"&gt;0")</f>
        <v>#REF!</v>
      </c>
      <c r="J259" s="349" t="e">
        <f>COUNTIFS(#REF!,$B259,#REF!,$C259,#REF!,J$208)</f>
        <v>#REF!</v>
      </c>
      <c r="K259" s="349" t="e">
        <f>COUNTIFS(#REF!,$B259,#REF!,$C259,#REF!,K$208)</f>
        <v>#REF!</v>
      </c>
      <c r="L259" s="350" t="e">
        <f>COUNTIFS(#REF!,$B259,#REF!,$C259,#REF!,L$208)</f>
        <v>#REF!</v>
      </c>
      <c r="M259" s="349" t="e">
        <f>COUNTIFS(#REF!,$B259,#REF!,$C259,#REF!,M$208,#REF!,"&gt;0")</f>
        <v>#REF!</v>
      </c>
      <c r="N259" s="349" t="e">
        <f>COUNTIFS(#REF!,$B259,#REF!,$C259,#REF!,N$208,#REF!,"&gt;0")</f>
        <v>#REF!</v>
      </c>
      <c r="O259" s="349" t="e">
        <f>COUNTIFS(#REF!,$B259,#REF!,$C259,#REF!,O$208,#REF!,"&gt;0")</f>
        <v>#REF!</v>
      </c>
      <c r="P259" s="349" t="e">
        <f>COUNTIFS(#REF!,$B259,#REF!,$C259,#REF!,P$208,#REF!,"&gt;0")</f>
        <v>#REF!</v>
      </c>
      <c r="Q259" s="349" t="e">
        <f>COUNTIFS(#REF!,$B259,#REF!,$C259,#REF!,Q$208,#REF!,"&gt;0")</f>
        <v>#REF!</v>
      </c>
      <c r="R259" s="349" t="e">
        <f>COUNTIFS(#REF!,$B259,#REF!,$C259,#REF!,R$208,#REF!,"&gt;0")</f>
        <v>#REF!</v>
      </c>
      <c r="S259" s="349" t="e">
        <f>COUNTIFS(#REF!,$B259,#REF!,$C259,#REF!,S$208,#REF!,"&gt;0")</f>
        <v>#REF!</v>
      </c>
      <c r="T259" s="349" t="e">
        <f>COUNTIFS(#REF!,$B259,#REF!,$C259,#REF!,T$208,#REF!,"&gt;0")</f>
        <v>#REF!</v>
      </c>
      <c r="U259" s="349" t="e">
        <f>COUNTIFS(#REF!,$B259,#REF!,$C259,#REF!,U$208,#REF!,"&gt;0")</f>
        <v>#REF!</v>
      </c>
      <c r="V259" s="351" t="e">
        <f>COUNTIFS(#REF!,$B259,#REF!,$C259,#REF!,V$208,#REF!,"&gt;0")</f>
        <v>#REF!</v>
      </c>
      <c r="W259" s="349" t="e">
        <f>COUNTIFS(#REF!,$B259,#REF!,$C259,#REF!,W$208,#REF!,"&gt;0",#REF!, "Turístico")</f>
        <v>#REF!</v>
      </c>
      <c r="X259" s="349" t="e">
        <f>COUNTIFS(#REF!,$B259,#REF!,$C259,#REF!,X$208,#REF!,"&gt;0",#REF!, "Turístico")</f>
        <v>#REF!</v>
      </c>
      <c r="Y259" s="349" t="e">
        <f>COUNTIFS(#REF!,$B259,#REF!,$C259,#REF!,Y$208,#REF!,"&gt;0",#REF!, "Turístico")</f>
        <v>#REF!</v>
      </c>
      <c r="Z259" s="349" t="e">
        <f>COUNTIFS(#REF!,$B259,#REF!,$C259,#REF!,Z$208,#REF!,"&gt;0",#REF!, "Turístico")</f>
        <v>#REF!</v>
      </c>
      <c r="AA259" s="349" t="e">
        <f>COUNTIFS(#REF!,$B259,#REF!,$C259,#REF!,AA$208,#REF!,"&gt;0",#REF!, "Turístico")</f>
        <v>#REF!</v>
      </c>
      <c r="AB259" s="352" t="e">
        <f>COUNTIFS(#REF!,$B259,#REF!,$C259,#REF!,AB$208,#REF!,"&gt;0",#REF!, "Turístico")</f>
        <v>#REF!</v>
      </c>
      <c r="AC259" s="349" t="e">
        <f>COUNTIFS(#REF!,$B259,#REF!,$C259,#REF!,AC$208,#REF!,"&gt;0",#REF!,"Turístico")</f>
        <v>#REF!</v>
      </c>
      <c r="AD259" s="349" t="e">
        <f>COUNTIFS(#REF!,$B259,#REF!,$C259,#REF!,AD$208,#REF!,"&gt;0",#REF!,"Turístico")</f>
        <v>#REF!</v>
      </c>
      <c r="AE259" s="349" t="e">
        <f>COUNTIFS(#REF!,$B259,#REF!,$C259,#REF!,AE$208,#REF!,"&gt;0",#REF!,"Turístico")</f>
        <v>#REF!</v>
      </c>
      <c r="AF259" s="349" t="e">
        <f>COUNTIFS(#REF!,$B259,#REF!,$C259,#REF!,AF$208,#REF!,"&gt;0",#REF!,"Turístico")</f>
        <v>#REF!</v>
      </c>
      <c r="AG259" s="349" t="e">
        <f>COUNTIFS(#REF!,$B259,#REF!,$C259,#REF!,AG$208,#REF!,"&gt;0",#REF!,"Turístico")</f>
        <v>#REF!</v>
      </c>
      <c r="AH259" s="349" t="e">
        <f>COUNTIFS(#REF!,$B259,#REF!,$C259,#REF!,AH$208,#REF!,"&gt;0",#REF!,"Turístico")</f>
        <v>#REF!</v>
      </c>
    </row>
    <row r="260" spans="1:34" ht="13" x14ac:dyDescent="0.15">
      <c r="A260" s="7"/>
      <c r="B260" s="353">
        <v>2020</v>
      </c>
      <c r="C260" s="354">
        <v>12</v>
      </c>
      <c r="D260" s="355" t="e">
        <f t="shared" si="112"/>
        <v>#REF!</v>
      </c>
      <c r="E260" s="356" t="e">
        <f>COUNTIFS(#REF!,$B260,#REF!,$C260,#REF!,"Corporativo",#REF!,"&gt;0")</f>
        <v>#REF!</v>
      </c>
      <c r="F260" s="357" t="e">
        <f>COUNTIFS(#REF!,$B260,#REF!,$C260,#REF!,"Turístico",#REF!,"&gt;0")</f>
        <v>#REF!</v>
      </c>
      <c r="G260" s="355" t="e">
        <f t="shared" si="113"/>
        <v>#REF!</v>
      </c>
      <c r="H260" s="356" t="e">
        <f>COUNTIFS(#REF!,$B260,#REF!,$C260,#REF!,"Corporativo",#REF!,"&gt;0")</f>
        <v>#REF!</v>
      </c>
      <c r="I260" s="357" t="e">
        <f>COUNTIFS(#REF!,$B260,#REF!,$C260,#REF!,"Turístico",#REF!,"&gt;0")</f>
        <v>#REF!</v>
      </c>
      <c r="J260" s="356" t="e">
        <f>COUNTIFS(#REF!,$B260,#REF!,$C260,#REF!,J$208)</f>
        <v>#REF!</v>
      </c>
      <c r="K260" s="356" t="e">
        <f>COUNTIFS(#REF!,$B260,#REF!,$C260,#REF!,K$208)</f>
        <v>#REF!</v>
      </c>
      <c r="L260" s="357" t="e">
        <f>COUNTIFS(#REF!,$B260,#REF!,$C260,#REF!,L$208)</f>
        <v>#REF!</v>
      </c>
      <c r="M260" s="349" t="e">
        <f>COUNTIFS(#REF!,$B260,#REF!,$C260,#REF!,M$208,#REF!,"&gt;0")</f>
        <v>#REF!</v>
      </c>
      <c r="N260" s="349" t="e">
        <f>COUNTIFS(#REF!,$B260,#REF!,$C260,#REF!,N$208,#REF!,"&gt;0")</f>
        <v>#REF!</v>
      </c>
      <c r="O260" s="349" t="e">
        <f>COUNTIFS(#REF!,$B260,#REF!,$C260,#REF!,O$208,#REF!,"&gt;0")</f>
        <v>#REF!</v>
      </c>
      <c r="P260" s="349" t="e">
        <f>COUNTIFS(#REF!,$B260,#REF!,$C260,#REF!,P$208,#REF!,"&gt;0")</f>
        <v>#REF!</v>
      </c>
      <c r="Q260" s="349" t="e">
        <f>COUNTIFS(#REF!,$B260,#REF!,$C260,#REF!,Q$208,#REF!,"&gt;0")</f>
        <v>#REF!</v>
      </c>
      <c r="R260" s="349" t="e">
        <f>COUNTIFS(#REF!,$B260,#REF!,$C260,#REF!,R$208,#REF!,"&gt;0")</f>
        <v>#REF!</v>
      </c>
      <c r="S260" s="349" t="e">
        <f>COUNTIFS(#REF!,$B260,#REF!,$C260,#REF!,S$208,#REF!,"&gt;0")</f>
        <v>#REF!</v>
      </c>
      <c r="T260" s="349" t="e">
        <f>COUNTIFS(#REF!,$B260,#REF!,$C260,#REF!,T$208,#REF!,"&gt;0")</f>
        <v>#REF!</v>
      </c>
      <c r="U260" s="349" t="e">
        <f>COUNTIFS(#REF!,$B260,#REF!,$C260,#REF!,U$208,#REF!,"&gt;0")</f>
        <v>#REF!</v>
      </c>
      <c r="V260" s="351" t="e">
        <f>COUNTIFS(#REF!,$B260,#REF!,$C260,#REF!,V$208,#REF!,"&gt;0")</f>
        <v>#REF!</v>
      </c>
      <c r="W260" s="349" t="e">
        <f>COUNTIFS(#REF!,$B260,#REF!,$C260,#REF!,W$208,#REF!,"&gt;0",#REF!, "Turístico")</f>
        <v>#REF!</v>
      </c>
      <c r="X260" s="349" t="e">
        <f>COUNTIFS(#REF!,$B260,#REF!,$C260,#REF!,X$208,#REF!,"&gt;0",#REF!, "Turístico")</f>
        <v>#REF!</v>
      </c>
      <c r="Y260" s="349" t="e">
        <f>COUNTIFS(#REF!,$B260,#REF!,$C260,#REF!,Y$208,#REF!,"&gt;0",#REF!, "Turístico")</f>
        <v>#REF!</v>
      </c>
      <c r="Z260" s="349" t="e">
        <f>COUNTIFS(#REF!,$B260,#REF!,$C260,#REF!,Z$208,#REF!,"&gt;0",#REF!, "Turístico")</f>
        <v>#REF!</v>
      </c>
      <c r="AA260" s="349" t="e">
        <f>COUNTIFS(#REF!,$B260,#REF!,$C260,#REF!,AA$208,#REF!,"&gt;0",#REF!, "Turístico")</f>
        <v>#REF!</v>
      </c>
      <c r="AB260" s="352" t="e">
        <f>COUNTIFS(#REF!,$B260,#REF!,$C260,#REF!,AB$208,#REF!,"&gt;0",#REF!, "Turístico")</f>
        <v>#REF!</v>
      </c>
      <c r="AC260" s="349" t="e">
        <f>COUNTIFS(#REF!,$B260,#REF!,$C260,#REF!,AC$208,#REF!,"&gt;0",#REF!,"Turístico")</f>
        <v>#REF!</v>
      </c>
      <c r="AD260" s="349" t="e">
        <f>COUNTIFS(#REF!,$B260,#REF!,$C260,#REF!,AD$208,#REF!,"&gt;0",#REF!,"Turístico")</f>
        <v>#REF!</v>
      </c>
      <c r="AE260" s="349" t="e">
        <f>COUNTIFS(#REF!,$B260,#REF!,$C260,#REF!,AE$208,#REF!,"&gt;0",#REF!,"Turístico")</f>
        <v>#REF!</v>
      </c>
      <c r="AF260" s="349" t="e">
        <f>COUNTIFS(#REF!,$B260,#REF!,$C260,#REF!,AF$208,#REF!,"&gt;0",#REF!,"Turístico")</f>
        <v>#REF!</v>
      </c>
      <c r="AG260" s="349" t="e">
        <f>COUNTIFS(#REF!,$B260,#REF!,$C260,#REF!,AG$208,#REF!,"&gt;0",#REF!,"Turístico")</f>
        <v>#REF!</v>
      </c>
      <c r="AH260" s="349" t="e">
        <f>COUNTIFS(#REF!,$B260,#REF!,$C260,#REF!,AH$208,#REF!,"&gt;0",#REF!,"Turístico")</f>
        <v>#REF!</v>
      </c>
    </row>
    <row r="261" spans="1:34" ht="13" x14ac:dyDescent="0.15">
      <c r="A261" s="7"/>
      <c r="B261" s="341">
        <v>2020</v>
      </c>
      <c r="C261" s="342">
        <v>0</v>
      </c>
      <c r="D261" s="343" t="e">
        <f t="shared" ref="D261:AH261" si="114">SUM(D249:D260)</f>
        <v>#REF!</v>
      </c>
      <c r="E261" s="343" t="e">
        <f t="shared" si="114"/>
        <v>#REF!</v>
      </c>
      <c r="F261" s="343" t="e">
        <f t="shared" si="114"/>
        <v>#REF!</v>
      </c>
      <c r="G261" s="343" t="e">
        <f t="shared" si="114"/>
        <v>#REF!</v>
      </c>
      <c r="H261" s="343" t="e">
        <f t="shared" si="114"/>
        <v>#REF!</v>
      </c>
      <c r="I261" s="343" t="e">
        <f t="shared" si="114"/>
        <v>#REF!</v>
      </c>
      <c r="J261" s="343" t="e">
        <f t="shared" si="114"/>
        <v>#REF!</v>
      </c>
      <c r="K261" s="343" t="e">
        <f t="shared" si="114"/>
        <v>#REF!</v>
      </c>
      <c r="L261" s="343" t="e">
        <f t="shared" si="114"/>
        <v>#REF!</v>
      </c>
      <c r="M261" s="343" t="e">
        <f t="shared" si="114"/>
        <v>#REF!</v>
      </c>
      <c r="N261" s="343" t="e">
        <f t="shared" si="114"/>
        <v>#REF!</v>
      </c>
      <c r="O261" s="343" t="e">
        <f t="shared" si="114"/>
        <v>#REF!</v>
      </c>
      <c r="P261" s="343" t="e">
        <f t="shared" si="114"/>
        <v>#REF!</v>
      </c>
      <c r="Q261" s="343" t="e">
        <f t="shared" si="114"/>
        <v>#REF!</v>
      </c>
      <c r="R261" s="343" t="e">
        <f t="shared" si="114"/>
        <v>#REF!</v>
      </c>
      <c r="S261" s="343" t="e">
        <f t="shared" si="114"/>
        <v>#REF!</v>
      </c>
      <c r="T261" s="343" t="e">
        <f t="shared" si="114"/>
        <v>#REF!</v>
      </c>
      <c r="U261" s="343" t="e">
        <f t="shared" si="114"/>
        <v>#REF!</v>
      </c>
      <c r="V261" s="358" t="e">
        <f t="shared" si="114"/>
        <v>#REF!</v>
      </c>
      <c r="W261" s="343" t="e">
        <f t="shared" si="114"/>
        <v>#REF!</v>
      </c>
      <c r="X261" s="343" t="e">
        <f t="shared" si="114"/>
        <v>#REF!</v>
      </c>
      <c r="Y261" s="343" t="e">
        <f t="shared" si="114"/>
        <v>#REF!</v>
      </c>
      <c r="Z261" s="343" t="e">
        <f t="shared" si="114"/>
        <v>#REF!</v>
      </c>
      <c r="AA261" s="343" t="e">
        <f t="shared" si="114"/>
        <v>#REF!</v>
      </c>
      <c r="AB261" s="359" t="e">
        <f t="shared" si="114"/>
        <v>#REF!</v>
      </c>
      <c r="AC261" s="343" t="e">
        <f t="shared" si="114"/>
        <v>#REF!</v>
      </c>
      <c r="AD261" s="343" t="e">
        <f t="shared" si="114"/>
        <v>#REF!</v>
      </c>
      <c r="AE261" s="343" t="e">
        <f t="shared" si="114"/>
        <v>#REF!</v>
      </c>
      <c r="AF261" s="343" t="e">
        <f t="shared" si="114"/>
        <v>#REF!</v>
      </c>
      <c r="AG261" s="343" t="e">
        <f t="shared" si="114"/>
        <v>#REF!</v>
      </c>
      <c r="AH261" s="343" t="e">
        <f t="shared" si="114"/>
        <v>#REF!</v>
      </c>
    </row>
    <row r="262" spans="1:34" ht="13" x14ac:dyDescent="0.15">
      <c r="A262" s="7"/>
      <c r="B262" s="346">
        <v>2021</v>
      </c>
      <c r="C262" s="347">
        <v>1</v>
      </c>
      <c r="D262" s="348" t="e">
        <f t="shared" ref="D262:D273" si="115">E262+F262</f>
        <v>#REF!</v>
      </c>
      <c r="E262" s="349" t="e">
        <f>COUNTIFS(#REF!,$B262,#REF!,$C262,#REF!,"Corporativo",#REF!,"&gt;0")</f>
        <v>#REF!</v>
      </c>
      <c r="F262" s="350" t="e">
        <f>COUNTIFS(#REF!,$B262,#REF!,$C262,#REF!,"Turístico",#REF!,"&gt;0")</f>
        <v>#REF!</v>
      </c>
      <c r="G262" s="348" t="e">
        <f t="shared" ref="G262:G273" si="116">H262+I262</f>
        <v>#REF!</v>
      </c>
      <c r="H262" s="349" t="e">
        <f>COUNTIFS(#REF!,$B262,#REF!,$C262,#REF!,"Corporativo",#REF!,"&gt;0")</f>
        <v>#REF!</v>
      </c>
      <c r="I262" s="350" t="e">
        <f>COUNTIFS(#REF!,$B262,#REF!,$C262,#REF!,"Turístico",#REF!,"&gt;0")</f>
        <v>#REF!</v>
      </c>
      <c r="J262" s="349" t="e">
        <f>COUNTIFS(#REF!,$B262,#REF!,$C262,#REF!,J$208)</f>
        <v>#REF!</v>
      </c>
      <c r="K262" s="349" t="e">
        <f>COUNTIFS(#REF!,$B262,#REF!,$C262,#REF!,K$208)</f>
        <v>#REF!</v>
      </c>
      <c r="L262" s="350" t="e">
        <f>COUNTIFS(#REF!,$B262,#REF!,$C262,#REF!,L$208)</f>
        <v>#REF!</v>
      </c>
      <c r="M262" s="349" t="e">
        <f>COUNTIFS(#REF!,$B262,#REF!,$C262,#REF!,M$208,#REF!,"&gt;0")</f>
        <v>#REF!</v>
      </c>
      <c r="N262" s="349" t="e">
        <f>COUNTIFS(#REF!,$B262,#REF!,$C262,#REF!,N$208,#REF!,"&gt;0")</f>
        <v>#REF!</v>
      </c>
      <c r="O262" s="349" t="e">
        <f>COUNTIFS(#REF!,$B262,#REF!,$C262,#REF!,O$208,#REF!,"&gt;0")</f>
        <v>#REF!</v>
      </c>
      <c r="P262" s="349" t="e">
        <f>COUNTIFS(#REF!,$B262,#REF!,$C262,#REF!,P$208,#REF!,"&gt;0")</f>
        <v>#REF!</v>
      </c>
      <c r="Q262" s="349" t="e">
        <f>COUNTIFS(#REF!,$B262,#REF!,$C262,#REF!,Q$208,#REF!,"&gt;0")</f>
        <v>#REF!</v>
      </c>
      <c r="R262" s="349" t="e">
        <f>COUNTIFS(#REF!,$B262,#REF!,$C262,#REF!,R$208,#REF!,"&gt;0")</f>
        <v>#REF!</v>
      </c>
      <c r="S262" s="349" t="e">
        <f>COUNTIFS(#REF!,$B262,#REF!,$C262,#REF!,S$208,#REF!,"&gt;0")</f>
        <v>#REF!</v>
      </c>
      <c r="T262" s="349" t="e">
        <f>COUNTIFS(#REF!,$B262,#REF!,$C262,#REF!,T$208,#REF!,"&gt;0")</f>
        <v>#REF!</v>
      </c>
      <c r="U262" s="349" t="e">
        <f>COUNTIFS(#REF!,$B262,#REF!,$C262,#REF!,U$208,#REF!,"&gt;0")</f>
        <v>#REF!</v>
      </c>
      <c r="V262" s="351" t="e">
        <f>COUNTIFS(#REF!,$B262,#REF!,$C262,#REF!,V$208,#REF!,"&gt;0")</f>
        <v>#REF!</v>
      </c>
      <c r="W262" s="349" t="e">
        <f>COUNTIFS(#REF!,$B262,#REF!,$C262,#REF!,W$208,#REF!,"&gt;0",#REF!, "Turístico")</f>
        <v>#REF!</v>
      </c>
      <c r="X262" s="349" t="e">
        <f>COUNTIFS(#REF!,$B262,#REF!,$C262,#REF!,X$208,#REF!,"&gt;0",#REF!, "Turístico")</f>
        <v>#REF!</v>
      </c>
      <c r="Y262" s="349" t="e">
        <f>COUNTIFS(#REF!,$B262,#REF!,$C262,#REF!,Y$208,#REF!,"&gt;0",#REF!, "Turístico")</f>
        <v>#REF!</v>
      </c>
      <c r="Z262" s="349" t="e">
        <f>COUNTIFS(#REF!,$B262,#REF!,$C262,#REF!,Z$208,#REF!,"&gt;0",#REF!, "Turístico")</f>
        <v>#REF!</v>
      </c>
      <c r="AA262" s="349" t="e">
        <f>COUNTIFS(#REF!,$B262,#REF!,$C262,#REF!,AA$208,#REF!,"&gt;0",#REF!, "Turístico")</f>
        <v>#REF!</v>
      </c>
      <c r="AB262" s="352" t="e">
        <f>COUNTIFS(#REF!,$B262,#REF!,$C262,#REF!,AB$208,#REF!,"&gt;0",#REF!, "Turístico")</f>
        <v>#REF!</v>
      </c>
      <c r="AC262" s="349" t="e">
        <f>COUNTIFS(#REF!,$B262,#REF!,$C262,#REF!,AC$208,#REF!,"&gt;0",#REF!,"Turístico")</f>
        <v>#REF!</v>
      </c>
      <c r="AD262" s="349" t="e">
        <f>COUNTIFS(#REF!,$B262,#REF!,$C262,#REF!,AD$208,#REF!,"&gt;0",#REF!,"Turístico")</f>
        <v>#REF!</v>
      </c>
      <c r="AE262" s="349" t="e">
        <f>COUNTIFS(#REF!,$B262,#REF!,$C262,#REF!,AE$208,#REF!,"&gt;0",#REF!,"Turístico")</f>
        <v>#REF!</v>
      </c>
      <c r="AF262" s="349" t="e">
        <f>COUNTIFS(#REF!,$B262,#REF!,$C262,#REF!,AF$208,#REF!,"&gt;0",#REF!,"Turístico")</f>
        <v>#REF!</v>
      </c>
      <c r="AG262" s="349" t="e">
        <f>COUNTIFS(#REF!,$B262,#REF!,$C262,#REF!,AG$208,#REF!,"&gt;0",#REF!,"Turístico")</f>
        <v>#REF!</v>
      </c>
      <c r="AH262" s="349" t="e">
        <f>COUNTIFS(#REF!,$B262,#REF!,$C262,#REF!,AH$208,#REF!,"&gt;0",#REF!,"Turístico")</f>
        <v>#REF!</v>
      </c>
    </row>
    <row r="263" spans="1:34" ht="13" x14ac:dyDescent="0.15">
      <c r="A263" s="7"/>
      <c r="B263" s="346">
        <v>2021</v>
      </c>
      <c r="C263" s="347">
        <v>2</v>
      </c>
      <c r="D263" s="348" t="e">
        <f t="shared" si="115"/>
        <v>#REF!</v>
      </c>
      <c r="E263" s="349" t="e">
        <f>COUNTIFS(#REF!,$B263,#REF!,$C263,#REF!,"Corporativo",#REF!,"&gt;0")</f>
        <v>#REF!</v>
      </c>
      <c r="F263" s="350" t="e">
        <f>COUNTIFS(#REF!,$B263,#REF!,$C263,#REF!,"Turístico",#REF!,"&gt;0")</f>
        <v>#REF!</v>
      </c>
      <c r="G263" s="348" t="e">
        <f t="shared" si="116"/>
        <v>#REF!</v>
      </c>
      <c r="H263" s="349" t="e">
        <f>COUNTIFS(#REF!,$B263,#REF!,$C263,#REF!,"Corporativo",#REF!,"&gt;0")</f>
        <v>#REF!</v>
      </c>
      <c r="I263" s="350" t="e">
        <f>COUNTIFS(#REF!,$B263,#REF!,$C263,#REF!,"Turístico",#REF!,"&gt;0")</f>
        <v>#REF!</v>
      </c>
      <c r="J263" s="349" t="e">
        <f>COUNTIFS(#REF!,$B263,#REF!,$C263,#REF!,J$208)</f>
        <v>#REF!</v>
      </c>
      <c r="K263" s="349" t="e">
        <f>COUNTIFS(#REF!,$B263,#REF!,$C263,#REF!,K$208)</f>
        <v>#REF!</v>
      </c>
      <c r="L263" s="350" t="e">
        <f>COUNTIFS(#REF!,$B263,#REF!,$C263,#REF!,L$208)</f>
        <v>#REF!</v>
      </c>
      <c r="M263" s="349" t="e">
        <f>COUNTIFS(#REF!,$B263,#REF!,$C263,#REF!,M$208,#REF!,"&gt;0")</f>
        <v>#REF!</v>
      </c>
      <c r="N263" s="349" t="e">
        <f>COUNTIFS(#REF!,$B263,#REF!,$C263,#REF!,N$208,#REF!,"&gt;0")</f>
        <v>#REF!</v>
      </c>
      <c r="O263" s="349" t="e">
        <f>COUNTIFS(#REF!,$B263,#REF!,$C263,#REF!,O$208,#REF!,"&gt;0")</f>
        <v>#REF!</v>
      </c>
      <c r="P263" s="349" t="e">
        <f>COUNTIFS(#REF!,$B263,#REF!,$C263,#REF!,P$208,#REF!,"&gt;0")</f>
        <v>#REF!</v>
      </c>
      <c r="Q263" s="349" t="e">
        <f>COUNTIFS(#REF!,$B263,#REF!,$C263,#REF!,Q$208,#REF!,"&gt;0")</f>
        <v>#REF!</v>
      </c>
      <c r="R263" s="349" t="e">
        <f>COUNTIFS(#REF!,$B263,#REF!,$C263,#REF!,R$208,#REF!,"&gt;0")</f>
        <v>#REF!</v>
      </c>
      <c r="S263" s="349" t="e">
        <f>COUNTIFS(#REF!,$B263,#REF!,$C263,#REF!,S$208,#REF!,"&gt;0")</f>
        <v>#REF!</v>
      </c>
      <c r="T263" s="349" t="e">
        <f>COUNTIFS(#REF!,$B263,#REF!,$C263,#REF!,T$208,#REF!,"&gt;0")</f>
        <v>#REF!</v>
      </c>
      <c r="U263" s="349" t="e">
        <f>COUNTIFS(#REF!,$B263,#REF!,$C263,#REF!,U$208,#REF!,"&gt;0")</f>
        <v>#REF!</v>
      </c>
      <c r="V263" s="351" t="e">
        <f>COUNTIFS(#REF!,$B263,#REF!,$C263,#REF!,V$208,#REF!,"&gt;0")</f>
        <v>#REF!</v>
      </c>
      <c r="W263" s="349" t="e">
        <f>COUNTIFS(#REF!,$B263,#REF!,$C263,#REF!,W$208,#REF!,"&gt;0",#REF!, "Turístico")</f>
        <v>#REF!</v>
      </c>
      <c r="X263" s="349" t="e">
        <f>COUNTIFS(#REF!,$B263,#REF!,$C263,#REF!,X$208,#REF!,"&gt;0",#REF!, "Turístico")</f>
        <v>#REF!</v>
      </c>
      <c r="Y263" s="349" t="e">
        <f>COUNTIFS(#REF!,$B263,#REF!,$C263,#REF!,Y$208,#REF!,"&gt;0",#REF!, "Turístico")</f>
        <v>#REF!</v>
      </c>
      <c r="Z263" s="349" t="e">
        <f>COUNTIFS(#REF!,$B263,#REF!,$C263,#REF!,Z$208,#REF!,"&gt;0",#REF!, "Turístico")</f>
        <v>#REF!</v>
      </c>
      <c r="AA263" s="349" t="e">
        <f>COUNTIFS(#REF!,$B263,#REF!,$C263,#REF!,AA$208,#REF!,"&gt;0",#REF!, "Turístico")</f>
        <v>#REF!</v>
      </c>
      <c r="AB263" s="352" t="e">
        <f>COUNTIFS(#REF!,$B263,#REF!,$C263,#REF!,AB$208,#REF!,"&gt;0",#REF!, "Turístico")</f>
        <v>#REF!</v>
      </c>
      <c r="AC263" s="349" t="e">
        <f>COUNTIFS(#REF!,$B263,#REF!,$C263,#REF!,AC$208,#REF!,"&gt;0",#REF!,"Turístico")</f>
        <v>#REF!</v>
      </c>
      <c r="AD263" s="349" t="e">
        <f>COUNTIFS(#REF!,$B263,#REF!,$C263,#REF!,AD$208,#REF!,"&gt;0",#REF!,"Turístico")</f>
        <v>#REF!</v>
      </c>
      <c r="AE263" s="349" t="e">
        <f>COUNTIFS(#REF!,$B263,#REF!,$C263,#REF!,AE$208,#REF!,"&gt;0",#REF!,"Turístico")</f>
        <v>#REF!</v>
      </c>
      <c r="AF263" s="349" t="e">
        <f>COUNTIFS(#REF!,$B263,#REF!,$C263,#REF!,AF$208,#REF!,"&gt;0",#REF!,"Turístico")</f>
        <v>#REF!</v>
      </c>
      <c r="AG263" s="349" t="e">
        <f>COUNTIFS(#REF!,$B263,#REF!,$C263,#REF!,AG$208,#REF!,"&gt;0",#REF!,"Turístico")</f>
        <v>#REF!</v>
      </c>
      <c r="AH263" s="349" t="e">
        <f>COUNTIFS(#REF!,$B263,#REF!,$C263,#REF!,AH$208,#REF!,"&gt;0",#REF!,"Turístico")</f>
        <v>#REF!</v>
      </c>
    </row>
    <row r="264" spans="1:34" ht="13" x14ac:dyDescent="0.15">
      <c r="A264" s="7"/>
      <c r="B264" s="346">
        <v>2021</v>
      </c>
      <c r="C264" s="347">
        <v>3</v>
      </c>
      <c r="D264" s="348" t="e">
        <f t="shared" si="115"/>
        <v>#REF!</v>
      </c>
      <c r="E264" s="349" t="e">
        <f>COUNTIFS(#REF!,$B264,#REF!,$C264,#REF!,"Corporativo",#REF!,"&gt;0")</f>
        <v>#REF!</v>
      </c>
      <c r="F264" s="350" t="e">
        <f>COUNTIFS(#REF!,$B264,#REF!,$C264,#REF!,"Turístico",#REF!,"&gt;0")</f>
        <v>#REF!</v>
      </c>
      <c r="G264" s="348" t="e">
        <f t="shared" si="116"/>
        <v>#REF!</v>
      </c>
      <c r="H264" s="349" t="e">
        <f>COUNTIFS(#REF!,$B264,#REF!,$C264,#REF!,"Corporativo",#REF!,"&gt;0")</f>
        <v>#REF!</v>
      </c>
      <c r="I264" s="350" t="e">
        <f>COUNTIFS(#REF!,$B264,#REF!,$C264,#REF!,"Turístico",#REF!,"&gt;0")</f>
        <v>#REF!</v>
      </c>
      <c r="J264" s="349" t="e">
        <f>COUNTIFS(#REF!,$B264,#REF!,$C264,#REF!,J$208)</f>
        <v>#REF!</v>
      </c>
      <c r="K264" s="349" t="e">
        <f>COUNTIFS(#REF!,$B264,#REF!,$C264,#REF!,K$208)</f>
        <v>#REF!</v>
      </c>
      <c r="L264" s="350" t="e">
        <f>COUNTIFS(#REF!,$B264,#REF!,$C264,#REF!,L$208)</f>
        <v>#REF!</v>
      </c>
      <c r="M264" s="349" t="e">
        <f>COUNTIFS(#REF!,$B264,#REF!,$C264,#REF!,M$208,#REF!,"&gt;0")</f>
        <v>#REF!</v>
      </c>
      <c r="N264" s="349" t="e">
        <f>COUNTIFS(#REF!,$B264,#REF!,$C264,#REF!,N$208,#REF!,"&gt;0")</f>
        <v>#REF!</v>
      </c>
      <c r="O264" s="349" t="e">
        <f>COUNTIFS(#REF!,$B264,#REF!,$C264,#REF!,O$208,#REF!,"&gt;0")</f>
        <v>#REF!</v>
      </c>
      <c r="P264" s="349" t="e">
        <f>COUNTIFS(#REF!,$B264,#REF!,$C264,#REF!,P$208,#REF!,"&gt;0")</f>
        <v>#REF!</v>
      </c>
      <c r="Q264" s="349" t="e">
        <f>COUNTIFS(#REF!,$B264,#REF!,$C264,#REF!,Q$208,#REF!,"&gt;0")</f>
        <v>#REF!</v>
      </c>
      <c r="R264" s="349" t="e">
        <f>COUNTIFS(#REF!,$B264,#REF!,$C264,#REF!,R$208,#REF!,"&gt;0")</f>
        <v>#REF!</v>
      </c>
      <c r="S264" s="349" t="e">
        <f>COUNTIFS(#REF!,$B264,#REF!,$C264,#REF!,S$208,#REF!,"&gt;0")</f>
        <v>#REF!</v>
      </c>
      <c r="T264" s="349" t="e">
        <f>COUNTIFS(#REF!,$B264,#REF!,$C264,#REF!,T$208,#REF!,"&gt;0")</f>
        <v>#REF!</v>
      </c>
      <c r="U264" s="349" t="e">
        <f>COUNTIFS(#REF!,$B264,#REF!,$C264,#REF!,U$208,#REF!,"&gt;0")</f>
        <v>#REF!</v>
      </c>
      <c r="V264" s="351" t="e">
        <f>COUNTIFS(#REF!,$B264,#REF!,$C264,#REF!,V$208,#REF!,"&gt;0")</f>
        <v>#REF!</v>
      </c>
      <c r="W264" s="349" t="e">
        <f>COUNTIFS(#REF!,$B264,#REF!,$C264,#REF!,W$208,#REF!,"&gt;0",#REF!, "Turístico")</f>
        <v>#REF!</v>
      </c>
      <c r="X264" s="349" t="e">
        <f>COUNTIFS(#REF!,$B264,#REF!,$C264,#REF!,X$208,#REF!,"&gt;0",#REF!, "Turístico")</f>
        <v>#REF!</v>
      </c>
      <c r="Y264" s="349" t="e">
        <f>COUNTIFS(#REF!,$B264,#REF!,$C264,#REF!,Y$208,#REF!,"&gt;0",#REF!, "Turístico")</f>
        <v>#REF!</v>
      </c>
      <c r="Z264" s="349" t="e">
        <f>COUNTIFS(#REF!,$B264,#REF!,$C264,#REF!,Z$208,#REF!,"&gt;0",#REF!, "Turístico")</f>
        <v>#REF!</v>
      </c>
      <c r="AA264" s="349" t="e">
        <f>COUNTIFS(#REF!,$B264,#REF!,$C264,#REF!,AA$208,#REF!,"&gt;0",#REF!, "Turístico")</f>
        <v>#REF!</v>
      </c>
      <c r="AB264" s="352" t="e">
        <f>COUNTIFS(#REF!,$B264,#REF!,$C264,#REF!,AB$208,#REF!,"&gt;0",#REF!, "Turístico")</f>
        <v>#REF!</v>
      </c>
      <c r="AC264" s="349" t="e">
        <f>COUNTIFS(#REF!,$B264,#REF!,$C264,#REF!,AC$208,#REF!,"&gt;0",#REF!,"Turístico")</f>
        <v>#REF!</v>
      </c>
      <c r="AD264" s="349" t="e">
        <f>COUNTIFS(#REF!,$B264,#REF!,$C264,#REF!,AD$208,#REF!,"&gt;0",#REF!,"Turístico")</f>
        <v>#REF!</v>
      </c>
      <c r="AE264" s="349" t="e">
        <f>COUNTIFS(#REF!,$B264,#REF!,$C264,#REF!,AE$208,#REF!,"&gt;0",#REF!,"Turístico")</f>
        <v>#REF!</v>
      </c>
      <c r="AF264" s="349" t="e">
        <f>COUNTIFS(#REF!,$B264,#REF!,$C264,#REF!,AF$208,#REF!,"&gt;0",#REF!,"Turístico")</f>
        <v>#REF!</v>
      </c>
      <c r="AG264" s="349" t="e">
        <f>COUNTIFS(#REF!,$B264,#REF!,$C264,#REF!,AG$208,#REF!,"&gt;0",#REF!,"Turístico")</f>
        <v>#REF!</v>
      </c>
      <c r="AH264" s="349" t="e">
        <f>COUNTIFS(#REF!,$B264,#REF!,$C264,#REF!,AH$208,#REF!,"&gt;0",#REF!,"Turístico")</f>
        <v>#REF!</v>
      </c>
    </row>
    <row r="265" spans="1:34" ht="13" x14ac:dyDescent="0.15">
      <c r="A265" s="7"/>
      <c r="B265" s="346">
        <v>2021</v>
      </c>
      <c r="C265" s="347">
        <v>4</v>
      </c>
      <c r="D265" s="348" t="e">
        <f t="shared" si="115"/>
        <v>#REF!</v>
      </c>
      <c r="E265" s="349" t="e">
        <f>COUNTIFS(#REF!,$B265,#REF!,$C265,#REF!,"Corporativo",#REF!,"&gt;0")</f>
        <v>#REF!</v>
      </c>
      <c r="F265" s="350" t="e">
        <f>COUNTIFS(#REF!,$B265,#REF!,$C265,#REF!,"Turístico",#REF!,"&gt;0")</f>
        <v>#REF!</v>
      </c>
      <c r="G265" s="348" t="e">
        <f t="shared" si="116"/>
        <v>#REF!</v>
      </c>
      <c r="H265" s="349" t="e">
        <f>COUNTIFS(#REF!,$B265,#REF!,$C265,#REF!,"Corporativo",#REF!,"&gt;0")</f>
        <v>#REF!</v>
      </c>
      <c r="I265" s="350" t="e">
        <f>COUNTIFS(#REF!,$B265,#REF!,$C265,#REF!,"Turístico",#REF!,"&gt;0")</f>
        <v>#REF!</v>
      </c>
      <c r="J265" s="349" t="e">
        <f>COUNTIFS(#REF!,$B265,#REF!,$C265,#REF!,J$208)</f>
        <v>#REF!</v>
      </c>
      <c r="K265" s="349" t="e">
        <f>COUNTIFS(#REF!,$B265,#REF!,$C265,#REF!,K$208)</f>
        <v>#REF!</v>
      </c>
      <c r="L265" s="350" t="e">
        <f>COUNTIFS(#REF!,$B265,#REF!,$C265,#REF!,L$208)</f>
        <v>#REF!</v>
      </c>
      <c r="M265" s="349" t="e">
        <f>COUNTIFS(#REF!,$B265,#REF!,$C265,#REF!,M$208,#REF!,"&gt;0")</f>
        <v>#REF!</v>
      </c>
      <c r="N265" s="349" t="e">
        <f>COUNTIFS(#REF!,$B265,#REF!,$C265,#REF!,N$208,#REF!,"&gt;0")</f>
        <v>#REF!</v>
      </c>
      <c r="O265" s="349" t="e">
        <f>COUNTIFS(#REF!,$B265,#REF!,$C265,#REF!,O$208,#REF!,"&gt;0")</f>
        <v>#REF!</v>
      </c>
      <c r="P265" s="349" t="e">
        <f>COUNTIFS(#REF!,$B265,#REF!,$C265,#REF!,P$208,#REF!,"&gt;0")</f>
        <v>#REF!</v>
      </c>
      <c r="Q265" s="349" t="e">
        <f>COUNTIFS(#REF!,$B265,#REF!,$C265,#REF!,Q$208,#REF!,"&gt;0")</f>
        <v>#REF!</v>
      </c>
      <c r="R265" s="349" t="e">
        <f>COUNTIFS(#REF!,$B265,#REF!,$C265,#REF!,R$208,#REF!,"&gt;0")</f>
        <v>#REF!</v>
      </c>
      <c r="S265" s="349" t="e">
        <f>COUNTIFS(#REF!,$B265,#REF!,$C265,#REF!,S$208,#REF!,"&gt;0")</f>
        <v>#REF!</v>
      </c>
      <c r="T265" s="349" t="e">
        <f>COUNTIFS(#REF!,$B265,#REF!,$C265,#REF!,T$208,#REF!,"&gt;0")</f>
        <v>#REF!</v>
      </c>
      <c r="U265" s="349" t="e">
        <f>COUNTIFS(#REF!,$B265,#REF!,$C265,#REF!,U$208,#REF!,"&gt;0")</f>
        <v>#REF!</v>
      </c>
      <c r="V265" s="351" t="e">
        <f>COUNTIFS(#REF!,$B265,#REF!,$C265,#REF!,V$208,#REF!,"&gt;0")</f>
        <v>#REF!</v>
      </c>
      <c r="W265" s="349" t="e">
        <f>COUNTIFS(#REF!,$B265,#REF!,$C265,#REF!,W$208,#REF!,"&gt;0",#REF!, "Turístico")</f>
        <v>#REF!</v>
      </c>
      <c r="X265" s="349" t="e">
        <f>COUNTIFS(#REF!,$B265,#REF!,$C265,#REF!,X$208,#REF!,"&gt;0",#REF!, "Turístico")</f>
        <v>#REF!</v>
      </c>
      <c r="Y265" s="349" t="e">
        <f>COUNTIFS(#REF!,$B265,#REF!,$C265,#REF!,Y$208,#REF!,"&gt;0",#REF!, "Turístico")</f>
        <v>#REF!</v>
      </c>
      <c r="Z265" s="349" t="e">
        <f>COUNTIFS(#REF!,$B265,#REF!,$C265,#REF!,Z$208,#REF!,"&gt;0",#REF!, "Turístico")</f>
        <v>#REF!</v>
      </c>
      <c r="AA265" s="349" t="e">
        <f>COUNTIFS(#REF!,$B265,#REF!,$C265,#REF!,AA$208,#REF!,"&gt;0",#REF!, "Turístico")</f>
        <v>#REF!</v>
      </c>
      <c r="AB265" s="352" t="e">
        <f>COUNTIFS(#REF!,$B265,#REF!,$C265,#REF!,AB$208,#REF!,"&gt;0",#REF!, "Turístico")</f>
        <v>#REF!</v>
      </c>
      <c r="AC265" s="349" t="e">
        <f>COUNTIFS(#REF!,$B265,#REF!,$C265,#REF!,AC$208,#REF!,"&gt;0",#REF!,"Turístico")</f>
        <v>#REF!</v>
      </c>
      <c r="AD265" s="349" t="e">
        <f>COUNTIFS(#REF!,$B265,#REF!,$C265,#REF!,AD$208,#REF!,"&gt;0",#REF!,"Turístico")</f>
        <v>#REF!</v>
      </c>
      <c r="AE265" s="349" t="e">
        <f>COUNTIFS(#REF!,$B265,#REF!,$C265,#REF!,AE$208,#REF!,"&gt;0",#REF!,"Turístico")</f>
        <v>#REF!</v>
      </c>
      <c r="AF265" s="349" t="e">
        <f>COUNTIFS(#REF!,$B265,#REF!,$C265,#REF!,AF$208,#REF!,"&gt;0",#REF!,"Turístico")</f>
        <v>#REF!</v>
      </c>
      <c r="AG265" s="349" t="e">
        <f>COUNTIFS(#REF!,$B265,#REF!,$C265,#REF!,AG$208,#REF!,"&gt;0",#REF!,"Turístico")</f>
        <v>#REF!</v>
      </c>
      <c r="AH265" s="349" t="e">
        <f>COUNTIFS(#REF!,$B265,#REF!,$C265,#REF!,AH$208,#REF!,"&gt;0",#REF!,"Turístico")</f>
        <v>#REF!</v>
      </c>
    </row>
    <row r="266" spans="1:34" ht="13" x14ac:dyDescent="0.15">
      <c r="A266" s="7"/>
      <c r="B266" s="346">
        <v>2021</v>
      </c>
      <c r="C266" s="347">
        <v>5</v>
      </c>
      <c r="D266" s="348" t="e">
        <f t="shared" si="115"/>
        <v>#REF!</v>
      </c>
      <c r="E266" s="349" t="e">
        <f>COUNTIFS(#REF!,$B266,#REF!,$C266,#REF!,"Corporativo",#REF!,"&gt;0")</f>
        <v>#REF!</v>
      </c>
      <c r="F266" s="350" t="e">
        <f>COUNTIFS(#REF!,$B266,#REF!,$C266,#REF!,"Turístico",#REF!,"&gt;0")</f>
        <v>#REF!</v>
      </c>
      <c r="G266" s="348" t="e">
        <f t="shared" si="116"/>
        <v>#REF!</v>
      </c>
      <c r="H266" s="349" t="e">
        <f>COUNTIFS(#REF!,$B266,#REF!,$C266,#REF!,"Corporativo",#REF!,"&gt;0")</f>
        <v>#REF!</v>
      </c>
      <c r="I266" s="350" t="e">
        <f>COUNTIFS(#REF!,$B266,#REF!,$C266,#REF!,"Turístico",#REF!,"&gt;0")</f>
        <v>#REF!</v>
      </c>
      <c r="J266" s="349" t="e">
        <f>COUNTIFS(#REF!,$B266,#REF!,$C266,#REF!,J$208)</f>
        <v>#REF!</v>
      </c>
      <c r="K266" s="349" t="e">
        <f>COUNTIFS(#REF!,$B266,#REF!,$C266,#REF!,K$208)</f>
        <v>#REF!</v>
      </c>
      <c r="L266" s="350" t="e">
        <f>COUNTIFS(#REF!,$B266,#REF!,$C266,#REF!,L$208)</f>
        <v>#REF!</v>
      </c>
      <c r="M266" s="349" t="e">
        <f>COUNTIFS(#REF!,$B266,#REF!,$C266,#REF!,M$208,#REF!,"&gt;0")</f>
        <v>#REF!</v>
      </c>
      <c r="N266" s="349" t="e">
        <f>COUNTIFS(#REF!,$B266,#REF!,$C266,#REF!,N$208,#REF!,"&gt;0")</f>
        <v>#REF!</v>
      </c>
      <c r="O266" s="349" t="e">
        <f>COUNTIFS(#REF!,$B266,#REF!,$C266,#REF!,O$208,#REF!,"&gt;0")</f>
        <v>#REF!</v>
      </c>
      <c r="P266" s="349" t="e">
        <f>COUNTIFS(#REF!,$B266,#REF!,$C266,#REF!,P$208,#REF!,"&gt;0")</f>
        <v>#REF!</v>
      </c>
      <c r="Q266" s="349" t="e">
        <f>COUNTIFS(#REF!,$B266,#REF!,$C266,#REF!,Q$208,#REF!,"&gt;0")</f>
        <v>#REF!</v>
      </c>
      <c r="R266" s="349" t="e">
        <f>COUNTIFS(#REF!,$B266,#REF!,$C266,#REF!,R$208,#REF!,"&gt;0")</f>
        <v>#REF!</v>
      </c>
      <c r="S266" s="349" t="e">
        <f>COUNTIFS(#REF!,$B266,#REF!,$C266,#REF!,S$208,#REF!,"&gt;0")</f>
        <v>#REF!</v>
      </c>
      <c r="T266" s="349" t="e">
        <f>COUNTIFS(#REF!,$B266,#REF!,$C266,#REF!,T$208,#REF!,"&gt;0")</f>
        <v>#REF!</v>
      </c>
      <c r="U266" s="349" t="e">
        <f>COUNTIFS(#REF!,$B266,#REF!,$C266,#REF!,U$208,#REF!,"&gt;0")</f>
        <v>#REF!</v>
      </c>
      <c r="V266" s="351" t="e">
        <f>COUNTIFS(#REF!,$B266,#REF!,$C266,#REF!,V$208,#REF!,"&gt;0")</f>
        <v>#REF!</v>
      </c>
      <c r="W266" s="349" t="e">
        <f>COUNTIFS(#REF!,$B266,#REF!,$C266,#REF!,W$208,#REF!,"&gt;0",#REF!, "Turístico")</f>
        <v>#REF!</v>
      </c>
      <c r="X266" s="349" t="e">
        <f>COUNTIFS(#REF!,$B266,#REF!,$C266,#REF!,X$208,#REF!,"&gt;0",#REF!, "Turístico")</f>
        <v>#REF!</v>
      </c>
      <c r="Y266" s="349" t="e">
        <f>COUNTIFS(#REF!,$B266,#REF!,$C266,#REF!,Y$208,#REF!,"&gt;0",#REF!, "Turístico")</f>
        <v>#REF!</v>
      </c>
      <c r="Z266" s="349" t="e">
        <f>COUNTIFS(#REF!,$B266,#REF!,$C266,#REF!,Z$208,#REF!,"&gt;0",#REF!, "Turístico")</f>
        <v>#REF!</v>
      </c>
      <c r="AA266" s="349" t="e">
        <f>COUNTIFS(#REF!,$B266,#REF!,$C266,#REF!,AA$208,#REF!,"&gt;0",#REF!, "Turístico")</f>
        <v>#REF!</v>
      </c>
      <c r="AB266" s="352" t="e">
        <f>COUNTIFS(#REF!,$B266,#REF!,$C266,#REF!,AB$208,#REF!,"&gt;0",#REF!, "Turístico")</f>
        <v>#REF!</v>
      </c>
      <c r="AC266" s="349" t="e">
        <f>COUNTIFS(#REF!,$B266,#REF!,$C266,#REF!,AC$208,#REF!,"&gt;0",#REF!,"Turístico")</f>
        <v>#REF!</v>
      </c>
      <c r="AD266" s="349" t="e">
        <f>COUNTIFS(#REF!,$B266,#REF!,$C266,#REF!,AD$208,#REF!,"&gt;0",#REF!,"Turístico")</f>
        <v>#REF!</v>
      </c>
      <c r="AE266" s="349" t="e">
        <f>COUNTIFS(#REF!,$B266,#REF!,$C266,#REF!,AE$208,#REF!,"&gt;0",#REF!,"Turístico")</f>
        <v>#REF!</v>
      </c>
      <c r="AF266" s="349" t="e">
        <f>COUNTIFS(#REF!,$B266,#REF!,$C266,#REF!,AF$208,#REF!,"&gt;0",#REF!,"Turístico")</f>
        <v>#REF!</v>
      </c>
      <c r="AG266" s="349" t="e">
        <f>COUNTIFS(#REF!,$B266,#REF!,$C266,#REF!,AG$208,#REF!,"&gt;0",#REF!,"Turístico")</f>
        <v>#REF!</v>
      </c>
      <c r="AH266" s="349" t="e">
        <f>COUNTIFS(#REF!,$B266,#REF!,$C266,#REF!,AH$208,#REF!,"&gt;0",#REF!,"Turístico")</f>
        <v>#REF!</v>
      </c>
    </row>
    <row r="267" spans="1:34" ht="13" x14ac:dyDescent="0.15">
      <c r="A267" s="7"/>
      <c r="B267" s="346">
        <v>2021</v>
      </c>
      <c r="C267" s="347">
        <v>6</v>
      </c>
      <c r="D267" s="348" t="e">
        <f t="shared" si="115"/>
        <v>#REF!</v>
      </c>
      <c r="E267" s="349" t="e">
        <f>COUNTIFS(#REF!,$B267,#REF!,$C267,#REF!,"Corporativo",#REF!,"&gt;0")</f>
        <v>#REF!</v>
      </c>
      <c r="F267" s="350" t="e">
        <f>COUNTIFS(#REF!,$B267,#REF!,$C267,#REF!,"Turístico",#REF!,"&gt;0")</f>
        <v>#REF!</v>
      </c>
      <c r="G267" s="348" t="e">
        <f t="shared" si="116"/>
        <v>#REF!</v>
      </c>
      <c r="H267" s="349" t="e">
        <f>COUNTIFS(#REF!,$B267,#REF!,$C267,#REF!,"Corporativo",#REF!,"&gt;0")</f>
        <v>#REF!</v>
      </c>
      <c r="I267" s="350" t="e">
        <f>COUNTIFS(#REF!,$B267,#REF!,$C267,#REF!,"Turístico",#REF!,"&gt;0")</f>
        <v>#REF!</v>
      </c>
      <c r="J267" s="349" t="e">
        <f>COUNTIFS(#REF!,$B267,#REF!,$C267,#REF!,J$208)</f>
        <v>#REF!</v>
      </c>
      <c r="K267" s="349" t="e">
        <f>COUNTIFS(#REF!,$B267,#REF!,$C267,#REF!,K$208)</f>
        <v>#REF!</v>
      </c>
      <c r="L267" s="350" t="e">
        <f>COUNTIFS(#REF!,$B267,#REF!,$C267,#REF!,L$208)</f>
        <v>#REF!</v>
      </c>
      <c r="M267" s="349" t="e">
        <f>COUNTIFS(#REF!,$B267,#REF!,$C267,#REF!,M$208,#REF!,"&gt;0")</f>
        <v>#REF!</v>
      </c>
      <c r="N267" s="349" t="e">
        <f>COUNTIFS(#REF!,$B267,#REF!,$C267,#REF!,N$208,#REF!,"&gt;0")</f>
        <v>#REF!</v>
      </c>
      <c r="O267" s="349" t="e">
        <f>COUNTIFS(#REF!,$B267,#REF!,$C267,#REF!,O$208,#REF!,"&gt;0")</f>
        <v>#REF!</v>
      </c>
      <c r="P267" s="349" t="e">
        <f>COUNTIFS(#REF!,$B267,#REF!,$C267,#REF!,P$208,#REF!,"&gt;0")</f>
        <v>#REF!</v>
      </c>
      <c r="Q267" s="349" t="e">
        <f>COUNTIFS(#REF!,$B267,#REF!,$C267,#REF!,Q$208,#REF!,"&gt;0")</f>
        <v>#REF!</v>
      </c>
      <c r="R267" s="349" t="e">
        <f>COUNTIFS(#REF!,$B267,#REF!,$C267,#REF!,R$208,#REF!,"&gt;0")</f>
        <v>#REF!</v>
      </c>
      <c r="S267" s="349" t="e">
        <f>COUNTIFS(#REF!,$B267,#REF!,$C267,#REF!,S$208,#REF!,"&gt;0")</f>
        <v>#REF!</v>
      </c>
      <c r="T267" s="349" t="e">
        <f>COUNTIFS(#REF!,$B267,#REF!,$C267,#REF!,T$208,#REF!,"&gt;0")</f>
        <v>#REF!</v>
      </c>
      <c r="U267" s="349" t="e">
        <f>COUNTIFS(#REF!,$B267,#REF!,$C267,#REF!,U$208,#REF!,"&gt;0")</f>
        <v>#REF!</v>
      </c>
      <c r="V267" s="351" t="e">
        <f>COUNTIFS(#REF!,$B267,#REF!,$C267,#REF!,V$208,#REF!,"&gt;0")</f>
        <v>#REF!</v>
      </c>
      <c r="W267" s="349" t="e">
        <f>COUNTIFS(#REF!,$B267,#REF!,$C267,#REF!,W$208,#REF!,"&gt;0",#REF!, "Turístico")</f>
        <v>#REF!</v>
      </c>
      <c r="X267" s="349" t="e">
        <f>COUNTIFS(#REF!,$B267,#REF!,$C267,#REF!,X$208,#REF!,"&gt;0",#REF!, "Turístico")</f>
        <v>#REF!</v>
      </c>
      <c r="Y267" s="349" t="e">
        <f>COUNTIFS(#REF!,$B267,#REF!,$C267,#REF!,Y$208,#REF!,"&gt;0",#REF!, "Turístico")</f>
        <v>#REF!</v>
      </c>
      <c r="Z267" s="349" t="e">
        <f>COUNTIFS(#REF!,$B267,#REF!,$C267,#REF!,Z$208,#REF!,"&gt;0",#REF!, "Turístico")</f>
        <v>#REF!</v>
      </c>
      <c r="AA267" s="349" t="e">
        <f>COUNTIFS(#REF!,$B267,#REF!,$C267,#REF!,AA$208,#REF!,"&gt;0",#REF!, "Turístico")</f>
        <v>#REF!</v>
      </c>
      <c r="AB267" s="352" t="e">
        <f>COUNTIFS(#REF!,$B267,#REF!,$C267,#REF!,AB$208,#REF!,"&gt;0",#REF!, "Turístico")</f>
        <v>#REF!</v>
      </c>
      <c r="AC267" s="349" t="e">
        <f>COUNTIFS(#REF!,$B267,#REF!,$C267,#REF!,AC$208,#REF!,"&gt;0",#REF!,"Turístico")</f>
        <v>#REF!</v>
      </c>
      <c r="AD267" s="349" t="e">
        <f>COUNTIFS(#REF!,$B267,#REF!,$C267,#REF!,AD$208,#REF!,"&gt;0",#REF!,"Turístico")</f>
        <v>#REF!</v>
      </c>
      <c r="AE267" s="349" t="e">
        <f>COUNTIFS(#REF!,$B267,#REF!,$C267,#REF!,AE$208,#REF!,"&gt;0",#REF!,"Turístico")</f>
        <v>#REF!</v>
      </c>
      <c r="AF267" s="349" t="e">
        <f>COUNTIFS(#REF!,$B267,#REF!,$C267,#REF!,AF$208,#REF!,"&gt;0",#REF!,"Turístico")</f>
        <v>#REF!</v>
      </c>
      <c r="AG267" s="349" t="e">
        <f>COUNTIFS(#REF!,$B267,#REF!,$C267,#REF!,AG$208,#REF!,"&gt;0",#REF!,"Turístico")</f>
        <v>#REF!</v>
      </c>
      <c r="AH267" s="349" t="e">
        <f>COUNTIFS(#REF!,$B267,#REF!,$C267,#REF!,AH$208,#REF!,"&gt;0",#REF!,"Turístico")</f>
        <v>#REF!</v>
      </c>
    </row>
    <row r="268" spans="1:34" ht="13" x14ac:dyDescent="0.15">
      <c r="A268" s="7"/>
      <c r="B268" s="346">
        <v>2021</v>
      </c>
      <c r="C268" s="347">
        <v>7</v>
      </c>
      <c r="D268" s="348" t="e">
        <f t="shared" si="115"/>
        <v>#REF!</v>
      </c>
      <c r="E268" s="349" t="e">
        <f>COUNTIFS(#REF!,$B268,#REF!,$C268,#REF!,"Corporativo",#REF!,"&gt;0")</f>
        <v>#REF!</v>
      </c>
      <c r="F268" s="350" t="e">
        <f>COUNTIFS(#REF!,$B268,#REF!,$C268,#REF!,"Turístico",#REF!,"&gt;0")</f>
        <v>#REF!</v>
      </c>
      <c r="G268" s="348" t="e">
        <f t="shared" si="116"/>
        <v>#REF!</v>
      </c>
      <c r="H268" s="349" t="e">
        <f>COUNTIFS(#REF!,$B268,#REF!,$C268,#REF!,"Corporativo",#REF!,"&gt;0")</f>
        <v>#REF!</v>
      </c>
      <c r="I268" s="350" t="e">
        <f>COUNTIFS(#REF!,$B268,#REF!,$C268,#REF!,"Turístico",#REF!,"&gt;0")</f>
        <v>#REF!</v>
      </c>
      <c r="J268" s="349" t="e">
        <f>COUNTIFS(#REF!,$B268,#REF!,$C268,#REF!,J$208)</f>
        <v>#REF!</v>
      </c>
      <c r="K268" s="349" t="e">
        <f>COUNTIFS(#REF!,$B268,#REF!,$C268,#REF!,K$208)</f>
        <v>#REF!</v>
      </c>
      <c r="L268" s="350" t="e">
        <f>COUNTIFS(#REF!,$B268,#REF!,$C268,#REF!,L$208)</f>
        <v>#REF!</v>
      </c>
      <c r="M268" s="349" t="e">
        <f>COUNTIFS(#REF!,$B268,#REF!,$C268,#REF!,M$208,#REF!,"&gt;0")</f>
        <v>#REF!</v>
      </c>
      <c r="N268" s="349" t="e">
        <f>COUNTIFS(#REF!,$B268,#REF!,$C268,#REF!,N$208,#REF!,"&gt;0")</f>
        <v>#REF!</v>
      </c>
      <c r="O268" s="349" t="e">
        <f>COUNTIFS(#REF!,$B268,#REF!,$C268,#REF!,O$208,#REF!,"&gt;0")</f>
        <v>#REF!</v>
      </c>
      <c r="P268" s="349" t="e">
        <f>COUNTIFS(#REF!,$B268,#REF!,$C268,#REF!,P$208,#REF!,"&gt;0")</f>
        <v>#REF!</v>
      </c>
      <c r="Q268" s="349" t="e">
        <f>COUNTIFS(#REF!,$B268,#REF!,$C268,#REF!,Q$208,#REF!,"&gt;0")</f>
        <v>#REF!</v>
      </c>
      <c r="R268" s="349" t="e">
        <f>COUNTIFS(#REF!,$B268,#REF!,$C268,#REF!,R$208,#REF!,"&gt;0")</f>
        <v>#REF!</v>
      </c>
      <c r="S268" s="349" t="e">
        <f>COUNTIFS(#REF!,$B268,#REF!,$C268,#REF!,S$208,#REF!,"&gt;0")</f>
        <v>#REF!</v>
      </c>
      <c r="T268" s="349" t="e">
        <f>COUNTIFS(#REF!,$B268,#REF!,$C268,#REF!,T$208,#REF!,"&gt;0")</f>
        <v>#REF!</v>
      </c>
      <c r="U268" s="349" t="e">
        <f>COUNTIFS(#REF!,$B268,#REF!,$C268,#REF!,U$208,#REF!,"&gt;0")</f>
        <v>#REF!</v>
      </c>
      <c r="V268" s="351" t="e">
        <f>COUNTIFS(#REF!,$B268,#REF!,$C268,#REF!,V$208,#REF!,"&gt;0")</f>
        <v>#REF!</v>
      </c>
      <c r="W268" s="349" t="e">
        <f>COUNTIFS(#REF!,$B268,#REF!,$C268,#REF!,W$208,#REF!,"&gt;0",#REF!, "Turístico")</f>
        <v>#REF!</v>
      </c>
      <c r="X268" s="349" t="e">
        <f>COUNTIFS(#REF!,$B268,#REF!,$C268,#REF!,X$208,#REF!,"&gt;0",#REF!, "Turístico")</f>
        <v>#REF!</v>
      </c>
      <c r="Y268" s="349" t="e">
        <f>COUNTIFS(#REF!,$B268,#REF!,$C268,#REF!,Y$208,#REF!,"&gt;0",#REF!, "Turístico")</f>
        <v>#REF!</v>
      </c>
      <c r="Z268" s="349" t="e">
        <f>COUNTIFS(#REF!,$B268,#REF!,$C268,#REF!,Z$208,#REF!,"&gt;0",#REF!, "Turístico")</f>
        <v>#REF!</v>
      </c>
      <c r="AA268" s="349" t="e">
        <f>COUNTIFS(#REF!,$B268,#REF!,$C268,#REF!,AA$208,#REF!,"&gt;0",#REF!, "Turístico")</f>
        <v>#REF!</v>
      </c>
      <c r="AB268" s="352" t="e">
        <f>COUNTIFS(#REF!,$B268,#REF!,$C268,#REF!,AB$208,#REF!,"&gt;0",#REF!, "Turístico")</f>
        <v>#REF!</v>
      </c>
      <c r="AC268" s="349" t="e">
        <f>COUNTIFS(#REF!,$B268,#REF!,$C268,#REF!,AC$208,#REF!,"&gt;0",#REF!,"Turístico")</f>
        <v>#REF!</v>
      </c>
      <c r="AD268" s="349" t="e">
        <f>COUNTIFS(#REF!,$B268,#REF!,$C268,#REF!,AD$208,#REF!,"&gt;0",#REF!,"Turístico")</f>
        <v>#REF!</v>
      </c>
      <c r="AE268" s="349" t="e">
        <f>COUNTIFS(#REF!,$B268,#REF!,$C268,#REF!,AE$208,#REF!,"&gt;0",#REF!,"Turístico")</f>
        <v>#REF!</v>
      </c>
      <c r="AF268" s="349" t="e">
        <f>COUNTIFS(#REF!,$B268,#REF!,$C268,#REF!,AF$208,#REF!,"&gt;0",#REF!,"Turístico")</f>
        <v>#REF!</v>
      </c>
      <c r="AG268" s="349" t="e">
        <f>COUNTIFS(#REF!,$B268,#REF!,$C268,#REF!,AG$208,#REF!,"&gt;0",#REF!,"Turístico")</f>
        <v>#REF!</v>
      </c>
      <c r="AH268" s="349" t="e">
        <f>COUNTIFS(#REF!,$B268,#REF!,$C268,#REF!,AH$208,#REF!,"&gt;0",#REF!,"Turístico")</f>
        <v>#REF!</v>
      </c>
    </row>
    <row r="269" spans="1:34" ht="13" x14ac:dyDescent="0.15">
      <c r="A269" s="7"/>
      <c r="B269" s="346">
        <v>2021</v>
      </c>
      <c r="C269" s="347">
        <v>8</v>
      </c>
      <c r="D269" s="348" t="e">
        <f t="shared" si="115"/>
        <v>#REF!</v>
      </c>
      <c r="E269" s="349" t="e">
        <f>COUNTIFS(#REF!,$B269,#REF!,$C269,#REF!,"Corporativo",#REF!,"&gt;0")</f>
        <v>#REF!</v>
      </c>
      <c r="F269" s="350" t="e">
        <f>COUNTIFS(#REF!,$B269,#REF!,$C269,#REF!,"Turístico",#REF!,"&gt;0")</f>
        <v>#REF!</v>
      </c>
      <c r="G269" s="348" t="e">
        <f t="shared" si="116"/>
        <v>#REF!</v>
      </c>
      <c r="H269" s="349" t="e">
        <f>COUNTIFS(#REF!,$B269,#REF!,$C269,#REF!,"Corporativo",#REF!,"&gt;0")</f>
        <v>#REF!</v>
      </c>
      <c r="I269" s="350" t="e">
        <f>COUNTIFS(#REF!,$B269,#REF!,$C269,#REF!,"Turístico",#REF!,"&gt;0")</f>
        <v>#REF!</v>
      </c>
      <c r="J269" s="349" t="e">
        <f>COUNTIFS(#REF!,$B269,#REF!,$C269,#REF!,J$208)</f>
        <v>#REF!</v>
      </c>
      <c r="K269" s="349" t="e">
        <f>COUNTIFS(#REF!,$B269,#REF!,$C269,#REF!,K$208)</f>
        <v>#REF!</v>
      </c>
      <c r="L269" s="350" t="e">
        <f>COUNTIFS(#REF!,$B269,#REF!,$C269,#REF!,L$208)</f>
        <v>#REF!</v>
      </c>
      <c r="M269" s="349" t="e">
        <f>COUNTIFS(#REF!,$B269,#REF!,$C269,#REF!,M$208,#REF!,"&gt;0")</f>
        <v>#REF!</v>
      </c>
      <c r="N269" s="349" t="e">
        <f>COUNTIFS(#REF!,$B269,#REF!,$C269,#REF!,N$208,#REF!,"&gt;0")</f>
        <v>#REF!</v>
      </c>
      <c r="O269" s="349" t="e">
        <f>COUNTIFS(#REF!,$B269,#REF!,$C269,#REF!,O$208,#REF!,"&gt;0")</f>
        <v>#REF!</v>
      </c>
      <c r="P269" s="349" t="e">
        <f>COUNTIFS(#REF!,$B269,#REF!,$C269,#REF!,P$208,#REF!,"&gt;0")</f>
        <v>#REF!</v>
      </c>
      <c r="Q269" s="349" t="e">
        <f>COUNTIFS(#REF!,$B269,#REF!,$C269,#REF!,Q$208,#REF!,"&gt;0")</f>
        <v>#REF!</v>
      </c>
      <c r="R269" s="349" t="e">
        <f>COUNTIFS(#REF!,$B269,#REF!,$C269,#REF!,R$208,#REF!,"&gt;0")</f>
        <v>#REF!</v>
      </c>
      <c r="S269" s="349" t="e">
        <f>COUNTIFS(#REF!,$B269,#REF!,$C269,#REF!,S$208,#REF!,"&gt;0")</f>
        <v>#REF!</v>
      </c>
      <c r="T269" s="349" t="e">
        <f>COUNTIFS(#REF!,$B269,#REF!,$C269,#REF!,T$208,#REF!,"&gt;0")</f>
        <v>#REF!</v>
      </c>
      <c r="U269" s="349" t="e">
        <f>COUNTIFS(#REF!,$B269,#REF!,$C269,#REF!,U$208,#REF!,"&gt;0")</f>
        <v>#REF!</v>
      </c>
      <c r="V269" s="351" t="e">
        <f>COUNTIFS(#REF!,$B269,#REF!,$C269,#REF!,V$208,#REF!,"&gt;0")</f>
        <v>#REF!</v>
      </c>
      <c r="W269" s="349" t="e">
        <f>COUNTIFS(#REF!,$B269,#REF!,$C269,#REF!,W$208,#REF!,"&gt;0",#REF!, "Turístico")</f>
        <v>#REF!</v>
      </c>
      <c r="X269" s="349" t="e">
        <f>COUNTIFS(#REF!,$B269,#REF!,$C269,#REF!,X$208,#REF!,"&gt;0",#REF!, "Turístico")</f>
        <v>#REF!</v>
      </c>
      <c r="Y269" s="349" t="e">
        <f>COUNTIFS(#REF!,$B269,#REF!,$C269,#REF!,Y$208,#REF!,"&gt;0",#REF!, "Turístico")</f>
        <v>#REF!</v>
      </c>
      <c r="Z269" s="349" t="e">
        <f>COUNTIFS(#REF!,$B269,#REF!,$C269,#REF!,Z$208,#REF!,"&gt;0",#REF!, "Turístico")</f>
        <v>#REF!</v>
      </c>
      <c r="AA269" s="349" t="e">
        <f>COUNTIFS(#REF!,$B269,#REF!,$C269,#REF!,AA$208,#REF!,"&gt;0",#REF!, "Turístico")</f>
        <v>#REF!</v>
      </c>
      <c r="AB269" s="352" t="e">
        <f>COUNTIFS(#REF!,$B269,#REF!,$C269,#REF!,AB$208,#REF!,"&gt;0",#REF!, "Turístico")</f>
        <v>#REF!</v>
      </c>
      <c r="AC269" s="349" t="e">
        <f>COUNTIFS(#REF!,$B269,#REF!,$C269,#REF!,AC$208,#REF!,"&gt;0",#REF!,"Turístico")</f>
        <v>#REF!</v>
      </c>
      <c r="AD269" s="349" t="e">
        <f>COUNTIFS(#REF!,$B269,#REF!,$C269,#REF!,AD$208,#REF!,"&gt;0",#REF!,"Turístico")</f>
        <v>#REF!</v>
      </c>
      <c r="AE269" s="349" t="e">
        <f>COUNTIFS(#REF!,$B269,#REF!,$C269,#REF!,AE$208,#REF!,"&gt;0",#REF!,"Turístico")</f>
        <v>#REF!</v>
      </c>
      <c r="AF269" s="349" t="e">
        <f>COUNTIFS(#REF!,$B269,#REF!,$C269,#REF!,AF$208,#REF!,"&gt;0",#REF!,"Turístico")</f>
        <v>#REF!</v>
      </c>
      <c r="AG269" s="349" t="e">
        <f>COUNTIFS(#REF!,$B269,#REF!,$C269,#REF!,AG$208,#REF!,"&gt;0",#REF!,"Turístico")</f>
        <v>#REF!</v>
      </c>
      <c r="AH269" s="349" t="e">
        <f>COUNTIFS(#REF!,$B269,#REF!,$C269,#REF!,AH$208,#REF!,"&gt;0",#REF!,"Turístico")</f>
        <v>#REF!</v>
      </c>
    </row>
    <row r="270" spans="1:34" ht="13" x14ac:dyDescent="0.15">
      <c r="A270" s="7"/>
      <c r="B270" s="346">
        <v>2021</v>
      </c>
      <c r="C270" s="347">
        <v>9</v>
      </c>
      <c r="D270" s="348" t="e">
        <f t="shared" si="115"/>
        <v>#REF!</v>
      </c>
      <c r="E270" s="349" t="e">
        <f>COUNTIFS(#REF!,$B270,#REF!,$C270,#REF!,"Corporativo",#REF!,"&gt;0")</f>
        <v>#REF!</v>
      </c>
      <c r="F270" s="350" t="e">
        <f>COUNTIFS(#REF!,$B270,#REF!,$C270,#REF!,"Turístico",#REF!,"&gt;0")</f>
        <v>#REF!</v>
      </c>
      <c r="G270" s="348" t="e">
        <f t="shared" si="116"/>
        <v>#REF!</v>
      </c>
      <c r="H270" s="349" t="e">
        <f>COUNTIFS(#REF!,$B270,#REF!,$C270,#REF!,"Corporativo",#REF!,"&gt;0")</f>
        <v>#REF!</v>
      </c>
      <c r="I270" s="350" t="e">
        <f>COUNTIFS(#REF!,$B270,#REF!,$C270,#REF!,"Turístico",#REF!,"&gt;0")</f>
        <v>#REF!</v>
      </c>
      <c r="J270" s="349" t="e">
        <f>COUNTIFS(#REF!,$B270,#REF!,$C270,#REF!,J$208)</f>
        <v>#REF!</v>
      </c>
      <c r="K270" s="349" t="e">
        <f>COUNTIFS(#REF!,$B270,#REF!,$C270,#REF!,K$208)</f>
        <v>#REF!</v>
      </c>
      <c r="L270" s="350" t="e">
        <f>COUNTIFS(#REF!,$B270,#REF!,$C270,#REF!,L$208)</f>
        <v>#REF!</v>
      </c>
      <c r="M270" s="349" t="e">
        <f>COUNTIFS(#REF!,$B270,#REF!,$C270,#REF!,M$208,#REF!,"&gt;0")</f>
        <v>#REF!</v>
      </c>
      <c r="N270" s="349" t="e">
        <f>COUNTIFS(#REF!,$B270,#REF!,$C270,#REF!,N$208,#REF!,"&gt;0")</f>
        <v>#REF!</v>
      </c>
      <c r="O270" s="349" t="e">
        <f>COUNTIFS(#REF!,$B270,#REF!,$C270,#REF!,O$208,#REF!,"&gt;0")</f>
        <v>#REF!</v>
      </c>
      <c r="P270" s="349" t="e">
        <f>COUNTIFS(#REF!,$B270,#REF!,$C270,#REF!,P$208,#REF!,"&gt;0")</f>
        <v>#REF!</v>
      </c>
      <c r="Q270" s="349" t="e">
        <f>COUNTIFS(#REF!,$B270,#REF!,$C270,#REF!,Q$208,#REF!,"&gt;0")</f>
        <v>#REF!</v>
      </c>
      <c r="R270" s="349" t="e">
        <f>COUNTIFS(#REF!,$B270,#REF!,$C270,#REF!,R$208,#REF!,"&gt;0")</f>
        <v>#REF!</v>
      </c>
      <c r="S270" s="349" t="e">
        <f>COUNTIFS(#REF!,$B270,#REF!,$C270,#REF!,S$208,#REF!,"&gt;0")</f>
        <v>#REF!</v>
      </c>
      <c r="T270" s="349" t="e">
        <f>COUNTIFS(#REF!,$B270,#REF!,$C270,#REF!,T$208,#REF!,"&gt;0")</f>
        <v>#REF!</v>
      </c>
      <c r="U270" s="349" t="e">
        <f>COUNTIFS(#REF!,$B270,#REF!,$C270,#REF!,U$208,#REF!,"&gt;0")</f>
        <v>#REF!</v>
      </c>
      <c r="V270" s="351" t="e">
        <f>COUNTIFS(#REF!,$B270,#REF!,$C270,#REF!,V$208,#REF!,"&gt;0")</f>
        <v>#REF!</v>
      </c>
      <c r="W270" s="349" t="e">
        <f>COUNTIFS(#REF!,$B270,#REF!,$C270,#REF!,W$208,#REF!,"&gt;0",#REF!, "Turístico")</f>
        <v>#REF!</v>
      </c>
      <c r="X270" s="349" t="e">
        <f>COUNTIFS(#REF!,$B270,#REF!,$C270,#REF!,X$208,#REF!,"&gt;0",#REF!, "Turístico")</f>
        <v>#REF!</v>
      </c>
      <c r="Y270" s="349" t="e">
        <f>COUNTIFS(#REF!,$B270,#REF!,$C270,#REF!,Y$208,#REF!,"&gt;0",#REF!, "Turístico")</f>
        <v>#REF!</v>
      </c>
      <c r="Z270" s="349" t="e">
        <f>COUNTIFS(#REF!,$B270,#REF!,$C270,#REF!,Z$208,#REF!,"&gt;0",#REF!, "Turístico")</f>
        <v>#REF!</v>
      </c>
      <c r="AA270" s="349" t="e">
        <f>COUNTIFS(#REF!,$B270,#REF!,$C270,#REF!,AA$208,#REF!,"&gt;0",#REF!, "Turístico")</f>
        <v>#REF!</v>
      </c>
      <c r="AB270" s="352" t="e">
        <f>COUNTIFS(#REF!,$B270,#REF!,$C270,#REF!,AB$208,#REF!,"&gt;0",#REF!, "Turístico")</f>
        <v>#REF!</v>
      </c>
      <c r="AC270" s="349" t="e">
        <f>COUNTIFS(#REF!,$B270,#REF!,$C270,#REF!,AC$208,#REF!,"&gt;0",#REF!,"Turístico")</f>
        <v>#REF!</v>
      </c>
      <c r="AD270" s="349" t="e">
        <f>COUNTIFS(#REF!,$B270,#REF!,$C270,#REF!,AD$208,#REF!,"&gt;0",#REF!,"Turístico")</f>
        <v>#REF!</v>
      </c>
      <c r="AE270" s="349" t="e">
        <f>COUNTIFS(#REF!,$B270,#REF!,$C270,#REF!,AE$208,#REF!,"&gt;0",#REF!,"Turístico")</f>
        <v>#REF!</v>
      </c>
      <c r="AF270" s="349" t="e">
        <f>COUNTIFS(#REF!,$B270,#REF!,$C270,#REF!,AF$208,#REF!,"&gt;0",#REF!,"Turístico")</f>
        <v>#REF!</v>
      </c>
      <c r="AG270" s="349" t="e">
        <f>COUNTIFS(#REF!,$B270,#REF!,$C270,#REF!,AG$208,#REF!,"&gt;0",#REF!,"Turístico")</f>
        <v>#REF!</v>
      </c>
      <c r="AH270" s="349" t="e">
        <f>COUNTIFS(#REF!,$B270,#REF!,$C270,#REF!,AH$208,#REF!,"&gt;0",#REF!,"Turístico")</f>
        <v>#REF!</v>
      </c>
    </row>
    <row r="271" spans="1:34" ht="13" x14ac:dyDescent="0.15">
      <c r="A271" s="7"/>
      <c r="B271" s="346">
        <v>2021</v>
      </c>
      <c r="C271" s="347">
        <v>10</v>
      </c>
      <c r="D271" s="348" t="e">
        <f t="shared" si="115"/>
        <v>#REF!</v>
      </c>
      <c r="E271" s="349" t="e">
        <f>COUNTIFS(#REF!,$B271,#REF!,$C271,#REF!,"Corporativo",#REF!,"&gt;0")</f>
        <v>#REF!</v>
      </c>
      <c r="F271" s="350" t="e">
        <f>COUNTIFS(#REF!,$B271,#REF!,$C271,#REF!,"Turístico",#REF!,"&gt;0")</f>
        <v>#REF!</v>
      </c>
      <c r="G271" s="348" t="e">
        <f t="shared" si="116"/>
        <v>#REF!</v>
      </c>
      <c r="H271" s="349" t="e">
        <f>COUNTIFS(#REF!,$B271,#REF!,$C271,#REF!,"Corporativo",#REF!,"&gt;0")</f>
        <v>#REF!</v>
      </c>
      <c r="I271" s="350" t="e">
        <f>COUNTIFS(#REF!,$B271,#REF!,$C271,#REF!,"Turístico",#REF!,"&gt;0")</f>
        <v>#REF!</v>
      </c>
      <c r="J271" s="349" t="e">
        <f>COUNTIFS(#REF!,$B271,#REF!,$C271,#REF!,J$208)</f>
        <v>#REF!</v>
      </c>
      <c r="K271" s="349" t="e">
        <f>COUNTIFS(#REF!,$B271,#REF!,$C271,#REF!,K$208)</f>
        <v>#REF!</v>
      </c>
      <c r="L271" s="350" t="e">
        <f>COUNTIFS(#REF!,$B271,#REF!,$C271,#REF!,L$208)</f>
        <v>#REF!</v>
      </c>
      <c r="M271" s="349" t="e">
        <f>COUNTIFS(#REF!,$B271,#REF!,$C271,#REF!,M$208,#REF!,"&gt;0")</f>
        <v>#REF!</v>
      </c>
      <c r="N271" s="349" t="e">
        <f>COUNTIFS(#REF!,$B271,#REF!,$C271,#REF!,N$208,#REF!,"&gt;0")</f>
        <v>#REF!</v>
      </c>
      <c r="O271" s="349" t="e">
        <f>COUNTIFS(#REF!,$B271,#REF!,$C271,#REF!,O$208,#REF!,"&gt;0")</f>
        <v>#REF!</v>
      </c>
      <c r="P271" s="349" t="e">
        <f>COUNTIFS(#REF!,$B271,#REF!,$C271,#REF!,P$208,#REF!,"&gt;0")</f>
        <v>#REF!</v>
      </c>
      <c r="Q271" s="349" t="e">
        <f>COUNTIFS(#REF!,$B271,#REF!,$C271,#REF!,Q$208,#REF!,"&gt;0")</f>
        <v>#REF!</v>
      </c>
      <c r="R271" s="349" t="e">
        <f>COUNTIFS(#REF!,$B271,#REF!,$C271,#REF!,R$208,#REF!,"&gt;0")</f>
        <v>#REF!</v>
      </c>
      <c r="S271" s="349" t="e">
        <f>COUNTIFS(#REF!,$B271,#REF!,$C271,#REF!,S$208,#REF!,"&gt;0")</f>
        <v>#REF!</v>
      </c>
      <c r="T271" s="349" t="e">
        <f>COUNTIFS(#REF!,$B271,#REF!,$C271,#REF!,T$208,#REF!,"&gt;0")</f>
        <v>#REF!</v>
      </c>
      <c r="U271" s="349" t="e">
        <f>COUNTIFS(#REF!,$B271,#REF!,$C271,#REF!,U$208,#REF!,"&gt;0")</f>
        <v>#REF!</v>
      </c>
      <c r="V271" s="351" t="e">
        <f>COUNTIFS(#REF!,$B271,#REF!,$C271,#REF!,V$208,#REF!,"&gt;0")</f>
        <v>#REF!</v>
      </c>
      <c r="W271" s="349" t="e">
        <f>COUNTIFS(#REF!,$B271,#REF!,$C271,#REF!,W$208,#REF!,"&gt;0",#REF!, "Turístico")</f>
        <v>#REF!</v>
      </c>
      <c r="X271" s="349" t="e">
        <f>COUNTIFS(#REF!,$B271,#REF!,$C271,#REF!,X$208,#REF!,"&gt;0",#REF!, "Turístico")</f>
        <v>#REF!</v>
      </c>
      <c r="Y271" s="349" t="e">
        <f>COUNTIFS(#REF!,$B271,#REF!,$C271,#REF!,Y$208,#REF!,"&gt;0",#REF!, "Turístico")</f>
        <v>#REF!</v>
      </c>
      <c r="Z271" s="349" t="e">
        <f>COUNTIFS(#REF!,$B271,#REF!,$C271,#REF!,Z$208,#REF!,"&gt;0",#REF!, "Turístico")</f>
        <v>#REF!</v>
      </c>
      <c r="AA271" s="349" t="e">
        <f>COUNTIFS(#REF!,$B271,#REF!,$C271,#REF!,AA$208,#REF!,"&gt;0",#REF!, "Turístico")</f>
        <v>#REF!</v>
      </c>
      <c r="AB271" s="352" t="e">
        <f>COUNTIFS(#REF!,$B271,#REF!,$C271,#REF!,AB$208,#REF!,"&gt;0",#REF!, "Turístico")</f>
        <v>#REF!</v>
      </c>
      <c r="AC271" s="349" t="e">
        <f>COUNTIFS(#REF!,$B271,#REF!,$C271,#REF!,AC$208,#REF!,"&gt;0",#REF!,"Turístico")</f>
        <v>#REF!</v>
      </c>
      <c r="AD271" s="349" t="e">
        <f>COUNTIFS(#REF!,$B271,#REF!,$C271,#REF!,AD$208,#REF!,"&gt;0",#REF!,"Turístico")</f>
        <v>#REF!</v>
      </c>
      <c r="AE271" s="349" t="e">
        <f>COUNTIFS(#REF!,$B271,#REF!,$C271,#REF!,AE$208,#REF!,"&gt;0",#REF!,"Turístico")</f>
        <v>#REF!</v>
      </c>
      <c r="AF271" s="349" t="e">
        <f>COUNTIFS(#REF!,$B271,#REF!,$C271,#REF!,AF$208,#REF!,"&gt;0",#REF!,"Turístico")</f>
        <v>#REF!</v>
      </c>
      <c r="AG271" s="349" t="e">
        <f>COUNTIFS(#REF!,$B271,#REF!,$C271,#REF!,AG$208,#REF!,"&gt;0",#REF!,"Turístico")</f>
        <v>#REF!</v>
      </c>
      <c r="AH271" s="349" t="e">
        <f>COUNTIFS(#REF!,$B271,#REF!,$C271,#REF!,AH$208,#REF!,"&gt;0",#REF!,"Turístico")</f>
        <v>#REF!</v>
      </c>
    </row>
    <row r="272" spans="1:34" ht="13" x14ac:dyDescent="0.15">
      <c r="A272" s="7"/>
      <c r="B272" s="346">
        <v>2021</v>
      </c>
      <c r="C272" s="347">
        <v>11</v>
      </c>
      <c r="D272" s="348" t="e">
        <f t="shared" si="115"/>
        <v>#REF!</v>
      </c>
      <c r="E272" s="349" t="e">
        <f>COUNTIFS(#REF!,$B272,#REF!,$C272,#REF!,"Corporativo",#REF!,"&gt;0")</f>
        <v>#REF!</v>
      </c>
      <c r="F272" s="350" t="e">
        <f>COUNTIFS(#REF!,$B272,#REF!,$C272,#REF!,"Turístico",#REF!,"&gt;0")</f>
        <v>#REF!</v>
      </c>
      <c r="G272" s="348" t="e">
        <f t="shared" si="116"/>
        <v>#REF!</v>
      </c>
      <c r="H272" s="349" t="e">
        <f>COUNTIFS(#REF!,$B272,#REF!,$C272,#REF!,"Corporativo",#REF!,"&gt;0")</f>
        <v>#REF!</v>
      </c>
      <c r="I272" s="350" t="e">
        <f>COUNTIFS(#REF!,$B272,#REF!,$C272,#REF!,"Turístico",#REF!,"&gt;0")</f>
        <v>#REF!</v>
      </c>
      <c r="J272" s="349" t="e">
        <f>COUNTIFS(#REF!,$B272,#REF!,$C272,#REF!,J$208)</f>
        <v>#REF!</v>
      </c>
      <c r="K272" s="349" t="e">
        <f>COUNTIFS(#REF!,$B272,#REF!,$C272,#REF!,K$208)</f>
        <v>#REF!</v>
      </c>
      <c r="L272" s="350" t="e">
        <f>COUNTIFS(#REF!,$B272,#REF!,$C272,#REF!,L$208)</f>
        <v>#REF!</v>
      </c>
      <c r="M272" s="349" t="e">
        <f>COUNTIFS(#REF!,$B272,#REF!,$C272,#REF!,M$208,#REF!,"&gt;0")</f>
        <v>#REF!</v>
      </c>
      <c r="N272" s="349" t="e">
        <f>COUNTIFS(#REF!,$B272,#REF!,$C272,#REF!,N$208,#REF!,"&gt;0")</f>
        <v>#REF!</v>
      </c>
      <c r="O272" s="349" t="e">
        <f>COUNTIFS(#REF!,$B272,#REF!,$C272,#REF!,O$208,#REF!,"&gt;0")</f>
        <v>#REF!</v>
      </c>
      <c r="P272" s="349" t="e">
        <f>COUNTIFS(#REF!,$B272,#REF!,$C272,#REF!,P$208,#REF!,"&gt;0")</f>
        <v>#REF!</v>
      </c>
      <c r="Q272" s="349" t="e">
        <f>COUNTIFS(#REF!,$B272,#REF!,$C272,#REF!,Q$208,#REF!,"&gt;0")</f>
        <v>#REF!</v>
      </c>
      <c r="R272" s="349" t="e">
        <f>COUNTIFS(#REF!,$B272,#REF!,$C272,#REF!,R$208,#REF!,"&gt;0")</f>
        <v>#REF!</v>
      </c>
      <c r="S272" s="349" t="e">
        <f>COUNTIFS(#REF!,$B272,#REF!,$C272,#REF!,S$208,#REF!,"&gt;0")</f>
        <v>#REF!</v>
      </c>
      <c r="T272" s="349" t="e">
        <f>COUNTIFS(#REF!,$B272,#REF!,$C272,#REF!,T$208,#REF!,"&gt;0")</f>
        <v>#REF!</v>
      </c>
      <c r="U272" s="349" t="e">
        <f>COUNTIFS(#REF!,$B272,#REF!,$C272,#REF!,U$208,#REF!,"&gt;0")</f>
        <v>#REF!</v>
      </c>
      <c r="V272" s="351" t="e">
        <f>COUNTIFS(#REF!,$B272,#REF!,$C272,#REF!,V$208,#REF!,"&gt;0")</f>
        <v>#REF!</v>
      </c>
      <c r="W272" s="349" t="e">
        <f>COUNTIFS(#REF!,$B272,#REF!,$C272,#REF!,W$208,#REF!,"&gt;0",#REF!, "Turístico")</f>
        <v>#REF!</v>
      </c>
      <c r="X272" s="349" t="e">
        <f>COUNTIFS(#REF!,$B272,#REF!,$C272,#REF!,X$208,#REF!,"&gt;0",#REF!, "Turístico")</f>
        <v>#REF!</v>
      </c>
      <c r="Y272" s="349" t="e">
        <f>COUNTIFS(#REF!,$B272,#REF!,$C272,#REF!,Y$208,#REF!,"&gt;0",#REF!, "Turístico")</f>
        <v>#REF!</v>
      </c>
      <c r="Z272" s="349" t="e">
        <f>COUNTIFS(#REF!,$B272,#REF!,$C272,#REF!,Z$208,#REF!,"&gt;0",#REF!, "Turístico")</f>
        <v>#REF!</v>
      </c>
      <c r="AA272" s="349" t="e">
        <f>COUNTIFS(#REF!,$B272,#REF!,$C272,#REF!,AA$208,#REF!,"&gt;0",#REF!, "Turístico")</f>
        <v>#REF!</v>
      </c>
      <c r="AB272" s="352" t="e">
        <f>COUNTIFS(#REF!,$B272,#REF!,$C272,#REF!,AB$208,#REF!,"&gt;0",#REF!, "Turístico")</f>
        <v>#REF!</v>
      </c>
      <c r="AC272" s="349" t="e">
        <f>COUNTIFS(#REF!,$B272,#REF!,$C272,#REF!,AC$208,#REF!,"&gt;0",#REF!,"Turístico")</f>
        <v>#REF!</v>
      </c>
      <c r="AD272" s="349" t="e">
        <f>COUNTIFS(#REF!,$B272,#REF!,$C272,#REF!,AD$208,#REF!,"&gt;0",#REF!,"Turístico")</f>
        <v>#REF!</v>
      </c>
      <c r="AE272" s="349" t="e">
        <f>COUNTIFS(#REF!,$B272,#REF!,$C272,#REF!,AE$208,#REF!,"&gt;0",#REF!,"Turístico")</f>
        <v>#REF!</v>
      </c>
      <c r="AF272" s="349" t="e">
        <f>COUNTIFS(#REF!,$B272,#REF!,$C272,#REF!,AF$208,#REF!,"&gt;0",#REF!,"Turístico")</f>
        <v>#REF!</v>
      </c>
      <c r="AG272" s="349" t="e">
        <f>COUNTIFS(#REF!,$B272,#REF!,$C272,#REF!,AG$208,#REF!,"&gt;0",#REF!,"Turístico")</f>
        <v>#REF!</v>
      </c>
      <c r="AH272" s="349" t="e">
        <f>COUNTIFS(#REF!,$B272,#REF!,$C272,#REF!,AH$208,#REF!,"&gt;0",#REF!,"Turístico")</f>
        <v>#REF!</v>
      </c>
    </row>
    <row r="273" spans="1:49" ht="13" x14ac:dyDescent="0.15">
      <c r="A273" s="7"/>
      <c r="B273" s="353">
        <v>2021</v>
      </c>
      <c r="C273" s="354">
        <v>12</v>
      </c>
      <c r="D273" s="355" t="e">
        <f t="shared" si="115"/>
        <v>#REF!</v>
      </c>
      <c r="E273" s="356" t="e">
        <f>COUNTIFS(#REF!,$B273,#REF!,$C273,#REF!,"Corporativo",#REF!,"&gt;0")</f>
        <v>#REF!</v>
      </c>
      <c r="F273" s="357" t="e">
        <f>COUNTIFS(#REF!,$B273,#REF!,$C273,#REF!,"Turístico",#REF!,"&gt;0")</f>
        <v>#REF!</v>
      </c>
      <c r="G273" s="355" t="e">
        <f t="shared" si="116"/>
        <v>#REF!</v>
      </c>
      <c r="H273" s="356" t="e">
        <f>COUNTIFS(#REF!,$B273,#REF!,$C273,#REF!,"Corporativo",#REF!,"&gt;0")</f>
        <v>#REF!</v>
      </c>
      <c r="I273" s="357" t="e">
        <f>COUNTIFS(#REF!,$B273,#REF!,$C273,#REF!,"Turístico",#REF!,"&gt;0")</f>
        <v>#REF!</v>
      </c>
      <c r="J273" s="356" t="e">
        <f>COUNTIFS(#REF!,$B273,#REF!,$C273,#REF!,J$208)</f>
        <v>#REF!</v>
      </c>
      <c r="K273" s="356" t="e">
        <f>COUNTIFS(#REF!,$B273,#REF!,$C273,#REF!,K$208)</f>
        <v>#REF!</v>
      </c>
      <c r="L273" s="357" t="e">
        <f>COUNTIFS(#REF!,$B273,#REF!,$C273,#REF!,L$208)</f>
        <v>#REF!</v>
      </c>
      <c r="M273" s="349" t="e">
        <f>COUNTIFS(#REF!,$B273,#REF!,$C273,#REF!,M$208,#REF!,"&gt;0")</f>
        <v>#REF!</v>
      </c>
      <c r="N273" s="349" t="e">
        <f>COUNTIFS(#REF!,$B273,#REF!,$C273,#REF!,N$208,#REF!,"&gt;0")</f>
        <v>#REF!</v>
      </c>
      <c r="O273" s="349" t="e">
        <f>COUNTIFS(#REF!,$B273,#REF!,$C273,#REF!,O$208,#REF!,"&gt;0")</f>
        <v>#REF!</v>
      </c>
      <c r="P273" s="349" t="e">
        <f>COUNTIFS(#REF!,$B273,#REF!,$C273,#REF!,P$208,#REF!,"&gt;0")</f>
        <v>#REF!</v>
      </c>
      <c r="Q273" s="349" t="e">
        <f>COUNTIFS(#REF!,$B273,#REF!,$C273,#REF!,Q$208,#REF!,"&gt;0")</f>
        <v>#REF!</v>
      </c>
      <c r="R273" s="349" t="e">
        <f>COUNTIFS(#REF!,$B273,#REF!,$C273,#REF!,R$208,#REF!,"&gt;0")</f>
        <v>#REF!</v>
      </c>
      <c r="S273" s="349" t="e">
        <f>COUNTIFS(#REF!,$B273,#REF!,$C273,#REF!,S$208,#REF!,"&gt;0")</f>
        <v>#REF!</v>
      </c>
      <c r="T273" s="349" t="e">
        <f>COUNTIFS(#REF!,$B273,#REF!,$C273,#REF!,T$208,#REF!,"&gt;0")</f>
        <v>#REF!</v>
      </c>
      <c r="U273" s="349" t="e">
        <f>COUNTIFS(#REF!,$B273,#REF!,$C273,#REF!,U$208,#REF!,"&gt;0")</f>
        <v>#REF!</v>
      </c>
      <c r="V273" s="351" t="e">
        <f>COUNTIFS(#REF!,$B273,#REF!,$C273,#REF!,V$208,#REF!,"&gt;0")</f>
        <v>#REF!</v>
      </c>
      <c r="W273" s="349" t="e">
        <f>COUNTIFS(#REF!,$B273,#REF!,$C273,#REF!,W$208,#REF!,"&gt;0",#REF!, "Turístico")</f>
        <v>#REF!</v>
      </c>
      <c r="X273" s="349" t="e">
        <f>COUNTIFS(#REF!,$B273,#REF!,$C273,#REF!,X$208,#REF!,"&gt;0",#REF!, "Turístico")</f>
        <v>#REF!</v>
      </c>
      <c r="Y273" s="349" t="e">
        <f>COUNTIFS(#REF!,$B273,#REF!,$C273,#REF!,Y$208,#REF!,"&gt;0",#REF!, "Turístico")</f>
        <v>#REF!</v>
      </c>
      <c r="Z273" s="349" t="e">
        <f>COUNTIFS(#REF!,$B273,#REF!,$C273,#REF!,Z$208,#REF!,"&gt;0",#REF!, "Turístico")</f>
        <v>#REF!</v>
      </c>
      <c r="AA273" s="349" t="e">
        <f>COUNTIFS(#REF!,$B273,#REF!,$C273,#REF!,AA$208,#REF!,"&gt;0",#REF!, "Turístico")</f>
        <v>#REF!</v>
      </c>
      <c r="AB273" s="352" t="e">
        <f>COUNTIFS(#REF!,$B273,#REF!,$C273,#REF!,AB$208,#REF!,"&gt;0",#REF!, "Turístico")</f>
        <v>#REF!</v>
      </c>
      <c r="AC273" s="349" t="e">
        <f>COUNTIFS(#REF!,$B273,#REF!,$C273,#REF!,AC$208,#REF!,"&gt;0",#REF!,"Turístico")</f>
        <v>#REF!</v>
      </c>
      <c r="AD273" s="349" t="e">
        <f>COUNTIFS(#REF!,$B273,#REF!,$C273,#REF!,AD$208,#REF!,"&gt;0",#REF!,"Turístico")</f>
        <v>#REF!</v>
      </c>
      <c r="AE273" s="349" t="e">
        <f>COUNTIFS(#REF!,$B273,#REF!,$C273,#REF!,AE$208,#REF!,"&gt;0",#REF!,"Turístico")</f>
        <v>#REF!</v>
      </c>
      <c r="AF273" s="349" t="e">
        <f>COUNTIFS(#REF!,$B273,#REF!,$C273,#REF!,AF$208,#REF!,"&gt;0",#REF!,"Turístico")</f>
        <v>#REF!</v>
      </c>
      <c r="AG273" s="349" t="e">
        <f>COUNTIFS(#REF!,$B273,#REF!,$C273,#REF!,AG$208,#REF!,"&gt;0",#REF!,"Turístico")</f>
        <v>#REF!</v>
      </c>
      <c r="AH273" s="349" t="e">
        <f>COUNTIFS(#REF!,$B273,#REF!,$C273,#REF!,AH$208,#REF!,"&gt;0",#REF!,"Turístico")</f>
        <v>#REF!</v>
      </c>
    </row>
    <row r="274" spans="1:49" ht="13" x14ac:dyDescent="0.15">
      <c r="A274" s="7"/>
      <c r="B274" s="341">
        <v>2021</v>
      </c>
      <c r="C274" s="342">
        <v>0</v>
      </c>
      <c r="D274" s="343" t="e">
        <f t="shared" ref="D274:AH274" si="117">SUM(D262:D273)</f>
        <v>#REF!</v>
      </c>
      <c r="E274" s="343" t="e">
        <f t="shared" si="117"/>
        <v>#REF!</v>
      </c>
      <c r="F274" s="343" t="e">
        <f t="shared" si="117"/>
        <v>#REF!</v>
      </c>
      <c r="G274" s="343" t="e">
        <f t="shared" si="117"/>
        <v>#REF!</v>
      </c>
      <c r="H274" s="343" t="e">
        <f t="shared" si="117"/>
        <v>#REF!</v>
      </c>
      <c r="I274" s="343" t="e">
        <f t="shared" si="117"/>
        <v>#REF!</v>
      </c>
      <c r="J274" s="343" t="e">
        <f t="shared" si="117"/>
        <v>#REF!</v>
      </c>
      <c r="K274" s="343" t="e">
        <f t="shared" si="117"/>
        <v>#REF!</v>
      </c>
      <c r="L274" s="343" t="e">
        <f t="shared" si="117"/>
        <v>#REF!</v>
      </c>
      <c r="M274" s="343" t="e">
        <f t="shared" si="117"/>
        <v>#REF!</v>
      </c>
      <c r="N274" s="343" t="e">
        <f t="shared" si="117"/>
        <v>#REF!</v>
      </c>
      <c r="O274" s="343" t="e">
        <f t="shared" si="117"/>
        <v>#REF!</v>
      </c>
      <c r="P274" s="343" t="e">
        <f t="shared" si="117"/>
        <v>#REF!</v>
      </c>
      <c r="Q274" s="343" t="e">
        <f t="shared" si="117"/>
        <v>#REF!</v>
      </c>
      <c r="R274" s="343" t="e">
        <f t="shared" si="117"/>
        <v>#REF!</v>
      </c>
      <c r="S274" s="343" t="e">
        <f t="shared" si="117"/>
        <v>#REF!</v>
      </c>
      <c r="T274" s="343" t="e">
        <f t="shared" si="117"/>
        <v>#REF!</v>
      </c>
      <c r="U274" s="343" t="e">
        <f t="shared" si="117"/>
        <v>#REF!</v>
      </c>
      <c r="V274" s="358" t="e">
        <f t="shared" si="117"/>
        <v>#REF!</v>
      </c>
      <c r="W274" s="343" t="e">
        <f t="shared" si="117"/>
        <v>#REF!</v>
      </c>
      <c r="X274" s="343" t="e">
        <f t="shared" si="117"/>
        <v>#REF!</v>
      </c>
      <c r="Y274" s="343" t="e">
        <f t="shared" si="117"/>
        <v>#REF!</v>
      </c>
      <c r="Z274" s="343" t="e">
        <f t="shared" si="117"/>
        <v>#REF!</v>
      </c>
      <c r="AA274" s="343" t="e">
        <f t="shared" si="117"/>
        <v>#REF!</v>
      </c>
      <c r="AB274" s="359" t="e">
        <f t="shared" si="117"/>
        <v>#REF!</v>
      </c>
      <c r="AC274" s="343" t="e">
        <f t="shared" si="117"/>
        <v>#REF!</v>
      </c>
      <c r="AD274" s="343" t="e">
        <f t="shared" si="117"/>
        <v>#REF!</v>
      </c>
      <c r="AE274" s="343" t="e">
        <f t="shared" si="117"/>
        <v>#REF!</v>
      </c>
      <c r="AF274" s="343" t="e">
        <f t="shared" si="117"/>
        <v>#REF!</v>
      </c>
      <c r="AG274" s="343" t="e">
        <f t="shared" si="117"/>
        <v>#REF!</v>
      </c>
      <c r="AH274" s="343" t="e">
        <f t="shared" si="117"/>
        <v>#REF!</v>
      </c>
    </row>
    <row r="275" spans="1:49" ht="13" x14ac:dyDescent="0.15">
      <c r="A275" s="7"/>
      <c r="B275" s="346">
        <v>2022</v>
      </c>
      <c r="C275" s="347">
        <v>1</v>
      </c>
      <c r="D275" s="348" t="e">
        <f t="shared" ref="D275:D286" si="118">E275+F275</f>
        <v>#REF!</v>
      </c>
      <c r="E275" s="349" t="e">
        <f>COUNTIFS(#REF!,$B275,#REF!,$C275,#REF!,"Corporativo",#REF!,"&gt;0")</f>
        <v>#REF!</v>
      </c>
      <c r="F275" s="350" t="e">
        <f>COUNTIFS(#REF!,$B275,#REF!,$C275,#REF!,"Turístico",#REF!,"&gt;0")</f>
        <v>#REF!</v>
      </c>
      <c r="G275" s="348" t="e">
        <f t="shared" ref="G275:G286" si="119">H275+I275</f>
        <v>#REF!</v>
      </c>
      <c r="H275" s="349" t="e">
        <f>COUNTIFS(#REF!,$B275,#REF!,$C275,#REF!,"Corporativo",#REF!,"&gt;0")</f>
        <v>#REF!</v>
      </c>
      <c r="I275" s="350" t="e">
        <f>COUNTIFS(#REF!,$B275,#REF!,$C275,#REF!,"Turístico",#REF!,"&gt;0")</f>
        <v>#REF!</v>
      </c>
      <c r="J275" s="349" t="e">
        <f>COUNTIFS(#REF!,$B275,#REF!,$C275,#REF!,J$208)</f>
        <v>#REF!</v>
      </c>
      <c r="K275" s="349" t="e">
        <f>COUNTIFS(#REF!,$B275,#REF!,$C275,#REF!,K$208)</f>
        <v>#REF!</v>
      </c>
      <c r="L275" s="350" t="e">
        <f>COUNTIFS(#REF!,$B275,#REF!,$C275,#REF!,L$208)</f>
        <v>#REF!</v>
      </c>
      <c r="M275" s="349" t="e">
        <f>COUNTIFS(#REF!,$B275,#REF!,$C275,#REF!,M$208,#REF!,"&gt;0")</f>
        <v>#REF!</v>
      </c>
      <c r="N275" s="349" t="e">
        <f>COUNTIFS(#REF!,$B275,#REF!,$C275,#REF!,N$208,#REF!,"&gt;0")</f>
        <v>#REF!</v>
      </c>
      <c r="O275" s="349" t="e">
        <f>COUNTIFS(#REF!,$B275,#REF!,$C275,#REF!,O$208,#REF!,"&gt;0")</f>
        <v>#REF!</v>
      </c>
      <c r="P275" s="349" t="e">
        <f>COUNTIFS(#REF!,$B275,#REF!,$C275,#REF!,P$208,#REF!,"&gt;0")</f>
        <v>#REF!</v>
      </c>
      <c r="Q275" s="349" t="e">
        <f>COUNTIFS(#REF!,$B275,#REF!,$C275,#REF!,Q$208,#REF!,"&gt;0")</f>
        <v>#REF!</v>
      </c>
      <c r="R275" s="349" t="e">
        <f>COUNTIFS(#REF!,$B275,#REF!,$C275,#REF!,R$208,#REF!,"&gt;0")</f>
        <v>#REF!</v>
      </c>
      <c r="S275" s="349" t="e">
        <f>COUNTIFS(#REF!,$B275,#REF!,$C275,#REF!,S$208,#REF!,"&gt;0")</f>
        <v>#REF!</v>
      </c>
      <c r="T275" s="349" t="e">
        <f>COUNTIFS(#REF!,$B275,#REF!,$C275,#REF!,T$208,#REF!,"&gt;0")</f>
        <v>#REF!</v>
      </c>
      <c r="U275" s="349" t="e">
        <f>COUNTIFS(#REF!,$B275,#REF!,$C275,#REF!,U$208,#REF!,"&gt;0")</f>
        <v>#REF!</v>
      </c>
      <c r="V275" s="351" t="e">
        <f>COUNTIFS(#REF!,$B275,#REF!,$C275,#REF!,V$208,#REF!,"&gt;0")</f>
        <v>#REF!</v>
      </c>
      <c r="W275" s="349" t="e">
        <f>COUNTIFS(#REF!,$B275,#REF!,$C275,#REF!,W$208,#REF!,"&gt;0",#REF!, "Turístico")</f>
        <v>#REF!</v>
      </c>
      <c r="X275" s="349" t="e">
        <f>COUNTIFS(#REF!,$B275,#REF!,$C275,#REF!,X$208,#REF!,"&gt;0",#REF!, "Turístico")</f>
        <v>#REF!</v>
      </c>
      <c r="Y275" s="349" t="e">
        <f>COUNTIFS(#REF!,$B275,#REF!,$C275,#REF!,Y$208,#REF!,"&gt;0",#REF!, "Turístico")</f>
        <v>#REF!</v>
      </c>
      <c r="Z275" s="349" t="e">
        <f>COUNTIFS(#REF!,$B275,#REF!,$C275,#REF!,Z$208,#REF!,"&gt;0",#REF!, "Turístico")</f>
        <v>#REF!</v>
      </c>
      <c r="AA275" s="349" t="e">
        <f>COUNTIFS(#REF!,$B275,#REF!,$C275,#REF!,AA$208,#REF!,"&gt;0",#REF!, "Turístico")</f>
        <v>#REF!</v>
      </c>
      <c r="AB275" s="352" t="e">
        <f>COUNTIFS(#REF!,$B275,#REF!,$C275,#REF!,AB$208,#REF!,"&gt;0",#REF!, "Turístico")</f>
        <v>#REF!</v>
      </c>
      <c r="AC275" s="349" t="e">
        <f>COUNTIFS(#REF!,$B275,#REF!,$C275,#REF!,AC$208,#REF!,"&gt;0",#REF!,"Turístico")</f>
        <v>#REF!</v>
      </c>
      <c r="AD275" s="349" t="e">
        <f>COUNTIFS(#REF!,$B275,#REF!,$C275,#REF!,AD$208,#REF!,"&gt;0",#REF!,"Turístico")</f>
        <v>#REF!</v>
      </c>
      <c r="AE275" s="349" t="e">
        <f>COUNTIFS(#REF!,$B275,#REF!,$C275,#REF!,AE$208,#REF!,"&gt;0",#REF!,"Turístico")</f>
        <v>#REF!</v>
      </c>
      <c r="AF275" s="349" t="e">
        <f>COUNTIFS(#REF!,$B275,#REF!,$C275,#REF!,AF$208,#REF!,"&gt;0",#REF!,"Turístico")</f>
        <v>#REF!</v>
      </c>
      <c r="AG275" s="349" t="e">
        <f>COUNTIFS(#REF!,$B275,#REF!,$C275,#REF!,AG$208,#REF!,"&gt;0",#REF!,"Turístico")</f>
        <v>#REF!</v>
      </c>
      <c r="AH275" s="349" t="e">
        <f>COUNTIFS(#REF!,$B275,#REF!,$C275,#REF!,AH$208,#REF!,"&gt;0",#REF!,"Turístico")</f>
        <v>#REF!</v>
      </c>
    </row>
    <row r="276" spans="1:49" ht="13" x14ac:dyDescent="0.15">
      <c r="A276" s="7"/>
      <c r="B276" s="346">
        <v>2022</v>
      </c>
      <c r="C276" s="347">
        <v>2</v>
      </c>
      <c r="D276" s="348" t="e">
        <f t="shared" si="118"/>
        <v>#REF!</v>
      </c>
      <c r="E276" s="349" t="e">
        <f>COUNTIFS(#REF!,$B276,#REF!,$C276,#REF!,"Corporativo",#REF!,"&gt;0")</f>
        <v>#REF!</v>
      </c>
      <c r="F276" s="350" t="e">
        <f>COUNTIFS(#REF!,$B276,#REF!,$C276,#REF!,"Turístico",#REF!,"&gt;0")</f>
        <v>#REF!</v>
      </c>
      <c r="G276" s="348" t="e">
        <f t="shared" si="119"/>
        <v>#REF!</v>
      </c>
      <c r="H276" s="349" t="e">
        <f>COUNTIFS(#REF!,$B276,#REF!,$C276,#REF!,"Corporativo",#REF!,"&gt;0")</f>
        <v>#REF!</v>
      </c>
      <c r="I276" s="350" t="e">
        <f>COUNTIFS(#REF!,$B276,#REF!,$C276,#REF!,"Turístico",#REF!,"&gt;0")</f>
        <v>#REF!</v>
      </c>
      <c r="J276" s="349" t="e">
        <f>COUNTIFS(#REF!,$B276,#REF!,$C276,#REF!,J$208)</f>
        <v>#REF!</v>
      </c>
      <c r="K276" s="349" t="e">
        <f>COUNTIFS(#REF!,$B276,#REF!,$C276,#REF!,K$208)</f>
        <v>#REF!</v>
      </c>
      <c r="L276" s="350" t="e">
        <f>COUNTIFS(#REF!,$B276,#REF!,$C276,#REF!,L$208)</f>
        <v>#REF!</v>
      </c>
      <c r="M276" s="349" t="e">
        <f>COUNTIFS(#REF!,$B276,#REF!,$C276,#REF!,M$208,#REF!,"&gt;0")</f>
        <v>#REF!</v>
      </c>
      <c r="N276" s="349" t="e">
        <f>COUNTIFS(#REF!,$B276,#REF!,$C276,#REF!,N$208,#REF!,"&gt;0")</f>
        <v>#REF!</v>
      </c>
      <c r="O276" s="349" t="e">
        <f>COUNTIFS(#REF!,$B276,#REF!,$C276,#REF!,O$208,#REF!,"&gt;0")</f>
        <v>#REF!</v>
      </c>
      <c r="P276" s="349" t="e">
        <f>COUNTIFS(#REF!,$B276,#REF!,$C276,#REF!,P$208,#REF!,"&gt;0")</f>
        <v>#REF!</v>
      </c>
      <c r="Q276" s="349" t="e">
        <f>COUNTIFS(#REF!,$B276,#REF!,$C276,#REF!,Q$208,#REF!,"&gt;0")</f>
        <v>#REF!</v>
      </c>
      <c r="R276" s="349" t="e">
        <f>COUNTIFS(#REF!,$B276,#REF!,$C276,#REF!,R$208,#REF!,"&gt;0")</f>
        <v>#REF!</v>
      </c>
      <c r="S276" s="349" t="e">
        <f>COUNTIFS(#REF!,$B276,#REF!,$C276,#REF!,S$208,#REF!,"&gt;0")</f>
        <v>#REF!</v>
      </c>
      <c r="T276" s="349" t="e">
        <f>COUNTIFS(#REF!,$B276,#REF!,$C276,#REF!,T$208,#REF!,"&gt;0")</f>
        <v>#REF!</v>
      </c>
      <c r="U276" s="349" t="e">
        <f>COUNTIFS(#REF!,$B276,#REF!,$C276,#REF!,U$208,#REF!,"&gt;0")</f>
        <v>#REF!</v>
      </c>
      <c r="V276" s="351" t="e">
        <f>COUNTIFS(#REF!,$B276,#REF!,$C276,#REF!,V$208,#REF!,"&gt;0")</f>
        <v>#REF!</v>
      </c>
      <c r="W276" s="349" t="e">
        <f>COUNTIFS(#REF!,$B276,#REF!,$C276,#REF!,W$208,#REF!,"&gt;0",#REF!, "Turístico")</f>
        <v>#REF!</v>
      </c>
      <c r="X276" s="349" t="e">
        <f>COUNTIFS(#REF!,$B276,#REF!,$C276,#REF!,X$208,#REF!,"&gt;0",#REF!, "Turístico")</f>
        <v>#REF!</v>
      </c>
      <c r="Y276" s="349" t="e">
        <f>COUNTIFS(#REF!,$B276,#REF!,$C276,#REF!,Y$208,#REF!,"&gt;0",#REF!, "Turístico")</f>
        <v>#REF!</v>
      </c>
      <c r="Z276" s="349" t="e">
        <f>COUNTIFS(#REF!,$B276,#REF!,$C276,#REF!,Z$208,#REF!,"&gt;0",#REF!, "Turístico")</f>
        <v>#REF!</v>
      </c>
      <c r="AA276" s="349" t="e">
        <f>COUNTIFS(#REF!,$B276,#REF!,$C276,#REF!,AA$208,#REF!,"&gt;0",#REF!, "Turístico")</f>
        <v>#REF!</v>
      </c>
      <c r="AB276" s="352" t="e">
        <f>COUNTIFS(#REF!,$B276,#REF!,$C276,#REF!,AB$208,#REF!,"&gt;0",#REF!, "Turístico")</f>
        <v>#REF!</v>
      </c>
      <c r="AC276" s="349" t="e">
        <f>COUNTIFS(#REF!,$B276,#REF!,$C276,#REF!,AC$208,#REF!,"&gt;0",#REF!,"Turístico")</f>
        <v>#REF!</v>
      </c>
      <c r="AD276" s="349" t="e">
        <f>COUNTIFS(#REF!,$B276,#REF!,$C276,#REF!,AD$208,#REF!,"&gt;0",#REF!,"Turístico")</f>
        <v>#REF!</v>
      </c>
      <c r="AE276" s="349" t="e">
        <f>COUNTIFS(#REF!,$B276,#REF!,$C276,#REF!,AE$208,#REF!,"&gt;0",#REF!,"Turístico")</f>
        <v>#REF!</v>
      </c>
      <c r="AF276" s="349" t="e">
        <f>COUNTIFS(#REF!,$B276,#REF!,$C276,#REF!,AF$208,#REF!,"&gt;0",#REF!,"Turístico")</f>
        <v>#REF!</v>
      </c>
      <c r="AG276" s="349" t="e">
        <f>COUNTIFS(#REF!,$B276,#REF!,$C276,#REF!,AG$208,#REF!,"&gt;0",#REF!,"Turístico")</f>
        <v>#REF!</v>
      </c>
      <c r="AH276" s="349" t="e">
        <f>COUNTIFS(#REF!,$B276,#REF!,$C276,#REF!,AH$208,#REF!,"&gt;0",#REF!,"Turístico")</f>
        <v>#REF!</v>
      </c>
    </row>
    <row r="277" spans="1:49" ht="13" x14ac:dyDescent="0.15">
      <c r="A277" s="7"/>
      <c r="B277" s="346">
        <v>2022</v>
      </c>
      <c r="C277" s="347">
        <v>3</v>
      </c>
      <c r="D277" s="348" t="e">
        <f t="shared" si="118"/>
        <v>#REF!</v>
      </c>
      <c r="E277" s="349" t="e">
        <f>COUNTIFS(#REF!,$B277,#REF!,$C277,#REF!,"Corporativo",#REF!,"&gt;0")</f>
        <v>#REF!</v>
      </c>
      <c r="F277" s="350" t="e">
        <f>COUNTIFS(#REF!,$B277,#REF!,$C277,#REF!,"Turístico",#REF!,"&gt;0")</f>
        <v>#REF!</v>
      </c>
      <c r="G277" s="348" t="e">
        <f t="shared" si="119"/>
        <v>#REF!</v>
      </c>
      <c r="H277" s="349" t="e">
        <f>COUNTIFS(#REF!,$B277,#REF!,$C277,#REF!,"Corporativo",#REF!,"&gt;0")</f>
        <v>#REF!</v>
      </c>
      <c r="I277" s="350" t="e">
        <f>COUNTIFS(#REF!,$B277,#REF!,$C277,#REF!,"Turístico",#REF!,"&gt;0")</f>
        <v>#REF!</v>
      </c>
      <c r="J277" s="349" t="e">
        <f>COUNTIFS(#REF!,$B277,#REF!,$C277,#REF!,J$208)</f>
        <v>#REF!</v>
      </c>
      <c r="K277" s="349" t="e">
        <f>COUNTIFS(#REF!,$B277,#REF!,$C277,#REF!,K$208)</f>
        <v>#REF!</v>
      </c>
      <c r="L277" s="350" t="e">
        <f>COUNTIFS(#REF!,$B277,#REF!,$C277,#REF!,L$208)</f>
        <v>#REF!</v>
      </c>
      <c r="M277" s="349" t="e">
        <f>COUNTIFS(#REF!,$B277,#REF!,$C277,#REF!,M$208,#REF!,"&gt;0")</f>
        <v>#REF!</v>
      </c>
      <c r="N277" s="349" t="e">
        <f>COUNTIFS(#REF!,$B277,#REF!,$C277,#REF!,N$208,#REF!,"&gt;0")</f>
        <v>#REF!</v>
      </c>
      <c r="O277" s="349" t="e">
        <f>COUNTIFS(#REF!,$B277,#REF!,$C277,#REF!,O$208,#REF!,"&gt;0")</f>
        <v>#REF!</v>
      </c>
      <c r="P277" s="349" t="e">
        <f>COUNTIFS(#REF!,$B277,#REF!,$C277,#REF!,P$208,#REF!,"&gt;0")</f>
        <v>#REF!</v>
      </c>
      <c r="Q277" s="349" t="e">
        <f>COUNTIFS(#REF!,$B277,#REF!,$C277,#REF!,Q$208,#REF!,"&gt;0")</f>
        <v>#REF!</v>
      </c>
      <c r="R277" s="349" t="e">
        <f>COUNTIFS(#REF!,$B277,#REF!,$C277,#REF!,R$208,#REF!,"&gt;0")</f>
        <v>#REF!</v>
      </c>
      <c r="S277" s="349" t="e">
        <f>COUNTIFS(#REF!,$B277,#REF!,$C277,#REF!,S$208,#REF!,"&gt;0")</f>
        <v>#REF!</v>
      </c>
      <c r="T277" s="349" t="e">
        <f>COUNTIFS(#REF!,$B277,#REF!,$C277,#REF!,T$208,#REF!,"&gt;0")</f>
        <v>#REF!</v>
      </c>
      <c r="U277" s="349" t="e">
        <f>COUNTIFS(#REF!,$B277,#REF!,$C277,#REF!,U$208,#REF!,"&gt;0")</f>
        <v>#REF!</v>
      </c>
      <c r="V277" s="351" t="e">
        <f>COUNTIFS(#REF!,$B277,#REF!,$C277,#REF!,V$208,#REF!,"&gt;0")</f>
        <v>#REF!</v>
      </c>
      <c r="W277" s="349" t="e">
        <f>COUNTIFS(#REF!,$B277,#REF!,$C277,#REF!,W$208,#REF!,"&gt;0",#REF!, "Turístico")</f>
        <v>#REF!</v>
      </c>
      <c r="X277" s="349" t="e">
        <f>COUNTIFS(#REF!,$B277,#REF!,$C277,#REF!,X$208,#REF!,"&gt;0",#REF!, "Turístico")</f>
        <v>#REF!</v>
      </c>
      <c r="Y277" s="349" t="e">
        <f>COUNTIFS(#REF!,$B277,#REF!,$C277,#REF!,Y$208,#REF!,"&gt;0",#REF!, "Turístico")</f>
        <v>#REF!</v>
      </c>
      <c r="Z277" s="349" t="e">
        <f>COUNTIFS(#REF!,$B277,#REF!,$C277,#REF!,Z$208,#REF!,"&gt;0",#REF!, "Turístico")</f>
        <v>#REF!</v>
      </c>
      <c r="AA277" s="349" t="e">
        <f>COUNTIFS(#REF!,$B277,#REF!,$C277,#REF!,AA$208,#REF!,"&gt;0",#REF!, "Turístico")</f>
        <v>#REF!</v>
      </c>
      <c r="AB277" s="352" t="e">
        <f>COUNTIFS(#REF!,$B277,#REF!,$C277,#REF!,AB$208,#REF!,"&gt;0",#REF!, "Turístico")</f>
        <v>#REF!</v>
      </c>
      <c r="AC277" s="349" t="e">
        <f>COUNTIFS(#REF!,$B277,#REF!,$C277,#REF!,AC$208,#REF!,"&gt;0",#REF!,"Turístico")</f>
        <v>#REF!</v>
      </c>
      <c r="AD277" s="349" t="e">
        <f>COUNTIFS(#REF!,$B277,#REF!,$C277,#REF!,AD$208,#REF!,"&gt;0",#REF!,"Turístico")</f>
        <v>#REF!</v>
      </c>
      <c r="AE277" s="349" t="e">
        <f>COUNTIFS(#REF!,$B277,#REF!,$C277,#REF!,AE$208,#REF!,"&gt;0",#REF!,"Turístico")</f>
        <v>#REF!</v>
      </c>
      <c r="AF277" s="349" t="e">
        <f>COUNTIFS(#REF!,$B277,#REF!,$C277,#REF!,AF$208,#REF!,"&gt;0",#REF!,"Turístico")</f>
        <v>#REF!</v>
      </c>
      <c r="AG277" s="349" t="e">
        <f>COUNTIFS(#REF!,$B277,#REF!,$C277,#REF!,AG$208,#REF!,"&gt;0",#REF!,"Turístico")</f>
        <v>#REF!</v>
      </c>
      <c r="AH277" s="349" t="e">
        <f>COUNTIFS(#REF!,$B277,#REF!,$C277,#REF!,AH$208,#REF!,"&gt;0",#REF!,"Turístico")</f>
        <v>#REF!</v>
      </c>
    </row>
    <row r="278" spans="1:49" ht="13" x14ac:dyDescent="0.15">
      <c r="A278" s="7"/>
      <c r="B278" s="346">
        <v>2022</v>
      </c>
      <c r="C278" s="347">
        <v>4</v>
      </c>
      <c r="D278" s="348" t="e">
        <f t="shared" si="118"/>
        <v>#REF!</v>
      </c>
      <c r="E278" s="349" t="e">
        <f>COUNTIFS(#REF!,$B278,#REF!,$C278,#REF!,"Corporativo",#REF!,"&gt;0")</f>
        <v>#REF!</v>
      </c>
      <c r="F278" s="350" t="e">
        <f>COUNTIFS(#REF!,$B278,#REF!,$C278,#REF!,"Turístico",#REF!,"&gt;0")</f>
        <v>#REF!</v>
      </c>
      <c r="G278" s="348" t="e">
        <f t="shared" si="119"/>
        <v>#REF!</v>
      </c>
      <c r="H278" s="349" t="e">
        <f>COUNTIFS(#REF!,$B278,#REF!,$C278,#REF!,"Corporativo",#REF!,"&gt;0")</f>
        <v>#REF!</v>
      </c>
      <c r="I278" s="350" t="e">
        <f>COUNTIFS(#REF!,$B278,#REF!,$C278,#REF!,"Turístico",#REF!,"&gt;0")</f>
        <v>#REF!</v>
      </c>
      <c r="J278" s="349" t="e">
        <f>COUNTIFS(#REF!,$B278,#REF!,$C278,#REF!,J$208)</f>
        <v>#REF!</v>
      </c>
      <c r="K278" s="349" t="e">
        <f>COUNTIFS(#REF!,$B278,#REF!,$C278,#REF!,K$208)</f>
        <v>#REF!</v>
      </c>
      <c r="L278" s="350" t="e">
        <f>COUNTIFS(#REF!,$B278,#REF!,$C278,#REF!,L$208)</f>
        <v>#REF!</v>
      </c>
      <c r="M278" s="349" t="e">
        <f>COUNTIFS(#REF!,$B278,#REF!,$C278,#REF!,M$208,#REF!,"&gt;0")</f>
        <v>#REF!</v>
      </c>
      <c r="N278" s="349" t="e">
        <f>COUNTIFS(#REF!,$B278,#REF!,$C278,#REF!,N$208,#REF!,"&gt;0")</f>
        <v>#REF!</v>
      </c>
      <c r="O278" s="349" t="e">
        <f>COUNTIFS(#REF!,$B278,#REF!,$C278,#REF!,O$208,#REF!,"&gt;0")</f>
        <v>#REF!</v>
      </c>
      <c r="P278" s="349" t="e">
        <f>COUNTIFS(#REF!,$B278,#REF!,$C278,#REF!,P$208,#REF!,"&gt;0")</f>
        <v>#REF!</v>
      </c>
      <c r="Q278" s="349" t="e">
        <f>COUNTIFS(#REF!,$B278,#REF!,$C278,#REF!,Q$208,#REF!,"&gt;0")</f>
        <v>#REF!</v>
      </c>
      <c r="R278" s="349" t="e">
        <f>COUNTIFS(#REF!,$B278,#REF!,$C278,#REF!,R$208,#REF!,"&gt;0")</f>
        <v>#REF!</v>
      </c>
      <c r="S278" s="349" t="e">
        <f>COUNTIFS(#REF!,$B278,#REF!,$C278,#REF!,S$208,#REF!,"&gt;0")</f>
        <v>#REF!</v>
      </c>
      <c r="T278" s="349" t="e">
        <f>COUNTIFS(#REF!,$B278,#REF!,$C278,#REF!,T$208,#REF!,"&gt;0")</f>
        <v>#REF!</v>
      </c>
      <c r="U278" s="349" t="e">
        <f>COUNTIFS(#REF!,$B278,#REF!,$C278,#REF!,U$208,#REF!,"&gt;0")</f>
        <v>#REF!</v>
      </c>
      <c r="V278" s="351" t="e">
        <f>COUNTIFS(#REF!,$B278,#REF!,$C278,#REF!,V$208,#REF!,"&gt;0")</f>
        <v>#REF!</v>
      </c>
      <c r="W278" s="349" t="e">
        <f>COUNTIFS(#REF!,$B278,#REF!,$C278,#REF!,W$208,#REF!,"&gt;0",#REF!, "Turístico")</f>
        <v>#REF!</v>
      </c>
      <c r="X278" s="349" t="e">
        <f>COUNTIFS(#REF!,$B278,#REF!,$C278,#REF!,X$208,#REF!,"&gt;0",#REF!, "Turístico")</f>
        <v>#REF!</v>
      </c>
      <c r="Y278" s="349" t="e">
        <f>COUNTIFS(#REF!,$B278,#REF!,$C278,#REF!,Y$208,#REF!,"&gt;0",#REF!, "Turístico")</f>
        <v>#REF!</v>
      </c>
      <c r="Z278" s="349" t="e">
        <f>COUNTIFS(#REF!,$B278,#REF!,$C278,#REF!,Z$208,#REF!,"&gt;0",#REF!, "Turístico")</f>
        <v>#REF!</v>
      </c>
      <c r="AA278" s="349" t="e">
        <f>COUNTIFS(#REF!,$B278,#REF!,$C278,#REF!,AA$208,#REF!,"&gt;0",#REF!, "Turístico")</f>
        <v>#REF!</v>
      </c>
      <c r="AB278" s="352" t="e">
        <f>COUNTIFS(#REF!,$B278,#REF!,$C278,#REF!,AB$208,#REF!,"&gt;0",#REF!, "Turístico")</f>
        <v>#REF!</v>
      </c>
      <c r="AC278" s="349" t="e">
        <f>COUNTIFS(#REF!,$B278,#REF!,$C278,#REF!,AC$208,#REF!,"&gt;0",#REF!,"Turístico")</f>
        <v>#REF!</v>
      </c>
      <c r="AD278" s="349" t="e">
        <f>COUNTIFS(#REF!,$B278,#REF!,$C278,#REF!,AD$208,#REF!,"&gt;0",#REF!,"Turístico")</f>
        <v>#REF!</v>
      </c>
      <c r="AE278" s="349" t="e">
        <f>COUNTIFS(#REF!,$B278,#REF!,$C278,#REF!,AE$208,#REF!,"&gt;0",#REF!,"Turístico")</f>
        <v>#REF!</v>
      </c>
      <c r="AF278" s="349" t="e">
        <f>COUNTIFS(#REF!,$B278,#REF!,$C278,#REF!,AF$208,#REF!,"&gt;0",#REF!,"Turístico")</f>
        <v>#REF!</v>
      </c>
      <c r="AG278" s="349" t="e">
        <f>COUNTIFS(#REF!,$B278,#REF!,$C278,#REF!,AG$208,#REF!,"&gt;0",#REF!,"Turístico")</f>
        <v>#REF!</v>
      </c>
      <c r="AH278" s="349" t="e">
        <f>COUNTIFS(#REF!,$B278,#REF!,$C278,#REF!,AH$208,#REF!,"&gt;0",#REF!,"Turístico")</f>
        <v>#REF!</v>
      </c>
    </row>
    <row r="279" spans="1:49" ht="13" x14ac:dyDescent="0.15">
      <c r="A279" s="7"/>
      <c r="B279" s="346">
        <v>2022</v>
      </c>
      <c r="C279" s="347">
        <v>5</v>
      </c>
      <c r="D279" s="348" t="e">
        <f t="shared" si="118"/>
        <v>#REF!</v>
      </c>
      <c r="E279" s="349" t="e">
        <f>COUNTIFS(#REF!,$B279,#REF!,$C279,#REF!,"Corporativo",#REF!,"&gt;0")</f>
        <v>#REF!</v>
      </c>
      <c r="F279" s="350" t="e">
        <f>COUNTIFS(#REF!,$B279,#REF!,$C279,#REF!,"Turístico",#REF!,"&gt;0")</f>
        <v>#REF!</v>
      </c>
      <c r="G279" s="348" t="e">
        <f t="shared" si="119"/>
        <v>#REF!</v>
      </c>
      <c r="H279" s="349" t="e">
        <f>COUNTIFS(#REF!,$B279,#REF!,$C279,#REF!,"Corporativo",#REF!,"&gt;0")</f>
        <v>#REF!</v>
      </c>
      <c r="I279" s="350" t="e">
        <f>COUNTIFS(#REF!,$B279,#REF!,$C279,#REF!,"Turístico",#REF!,"&gt;0")</f>
        <v>#REF!</v>
      </c>
      <c r="J279" s="349" t="e">
        <f>COUNTIFS(#REF!,$B279,#REF!,$C279,#REF!,J$208)</f>
        <v>#REF!</v>
      </c>
      <c r="K279" s="349" t="e">
        <f>COUNTIFS(#REF!,$B279,#REF!,$C279,#REF!,K$208)</f>
        <v>#REF!</v>
      </c>
      <c r="L279" s="350" t="e">
        <f>COUNTIFS(#REF!,$B279,#REF!,$C279,#REF!,L$208)</f>
        <v>#REF!</v>
      </c>
      <c r="M279" s="349" t="e">
        <f>COUNTIFS(#REF!,$B279,#REF!,$C279,#REF!,M$208,#REF!,"&gt;0")</f>
        <v>#REF!</v>
      </c>
      <c r="N279" s="349" t="e">
        <f>COUNTIFS(#REF!,$B279,#REF!,$C279,#REF!,N$208,#REF!,"&gt;0")</f>
        <v>#REF!</v>
      </c>
      <c r="O279" s="349" t="e">
        <f>COUNTIFS(#REF!,$B279,#REF!,$C279,#REF!,O$208,#REF!,"&gt;0")</f>
        <v>#REF!</v>
      </c>
      <c r="P279" s="349" t="e">
        <f>COUNTIFS(#REF!,$B279,#REF!,$C279,#REF!,P$208,#REF!,"&gt;0")</f>
        <v>#REF!</v>
      </c>
      <c r="Q279" s="349" t="e">
        <f>COUNTIFS(#REF!,$B279,#REF!,$C279,#REF!,Q$208,#REF!,"&gt;0")</f>
        <v>#REF!</v>
      </c>
      <c r="R279" s="349" t="e">
        <f>COUNTIFS(#REF!,$B279,#REF!,$C279,#REF!,R$208,#REF!,"&gt;0")</f>
        <v>#REF!</v>
      </c>
      <c r="S279" s="349" t="e">
        <f>COUNTIFS(#REF!,$B279,#REF!,$C279,#REF!,S$208,#REF!,"&gt;0")</f>
        <v>#REF!</v>
      </c>
      <c r="T279" s="349" t="e">
        <f>COUNTIFS(#REF!,$B279,#REF!,$C279,#REF!,T$208,#REF!,"&gt;0")</f>
        <v>#REF!</v>
      </c>
      <c r="U279" s="349" t="e">
        <f>COUNTIFS(#REF!,$B279,#REF!,$C279,#REF!,U$208,#REF!,"&gt;0")</f>
        <v>#REF!</v>
      </c>
      <c r="V279" s="351" t="e">
        <f>COUNTIFS(#REF!,$B279,#REF!,$C279,#REF!,V$208,#REF!,"&gt;0")</f>
        <v>#REF!</v>
      </c>
      <c r="W279" s="349" t="e">
        <f>COUNTIFS(#REF!,$B279,#REF!,$C279,#REF!,W$208,#REF!,"&gt;0",#REF!, "Turístico")</f>
        <v>#REF!</v>
      </c>
      <c r="X279" s="349" t="e">
        <f>COUNTIFS(#REF!,$B279,#REF!,$C279,#REF!,X$208,#REF!,"&gt;0",#REF!, "Turístico")</f>
        <v>#REF!</v>
      </c>
      <c r="Y279" s="349" t="e">
        <f>COUNTIFS(#REF!,$B279,#REF!,$C279,#REF!,Y$208,#REF!,"&gt;0",#REF!, "Turístico")</f>
        <v>#REF!</v>
      </c>
      <c r="Z279" s="349" t="e">
        <f>COUNTIFS(#REF!,$B279,#REF!,$C279,#REF!,Z$208,#REF!,"&gt;0",#REF!, "Turístico")</f>
        <v>#REF!</v>
      </c>
      <c r="AA279" s="349" t="e">
        <f>COUNTIFS(#REF!,$B279,#REF!,$C279,#REF!,AA$208,#REF!,"&gt;0",#REF!, "Turístico")</f>
        <v>#REF!</v>
      </c>
      <c r="AB279" s="352" t="e">
        <f>COUNTIFS(#REF!,$B279,#REF!,$C279,#REF!,AB$208,#REF!,"&gt;0",#REF!, "Turístico")</f>
        <v>#REF!</v>
      </c>
      <c r="AC279" s="349" t="e">
        <f>COUNTIFS(#REF!,$B279,#REF!,$C279,#REF!,AC$208,#REF!,"&gt;0",#REF!,"Turístico")</f>
        <v>#REF!</v>
      </c>
      <c r="AD279" s="349" t="e">
        <f>COUNTIFS(#REF!,$B279,#REF!,$C279,#REF!,AD$208,#REF!,"&gt;0",#REF!,"Turístico")</f>
        <v>#REF!</v>
      </c>
      <c r="AE279" s="349" t="e">
        <f>COUNTIFS(#REF!,$B279,#REF!,$C279,#REF!,AE$208,#REF!,"&gt;0",#REF!,"Turístico")</f>
        <v>#REF!</v>
      </c>
      <c r="AF279" s="349" t="e">
        <f>COUNTIFS(#REF!,$B279,#REF!,$C279,#REF!,AF$208,#REF!,"&gt;0",#REF!,"Turístico")</f>
        <v>#REF!</v>
      </c>
      <c r="AG279" s="349" t="e">
        <f>COUNTIFS(#REF!,$B279,#REF!,$C279,#REF!,AG$208,#REF!,"&gt;0",#REF!,"Turístico")</f>
        <v>#REF!</v>
      </c>
      <c r="AH279" s="349" t="e">
        <f>COUNTIFS(#REF!,$B279,#REF!,$C279,#REF!,AH$208,#REF!,"&gt;0",#REF!,"Turístico")</f>
        <v>#REF!</v>
      </c>
      <c r="AQ279" s="332"/>
      <c r="AT279" s="7"/>
    </row>
    <row r="280" spans="1:49" ht="13" x14ac:dyDescent="0.15">
      <c r="A280" s="7"/>
      <c r="B280" s="346">
        <v>2022</v>
      </c>
      <c r="C280" s="347">
        <v>6</v>
      </c>
      <c r="D280" s="348" t="e">
        <f t="shared" si="118"/>
        <v>#REF!</v>
      </c>
      <c r="E280" s="349" t="e">
        <f>COUNTIFS(#REF!,$B280,#REF!,$C280,#REF!,"Corporativo",#REF!,"&gt;0")</f>
        <v>#REF!</v>
      </c>
      <c r="F280" s="350" t="e">
        <f>COUNTIFS(#REF!,$B280,#REF!,$C280,#REF!,"Turístico",#REF!,"&gt;0")</f>
        <v>#REF!</v>
      </c>
      <c r="G280" s="348" t="e">
        <f t="shared" si="119"/>
        <v>#REF!</v>
      </c>
      <c r="H280" s="349" t="e">
        <f>COUNTIFS(#REF!,$B280,#REF!,$C280,#REF!,"Corporativo",#REF!,"&gt;0")</f>
        <v>#REF!</v>
      </c>
      <c r="I280" s="350" t="e">
        <f>COUNTIFS(#REF!,$B280,#REF!,$C280,#REF!,"Turístico",#REF!,"&gt;0")</f>
        <v>#REF!</v>
      </c>
      <c r="J280" s="349" t="e">
        <f>COUNTIFS(#REF!,$B280,#REF!,$C280,#REF!,J$208)</f>
        <v>#REF!</v>
      </c>
      <c r="K280" s="349" t="e">
        <f>COUNTIFS(#REF!,$B280,#REF!,$C280,#REF!,K$208)</f>
        <v>#REF!</v>
      </c>
      <c r="L280" s="350" t="e">
        <f>COUNTIFS(#REF!,$B280,#REF!,$C280,#REF!,L$208)</f>
        <v>#REF!</v>
      </c>
      <c r="M280" s="349" t="e">
        <f>COUNTIFS(#REF!,$B280,#REF!,$C280,#REF!,M$208,#REF!,"&gt;0")</f>
        <v>#REF!</v>
      </c>
      <c r="N280" s="349" t="e">
        <f>COUNTIFS(#REF!,$B280,#REF!,$C280,#REF!,N$208,#REF!,"&gt;0")</f>
        <v>#REF!</v>
      </c>
      <c r="O280" s="349" t="e">
        <f>COUNTIFS(#REF!,$B280,#REF!,$C280,#REF!,O$208,#REF!,"&gt;0")</f>
        <v>#REF!</v>
      </c>
      <c r="P280" s="349" t="e">
        <f>COUNTIFS(#REF!,$B280,#REF!,$C280,#REF!,P$208,#REF!,"&gt;0")</f>
        <v>#REF!</v>
      </c>
      <c r="Q280" s="349" t="e">
        <f>COUNTIFS(#REF!,$B280,#REF!,$C280,#REF!,Q$208,#REF!,"&gt;0")</f>
        <v>#REF!</v>
      </c>
      <c r="R280" s="349" t="e">
        <f>COUNTIFS(#REF!,$B280,#REF!,$C280,#REF!,R$208,#REF!,"&gt;0")</f>
        <v>#REF!</v>
      </c>
      <c r="S280" s="349" t="e">
        <f>COUNTIFS(#REF!,$B280,#REF!,$C280,#REF!,S$208,#REF!,"&gt;0")</f>
        <v>#REF!</v>
      </c>
      <c r="T280" s="349" t="e">
        <f>COUNTIFS(#REF!,$B280,#REF!,$C280,#REF!,T$208,#REF!,"&gt;0")</f>
        <v>#REF!</v>
      </c>
      <c r="U280" s="349" t="e">
        <f>COUNTIFS(#REF!,$B280,#REF!,$C280,#REF!,U$208,#REF!,"&gt;0")</f>
        <v>#REF!</v>
      </c>
      <c r="V280" s="351" t="e">
        <f>COUNTIFS(#REF!,$B280,#REF!,$C280,#REF!,V$208,#REF!,"&gt;0")</f>
        <v>#REF!</v>
      </c>
      <c r="W280" s="349" t="e">
        <f>COUNTIFS(#REF!,$B280,#REF!,$C280,#REF!,W$208,#REF!,"&gt;0",#REF!, "Turístico")</f>
        <v>#REF!</v>
      </c>
      <c r="X280" s="349" t="e">
        <f>COUNTIFS(#REF!,$B280,#REF!,$C280,#REF!,X$208,#REF!,"&gt;0",#REF!, "Turístico")</f>
        <v>#REF!</v>
      </c>
      <c r="Y280" s="349" t="e">
        <f>COUNTIFS(#REF!,$B280,#REF!,$C280,#REF!,Y$208,#REF!,"&gt;0",#REF!, "Turístico")</f>
        <v>#REF!</v>
      </c>
      <c r="Z280" s="349" t="e">
        <f>COUNTIFS(#REF!,$B280,#REF!,$C280,#REF!,Z$208,#REF!,"&gt;0",#REF!, "Turístico")</f>
        <v>#REF!</v>
      </c>
      <c r="AA280" s="349" t="e">
        <f>COUNTIFS(#REF!,$B280,#REF!,$C280,#REF!,AA$208,#REF!,"&gt;0",#REF!, "Turístico")</f>
        <v>#REF!</v>
      </c>
      <c r="AB280" s="352" t="e">
        <f>COUNTIFS(#REF!,$B280,#REF!,$C280,#REF!,AB$208,#REF!,"&gt;0",#REF!, "Turístico")</f>
        <v>#REF!</v>
      </c>
      <c r="AC280" s="349" t="e">
        <f>COUNTIFS(#REF!,$B280,#REF!,$C280,#REF!,AC$208,#REF!,"&gt;0",#REF!,"Turístico")</f>
        <v>#REF!</v>
      </c>
      <c r="AD280" s="349" t="e">
        <f>COUNTIFS(#REF!,$B280,#REF!,$C280,#REF!,AD$208,#REF!,"&gt;0",#REF!,"Turístico")</f>
        <v>#REF!</v>
      </c>
      <c r="AE280" s="349" t="e">
        <f>COUNTIFS(#REF!,$B280,#REF!,$C280,#REF!,AE$208,#REF!,"&gt;0",#REF!,"Turístico")</f>
        <v>#REF!</v>
      </c>
      <c r="AF280" s="349" t="e">
        <f>COUNTIFS(#REF!,$B280,#REF!,$C280,#REF!,AF$208,#REF!,"&gt;0",#REF!,"Turístico")</f>
        <v>#REF!</v>
      </c>
      <c r="AG280" s="349" t="e">
        <f>COUNTIFS(#REF!,$B280,#REF!,$C280,#REF!,AG$208,#REF!,"&gt;0",#REF!,"Turístico")</f>
        <v>#REF!</v>
      </c>
      <c r="AH280" s="349" t="e">
        <f>COUNTIFS(#REF!,$B280,#REF!,$C280,#REF!,AH$208,#REF!,"&gt;0",#REF!,"Turístico")</f>
        <v>#REF!</v>
      </c>
      <c r="AQ280" s="7"/>
      <c r="AT280" s="7"/>
    </row>
    <row r="281" spans="1:49" ht="13" x14ac:dyDescent="0.15">
      <c r="A281" s="7"/>
      <c r="B281" s="346">
        <v>2022</v>
      </c>
      <c r="C281" s="347">
        <v>7</v>
      </c>
      <c r="D281" s="348" t="e">
        <f t="shared" si="118"/>
        <v>#REF!</v>
      </c>
      <c r="E281" s="349" t="e">
        <f>COUNTIFS(#REF!,$B281,#REF!,$C281,#REF!,"Corporativo",#REF!,"&gt;0")</f>
        <v>#REF!</v>
      </c>
      <c r="F281" s="350" t="e">
        <f>COUNTIFS(#REF!,$B281,#REF!,$C281,#REF!,"Turístico",#REF!,"&gt;0")</f>
        <v>#REF!</v>
      </c>
      <c r="G281" s="348" t="e">
        <f t="shared" si="119"/>
        <v>#REF!</v>
      </c>
      <c r="H281" s="349" t="e">
        <f>COUNTIFS(#REF!,$B281,#REF!,$C281,#REF!,"Corporativo",#REF!,"&gt;0")</f>
        <v>#REF!</v>
      </c>
      <c r="I281" s="350" t="e">
        <f>COUNTIFS(#REF!,$B281,#REF!,$C281,#REF!,"Turístico",#REF!,"&gt;0")</f>
        <v>#REF!</v>
      </c>
      <c r="J281" s="349" t="e">
        <f>COUNTIFS(#REF!,$B281,#REF!,$C281,#REF!,J$208)</f>
        <v>#REF!</v>
      </c>
      <c r="K281" s="349" t="e">
        <f>COUNTIFS(#REF!,$B281,#REF!,$C281,#REF!,K$208)</f>
        <v>#REF!</v>
      </c>
      <c r="L281" s="350" t="e">
        <f>COUNTIFS(#REF!,$B281,#REF!,$C281,#REF!,L$208)</f>
        <v>#REF!</v>
      </c>
      <c r="M281" s="349" t="e">
        <f>COUNTIFS(#REF!,$B281,#REF!,$C281,#REF!,M$208,#REF!,"&gt;0")</f>
        <v>#REF!</v>
      </c>
      <c r="N281" s="349" t="e">
        <f>COUNTIFS(#REF!,$B281,#REF!,$C281,#REF!,N$208,#REF!,"&gt;0")</f>
        <v>#REF!</v>
      </c>
      <c r="O281" s="349" t="e">
        <f>COUNTIFS(#REF!,$B281,#REF!,$C281,#REF!,O$208,#REF!,"&gt;0")</f>
        <v>#REF!</v>
      </c>
      <c r="P281" s="349" t="e">
        <f>COUNTIFS(#REF!,$B281,#REF!,$C281,#REF!,P$208,#REF!,"&gt;0")</f>
        <v>#REF!</v>
      </c>
      <c r="Q281" s="349" t="e">
        <f>COUNTIFS(#REF!,$B281,#REF!,$C281,#REF!,Q$208,#REF!,"&gt;0")</f>
        <v>#REF!</v>
      </c>
      <c r="R281" s="349" t="e">
        <f>COUNTIFS(#REF!,$B281,#REF!,$C281,#REF!,R$208,#REF!,"&gt;0")</f>
        <v>#REF!</v>
      </c>
      <c r="S281" s="349" t="e">
        <f>COUNTIFS(#REF!,$B281,#REF!,$C281,#REF!,S$208,#REF!,"&gt;0")</f>
        <v>#REF!</v>
      </c>
      <c r="T281" s="349" t="e">
        <f>COUNTIFS(#REF!,$B281,#REF!,$C281,#REF!,T$208,#REF!,"&gt;0")</f>
        <v>#REF!</v>
      </c>
      <c r="U281" s="349" t="e">
        <f>COUNTIFS(#REF!,$B281,#REF!,$C281,#REF!,U$208,#REF!,"&gt;0")</f>
        <v>#REF!</v>
      </c>
      <c r="V281" s="351" t="e">
        <f>COUNTIFS(#REF!,$B281,#REF!,$C281,#REF!,V$208,#REF!,"&gt;0")</f>
        <v>#REF!</v>
      </c>
      <c r="W281" s="349" t="e">
        <f>COUNTIFS(#REF!,$B281,#REF!,$C281,#REF!,W$208,#REF!,"&gt;0",#REF!, "Turístico")</f>
        <v>#REF!</v>
      </c>
      <c r="X281" s="349" t="e">
        <f>COUNTIFS(#REF!,$B281,#REF!,$C281,#REF!,X$208,#REF!,"&gt;0",#REF!, "Turístico")</f>
        <v>#REF!</v>
      </c>
      <c r="Y281" s="349" t="e">
        <f>COUNTIFS(#REF!,$B281,#REF!,$C281,#REF!,Y$208,#REF!,"&gt;0",#REF!, "Turístico")</f>
        <v>#REF!</v>
      </c>
      <c r="Z281" s="349" t="e">
        <f>COUNTIFS(#REF!,$B281,#REF!,$C281,#REF!,Z$208,#REF!,"&gt;0",#REF!, "Turístico")</f>
        <v>#REF!</v>
      </c>
      <c r="AA281" s="349" t="e">
        <f>COUNTIFS(#REF!,$B281,#REF!,$C281,#REF!,AA$208,#REF!,"&gt;0",#REF!, "Turístico")</f>
        <v>#REF!</v>
      </c>
      <c r="AB281" s="352" t="e">
        <f>COUNTIFS(#REF!,$B281,#REF!,$C281,#REF!,AB$208,#REF!,"&gt;0",#REF!, "Turístico")</f>
        <v>#REF!</v>
      </c>
      <c r="AC281" s="349" t="e">
        <f>COUNTIFS(#REF!,$B281,#REF!,$C281,#REF!,AC$208,#REF!,"&gt;0",#REF!,"Turístico")</f>
        <v>#REF!</v>
      </c>
      <c r="AD281" s="349" t="e">
        <f>COUNTIFS(#REF!,$B281,#REF!,$C281,#REF!,AD$208,#REF!,"&gt;0",#REF!,"Turístico")</f>
        <v>#REF!</v>
      </c>
      <c r="AE281" s="349" t="e">
        <f>COUNTIFS(#REF!,$B281,#REF!,$C281,#REF!,AE$208,#REF!,"&gt;0",#REF!,"Turístico")</f>
        <v>#REF!</v>
      </c>
      <c r="AF281" s="349" t="e">
        <f>COUNTIFS(#REF!,$B281,#REF!,$C281,#REF!,AF$208,#REF!,"&gt;0",#REF!,"Turístico")</f>
        <v>#REF!</v>
      </c>
      <c r="AG281" s="349" t="e">
        <f>COUNTIFS(#REF!,$B281,#REF!,$C281,#REF!,AG$208,#REF!,"&gt;0",#REF!,"Turístico")</f>
        <v>#REF!</v>
      </c>
      <c r="AH281" s="349" t="e">
        <f>COUNTIFS(#REF!,$B281,#REF!,$C281,#REF!,AH$208,#REF!,"&gt;0",#REF!,"Turístico")</f>
        <v>#REF!</v>
      </c>
      <c r="AQ281" s="7"/>
      <c r="AT281" s="7"/>
    </row>
    <row r="282" spans="1:49" ht="13" x14ac:dyDescent="0.15">
      <c r="A282" s="7"/>
      <c r="B282" s="346">
        <v>2022</v>
      </c>
      <c r="C282" s="347">
        <v>8</v>
      </c>
      <c r="D282" s="348" t="e">
        <f t="shared" si="118"/>
        <v>#REF!</v>
      </c>
      <c r="E282" s="349" t="e">
        <f>COUNTIFS(#REF!,$B282,#REF!,$C282,#REF!,"Corporativo",#REF!,"&gt;0")</f>
        <v>#REF!</v>
      </c>
      <c r="F282" s="350" t="e">
        <f>COUNTIFS(#REF!,$B282,#REF!,$C282,#REF!,"Turístico",#REF!,"&gt;0")</f>
        <v>#REF!</v>
      </c>
      <c r="G282" s="348" t="e">
        <f t="shared" si="119"/>
        <v>#REF!</v>
      </c>
      <c r="H282" s="349" t="e">
        <f>COUNTIFS(#REF!,$B282,#REF!,$C282,#REF!,"Corporativo",#REF!,"&gt;0")</f>
        <v>#REF!</v>
      </c>
      <c r="I282" s="350" t="e">
        <f>COUNTIFS(#REF!,$B282,#REF!,$C282,#REF!,"Turístico",#REF!,"&gt;0")</f>
        <v>#REF!</v>
      </c>
      <c r="J282" s="349" t="e">
        <f>COUNTIFS(#REF!,$B282,#REF!,$C282,#REF!,J$208)</f>
        <v>#REF!</v>
      </c>
      <c r="K282" s="349" t="e">
        <f>COUNTIFS(#REF!,$B282,#REF!,$C282,#REF!,K$208)</f>
        <v>#REF!</v>
      </c>
      <c r="L282" s="350" t="e">
        <f>COUNTIFS(#REF!,$B282,#REF!,$C282,#REF!,L$208)</f>
        <v>#REF!</v>
      </c>
      <c r="M282" s="349" t="e">
        <f>COUNTIFS(#REF!,$B282,#REF!,$C282,#REF!,M$208,#REF!,"&gt;0")</f>
        <v>#REF!</v>
      </c>
      <c r="N282" s="349" t="e">
        <f>COUNTIFS(#REF!,$B282,#REF!,$C282,#REF!,N$208,#REF!,"&gt;0")</f>
        <v>#REF!</v>
      </c>
      <c r="O282" s="349" t="e">
        <f>COUNTIFS(#REF!,$B282,#REF!,$C282,#REF!,O$208,#REF!,"&gt;0")</f>
        <v>#REF!</v>
      </c>
      <c r="P282" s="349" t="e">
        <f>COUNTIFS(#REF!,$B282,#REF!,$C282,#REF!,P$208,#REF!,"&gt;0")</f>
        <v>#REF!</v>
      </c>
      <c r="Q282" s="349" t="e">
        <f>COUNTIFS(#REF!,$B282,#REF!,$C282,#REF!,Q$208,#REF!,"&gt;0")</f>
        <v>#REF!</v>
      </c>
      <c r="R282" s="349" t="e">
        <f>COUNTIFS(#REF!,$B282,#REF!,$C282,#REF!,R$208,#REF!,"&gt;0")</f>
        <v>#REF!</v>
      </c>
      <c r="S282" s="349" t="e">
        <f>COUNTIFS(#REF!,$B282,#REF!,$C282,#REF!,S$208,#REF!,"&gt;0")</f>
        <v>#REF!</v>
      </c>
      <c r="T282" s="349" t="e">
        <f>COUNTIFS(#REF!,$B282,#REF!,$C282,#REF!,T$208,#REF!,"&gt;0")</f>
        <v>#REF!</v>
      </c>
      <c r="U282" s="349" t="e">
        <f>COUNTIFS(#REF!,$B282,#REF!,$C282,#REF!,U$208,#REF!,"&gt;0")</f>
        <v>#REF!</v>
      </c>
      <c r="V282" s="351" t="e">
        <f>COUNTIFS(#REF!,$B282,#REF!,$C282,#REF!,V$208,#REF!,"&gt;0")</f>
        <v>#REF!</v>
      </c>
      <c r="W282" s="349" t="e">
        <f>COUNTIFS(#REF!,$B282,#REF!,$C282,#REF!,W$208,#REF!,"&gt;0",#REF!, "Turístico")</f>
        <v>#REF!</v>
      </c>
      <c r="X282" s="349" t="e">
        <f>COUNTIFS(#REF!,$B282,#REF!,$C282,#REF!,X$208,#REF!,"&gt;0",#REF!, "Turístico")</f>
        <v>#REF!</v>
      </c>
      <c r="Y282" s="349" t="e">
        <f>COUNTIFS(#REF!,$B282,#REF!,$C282,#REF!,Y$208,#REF!,"&gt;0",#REF!, "Turístico")</f>
        <v>#REF!</v>
      </c>
      <c r="Z282" s="349" t="e">
        <f>COUNTIFS(#REF!,$B282,#REF!,$C282,#REF!,Z$208,#REF!,"&gt;0",#REF!, "Turístico")</f>
        <v>#REF!</v>
      </c>
      <c r="AA282" s="349" t="e">
        <f>COUNTIFS(#REF!,$B282,#REF!,$C282,#REF!,AA$208,#REF!,"&gt;0",#REF!, "Turístico")</f>
        <v>#REF!</v>
      </c>
      <c r="AB282" s="352" t="e">
        <f>COUNTIFS(#REF!,$B282,#REF!,$C282,#REF!,AB$208,#REF!,"&gt;0",#REF!, "Turístico")</f>
        <v>#REF!</v>
      </c>
      <c r="AC282" s="349" t="e">
        <f>COUNTIFS(#REF!,$B282,#REF!,$C282,#REF!,AC$208,#REF!,"&gt;0",#REF!,"Turístico")</f>
        <v>#REF!</v>
      </c>
      <c r="AD282" s="349" t="e">
        <f>COUNTIFS(#REF!,$B282,#REF!,$C282,#REF!,AD$208,#REF!,"&gt;0",#REF!,"Turístico")</f>
        <v>#REF!</v>
      </c>
      <c r="AE282" s="349" t="e">
        <f>COUNTIFS(#REF!,$B282,#REF!,$C282,#REF!,AE$208,#REF!,"&gt;0",#REF!,"Turístico")</f>
        <v>#REF!</v>
      </c>
      <c r="AF282" s="349" t="e">
        <f>COUNTIFS(#REF!,$B282,#REF!,$C282,#REF!,AF$208,#REF!,"&gt;0",#REF!,"Turístico")</f>
        <v>#REF!</v>
      </c>
      <c r="AG282" s="349" t="e">
        <f>COUNTIFS(#REF!,$B282,#REF!,$C282,#REF!,AG$208,#REF!,"&gt;0",#REF!,"Turístico")</f>
        <v>#REF!</v>
      </c>
      <c r="AH282" s="349" t="e">
        <f>COUNTIFS(#REF!,$B282,#REF!,$C282,#REF!,AH$208,#REF!,"&gt;0",#REF!,"Turístico")</f>
        <v>#REF!</v>
      </c>
      <c r="AQ282" s="7"/>
      <c r="AT282" s="7"/>
    </row>
    <row r="283" spans="1:49" ht="13" x14ac:dyDescent="0.15">
      <c r="A283" s="7"/>
      <c r="B283" s="346">
        <v>2022</v>
      </c>
      <c r="C283" s="347">
        <v>9</v>
      </c>
      <c r="D283" s="348" t="e">
        <f t="shared" si="118"/>
        <v>#REF!</v>
      </c>
      <c r="E283" s="349" t="e">
        <f>COUNTIFS(#REF!,$B283,#REF!,$C283,#REF!,"Corporativo",#REF!,"&gt;0")</f>
        <v>#REF!</v>
      </c>
      <c r="F283" s="350" t="e">
        <f>COUNTIFS(#REF!,$B283,#REF!,$C283,#REF!,"Turístico",#REF!,"&gt;0")</f>
        <v>#REF!</v>
      </c>
      <c r="G283" s="348" t="e">
        <f t="shared" si="119"/>
        <v>#REF!</v>
      </c>
      <c r="H283" s="349" t="e">
        <f>COUNTIFS(#REF!,$B283,#REF!,$C283,#REF!,"Corporativo",#REF!,"&gt;0")</f>
        <v>#REF!</v>
      </c>
      <c r="I283" s="350" t="e">
        <f>COUNTIFS(#REF!,$B283,#REF!,$C283,#REF!,"Turístico",#REF!,"&gt;0")</f>
        <v>#REF!</v>
      </c>
      <c r="J283" s="349" t="e">
        <f>COUNTIFS(#REF!,$B283,#REF!,$C283,#REF!,J$208)</f>
        <v>#REF!</v>
      </c>
      <c r="K283" s="349" t="e">
        <f>COUNTIFS(#REF!,$B283,#REF!,$C283,#REF!,K$208)</f>
        <v>#REF!</v>
      </c>
      <c r="L283" s="350" t="e">
        <f>COUNTIFS(#REF!,$B283,#REF!,$C283,#REF!,L$208)</f>
        <v>#REF!</v>
      </c>
      <c r="M283" s="349" t="e">
        <f>COUNTIFS(#REF!,$B283,#REF!,$C283,#REF!,M$208,#REF!,"&gt;0")</f>
        <v>#REF!</v>
      </c>
      <c r="N283" s="349" t="e">
        <f>COUNTIFS(#REF!,$B283,#REF!,$C283,#REF!,N$208,#REF!,"&gt;0")</f>
        <v>#REF!</v>
      </c>
      <c r="O283" s="349" t="e">
        <f>COUNTIFS(#REF!,$B283,#REF!,$C283,#REF!,O$208,#REF!,"&gt;0")</f>
        <v>#REF!</v>
      </c>
      <c r="P283" s="349" t="e">
        <f>COUNTIFS(#REF!,$B283,#REF!,$C283,#REF!,P$208,#REF!,"&gt;0")</f>
        <v>#REF!</v>
      </c>
      <c r="Q283" s="349" t="e">
        <f>COUNTIFS(#REF!,$B283,#REF!,$C283,#REF!,Q$208,#REF!,"&gt;0")</f>
        <v>#REF!</v>
      </c>
      <c r="R283" s="349" t="e">
        <f>COUNTIFS(#REF!,$B283,#REF!,$C283,#REF!,R$208,#REF!,"&gt;0")</f>
        <v>#REF!</v>
      </c>
      <c r="S283" s="349" t="e">
        <f>COUNTIFS(#REF!,$B283,#REF!,$C283,#REF!,S$208,#REF!,"&gt;0")</f>
        <v>#REF!</v>
      </c>
      <c r="T283" s="349" t="e">
        <f>COUNTIFS(#REF!,$B283,#REF!,$C283,#REF!,T$208,#REF!,"&gt;0")</f>
        <v>#REF!</v>
      </c>
      <c r="U283" s="349" t="e">
        <f>COUNTIFS(#REF!,$B283,#REF!,$C283,#REF!,U$208,#REF!,"&gt;0")</f>
        <v>#REF!</v>
      </c>
      <c r="V283" s="351" t="e">
        <f>COUNTIFS(#REF!,$B283,#REF!,$C283,#REF!,V$208,#REF!,"&gt;0")</f>
        <v>#REF!</v>
      </c>
      <c r="W283" s="349" t="e">
        <f>COUNTIFS(#REF!,$B283,#REF!,$C283,#REF!,W$208,#REF!,"&gt;0",#REF!, "Turístico")</f>
        <v>#REF!</v>
      </c>
      <c r="X283" s="349" t="e">
        <f>COUNTIFS(#REF!,$B283,#REF!,$C283,#REF!,X$208,#REF!,"&gt;0",#REF!, "Turístico")</f>
        <v>#REF!</v>
      </c>
      <c r="Y283" s="349" t="e">
        <f>COUNTIFS(#REF!,$B283,#REF!,$C283,#REF!,Y$208,#REF!,"&gt;0",#REF!, "Turístico")</f>
        <v>#REF!</v>
      </c>
      <c r="Z283" s="349" t="e">
        <f>COUNTIFS(#REF!,$B283,#REF!,$C283,#REF!,Z$208,#REF!,"&gt;0",#REF!, "Turístico")</f>
        <v>#REF!</v>
      </c>
      <c r="AA283" s="349" t="e">
        <f>COUNTIFS(#REF!,$B283,#REF!,$C283,#REF!,AA$208,#REF!,"&gt;0",#REF!, "Turístico")</f>
        <v>#REF!</v>
      </c>
      <c r="AB283" s="352" t="e">
        <f>COUNTIFS(#REF!,$B283,#REF!,$C283,#REF!,AB$208,#REF!,"&gt;0",#REF!, "Turístico")</f>
        <v>#REF!</v>
      </c>
      <c r="AC283" s="349" t="e">
        <f>COUNTIFS(#REF!,$B283,#REF!,$C283,#REF!,AC$208,#REF!,"&gt;0",#REF!,"Turístico")</f>
        <v>#REF!</v>
      </c>
      <c r="AD283" s="349" t="e">
        <f>COUNTIFS(#REF!,$B283,#REF!,$C283,#REF!,AD$208,#REF!,"&gt;0",#REF!,"Turístico")</f>
        <v>#REF!</v>
      </c>
      <c r="AE283" s="349" t="e">
        <f>COUNTIFS(#REF!,$B283,#REF!,$C283,#REF!,AE$208,#REF!,"&gt;0",#REF!,"Turístico")</f>
        <v>#REF!</v>
      </c>
      <c r="AF283" s="349" t="e">
        <f>COUNTIFS(#REF!,$B283,#REF!,$C283,#REF!,AF$208,#REF!,"&gt;0",#REF!,"Turístico")</f>
        <v>#REF!</v>
      </c>
      <c r="AG283" s="349" t="e">
        <f>COUNTIFS(#REF!,$B283,#REF!,$C283,#REF!,AG$208,#REF!,"&gt;0",#REF!,"Turístico")</f>
        <v>#REF!</v>
      </c>
      <c r="AH283" s="349" t="e">
        <f>COUNTIFS(#REF!,$B283,#REF!,$C283,#REF!,AH$208,#REF!,"&gt;0",#REF!,"Turístico")</f>
        <v>#REF!</v>
      </c>
      <c r="AQ283" s="7"/>
      <c r="AT283" s="7"/>
    </row>
    <row r="284" spans="1:49" ht="13" x14ac:dyDescent="0.15">
      <c r="A284" s="7"/>
      <c r="B284" s="346">
        <v>2022</v>
      </c>
      <c r="C284" s="347">
        <v>10</v>
      </c>
      <c r="D284" s="348" t="e">
        <f t="shared" si="118"/>
        <v>#REF!</v>
      </c>
      <c r="E284" s="349" t="e">
        <f>COUNTIFS(#REF!,$B284,#REF!,$C284,#REF!,"Corporativo",#REF!,"&gt;0")</f>
        <v>#REF!</v>
      </c>
      <c r="F284" s="350" t="e">
        <f>COUNTIFS(#REF!,$B284,#REF!,$C284,#REF!,"Turístico",#REF!,"&gt;0")</f>
        <v>#REF!</v>
      </c>
      <c r="G284" s="348" t="e">
        <f t="shared" si="119"/>
        <v>#REF!</v>
      </c>
      <c r="H284" s="349" t="e">
        <f>COUNTIFS(#REF!,$B284,#REF!,$C284,#REF!,"Corporativo",#REF!,"&gt;0")</f>
        <v>#REF!</v>
      </c>
      <c r="I284" s="350" t="e">
        <f>COUNTIFS(#REF!,$B284,#REF!,$C284,#REF!,"Turístico",#REF!,"&gt;0")</f>
        <v>#REF!</v>
      </c>
      <c r="J284" s="349" t="e">
        <f>COUNTIFS(#REF!,$B284,#REF!,$C284,#REF!,J$208)</f>
        <v>#REF!</v>
      </c>
      <c r="K284" s="349" t="e">
        <f>COUNTIFS(#REF!,$B284,#REF!,$C284,#REF!,K$208)</f>
        <v>#REF!</v>
      </c>
      <c r="L284" s="350" t="e">
        <f>COUNTIFS(#REF!,$B284,#REF!,$C284,#REF!,L$208)</f>
        <v>#REF!</v>
      </c>
      <c r="M284" s="349" t="e">
        <f>COUNTIFS(#REF!,$B284,#REF!,$C284,#REF!,M$208,#REF!,"&gt;0")</f>
        <v>#REF!</v>
      </c>
      <c r="N284" s="349" t="e">
        <f>COUNTIFS(#REF!,$B284,#REF!,$C284,#REF!,N$208,#REF!,"&gt;0")</f>
        <v>#REF!</v>
      </c>
      <c r="O284" s="349" t="e">
        <f>COUNTIFS(#REF!,$B284,#REF!,$C284,#REF!,O$208,#REF!,"&gt;0")</f>
        <v>#REF!</v>
      </c>
      <c r="P284" s="349" t="e">
        <f>COUNTIFS(#REF!,$B284,#REF!,$C284,#REF!,P$208,#REF!,"&gt;0")</f>
        <v>#REF!</v>
      </c>
      <c r="Q284" s="349" t="e">
        <f>COUNTIFS(#REF!,$B284,#REF!,$C284,#REF!,Q$208,#REF!,"&gt;0")</f>
        <v>#REF!</v>
      </c>
      <c r="R284" s="349" t="e">
        <f>COUNTIFS(#REF!,$B284,#REF!,$C284,#REF!,R$208,#REF!,"&gt;0")</f>
        <v>#REF!</v>
      </c>
      <c r="S284" s="349" t="e">
        <f>COUNTIFS(#REF!,$B284,#REF!,$C284,#REF!,S$208,#REF!,"&gt;0")</f>
        <v>#REF!</v>
      </c>
      <c r="T284" s="349" t="e">
        <f>COUNTIFS(#REF!,$B284,#REF!,$C284,#REF!,T$208,#REF!,"&gt;0")</f>
        <v>#REF!</v>
      </c>
      <c r="U284" s="349" t="e">
        <f>COUNTIFS(#REF!,$B284,#REF!,$C284,#REF!,U$208,#REF!,"&gt;0")</f>
        <v>#REF!</v>
      </c>
      <c r="V284" s="351" t="e">
        <f>COUNTIFS(#REF!,$B284,#REF!,$C284,#REF!,V$208,#REF!,"&gt;0")</f>
        <v>#REF!</v>
      </c>
      <c r="W284" s="349" t="e">
        <f>COUNTIFS(#REF!,$B284,#REF!,$C284,#REF!,W$208,#REF!,"&gt;0",#REF!, "Turístico")</f>
        <v>#REF!</v>
      </c>
      <c r="X284" s="349" t="e">
        <f>COUNTIFS(#REF!,$B284,#REF!,$C284,#REF!,X$208,#REF!,"&gt;0",#REF!, "Turístico")</f>
        <v>#REF!</v>
      </c>
      <c r="Y284" s="349" t="e">
        <f>COUNTIFS(#REF!,$B284,#REF!,$C284,#REF!,Y$208,#REF!,"&gt;0",#REF!, "Turístico")</f>
        <v>#REF!</v>
      </c>
      <c r="Z284" s="349" t="e">
        <f>COUNTIFS(#REF!,$B284,#REF!,$C284,#REF!,Z$208,#REF!,"&gt;0",#REF!, "Turístico")</f>
        <v>#REF!</v>
      </c>
      <c r="AA284" s="349" t="e">
        <f>COUNTIFS(#REF!,$B284,#REF!,$C284,#REF!,AA$208,#REF!,"&gt;0",#REF!, "Turístico")</f>
        <v>#REF!</v>
      </c>
      <c r="AB284" s="352" t="e">
        <f>COUNTIFS(#REF!,$B284,#REF!,$C284,#REF!,AB$208,#REF!,"&gt;0",#REF!, "Turístico")</f>
        <v>#REF!</v>
      </c>
      <c r="AC284" s="349" t="e">
        <f>COUNTIFS(#REF!,$B284,#REF!,$C284,#REF!,AC$208,#REF!,"&gt;0",#REF!,"Turístico")</f>
        <v>#REF!</v>
      </c>
      <c r="AD284" s="349" t="e">
        <f>COUNTIFS(#REF!,$B284,#REF!,$C284,#REF!,AD$208,#REF!,"&gt;0",#REF!,"Turístico")</f>
        <v>#REF!</v>
      </c>
      <c r="AE284" s="349" t="e">
        <f>COUNTIFS(#REF!,$B284,#REF!,$C284,#REF!,AE$208,#REF!,"&gt;0",#REF!,"Turístico")</f>
        <v>#REF!</v>
      </c>
      <c r="AF284" s="349" t="e">
        <f>COUNTIFS(#REF!,$B284,#REF!,$C284,#REF!,AF$208,#REF!,"&gt;0",#REF!,"Turístico")</f>
        <v>#REF!</v>
      </c>
      <c r="AG284" s="349" t="e">
        <f>COUNTIFS(#REF!,$B284,#REF!,$C284,#REF!,AG$208,#REF!,"&gt;0",#REF!,"Turístico")</f>
        <v>#REF!</v>
      </c>
      <c r="AH284" s="349" t="e">
        <f>COUNTIFS(#REF!,$B284,#REF!,$C284,#REF!,AH$208,#REF!,"&gt;0",#REF!,"Turístico")</f>
        <v>#REF!</v>
      </c>
      <c r="AI284" s="332"/>
      <c r="AJ284" s="332"/>
      <c r="AK284" s="332"/>
      <c r="AL284" s="332"/>
      <c r="AM284" s="332"/>
      <c r="AN284" s="332"/>
      <c r="AO284" s="332"/>
      <c r="AP284" s="332"/>
      <c r="AQ284" s="7"/>
      <c r="AT284" s="7"/>
    </row>
    <row r="285" spans="1:49" ht="13" x14ac:dyDescent="0.15">
      <c r="A285" s="7"/>
      <c r="B285" s="346">
        <v>2022</v>
      </c>
      <c r="C285" s="347">
        <v>11</v>
      </c>
      <c r="D285" s="348" t="e">
        <f t="shared" si="118"/>
        <v>#REF!</v>
      </c>
      <c r="E285" s="349" t="e">
        <f>COUNTIFS(#REF!,$B285,#REF!,$C285,#REF!,"Corporativo",#REF!,"&gt;0")</f>
        <v>#REF!</v>
      </c>
      <c r="F285" s="350" t="e">
        <f>COUNTIFS(#REF!,$B285,#REF!,$C285,#REF!,"Turístico",#REF!,"&gt;0")</f>
        <v>#REF!</v>
      </c>
      <c r="G285" s="348" t="e">
        <f t="shared" si="119"/>
        <v>#REF!</v>
      </c>
      <c r="H285" s="349" t="e">
        <f>COUNTIFS(#REF!,$B285,#REF!,$C285,#REF!,"Corporativo",#REF!,"&gt;0")</f>
        <v>#REF!</v>
      </c>
      <c r="I285" s="350" t="e">
        <f>COUNTIFS(#REF!,$B285,#REF!,$C285,#REF!,"Turístico",#REF!,"&gt;0")</f>
        <v>#REF!</v>
      </c>
      <c r="J285" s="349" t="e">
        <f>COUNTIFS(#REF!,$B285,#REF!,$C285,#REF!,J$208)</f>
        <v>#REF!</v>
      </c>
      <c r="K285" s="349" t="e">
        <f>COUNTIFS(#REF!,$B285,#REF!,$C285,#REF!,K$208)</f>
        <v>#REF!</v>
      </c>
      <c r="L285" s="350" t="e">
        <f>COUNTIFS(#REF!,$B285,#REF!,$C285,#REF!,L$208)</f>
        <v>#REF!</v>
      </c>
      <c r="M285" s="349" t="e">
        <f>COUNTIFS(#REF!,$B285,#REF!,$C285,#REF!,M$208,#REF!,"&gt;0")</f>
        <v>#REF!</v>
      </c>
      <c r="N285" s="349" t="e">
        <f>COUNTIFS(#REF!,$B285,#REF!,$C285,#REF!,N$208,#REF!,"&gt;0")</f>
        <v>#REF!</v>
      </c>
      <c r="O285" s="349" t="e">
        <f>COUNTIFS(#REF!,$B285,#REF!,$C285,#REF!,O$208,#REF!,"&gt;0")</f>
        <v>#REF!</v>
      </c>
      <c r="P285" s="349" t="e">
        <f>COUNTIFS(#REF!,$B285,#REF!,$C285,#REF!,P$208,#REF!,"&gt;0")</f>
        <v>#REF!</v>
      </c>
      <c r="Q285" s="349" t="e">
        <f>COUNTIFS(#REF!,$B285,#REF!,$C285,#REF!,Q$208,#REF!,"&gt;0")</f>
        <v>#REF!</v>
      </c>
      <c r="R285" s="349" t="e">
        <f>COUNTIFS(#REF!,$B285,#REF!,$C285,#REF!,R$208,#REF!,"&gt;0")</f>
        <v>#REF!</v>
      </c>
      <c r="S285" s="349" t="e">
        <f>COUNTIFS(#REF!,$B285,#REF!,$C285,#REF!,S$208,#REF!,"&gt;0")</f>
        <v>#REF!</v>
      </c>
      <c r="T285" s="349" t="e">
        <f>COUNTIFS(#REF!,$B285,#REF!,$C285,#REF!,T$208,#REF!,"&gt;0")</f>
        <v>#REF!</v>
      </c>
      <c r="U285" s="349" t="e">
        <f>COUNTIFS(#REF!,$B285,#REF!,$C285,#REF!,U$208,#REF!,"&gt;0")</f>
        <v>#REF!</v>
      </c>
      <c r="V285" s="351" t="e">
        <f>COUNTIFS(#REF!,$B285,#REF!,$C285,#REF!,V$208,#REF!,"&gt;0")</f>
        <v>#REF!</v>
      </c>
      <c r="W285" s="349" t="e">
        <f>COUNTIFS(#REF!,$B285,#REF!,$C285,#REF!,W$208,#REF!,"&gt;0",#REF!, "Turístico")</f>
        <v>#REF!</v>
      </c>
      <c r="X285" s="349" t="e">
        <f>COUNTIFS(#REF!,$B285,#REF!,$C285,#REF!,X$208,#REF!,"&gt;0",#REF!, "Turístico")</f>
        <v>#REF!</v>
      </c>
      <c r="Y285" s="349" t="e">
        <f>COUNTIFS(#REF!,$B285,#REF!,$C285,#REF!,Y$208,#REF!,"&gt;0",#REF!, "Turístico")</f>
        <v>#REF!</v>
      </c>
      <c r="Z285" s="349" t="e">
        <f>COUNTIFS(#REF!,$B285,#REF!,$C285,#REF!,Z$208,#REF!,"&gt;0",#REF!, "Turístico")</f>
        <v>#REF!</v>
      </c>
      <c r="AA285" s="349" t="e">
        <f>COUNTIFS(#REF!,$B285,#REF!,$C285,#REF!,AA$208,#REF!,"&gt;0",#REF!, "Turístico")</f>
        <v>#REF!</v>
      </c>
      <c r="AB285" s="352" t="e">
        <f>COUNTIFS(#REF!,$B285,#REF!,$C285,#REF!,AB$208,#REF!,"&gt;0",#REF!, "Turístico")</f>
        <v>#REF!</v>
      </c>
      <c r="AC285" s="349" t="e">
        <f>COUNTIFS(#REF!,$B285,#REF!,$C285,#REF!,AC$208,#REF!,"&gt;0",#REF!,"Turístico")</f>
        <v>#REF!</v>
      </c>
      <c r="AD285" s="349" t="e">
        <f>COUNTIFS(#REF!,$B285,#REF!,$C285,#REF!,AD$208,#REF!,"&gt;0",#REF!,"Turístico")</f>
        <v>#REF!</v>
      </c>
      <c r="AE285" s="349" t="e">
        <f>COUNTIFS(#REF!,$B285,#REF!,$C285,#REF!,AE$208,#REF!,"&gt;0",#REF!,"Turístico")</f>
        <v>#REF!</v>
      </c>
      <c r="AF285" s="349" t="e">
        <f>COUNTIFS(#REF!,$B285,#REF!,$C285,#REF!,AF$208,#REF!,"&gt;0",#REF!,"Turístico")</f>
        <v>#REF!</v>
      </c>
      <c r="AG285" s="349" t="e">
        <f>COUNTIFS(#REF!,$B285,#REF!,$C285,#REF!,AG$208,#REF!,"&gt;0",#REF!,"Turístico")</f>
        <v>#REF!</v>
      </c>
      <c r="AH285" s="349" t="e">
        <f>COUNTIFS(#REF!,$B285,#REF!,$C285,#REF!,AH$208,#REF!,"&gt;0",#REF!,"Turístico")</f>
        <v>#REF!</v>
      </c>
      <c r="AQ285" s="7"/>
      <c r="AT285" s="7"/>
      <c r="AU285" s="7"/>
      <c r="AV285" s="7"/>
      <c r="AW285" s="7"/>
    </row>
    <row r="286" spans="1:49" ht="13" x14ac:dyDescent="0.15">
      <c r="A286" s="7"/>
      <c r="B286" s="346">
        <v>2022</v>
      </c>
      <c r="C286" s="347">
        <v>12</v>
      </c>
      <c r="D286" s="348" t="e">
        <f t="shared" si="118"/>
        <v>#REF!</v>
      </c>
      <c r="E286" s="349" t="e">
        <f>COUNTIFS(#REF!,$B286,#REF!,$C286,#REF!,"Corporativo",#REF!,"&gt;0")</f>
        <v>#REF!</v>
      </c>
      <c r="F286" s="350" t="e">
        <f>COUNTIFS(#REF!,$B286,#REF!,$C286,#REF!,"Turístico",#REF!,"&gt;0")</f>
        <v>#REF!</v>
      </c>
      <c r="G286" s="348" t="e">
        <f t="shared" si="119"/>
        <v>#REF!</v>
      </c>
      <c r="H286" s="349" t="e">
        <f>COUNTIFS(#REF!,$B286,#REF!,$C286,#REF!,"Corporativo",#REF!,"&gt;0")</f>
        <v>#REF!</v>
      </c>
      <c r="I286" s="350" t="e">
        <f>COUNTIFS(#REF!,$B286,#REF!,$C286,#REF!,"Turístico",#REF!,"&gt;0")</f>
        <v>#REF!</v>
      </c>
      <c r="J286" s="349" t="e">
        <f>COUNTIFS(#REF!,$B286,#REF!,$C286,#REF!,J$208)</f>
        <v>#REF!</v>
      </c>
      <c r="K286" s="349" t="e">
        <f>COUNTIFS(#REF!,$B286,#REF!,$C286,#REF!,K$208)</f>
        <v>#REF!</v>
      </c>
      <c r="L286" s="350" t="e">
        <f>COUNTIFS(#REF!,$B286,#REF!,$C286,#REF!,L$208)</f>
        <v>#REF!</v>
      </c>
      <c r="M286" s="349" t="e">
        <f>COUNTIFS(#REF!,$B286,#REF!,$C286,#REF!,M$208,#REF!,"&gt;0")</f>
        <v>#REF!</v>
      </c>
      <c r="N286" s="349" t="e">
        <f>COUNTIFS(#REF!,$B286,#REF!,$C286,#REF!,N$208,#REF!,"&gt;0")</f>
        <v>#REF!</v>
      </c>
      <c r="O286" s="349" t="e">
        <f>COUNTIFS(#REF!,$B286,#REF!,$C286,#REF!,O$208,#REF!,"&gt;0")</f>
        <v>#REF!</v>
      </c>
      <c r="P286" s="349" t="e">
        <f>COUNTIFS(#REF!,$B286,#REF!,$C286,#REF!,P$208,#REF!,"&gt;0")</f>
        <v>#REF!</v>
      </c>
      <c r="Q286" s="349" t="e">
        <f>COUNTIFS(#REF!,$B286,#REF!,$C286,#REF!,Q$208,#REF!,"&gt;0")</f>
        <v>#REF!</v>
      </c>
      <c r="R286" s="349" t="e">
        <f>COUNTIFS(#REF!,$B286,#REF!,$C286,#REF!,R$208,#REF!,"&gt;0")</f>
        <v>#REF!</v>
      </c>
      <c r="S286" s="349" t="e">
        <f>COUNTIFS(#REF!,$B286,#REF!,$C286,#REF!,S$208,#REF!,"&gt;0")</f>
        <v>#REF!</v>
      </c>
      <c r="T286" s="349" t="e">
        <f>COUNTIFS(#REF!,$B286,#REF!,$C286,#REF!,T$208,#REF!,"&gt;0")</f>
        <v>#REF!</v>
      </c>
      <c r="U286" s="349" t="e">
        <f>COUNTIFS(#REF!,$B286,#REF!,$C286,#REF!,U$208,#REF!,"&gt;0")</f>
        <v>#REF!</v>
      </c>
      <c r="V286" s="351" t="e">
        <f>COUNTIFS(#REF!,$B286,#REF!,$C286,#REF!,V$208,#REF!,"&gt;0")</f>
        <v>#REF!</v>
      </c>
      <c r="W286" s="349" t="e">
        <f>COUNTIFS(#REF!,$B286,#REF!,$C286,#REF!,W$208,#REF!,"&gt;0",#REF!, "Turístico")</f>
        <v>#REF!</v>
      </c>
      <c r="X286" s="349" t="e">
        <f>COUNTIFS(#REF!,$B286,#REF!,$C286,#REF!,X$208,#REF!,"&gt;0",#REF!, "Turístico")</f>
        <v>#REF!</v>
      </c>
      <c r="Y286" s="349" t="e">
        <f>COUNTIFS(#REF!,$B286,#REF!,$C286,#REF!,Y$208,#REF!,"&gt;0",#REF!, "Turístico")</f>
        <v>#REF!</v>
      </c>
      <c r="Z286" s="349" t="e">
        <f>COUNTIFS(#REF!,$B286,#REF!,$C286,#REF!,Z$208,#REF!,"&gt;0",#REF!, "Turístico")</f>
        <v>#REF!</v>
      </c>
      <c r="AA286" s="349" t="e">
        <f>COUNTIFS(#REF!,$B286,#REF!,$C286,#REF!,AA$208,#REF!,"&gt;0",#REF!, "Turístico")</f>
        <v>#REF!</v>
      </c>
      <c r="AB286" s="352" t="e">
        <f>COUNTIFS(#REF!,$B286,#REF!,$C286,#REF!,AB$208,#REF!,"&gt;0",#REF!, "Turístico")</f>
        <v>#REF!</v>
      </c>
      <c r="AC286" s="349" t="e">
        <f>COUNTIFS(#REF!,$B286,#REF!,$C286,#REF!,AC$208,#REF!,"&gt;0",#REF!,"Turístico")</f>
        <v>#REF!</v>
      </c>
      <c r="AD286" s="349" t="e">
        <f>COUNTIFS(#REF!,$B286,#REF!,$C286,#REF!,AD$208,#REF!,"&gt;0",#REF!,"Turístico")</f>
        <v>#REF!</v>
      </c>
      <c r="AE286" s="349" t="e">
        <f>COUNTIFS(#REF!,$B286,#REF!,$C286,#REF!,AE$208,#REF!,"&gt;0",#REF!,"Turístico")</f>
        <v>#REF!</v>
      </c>
      <c r="AF286" s="349" t="e">
        <f>COUNTIFS(#REF!,$B286,#REF!,$C286,#REF!,AF$208,#REF!,"&gt;0",#REF!,"Turístico")</f>
        <v>#REF!</v>
      </c>
      <c r="AG286" s="349" t="e">
        <f>COUNTIFS(#REF!,$B286,#REF!,$C286,#REF!,AG$208,#REF!,"&gt;0",#REF!,"Turístico")</f>
        <v>#REF!</v>
      </c>
      <c r="AH286" s="349" t="e">
        <f>COUNTIFS(#REF!,$B286,#REF!,$C286,#REF!,AH$208,#REF!,"&gt;0",#REF!,"Turístico")</f>
        <v>#REF!</v>
      </c>
      <c r="AI286" s="332"/>
      <c r="AJ286" s="332"/>
      <c r="AK286" s="332"/>
      <c r="AL286" s="332"/>
      <c r="AM286" s="332"/>
      <c r="AN286" s="332"/>
      <c r="AO286" s="332"/>
      <c r="AP286" s="332"/>
      <c r="AQ286" s="7"/>
      <c r="AR286" s="7"/>
      <c r="AS286" s="7"/>
      <c r="AT286" s="7"/>
      <c r="AU286" s="7"/>
      <c r="AV286" s="7"/>
      <c r="AW286" s="7"/>
    </row>
    <row r="287" spans="1:49" ht="13" x14ac:dyDescent="0.15">
      <c r="A287" s="7"/>
      <c r="B287" s="341">
        <v>2022</v>
      </c>
      <c r="C287" s="342">
        <v>0</v>
      </c>
      <c r="D287" s="343" t="e">
        <f t="shared" ref="D287:AH287" si="120">SUM(D275:D286)</f>
        <v>#REF!</v>
      </c>
      <c r="E287" s="343" t="e">
        <f t="shared" si="120"/>
        <v>#REF!</v>
      </c>
      <c r="F287" s="343" t="e">
        <f t="shared" si="120"/>
        <v>#REF!</v>
      </c>
      <c r="G287" s="343" t="e">
        <f t="shared" si="120"/>
        <v>#REF!</v>
      </c>
      <c r="H287" s="343" t="e">
        <f t="shared" si="120"/>
        <v>#REF!</v>
      </c>
      <c r="I287" s="343" t="e">
        <f t="shared" si="120"/>
        <v>#REF!</v>
      </c>
      <c r="J287" s="343" t="e">
        <f t="shared" si="120"/>
        <v>#REF!</v>
      </c>
      <c r="K287" s="343" t="e">
        <f t="shared" si="120"/>
        <v>#REF!</v>
      </c>
      <c r="L287" s="343" t="e">
        <f t="shared" si="120"/>
        <v>#REF!</v>
      </c>
      <c r="M287" s="343" t="e">
        <f t="shared" si="120"/>
        <v>#REF!</v>
      </c>
      <c r="N287" s="343" t="e">
        <f t="shared" si="120"/>
        <v>#REF!</v>
      </c>
      <c r="O287" s="343" t="e">
        <f t="shared" si="120"/>
        <v>#REF!</v>
      </c>
      <c r="P287" s="343" t="e">
        <f t="shared" si="120"/>
        <v>#REF!</v>
      </c>
      <c r="Q287" s="343" t="e">
        <f t="shared" si="120"/>
        <v>#REF!</v>
      </c>
      <c r="R287" s="343" t="e">
        <f t="shared" si="120"/>
        <v>#REF!</v>
      </c>
      <c r="S287" s="343" t="e">
        <f t="shared" si="120"/>
        <v>#REF!</v>
      </c>
      <c r="T287" s="343" t="e">
        <f t="shared" si="120"/>
        <v>#REF!</v>
      </c>
      <c r="U287" s="343" t="e">
        <f t="shared" si="120"/>
        <v>#REF!</v>
      </c>
      <c r="V287" s="358" t="e">
        <f t="shared" si="120"/>
        <v>#REF!</v>
      </c>
      <c r="W287" s="343" t="e">
        <f t="shared" si="120"/>
        <v>#REF!</v>
      </c>
      <c r="X287" s="343" t="e">
        <f t="shared" si="120"/>
        <v>#REF!</v>
      </c>
      <c r="Y287" s="343" t="e">
        <f t="shared" si="120"/>
        <v>#REF!</v>
      </c>
      <c r="Z287" s="343" t="e">
        <f t="shared" si="120"/>
        <v>#REF!</v>
      </c>
      <c r="AA287" s="343" t="e">
        <f t="shared" si="120"/>
        <v>#REF!</v>
      </c>
      <c r="AB287" s="359" t="e">
        <f t="shared" si="120"/>
        <v>#REF!</v>
      </c>
      <c r="AC287" s="343" t="e">
        <f t="shared" si="120"/>
        <v>#REF!</v>
      </c>
      <c r="AD287" s="343" t="e">
        <f t="shared" si="120"/>
        <v>#REF!</v>
      </c>
      <c r="AE287" s="343" t="e">
        <f t="shared" si="120"/>
        <v>#REF!</v>
      </c>
      <c r="AF287" s="343" t="e">
        <f t="shared" si="120"/>
        <v>#REF!</v>
      </c>
      <c r="AG287" s="343" t="e">
        <f t="shared" si="120"/>
        <v>#REF!</v>
      </c>
      <c r="AH287" s="343" t="e">
        <f t="shared" si="120"/>
        <v>#REF!</v>
      </c>
      <c r="AI287" s="332"/>
      <c r="AJ287" s="332"/>
      <c r="AK287" s="332"/>
      <c r="AL287" s="332"/>
      <c r="AM287" s="332"/>
      <c r="AN287" s="332"/>
      <c r="AO287" s="332"/>
      <c r="AP287" s="332"/>
      <c r="AQ287" s="7"/>
      <c r="AR287" s="7"/>
      <c r="AS287" s="7"/>
      <c r="AT287" s="7"/>
      <c r="AU287" s="7"/>
      <c r="AV287" s="7"/>
      <c r="AW287" s="7"/>
    </row>
    <row r="288" spans="1:49" ht="13" x14ac:dyDescent="0.15">
      <c r="A288" s="7"/>
      <c r="B288" s="18"/>
      <c r="C288" s="7"/>
      <c r="D288" s="7"/>
      <c r="E288" s="7"/>
      <c r="F288" s="7"/>
      <c r="G288" s="1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X288" s="360"/>
      <c r="Y288" s="360"/>
      <c r="Z288" s="7"/>
      <c r="AA288" s="7"/>
      <c r="AB288" s="7"/>
      <c r="AC288" s="7"/>
      <c r="AD288" s="7"/>
      <c r="AE288" s="7"/>
      <c r="AF288" s="7"/>
      <c r="AG288" s="332"/>
      <c r="AH288" s="332"/>
      <c r="AI288" s="332"/>
      <c r="AJ288" s="332"/>
      <c r="AK288" s="332"/>
      <c r="AL288" s="332"/>
      <c r="AM288" s="332"/>
      <c r="AN288" s="332"/>
      <c r="AO288" s="332"/>
      <c r="AP288" s="332"/>
      <c r="AQ288" s="7"/>
      <c r="AR288" s="7"/>
      <c r="AS288" s="7"/>
      <c r="AT288" s="7"/>
      <c r="AU288" s="7"/>
      <c r="AV288" s="7"/>
      <c r="AW288" s="7"/>
    </row>
    <row r="289" spans="1:48" ht="13" x14ac:dyDescent="0.15">
      <c r="A289" s="8"/>
      <c r="B289" s="361" t="s">
        <v>304</v>
      </c>
      <c r="C289" s="361" t="s">
        <v>305</v>
      </c>
      <c r="D289" s="361" t="s">
        <v>306</v>
      </c>
      <c r="E289" s="361" t="s">
        <v>307</v>
      </c>
      <c r="F289" s="332" t="str">
        <f>B289</f>
        <v>PROP. NETAS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362"/>
      <c r="R289" s="363" t="e">
        <f t="shared" ref="R289:W289" si="121">AVERAGE(R291:R362)</f>
        <v>#REF!</v>
      </c>
      <c r="S289" s="363" t="e">
        <f t="shared" si="121"/>
        <v>#REF!</v>
      </c>
      <c r="T289" s="363" t="e">
        <f t="shared" si="121"/>
        <v>#REF!</v>
      </c>
      <c r="U289" s="363" t="e">
        <f t="shared" si="121"/>
        <v>#REF!</v>
      </c>
      <c r="V289" s="363" t="e">
        <f t="shared" si="121"/>
        <v>#REF!</v>
      </c>
      <c r="W289" s="363" t="e">
        <f t="shared" si="121"/>
        <v>#REF!</v>
      </c>
      <c r="AA289" s="364" t="s">
        <v>238</v>
      </c>
      <c r="AB289" s="364" t="s">
        <v>297</v>
      </c>
      <c r="AC289" s="364" t="s">
        <v>298</v>
      </c>
      <c r="AD289" s="333"/>
      <c r="AE289" s="364" t="s">
        <v>238</v>
      </c>
      <c r="AF289" s="364" t="str">
        <f t="shared" ref="AF289:AG289" si="122">AB289</f>
        <v>PUBLICADAS</v>
      </c>
      <c r="AG289" s="364" t="str">
        <f t="shared" si="122"/>
        <v>DESCATALOGADAS</v>
      </c>
      <c r="AH289" s="8"/>
      <c r="AI289" s="365" t="s">
        <v>308</v>
      </c>
      <c r="AJ289" s="364">
        <v>2017</v>
      </c>
      <c r="AK289" s="364">
        <v>2018</v>
      </c>
      <c r="AL289" s="364">
        <v>2019</v>
      </c>
      <c r="AM289" s="332"/>
      <c r="AN289" s="364" t="s">
        <v>309</v>
      </c>
      <c r="AO289" s="364" t="s">
        <v>310</v>
      </c>
      <c r="AP289" s="364" t="s">
        <v>311</v>
      </c>
      <c r="AQ289" s="332"/>
      <c r="AR289" s="332"/>
      <c r="AS289" s="332"/>
      <c r="AT289" s="332"/>
      <c r="AU289" s="8"/>
      <c r="AV289" s="8"/>
    </row>
    <row r="290" spans="1:48" ht="13" x14ac:dyDescent="0.15">
      <c r="A290" s="8"/>
      <c r="B290" s="366">
        <v>43815</v>
      </c>
      <c r="C290" s="367">
        <v>429</v>
      </c>
      <c r="D290" s="367">
        <f>C290-E290</f>
        <v>351</v>
      </c>
      <c r="E290" s="367">
        <v>78</v>
      </c>
      <c r="F290" s="368"/>
      <c r="G290" s="369" t="e">
        <f t="shared" ref="G290:P290" si="123">M208</f>
        <v>#REF!</v>
      </c>
      <c r="H290" s="369" t="e">
        <f t="shared" si="123"/>
        <v>#REF!</v>
      </c>
      <c r="I290" s="369" t="e">
        <f t="shared" si="123"/>
        <v>#REF!</v>
      </c>
      <c r="J290" s="369" t="e">
        <f t="shared" si="123"/>
        <v>#REF!</v>
      </c>
      <c r="K290" s="369" t="e">
        <f t="shared" si="123"/>
        <v>#REF!</v>
      </c>
      <c r="L290" s="369" t="e">
        <f t="shared" si="123"/>
        <v>#REF!</v>
      </c>
      <c r="M290" s="369" t="e">
        <f t="shared" si="123"/>
        <v>#REF!</v>
      </c>
      <c r="N290" s="369" t="e">
        <f t="shared" si="123"/>
        <v>#REF!</v>
      </c>
      <c r="O290" s="369" t="e">
        <f t="shared" si="123"/>
        <v>#REF!</v>
      </c>
      <c r="P290" s="369" t="e">
        <f t="shared" si="123"/>
        <v>#REF!</v>
      </c>
      <c r="Q290" s="370" t="s">
        <v>309</v>
      </c>
      <c r="R290" s="370" t="s">
        <v>312</v>
      </c>
      <c r="S290" s="370" t="str">
        <f t="shared" ref="S290:T290" si="124">E208</f>
        <v>PUB CORPO</v>
      </c>
      <c r="T290" s="370" t="str">
        <f t="shared" si="124"/>
        <v>PUB TUR</v>
      </c>
      <c r="U290" s="370" t="s">
        <v>313</v>
      </c>
      <c r="V290" s="370" t="s">
        <v>314</v>
      </c>
      <c r="W290" s="371" t="s">
        <v>315</v>
      </c>
      <c r="AA290" s="372">
        <v>43482</v>
      </c>
      <c r="AB290" s="261" t="e">
        <f t="shared" ref="AB290:AB301" si="125">D210</f>
        <v>#REF!</v>
      </c>
      <c r="AC290" s="261" t="e">
        <f t="shared" ref="AC290:AC301" si="126">G210</f>
        <v>#REF!</v>
      </c>
      <c r="AD290" s="333"/>
      <c r="AE290" s="364">
        <v>2017</v>
      </c>
      <c r="AF290" s="261" t="e">
        <f>D222</f>
        <v>#REF!</v>
      </c>
      <c r="AG290" s="364" t="e">
        <f>G222</f>
        <v>#REF!</v>
      </c>
      <c r="AH290" s="8"/>
      <c r="AI290" s="365" t="s">
        <v>316</v>
      </c>
      <c r="AJ290" s="261" t="e">
        <f t="shared" ref="AJ290:AJ301" si="127">C291</f>
        <v>#REF!</v>
      </c>
      <c r="AK290" s="364" t="e">
        <f t="shared" ref="AK290:AK301" si="128">C303</f>
        <v>#REF!</v>
      </c>
      <c r="AL290" s="364" t="e">
        <f t="shared" ref="AL290:AL301" si="129">C315</f>
        <v>#REF!</v>
      </c>
      <c r="AM290" s="332"/>
      <c r="AN290" s="372">
        <f t="shared" ref="AN290:AN361" si="130">AA290</f>
        <v>43482</v>
      </c>
      <c r="AO290" s="364" t="e">
        <f t="shared" ref="AO290:AP290" si="131">S291-V291</f>
        <v>#REF!</v>
      </c>
      <c r="AP290" s="364" t="e">
        <f t="shared" si="131"/>
        <v>#REF!</v>
      </c>
      <c r="AQ290" s="332"/>
      <c r="AR290" s="332"/>
      <c r="AS290" s="332"/>
      <c r="AT290" s="332"/>
      <c r="AU290" s="8"/>
      <c r="AV290" s="8"/>
    </row>
    <row r="291" spans="1:48" ht="13" x14ac:dyDescent="0.15">
      <c r="A291" s="8"/>
      <c r="B291" s="373">
        <f t="shared" ref="B291:B362" si="132">AA290</f>
        <v>43482</v>
      </c>
      <c r="C291" s="374" t="e">
        <f t="shared" ref="C291:C362" si="133">AB290-AC290</f>
        <v>#REF!</v>
      </c>
      <c r="D291" s="374" t="e">
        <f t="shared" ref="D291:E291" si="134">E210-H210</f>
        <v>#REF!</v>
      </c>
      <c r="E291" s="374" t="e">
        <f t="shared" si="134"/>
        <v>#REF!</v>
      </c>
      <c r="F291" s="333">
        <f t="shared" ref="F291:F362" si="135">B291</f>
        <v>43482</v>
      </c>
      <c r="G291" s="332" t="e">
        <f t="shared" ref="G291:P291" si="136">M210</f>
        <v>#REF!</v>
      </c>
      <c r="H291" s="332" t="e">
        <f t="shared" si="136"/>
        <v>#REF!</v>
      </c>
      <c r="I291" s="332" t="e">
        <f t="shared" si="136"/>
        <v>#REF!</v>
      </c>
      <c r="J291" s="332" t="e">
        <f t="shared" si="136"/>
        <v>#REF!</v>
      </c>
      <c r="K291" s="332" t="e">
        <f t="shared" si="136"/>
        <v>#REF!</v>
      </c>
      <c r="L291" s="332" t="e">
        <f t="shared" si="136"/>
        <v>#REF!</v>
      </c>
      <c r="M291" s="332" t="e">
        <f t="shared" si="136"/>
        <v>#REF!</v>
      </c>
      <c r="N291" s="332" t="e">
        <f t="shared" si="136"/>
        <v>#REF!</v>
      </c>
      <c r="O291" s="332" t="e">
        <f t="shared" si="136"/>
        <v>#REF!</v>
      </c>
      <c r="P291" s="332" t="e">
        <f t="shared" si="136"/>
        <v>#REF!</v>
      </c>
      <c r="Q291" s="372">
        <f t="shared" ref="Q291:Q362" si="137">F291</f>
        <v>43482</v>
      </c>
      <c r="R291" s="364" t="e">
        <f t="shared" ref="R291:R362" si="138">IF(S291+T291&lt;1,"",T291+S291)</f>
        <v>#REF!</v>
      </c>
      <c r="S291" s="364" t="e">
        <f t="shared" ref="S291:W291" si="139">IF(E210=0,"",E210)</f>
        <v>#REF!</v>
      </c>
      <c r="T291" s="364" t="e">
        <f t="shared" si="139"/>
        <v>#REF!</v>
      </c>
      <c r="U291" s="364" t="e">
        <f t="shared" si="139"/>
        <v>#REF!</v>
      </c>
      <c r="V291" s="364" t="e">
        <f t="shared" si="139"/>
        <v>#REF!</v>
      </c>
      <c r="W291" s="364" t="e">
        <f t="shared" si="139"/>
        <v>#REF!</v>
      </c>
      <c r="AA291" s="372">
        <v>43513</v>
      </c>
      <c r="AB291" s="261" t="e">
        <f t="shared" si="125"/>
        <v>#REF!</v>
      </c>
      <c r="AC291" s="261" t="e">
        <f t="shared" si="126"/>
        <v>#REF!</v>
      </c>
      <c r="AD291" s="333"/>
      <c r="AE291" s="364">
        <v>2018</v>
      </c>
      <c r="AF291" s="261" t="e">
        <f>D235</f>
        <v>#REF!</v>
      </c>
      <c r="AG291" s="364" t="e">
        <f>G235</f>
        <v>#REF!</v>
      </c>
      <c r="AH291" s="8"/>
      <c r="AI291" s="365" t="s">
        <v>317</v>
      </c>
      <c r="AJ291" s="261" t="e">
        <f t="shared" si="127"/>
        <v>#REF!</v>
      </c>
      <c r="AK291" s="364" t="e">
        <f t="shared" si="128"/>
        <v>#REF!</v>
      </c>
      <c r="AL291" s="364" t="e">
        <f t="shared" si="129"/>
        <v>#REF!</v>
      </c>
      <c r="AM291" s="8"/>
      <c r="AN291" s="372">
        <f t="shared" si="130"/>
        <v>43513</v>
      </c>
      <c r="AO291" s="364" t="e">
        <f t="shared" ref="AO291:AP291" si="140">S292-V292</f>
        <v>#REF!</v>
      </c>
      <c r="AP291" s="364" t="e">
        <f t="shared" si="140"/>
        <v>#REF!</v>
      </c>
      <c r="AQ291" s="8"/>
      <c r="AR291" s="8"/>
      <c r="AS291" s="8"/>
      <c r="AT291" s="8"/>
      <c r="AU291" s="8"/>
      <c r="AV291" s="8"/>
    </row>
    <row r="292" spans="1:48" ht="13" x14ac:dyDescent="0.15">
      <c r="A292" s="8"/>
      <c r="B292" s="373">
        <f t="shared" si="132"/>
        <v>43513</v>
      </c>
      <c r="C292" s="374" t="e">
        <f t="shared" si="133"/>
        <v>#REF!</v>
      </c>
      <c r="D292" s="374" t="e">
        <f t="shared" ref="D292:E292" si="141">E211-H211</f>
        <v>#REF!</v>
      </c>
      <c r="E292" s="374" t="e">
        <f t="shared" si="141"/>
        <v>#REF!</v>
      </c>
      <c r="F292" s="333">
        <f t="shared" si="135"/>
        <v>43513</v>
      </c>
      <c r="G292" s="332" t="e">
        <f t="shared" ref="G292:P292" si="142">M211</f>
        <v>#REF!</v>
      </c>
      <c r="H292" s="332" t="e">
        <f t="shared" si="142"/>
        <v>#REF!</v>
      </c>
      <c r="I292" s="332" t="e">
        <f t="shared" si="142"/>
        <v>#REF!</v>
      </c>
      <c r="J292" s="332" t="e">
        <f t="shared" si="142"/>
        <v>#REF!</v>
      </c>
      <c r="K292" s="332" t="e">
        <f t="shared" si="142"/>
        <v>#REF!</v>
      </c>
      <c r="L292" s="332" t="e">
        <f t="shared" si="142"/>
        <v>#REF!</v>
      </c>
      <c r="M292" s="332" t="e">
        <f t="shared" si="142"/>
        <v>#REF!</v>
      </c>
      <c r="N292" s="332" t="e">
        <f t="shared" si="142"/>
        <v>#REF!</v>
      </c>
      <c r="O292" s="332" t="e">
        <f t="shared" si="142"/>
        <v>#REF!</v>
      </c>
      <c r="P292" s="332" t="e">
        <f t="shared" si="142"/>
        <v>#REF!</v>
      </c>
      <c r="Q292" s="372">
        <f t="shared" si="137"/>
        <v>43513</v>
      </c>
      <c r="R292" s="364" t="e">
        <f t="shared" si="138"/>
        <v>#REF!</v>
      </c>
      <c r="S292" s="364" t="e">
        <f t="shared" ref="S292:W292" si="143">IF(E211=0,"",E211)</f>
        <v>#REF!</v>
      </c>
      <c r="T292" s="364" t="e">
        <f t="shared" si="143"/>
        <v>#REF!</v>
      </c>
      <c r="U292" s="364" t="e">
        <f t="shared" si="143"/>
        <v>#REF!</v>
      </c>
      <c r="V292" s="364" t="e">
        <f t="shared" si="143"/>
        <v>#REF!</v>
      </c>
      <c r="W292" s="364" t="e">
        <f t="shared" si="143"/>
        <v>#REF!</v>
      </c>
      <c r="AA292" s="372">
        <v>43541</v>
      </c>
      <c r="AB292" s="261" t="e">
        <f t="shared" si="125"/>
        <v>#REF!</v>
      </c>
      <c r="AC292" s="261" t="e">
        <f t="shared" si="126"/>
        <v>#REF!</v>
      </c>
      <c r="AD292" s="333"/>
      <c r="AE292" s="364">
        <v>2019</v>
      </c>
      <c r="AF292" s="261" t="e">
        <f>D248</f>
        <v>#REF!</v>
      </c>
      <c r="AG292" s="364" t="e">
        <f>G248</f>
        <v>#REF!</v>
      </c>
      <c r="AH292" s="8"/>
      <c r="AI292" s="365" t="s">
        <v>318</v>
      </c>
      <c r="AJ292" s="261" t="e">
        <f t="shared" si="127"/>
        <v>#REF!</v>
      </c>
      <c r="AK292" s="364" t="e">
        <f t="shared" si="128"/>
        <v>#REF!</v>
      </c>
      <c r="AL292" s="364" t="e">
        <f t="shared" si="129"/>
        <v>#REF!</v>
      </c>
      <c r="AM292" s="8"/>
      <c r="AN292" s="372">
        <f t="shared" si="130"/>
        <v>43541</v>
      </c>
      <c r="AO292" s="364" t="e">
        <f t="shared" ref="AO292:AP292" si="144">S293-V293</f>
        <v>#REF!</v>
      </c>
      <c r="AP292" s="364" t="e">
        <f t="shared" si="144"/>
        <v>#REF!</v>
      </c>
      <c r="AQ292" s="8"/>
      <c r="AR292" s="8"/>
      <c r="AS292" s="8"/>
      <c r="AT292" s="8"/>
      <c r="AU292" s="8"/>
      <c r="AV292" s="8"/>
    </row>
    <row r="293" spans="1:48" ht="13" x14ac:dyDescent="0.15">
      <c r="A293" s="8"/>
      <c r="B293" s="373">
        <f t="shared" si="132"/>
        <v>43541</v>
      </c>
      <c r="C293" s="374" t="e">
        <f t="shared" si="133"/>
        <v>#REF!</v>
      </c>
      <c r="D293" s="374" t="e">
        <f t="shared" ref="D293:E293" si="145">E212-H212</f>
        <v>#REF!</v>
      </c>
      <c r="E293" s="374" t="e">
        <f t="shared" si="145"/>
        <v>#REF!</v>
      </c>
      <c r="F293" s="333">
        <f t="shared" si="135"/>
        <v>43541</v>
      </c>
      <c r="G293" s="332" t="e">
        <f t="shared" ref="G293:P293" si="146">M212</f>
        <v>#REF!</v>
      </c>
      <c r="H293" s="332" t="e">
        <f t="shared" si="146"/>
        <v>#REF!</v>
      </c>
      <c r="I293" s="332" t="e">
        <f t="shared" si="146"/>
        <v>#REF!</v>
      </c>
      <c r="J293" s="332" t="e">
        <f t="shared" si="146"/>
        <v>#REF!</v>
      </c>
      <c r="K293" s="332" t="e">
        <f t="shared" si="146"/>
        <v>#REF!</v>
      </c>
      <c r="L293" s="332" t="e">
        <f t="shared" si="146"/>
        <v>#REF!</v>
      </c>
      <c r="M293" s="332" t="e">
        <f t="shared" si="146"/>
        <v>#REF!</v>
      </c>
      <c r="N293" s="332" t="e">
        <f t="shared" si="146"/>
        <v>#REF!</v>
      </c>
      <c r="O293" s="332" t="e">
        <f t="shared" si="146"/>
        <v>#REF!</v>
      </c>
      <c r="P293" s="332" t="e">
        <f t="shared" si="146"/>
        <v>#REF!</v>
      </c>
      <c r="Q293" s="372">
        <f t="shared" si="137"/>
        <v>43541</v>
      </c>
      <c r="R293" s="364" t="e">
        <f t="shared" si="138"/>
        <v>#REF!</v>
      </c>
      <c r="S293" s="364" t="e">
        <f t="shared" ref="S293:W293" si="147">IF(E212=0,"",E212)</f>
        <v>#REF!</v>
      </c>
      <c r="T293" s="364" t="e">
        <f t="shared" si="147"/>
        <v>#REF!</v>
      </c>
      <c r="U293" s="364" t="e">
        <f t="shared" si="147"/>
        <v>#REF!</v>
      </c>
      <c r="V293" s="364" t="e">
        <f t="shared" si="147"/>
        <v>#REF!</v>
      </c>
      <c r="W293" s="364" t="e">
        <f t="shared" si="147"/>
        <v>#REF!</v>
      </c>
      <c r="AA293" s="372">
        <v>43572</v>
      </c>
      <c r="AB293" s="261" t="e">
        <f t="shared" si="125"/>
        <v>#REF!</v>
      </c>
      <c r="AC293" s="261" t="e">
        <f t="shared" si="126"/>
        <v>#REF!</v>
      </c>
      <c r="AD293" s="333"/>
      <c r="AE293" s="364">
        <v>2020</v>
      </c>
      <c r="AF293" s="261" t="e">
        <f>D261</f>
        <v>#REF!</v>
      </c>
      <c r="AG293" s="261" t="e">
        <f>G261</f>
        <v>#REF!</v>
      </c>
      <c r="AH293" s="8"/>
      <c r="AI293" s="365" t="s">
        <v>319</v>
      </c>
      <c r="AJ293" s="261" t="e">
        <f t="shared" si="127"/>
        <v>#REF!</v>
      </c>
      <c r="AK293" s="364" t="e">
        <f t="shared" si="128"/>
        <v>#REF!</v>
      </c>
      <c r="AL293" s="364" t="e">
        <f t="shared" si="129"/>
        <v>#REF!</v>
      </c>
      <c r="AM293" s="8"/>
      <c r="AN293" s="372">
        <f t="shared" si="130"/>
        <v>43572</v>
      </c>
      <c r="AO293" s="364" t="e">
        <f t="shared" ref="AO293:AP293" si="148">S294-V294</f>
        <v>#REF!</v>
      </c>
      <c r="AP293" s="364" t="e">
        <f t="shared" si="148"/>
        <v>#REF!</v>
      </c>
      <c r="AQ293" s="8"/>
      <c r="AR293" s="16">
        <v>2.41</v>
      </c>
      <c r="AS293" s="8"/>
      <c r="AT293" s="8"/>
      <c r="AU293" s="8"/>
      <c r="AV293" s="8"/>
    </row>
    <row r="294" spans="1:48" ht="13" x14ac:dyDescent="0.15">
      <c r="A294" s="8"/>
      <c r="B294" s="373">
        <f t="shared" si="132"/>
        <v>43572</v>
      </c>
      <c r="C294" s="374" t="e">
        <f t="shared" si="133"/>
        <v>#REF!</v>
      </c>
      <c r="D294" s="374" t="e">
        <f t="shared" ref="D294:E294" si="149">E213-H213</f>
        <v>#REF!</v>
      </c>
      <c r="E294" s="374" t="e">
        <f t="shared" si="149"/>
        <v>#REF!</v>
      </c>
      <c r="F294" s="333">
        <f t="shared" si="135"/>
        <v>43572</v>
      </c>
      <c r="G294" s="332" t="e">
        <f t="shared" ref="G294:P294" si="150">M213</f>
        <v>#REF!</v>
      </c>
      <c r="H294" s="332" t="e">
        <f t="shared" si="150"/>
        <v>#REF!</v>
      </c>
      <c r="I294" s="332" t="e">
        <f t="shared" si="150"/>
        <v>#REF!</v>
      </c>
      <c r="J294" s="332" t="e">
        <f t="shared" si="150"/>
        <v>#REF!</v>
      </c>
      <c r="K294" s="332" t="e">
        <f t="shared" si="150"/>
        <v>#REF!</v>
      </c>
      <c r="L294" s="332" t="e">
        <f t="shared" si="150"/>
        <v>#REF!</v>
      </c>
      <c r="M294" s="332" t="e">
        <f t="shared" si="150"/>
        <v>#REF!</v>
      </c>
      <c r="N294" s="332" t="e">
        <f t="shared" si="150"/>
        <v>#REF!</v>
      </c>
      <c r="O294" s="332" t="e">
        <f t="shared" si="150"/>
        <v>#REF!</v>
      </c>
      <c r="P294" s="332" t="e">
        <f t="shared" si="150"/>
        <v>#REF!</v>
      </c>
      <c r="Q294" s="372">
        <f t="shared" si="137"/>
        <v>43572</v>
      </c>
      <c r="R294" s="364" t="e">
        <f t="shared" si="138"/>
        <v>#REF!</v>
      </c>
      <c r="S294" s="364" t="e">
        <f t="shared" ref="S294:W294" si="151">IF(E213=0,"",E213)</f>
        <v>#REF!</v>
      </c>
      <c r="T294" s="364" t="e">
        <f t="shared" si="151"/>
        <v>#REF!</v>
      </c>
      <c r="U294" s="364" t="e">
        <f t="shared" si="151"/>
        <v>#REF!</v>
      </c>
      <c r="V294" s="364" t="e">
        <f t="shared" si="151"/>
        <v>#REF!</v>
      </c>
      <c r="W294" s="364" t="e">
        <f t="shared" si="151"/>
        <v>#REF!</v>
      </c>
      <c r="AA294" s="372">
        <v>43602</v>
      </c>
      <c r="AB294" s="261" t="e">
        <f t="shared" si="125"/>
        <v>#REF!</v>
      </c>
      <c r="AC294" s="261" t="e">
        <f t="shared" si="126"/>
        <v>#REF!</v>
      </c>
      <c r="AD294" s="333"/>
      <c r="AE294" s="364">
        <v>2021</v>
      </c>
      <c r="AF294" s="261" t="e">
        <f>D274</f>
        <v>#REF!</v>
      </c>
      <c r="AG294" s="261" t="e">
        <f>G274</f>
        <v>#REF!</v>
      </c>
      <c r="AH294" s="8"/>
      <c r="AI294" s="365" t="s">
        <v>320</v>
      </c>
      <c r="AJ294" s="261" t="e">
        <f t="shared" si="127"/>
        <v>#REF!</v>
      </c>
      <c r="AK294" s="364" t="e">
        <f t="shared" si="128"/>
        <v>#REF!</v>
      </c>
      <c r="AL294" s="364" t="e">
        <f t="shared" si="129"/>
        <v>#REF!</v>
      </c>
      <c r="AM294" s="8"/>
      <c r="AN294" s="372">
        <f t="shared" si="130"/>
        <v>43602</v>
      </c>
      <c r="AO294" s="364" t="e">
        <f t="shared" ref="AO294:AP294" si="152">S295-V295</f>
        <v>#REF!</v>
      </c>
      <c r="AP294" s="364" t="e">
        <f t="shared" si="152"/>
        <v>#REF!</v>
      </c>
      <c r="AQ294" s="8"/>
      <c r="AR294" s="16">
        <v>-1</v>
      </c>
      <c r="AS294" s="8"/>
      <c r="AT294" s="8"/>
      <c r="AU294" s="8"/>
      <c r="AV294" s="8"/>
    </row>
    <row r="295" spans="1:48" ht="13" x14ac:dyDescent="0.15">
      <c r="A295" s="8"/>
      <c r="B295" s="373">
        <f t="shared" si="132"/>
        <v>43602</v>
      </c>
      <c r="C295" s="374" t="e">
        <f t="shared" si="133"/>
        <v>#REF!</v>
      </c>
      <c r="D295" s="374" t="e">
        <f t="shared" ref="D295:E295" si="153">E214-H214</f>
        <v>#REF!</v>
      </c>
      <c r="E295" s="374" t="e">
        <f t="shared" si="153"/>
        <v>#REF!</v>
      </c>
      <c r="F295" s="333">
        <f t="shared" si="135"/>
        <v>43602</v>
      </c>
      <c r="G295" s="332" t="e">
        <f t="shared" ref="G295:P295" si="154">M214</f>
        <v>#REF!</v>
      </c>
      <c r="H295" s="332" t="e">
        <f t="shared" si="154"/>
        <v>#REF!</v>
      </c>
      <c r="I295" s="332" t="e">
        <f t="shared" si="154"/>
        <v>#REF!</v>
      </c>
      <c r="J295" s="332" t="e">
        <f t="shared" si="154"/>
        <v>#REF!</v>
      </c>
      <c r="K295" s="332" t="e">
        <f t="shared" si="154"/>
        <v>#REF!</v>
      </c>
      <c r="L295" s="332" t="e">
        <f t="shared" si="154"/>
        <v>#REF!</v>
      </c>
      <c r="M295" s="332" t="e">
        <f t="shared" si="154"/>
        <v>#REF!</v>
      </c>
      <c r="N295" s="332" t="e">
        <f t="shared" si="154"/>
        <v>#REF!</v>
      </c>
      <c r="O295" s="332" t="e">
        <f t="shared" si="154"/>
        <v>#REF!</v>
      </c>
      <c r="P295" s="332" t="e">
        <f t="shared" si="154"/>
        <v>#REF!</v>
      </c>
      <c r="Q295" s="372">
        <f t="shared" si="137"/>
        <v>43602</v>
      </c>
      <c r="R295" s="364" t="e">
        <f t="shared" si="138"/>
        <v>#REF!</v>
      </c>
      <c r="S295" s="364" t="e">
        <f t="shared" ref="S295:W295" si="155">IF(E214=0,"",E214)</f>
        <v>#REF!</v>
      </c>
      <c r="T295" s="364" t="e">
        <f t="shared" si="155"/>
        <v>#REF!</v>
      </c>
      <c r="U295" s="364" t="e">
        <f t="shared" si="155"/>
        <v>#REF!</v>
      </c>
      <c r="V295" s="364" t="e">
        <f t="shared" si="155"/>
        <v>#REF!</v>
      </c>
      <c r="W295" s="364" t="e">
        <f t="shared" si="155"/>
        <v>#REF!</v>
      </c>
      <c r="AA295" s="372">
        <v>43633</v>
      </c>
      <c r="AB295" s="261" t="e">
        <f t="shared" si="125"/>
        <v>#REF!</v>
      </c>
      <c r="AC295" s="261" t="e">
        <f t="shared" si="126"/>
        <v>#REF!</v>
      </c>
      <c r="AD295" s="333"/>
      <c r="AE295" s="364">
        <v>2022</v>
      </c>
      <c r="AF295" s="261" t="e">
        <f>D287</f>
        <v>#REF!</v>
      </c>
      <c r="AG295" s="261" t="e">
        <f>G287</f>
        <v>#REF!</v>
      </c>
      <c r="AH295" s="8"/>
      <c r="AI295" s="365" t="s">
        <v>321</v>
      </c>
      <c r="AJ295" s="261" t="e">
        <f t="shared" si="127"/>
        <v>#REF!</v>
      </c>
      <c r="AK295" s="364" t="e">
        <f t="shared" si="128"/>
        <v>#REF!</v>
      </c>
      <c r="AL295" s="364" t="e">
        <f t="shared" si="129"/>
        <v>#REF!</v>
      </c>
      <c r="AM295" s="8"/>
      <c r="AN295" s="372">
        <f t="shared" si="130"/>
        <v>43633</v>
      </c>
      <c r="AO295" s="364" t="e">
        <f t="shared" ref="AO295:AP295" si="156">S296-V296</f>
        <v>#REF!</v>
      </c>
      <c r="AP295" s="364" t="e">
        <f t="shared" si="156"/>
        <v>#REF!</v>
      </c>
      <c r="AQ295" s="8"/>
      <c r="AR295" s="8"/>
      <c r="AS295" s="8"/>
      <c r="AT295" s="8"/>
      <c r="AU295" s="8"/>
      <c r="AV295" s="8"/>
    </row>
    <row r="296" spans="1:48" ht="13" x14ac:dyDescent="0.15">
      <c r="A296" s="8"/>
      <c r="B296" s="373">
        <f t="shared" si="132"/>
        <v>43633</v>
      </c>
      <c r="C296" s="361" t="e">
        <f t="shared" si="133"/>
        <v>#REF!</v>
      </c>
      <c r="D296" s="374" t="e">
        <f t="shared" ref="D296:E296" si="157">E215-H215</f>
        <v>#REF!</v>
      </c>
      <c r="E296" s="374" t="e">
        <f t="shared" si="157"/>
        <v>#REF!</v>
      </c>
      <c r="F296" s="333">
        <f t="shared" si="135"/>
        <v>43633</v>
      </c>
      <c r="G296" s="332" t="e">
        <f t="shared" ref="G296:P296" si="158">M215</f>
        <v>#REF!</v>
      </c>
      <c r="H296" s="332" t="e">
        <f t="shared" si="158"/>
        <v>#REF!</v>
      </c>
      <c r="I296" s="332" t="e">
        <f t="shared" si="158"/>
        <v>#REF!</v>
      </c>
      <c r="J296" s="332" t="e">
        <f t="shared" si="158"/>
        <v>#REF!</v>
      </c>
      <c r="K296" s="332" t="e">
        <f t="shared" si="158"/>
        <v>#REF!</v>
      </c>
      <c r="L296" s="332" t="e">
        <f t="shared" si="158"/>
        <v>#REF!</v>
      </c>
      <c r="M296" s="332" t="e">
        <f t="shared" si="158"/>
        <v>#REF!</v>
      </c>
      <c r="N296" s="332" t="e">
        <f t="shared" si="158"/>
        <v>#REF!</v>
      </c>
      <c r="O296" s="332" t="e">
        <f t="shared" si="158"/>
        <v>#REF!</v>
      </c>
      <c r="P296" s="332" t="e">
        <f t="shared" si="158"/>
        <v>#REF!</v>
      </c>
      <c r="Q296" s="372">
        <f t="shared" si="137"/>
        <v>43633</v>
      </c>
      <c r="R296" s="364" t="e">
        <f t="shared" si="138"/>
        <v>#REF!</v>
      </c>
      <c r="S296" s="364" t="e">
        <f t="shared" ref="S296:W296" si="159">IF(E215=0,"",E215)</f>
        <v>#REF!</v>
      </c>
      <c r="T296" s="364" t="e">
        <f t="shared" si="159"/>
        <v>#REF!</v>
      </c>
      <c r="U296" s="364" t="e">
        <f t="shared" si="159"/>
        <v>#REF!</v>
      </c>
      <c r="V296" s="364" t="e">
        <f t="shared" si="159"/>
        <v>#REF!</v>
      </c>
      <c r="W296" s="364" t="e">
        <f t="shared" si="159"/>
        <v>#REF!</v>
      </c>
      <c r="AA296" s="372">
        <v>43663</v>
      </c>
      <c r="AB296" s="261" t="e">
        <f t="shared" si="125"/>
        <v>#REF!</v>
      </c>
      <c r="AC296" s="261" t="e">
        <f t="shared" si="126"/>
        <v>#REF!</v>
      </c>
      <c r="AD296" s="333"/>
      <c r="AE296" s="258"/>
      <c r="AF296" s="375"/>
      <c r="AG296" s="64"/>
      <c r="AH296" s="8"/>
      <c r="AI296" s="365" t="s">
        <v>322</v>
      </c>
      <c r="AJ296" s="261" t="e">
        <f t="shared" si="127"/>
        <v>#REF!</v>
      </c>
      <c r="AK296" s="364" t="e">
        <f t="shared" si="128"/>
        <v>#REF!</v>
      </c>
      <c r="AL296" s="364" t="e">
        <f t="shared" si="129"/>
        <v>#REF!</v>
      </c>
      <c r="AM296" s="8"/>
      <c r="AN296" s="372">
        <f t="shared" si="130"/>
        <v>43663</v>
      </c>
      <c r="AO296" s="364" t="e">
        <f t="shared" ref="AO296:AP296" si="160">S297-V297</f>
        <v>#REF!</v>
      </c>
      <c r="AP296" s="364" t="e">
        <f t="shared" si="160"/>
        <v>#REF!</v>
      </c>
      <c r="AQ296" s="8"/>
      <c r="AR296" s="8"/>
      <c r="AS296" s="8"/>
      <c r="AT296" s="8"/>
      <c r="AU296" s="8"/>
      <c r="AV296" s="8"/>
    </row>
    <row r="297" spans="1:48" ht="13" x14ac:dyDescent="0.15">
      <c r="A297" s="8"/>
      <c r="B297" s="373">
        <f t="shared" si="132"/>
        <v>43663</v>
      </c>
      <c r="C297" s="374" t="e">
        <f t="shared" si="133"/>
        <v>#REF!</v>
      </c>
      <c r="D297" s="374" t="e">
        <f t="shared" ref="D297:E297" si="161">E216-H216</f>
        <v>#REF!</v>
      </c>
      <c r="E297" s="374" t="e">
        <f t="shared" si="161"/>
        <v>#REF!</v>
      </c>
      <c r="F297" s="333">
        <f t="shared" si="135"/>
        <v>43663</v>
      </c>
      <c r="G297" s="332" t="e">
        <f t="shared" ref="G297:P297" si="162">M216</f>
        <v>#REF!</v>
      </c>
      <c r="H297" s="332" t="e">
        <f t="shared" si="162"/>
        <v>#REF!</v>
      </c>
      <c r="I297" s="332" t="e">
        <f t="shared" si="162"/>
        <v>#REF!</v>
      </c>
      <c r="J297" s="332" t="e">
        <f t="shared" si="162"/>
        <v>#REF!</v>
      </c>
      <c r="K297" s="332" t="e">
        <f t="shared" si="162"/>
        <v>#REF!</v>
      </c>
      <c r="L297" s="332" t="e">
        <f t="shared" si="162"/>
        <v>#REF!</v>
      </c>
      <c r="M297" s="332" t="e">
        <f t="shared" si="162"/>
        <v>#REF!</v>
      </c>
      <c r="N297" s="332" t="e">
        <f t="shared" si="162"/>
        <v>#REF!</v>
      </c>
      <c r="O297" s="332" t="e">
        <f t="shared" si="162"/>
        <v>#REF!</v>
      </c>
      <c r="P297" s="332" t="e">
        <f t="shared" si="162"/>
        <v>#REF!</v>
      </c>
      <c r="Q297" s="372">
        <f t="shared" si="137"/>
        <v>43663</v>
      </c>
      <c r="R297" s="364" t="e">
        <f t="shared" si="138"/>
        <v>#REF!</v>
      </c>
      <c r="S297" s="364" t="e">
        <f t="shared" ref="S297:W297" si="163">IF(E216=0,"",E216)</f>
        <v>#REF!</v>
      </c>
      <c r="T297" s="364" t="e">
        <f t="shared" si="163"/>
        <v>#REF!</v>
      </c>
      <c r="U297" s="364" t="e">
        <f t="shared" si="163"/>
        <v>#REF!</v>
      </c>
      <c r="V297" s="364" t="e">
        <f t="shared" si="163"/>
        <v>#REF!</v>
      </c>
      <c r="W297" s="364" t="e">
        <f t="shared" si="163"/>
        <v>#REF!</v>
      </c>
      <c r="AA297" s="372">
        <v>43694</v>
      </c>
      <c r="AB297" s="261" t="e">
        <f t="shared" si="125"/>
        <v>#REF!</v>
      </c>
      <c r="AC297" s="261" t="e">
        <f t="shared" si="126"/>
        <v>#REF!</v>
      </c>
      <c r="AD297" s="333"/>
      <c r="AE297" s="258"/>
      <c r="AF297" s="376" t="e">
        <f t="shared" ref="AF297:AG297" si="164">1-(AF291/AF290)</f>
        <v>#REF!</v>
      </c>
      <c r="AG297" s="376" t="e">
        <f t="shared" si="164"/>
        <v>#REF!</v>
      </c>
      <c r="AH297" s="8"/>
      <c r="AI297" s="365" t="s">
        <v>323</v>
      </c>
      <c r="AJ297" s="261" t="e">
        <f t="shared" si="127"/>
        <v>#REF!</v>
      </c>
      <c r="AK297" s="364" t="e">
        <f t="shared" si="128"/>
        <v>#REF!</v>
      </c>
      <c r="AL297" s="364" t="e">
        <f t="shared" si="129"/>
        <v>#REF!</v>
      </c>
      <c r="AM297" s="8"/>
      <c r="AN297" s="372">
        <f t="shared" si="130"/>
        <v>43694</v>
      </c>
      <c r="AO297" s="364" t="e">
        <f t="shared" ref="AO297:AP297" si="165">S298-V298</f>
        <v>#REF!</v>
      </c>
      <c r="AP297" s="364" t="e">
        <f t="shared" si="165"/>
        <v>#REF!</v>
      </c>
      <c r="AQ297" s="8"/>
      <c r="AR297" s="8"/>
      <c r="AS297" s="8"/>
      <c r="AT297" s="8"/>
      <c r="AU297" s="8"/>
      <c r="AV297" s="8"/>
    </row>
    <row r="298" spans="1:48" ht="13" x14ac:dyDescent="0.15">
      <c r="A298" s="8"/>
      <c r="B298" s="373">
        <f t="shared" si="132"/>
        <v>43694</v>
      </c>
      <c r="C298" s="374" t="e">
        <f t="shared" si="133"/>
        <v>#REF!</v>
      </c>
      <c r="D298" s="374" t="e">
        <f t="shared" ref="D298:E298" si="166">E217-H217</f>
        <v>#REF!</v>
      </c>
      <c r="E298" s="374" t="e">
        <f t="shared" si="166"/>
        <v>#REF!</v>
      </c>
      <c r="F298" s="333">
        <f t="shared" si="135"/>
        <v>43694</v>
      </c>
      <c r="G298" s="332" t="e">
        <f t="shared" ref="G298:P298" si="167">M217</f>
        <v>#REF!</v>
      </c>
      <c r="H298" s="332" t="e">
        <f t="shared" si="167"/>
        <v>#REF!</v>
      </c>
      <c r="I298" s="332" t="e">
        <f t="shared" si="167"/>
        <v>#REF!</v>
      </c>
      <c r="J298" s="332" t="e">
        <f t="shared" si="167"/>
        <v>#REF!</v>
      </c>
      <c r="K298" s="332" t="e">
        <f t="shared" si="167"/>
        <v>#REF!</v>
      </c>
      <c r="L298" s="332" t="e">
        <f t="shared" si="167"/>
        <v>#REF!</v>
      </c>
      <c r="M298" s="332" t="e">
        <f t="shared" si="167"/>
        <v>#REF!</v>
      </c>
      <c r="N298" s="332" t="e">
        <f t="shared" si="167"/>
        <v>#REF!</v>
      </c>
      <c r="O298" s="332" t="e">
        <f t="shared" si="167"/>
        <v>#REF!</v>
      </c>
      <c r="P298" s="332" t="e">
        <f t="shared" si="167"/>
        <v>#REF!</v>
      </c>
      <c r="Q298" s="372">
        <f t="shared" si="137"/>
        <v>43694</v>
      </c>
      <c r="R298" s="364" t="e">
        <f t="shared" si="138"/>
        <v>#REF!</v>
      </c>
      <c r="S298" s="364" t="e">
        <f t="shared" ref="S298:W298" si="168">IF(E217=0,"",E217)</f>
        <v>#REF!</v>
      </c>
      <c r="T298" s="364" t="e">
        <f t="shared" si="168"/>
        <v>#REF!</v>
      </c>
      <c r="U298" s="364" t="e">
        <f t="shared" si="168"/>
        <v>#REF!</v>
      </c>
      <c r="V298" s="364" t="e">
        <f t="shared" si="168"/>
        <v>#REF!</v>
      </c>
      <c r="W298" s="364" t="e">
        <f t="shared" si="168"/>
        <v>#REF!</v>
      </c>
      <c r="AA298" s="372">
        <v>43725</v>
      </c>
      <c r="AB298" s="261" t="e">
        <f t="shared" si="125"/>
        <v>#REF!</v>
      </c>
      <c r="AC298" s="261" t="e">
        <f t="shared" si="126"/>
        <v>#REF!</v>
      </c>
      <c r="AD298" s="333"/>
      <c r="AE298" s="258"/>
      <c r="AF298" s="258"/>
      <c r="AH298" s="8"/>
      <c r="AI298" s="365" t="s">
        <v>324</v>
      </c>
      <c r="AJ298" s="261" t="e">
        <f t="shared" si="127"/>
        <v>#REF!</v>
      </c>
      <c r="AK298" s="364" t="e">
        <f t="shared" si="128"/>
        <v>#REF!</v>
      </c>
      <c r="AL298" s="364" t="e">
        <f t="shared" si="129"/>
        <v>#REF!</v>
      </c>
      <c r="AM298" s="8"/>
      <c r="AN298" s="372">
        <f t="shared" si="130"/>
        <v>43725</v>
      </c>
      <c r="AO298" s="364" t="e">
        <f t="shared" ref="AO298:AP298" si="169">S299-V299</f>
        <v>#REF!</v>
      </c>
      <c r="AP298" s="364" t="e">
        <f t="shared" si="169"/>
        <v>#REF!</v>
      </c>
      <c r="AQ298" s="8"/>
      <c r="AR298" s="8"/>
      <c r="AS298" s="8"/>
      <c r="AT298" s="8"/>
      <c r="AU298" s="8"/>
      <c r="AV298" s="8"/>
    </row>
    <row r="299" spans="1:48" ht="13" x14ac:dyDescent="0.15">
      <c r="A299" s="8"/>
      <c r="B299" s="373">
        <f t="shared" si="132"/>
        <v>43725</v>
      </c>
      <c r="C299" s="374" t="e">
        <f t="shared" si="133"/>
        <v>#REF!</v>
      </c>
      <c r="D299" s="374" t="e">
        <f t="shared" ref="D299:E299" si="170">E218-H218</f>
        <v>#REF!</v>
      </c>
      <c r="E299" s="374" t="e">
        <f t="shared" si="170"/>
        <v>#REF!</v>
      </c>
      <c r="F299" s="333">
        <f t="shared" si="135"/>
        <v>43725</v>
      </c>
      <c r="G299" s="332" t="e">
        <f t="shared" ref="G299:P299" si="171">M218</f>
        <v>#REF!</v>
      </c>
      <c r="H299" s="332" t="e">
        <f t="shared" si="171"/>
        <v>#REF!</v>
      </c>
      <c r="I299" s="332" t="e">
        <f t="shared" si="171"/>
        <v>#REF!</v>
      </c>
      <c r="J299" s="332" t="e">
        <f t="shared" si="171"/>
        <v>#REF!</v>
      </c>
      <c r="K299" s="332" t="e">
        <f t="shared" si="171"/>
        <v>#REF!</v>
      </c>
      <c r="L299" s="332" t="e">
        <f t="shared" si="171"/>
        <v>#REF!</v>
      </c>
      <c r="M299" s="332" t="e">
        <f t="shared" si="171"/>
        <v>#REF!</v>
      </c>
      <c r="N299" s="332" t="e">
        <f t="shared" si="171"/>
        <v>#REF!</v>
      </c>
      <c r="O299" s="332" t="e">
        <f t="shared" si="171"/>
        <v>#REF!</v>
      </c>
      <c r="P299" s="332" t="e">
        <f t="shared" si="171"/>
        <v>#REF!</v>
      </c>
      <c r="Q299" s="372">
        <f t="shared" si="137"/>
        <v>43725</v>
      </c>
      <c r="R299" s="364" t="e">
        <f t="shared" si="138"/>
        <v>#REF!</v>
      </c>
      <c r="S299" s="364" t="e">
        <f t="shared" ref="S299:W299" si="172">IF(E218=0,"",E218)</f>
        <v>#REF!</v>
      </c>
      <c r="T299" s="364" t="e">
        <f t="shared" si="172"/>
        <v>#REF!</v>
      </c>
      <c r="U299" s="364" t="e">
        <f t="shared" si="172"/>
        <v>#REF!</v>
      </c>
      <c r="V299" s="364" t="e">
        <f t="shared" si="172"/>
        <v>#REF!</v>
      </c>
      <c r="W299" s="364" t="e">
        <f t="shared" si="172"/>
        <v>#REF!</v>
      </c>
      <c r="AA299" s="372">
        <v>43755</v>
      </c>
      <c r="AB299" s="261" t="e">
        <f t="shared" si="125"/>
        <v>#REF!</v>
      </c>
      <c r="AC299" s="261" t="e">
        <f t="shared" si="126"/>
        <v>#REF!</v>
      </c>
      <c r="AD299" s="333"/>
      <c r="AE299" s="258"/>
      <c r="AF299" s="258"/>
      <c r="AH299" s="8"/>
      <c r="AI299" s="365" t="s">
        <v>325</v>
      </c>
      <c r="AJ299" s="261" t="e">
        <f t="shared" si="127"/>
        <v>#REF!</v>
      </c>
      <c r="AK299" s="364" t="e">
        <f t="shared" si="128"/>
        <v>#REF!</v>
      </c>
      <c r="AL299" s="364" t="e">
        <f t="shared" si="129"/>
        <v>#REF!</v>
      </c>
      <c r="AM299" s="8"/>
      <c r="AN299" s="372">
        <f t="shared" si="130"/>
        <v>43755</v>
      </c>
      <c r="AO299" s="364" t="e">
        <f t="shared" ref="AO299:AP299" si="173">S300-V300</f>
        <v>#REF!</v>
      </c>
      <c r="AP299" s="364" t="e">
        <f t="shared" si="173"/>
        <v>#REF!</v>
      </c>
      <c r="AQ299" s="8"/>
      <c r="AR299" s="8"/>
      <c r="AS299" s="8"/>
      <c r="AT299" s="8"/>
      <c r="AU299" s="8"/>
      <c r="AV299" s="8"/>
    </row>
    <row r="300" spans="1:48" ht="13" x14ac:dyDescent="0.15">
      <c r="A300" s="8"/>
      <c r="B300" s="373">
        <f t="shared" si="132"/>
        <v>43755</v>
      </c>
      <c r="C300" s="374" t="e">
        <f t="shared" si="133"/>
        <v>#REF!</v>
      </c>
      <c r="D300" s="374" t="e">
        <f t="shared" ref="D300:E300" si="174">E219-H219</f>
        <v>#REF!</v>
      </c>
      <c r="E300" s="374" t="e">
        <f t="shared" si="174"/>
        <v>#REF!</v>
      </c>
      <c r="F300" s="333">
        <f t="shared" si="135"/>
        <v>43755</v>
      </c>
      <c r="G300" s="332" t="e">
        <f t="shared" ref="G300:P300" si="175">M219</f>
        <v>#REF!</v>
      </c>
      <c r="H300" s="332" t="e">
        <f t="shared" si="175"/>
        <v>#REF!</v>
      </c>
      <c r="I300" s="332" t="e">
        <f t="shared" si="175"/>
        <v>#REF!</v>
      </c>
      <c r="J300" s="332" t="e">
        <f t="shared" si="175"/>
        <v>#REF!</v>
      </c>
      <c r="K300" s="332" t="e">
        <f t="shared" si="175"/>
        <v>#REF!</v>
      </c>
      <c r="L300" s="332" t="e">
        <f t="shared" si="175"/>
        <v>#REF!</v>
      </c>
      <c r="M300" s="332" t="e">
        <f t="shared" si="175"/>
        <v>#REF!</v>
      </c>
      <c r="N300" s="332" t="e">
        <f t="shared" si="175"/>
        <v>#REF!</v>
      </c>
      <c r="O300" s="332" t="e">
        <f t="shared" si="175"/>
        <v>#REF!</v>
      </c>
      <c r="P300" s="332" t="e">
        <f t="shared" si="175"/>
        <v>#REF!</v>
      </c>
      <c r="Q300" s="372">
        <f t="shared" si="137"/>
        <v>43755</v>
      </c>
      <c r="R300" s="364" t="e">
        <f t="shared" si="138"/>
        <v>#REF!</v>
      </c>
      <c r="S300" s="364" t="e">
        <f t="shared" ref="S300:W300" si="176">IF(E219=0,"",E219)</f>
        <v>#REF!</v>
      </c>
      <c r="T300" s="364" t="e">
        <f t="shared" si="176"/>
        <v>#REF!</v>
      </c>
      <c r="U300" s="364" t="e">
        <f t="shared" si="176"/>
        <v>#REF!</v>
      </c>
      <c r="V300" s="364" t="e">
        <f t="shared" si="176"/>
        <v>#REF!</v>
      </c>
      <c r="W300" s="364" t="e">
        <f t="shared" si="176"/>
        <v>#REF!</v>
      </c>
      <c r="AA300" s="372">
        <v>43786</v>
      </c>
      <c r="AB300" s="261" t="e">
        <f t="shared" si="125"/>
        <v>#REF!</v>
      </c>
      <c r="AC300" s="261" t="e">
        <f t="shared" si="126"/>
        <v>#REF!</v>
      </c>
      <c r="AD300" s="333"/>
      <c r="AE300" s="258"/>
      <c r="AF300" s="258"/>
      <c r="AH300" s="8"/>
      <c r="AI300" s="365" t="s">
        <v>326</v>
      </c>
      <c r="AJ300" s="261" t="e">
        <f t="shared" si="127"/>
        <v>#REF!</v>
      </c>
      <c r="AK300" s="364" t="e">
        <f t="shared" si="128"/>
        <v>#REF!</v>
      </c>
      <c r="AL300" s="364" t="e">
        <f t="shared" si="129"/>
        <v>#REF!</v>
      </c>
      <c r="AM300" s="8"/>
      <c r="AN300" s="372">
        <f t="shared" si="130"/>
        <v>43786</v>
      </c>
      <c r="AO300" s="364" t="e">
        <f t="shared" ref="AO300:AP300" si="177">S301-V301</f>
        <v>#REF!</v>
      </c>
      <c r="AP300" s="364" t="e">
        <f t="shared" si="177"/>
        <v>#REF!</v>
      </c>
      <c r="AQ300" s="8"/>
      <c r="AR300" s="8"/>
      <c r="AS300" s="8"/>
      <c r="AT300" s="8"/>
      <c r="AU300" s="8"/>
      <c r="AV300" s="8"/>
    </row>
    <row r="301" spans="1:48" ht="13" x14ac:dyDescent="0.15">
      <c r="A301" s="8"/>
      <c r="B301" s="373">
        <f t="shared" si="132"/>
        <v>43786</v>
      </c>
      <c r="C301" s="374" t="e">
        <f t="shared" si="133"/>
        <v>#REF!</v>
      </c>
      <c r="D301" s="374" t="e">
        <f t="shared" ref="D301:E301" si="178">E220-H220</f>
        <v>#REF!</v>
      </c>
      <c r="E301" s="374" t="e">
        <f t="shared" si="178"/>
        <v>#REF!</v>
      </c>
      <c r="F301" s="333">
        <f t="shared" si="135"/>
        <v>43786</v>
      </c>
      <c r="G301" s="332" t="e">
        <f t="shared" ref="G301:P301" si="179">M220</f>
        <v>#REF!</v>
      </c>
      <c r="H301" s="332" t="e">
        <f t="shared" si="179"/>
        <v>#REF!</v>
      </c>
      <c r="I301" s="332" t="e">
        <f t="shared" si="179"/>
        <v>#REF!</v>
      </c>
      <c r="J301" s="332" t="e">
        <f t="shared" si="179"/>
        <v>#REF!</v>
      </c>
      <c r="K301" s="332" t="e">
        <f t="shared" si="179"/>
        <v>#REF!</v>
      </c>
      <c r="L301" s="332" t="e">
        <f t="shared" si="179"/>
        <v>#REF!</v>
      </c>
      <c r="M301" s="332" t="e">
        <f t="shared" si="179"/>
        <v>#REF!</v>
      </c>
      <c r="N301" s="332" t="e">
        <f t="shared" si="179"/>
        <v>#REF!</v>
      </c>
      <c r="O301" s="332" t="e">
        <f t="shared" si="179"/>
        <v>#REF!</v>
      </c>
      <c r="P301" s="332" t="e">
        <f t="shared" si="179"/>
        <v>#REF!</v>
      </c>
      <c r="Q301" s="372">
        <f t="shared" si="137"/>
        <v>43786</v>
      </c>
      <c r="R301" s="364" t="e">
        <f t="shared" si="138"/>
        <v>#REF!</v>
      </c>
      <c r="S301" s="364" t="e">
        <f t="shared" ref="S301:W301" si="180">IF(E220=0,"",E220)</f>
        <v>#REF!</v>
      </c>
      <c r="T301" s="364" t="e">
        <f t="shared" si="180"/>
        <v>#REF!</v>
      </c>
      <c r="U301" s="364" t="e">
        <f t="shared" si="180"/>
        <v>#REF!</v>
      </c>
      <c r="V301" s="364" t="e">
        <f t="shared" si="180"/>
        <v>#REF!</v>
      </c>
      <c r="W301" s="364" t="e">
        <f t="shared" si="180"/>
        <v>#REF!</v>
      </c>
      <c r="AA301" s="372">
        <v>43816</v>
      </c>
      <c r="AB301" s="261" t="e">
        <f t="shared" si="125"/>
        <v>#REF!</v>
      </c>
      <c r="AC301" s="261" t="e">
        <f t="shared" si="126"/>
        <v>#REF!</v>
      </c>
      <c r="AD301" s="333"/>
      <c r="AE301" s="258"/>
      <c r="AF301" s="258"/>
      <c r="AH301" s="8"/>
      <c r="AI301" s="365" t="s">
        <v>327</v>
      </c>
      <c r="AJ301" s="261" t="e">
        <f t="shared" si="127"/>
        <v>#REF!</v>
      </c>
      <c r="AK301" s="364" t="e">
        <f t="shared" si="128"/>
        <v>#REF!</v>
      </c>
      <c r="AL301" s="364" t="e">
        <f t="shared" si="129"/>
        <v>#REF!</v>
      </c>
      <c r="AM301" s="8"/>
      <c r="AN301" s="372">
        <f t="shared" si="130"/>
        <v>43816</v>
      </c>
      <c r="AO301" s="364" t="e">
        <f t="shared" ref="AO301:AP301" si="181">S302-V302</f>
        <v>#REF!</v>
      </c>
      <c r="AP301" s="364" t="e">
        <f t="shared" si="181"/>
        <v>#REF!</v>
      </c>
      <c r="AQ301" s="8"/>
      <c r="AR301" s="8"/>
      <c r="AS301" s="8"/>
      <c r="AT301" s="8"/>
      <c r="AU301" s="8"/>
      <c r="AV301" s="8"/>
    </row>
    <row r="302" spans="1:48" ht="13" x14ac:dyDescent="0.15">
      <c r="A302" s="8"/>
      <c r="B302" s="377">
        <f t="shared" si="132"/>
        <v>43816</v>
      </c>
      <c r="C302" s="378" t="e">
        <f t="shared" si="133"/>
        <v>#REF!</v>
      </c>
      <c r="D302" s="378" t="e">
        <f t="shared" ref="D302:E302" si="182">E221-H221</f>
        <v>#REF!</v>
      </c>
      <c r="E302" s="378" t="e">
        <f t="shared" si="182"/>
        <v>#REF!</v>
      </c>
      <c r="F302" s="379">
        <f t="shared" si="135"/>
        <v>43816</v>
      </c>
      <c r="G302" s="380" t="e">
        <f t="shared" ref="G302:P302" si="183">M221</f>
        <v>#REF!</v>
      </c>
      <c r="H302" s="380" t="e">
        <f t="shared" si="183"/>
        <v>#REF!</v>
      </c>
      <c r="I302" s="380" t="e">
        <f t="shared" si="183"/>
        <v>#REF!</v>
      </c>
      <c r="J302" s="380" t="e">
        <f t="shared" si="183"/>
        <v>#REF!</v>
      </c>
      <c r="K302" s="380" t="e">
        <f t="shared" si="183"/>
        <v>#REF!</v>
      </c>
      <c r="L302" s="380" t="e">
        <f t="shared" si="183"/>
        <v>#REF!</v>
      </c>
      <c r="M302" s="380" t="e">
        <f t="shared" si="183"/>
        <v>#REF!</v>
      </c>
      <c r="N302" s="380" t="e">
        <f t="shared" si="183"/>
        <v>#REF!</v>
      </c>
      <c r="O302" s="380" t="e">
        <f t="shared" si="183"/>
        <v>#REF!</v>
      </c>
      <c r="P302" s="380" t="e">
        <f t="shared" si="183"/>
        <v>#REF!</v>
      </c>
      <c r="Q302" s="381">
        <f t="shared" si="137"/>
        <v>43816</v>
      </c>
      <c r="R302" s="382" t="e">
        <f t="shared" si="138"/>
        <v>#REF!</v>
      </c>
      <c r="S302" s="382" t="e">
        <f>IF(E221=0,"",E221)</f>
        <v>#REF!</v>
      </c>
      <c r="T302" s="383">
        <v>0</v>
      </c>
      <c r="U302" s="382" t="e">
        <f t="shared" ref="U302:W302" si="184">IF(G221=0,"",G221)</f>
        <v>#REF!</v>
      </c>
      <c r="V302" s="382" t="e">
        <f t="shared" si="184"/>
        <v>#REF!</v>
      </c>
      <c r="W302" s="382" t="e">
        <f t="shared" si="184"/>
        <v>#REF!</v>
      </c>
      <c r="AA302" s="372">
        <v>43483</v>
      </c>
      <c r="AB302" s="261" t="e">
        <f t="shared" ref="AB302:AB313" si="185">D223</f>
        <v>#REF!</v>
      </c>
      <c r="AC302" s="261" t="e">
        <f t="shared" ref="AC302:AC313" si="186">G223</f>
        <v>#REF!</v>
      </c>
      <c r="AD302" s="333"/>
      <c r="AE302" s="258"/>
      <c r="AF302" s="258"/>
      <c r="AH302" s="8"/>
      <c r="AI302" s="332"/>
      <c r="AJ302" s="258"/>
      <c r="AK302" s="258"/>
      <c r="AL302" s="258"/>
      <c r="AM302" s="8"/>
      <c r="AN302" s="372">
        <f t="shared" si="130"/>
        <v>43483</v>
      </c>
      <c r="AO302" s="364" t="e">
        <f t="shared" ref="AO302:AP302" si="187">S303-V303</f>
        <v>#REF!</v>
      </c>
      <c r="AP302" s="364" t="e">
        <f t="shared" si="187"/>
        <v>#REF!</v>
      </c>
      <c r="AQ302" s="8"/>
      <c r="AR302" s="8"/>
      <c r="AS302" s="8"/>
      <c r="AT302" s="8"/>
      <c r="AU302" s="8"/>
      <c r="AV302" s="8"/>
    </row>
    <row r="303" spans="1:48" ht="13" x14ac:dyDescent="0.15">
      <c r="A303" s="16"/>
      <c r="B303" s="373">
        <f t="shared" si="132"/>
        <v>43483</v>
      </c>
      <c r="C303" s="374" t="e">
        <f t="shared" si="133"/>
        <v>#REF!</v>
      </c>
      <c r="D303" s="374" t="e">
        <f t="shared" ref="D303:E303" si="188">E223-H223</f>
        <v>#REF!</v>
      </c>
      <c r="E303" s="374" t="e">
        <f t="shared" si="188"/>
        <v>#REF!</v>
      </c>
      <c r="F303" s="333">
        <f t="shared" si="135"/>
        <v>43483</v>
      </c>
      <c r="G303" s="332" t="e">
        <f t="shared" ref="G303:P303" si="189">M223</f>
        <v>#REF!</v>
      </c>
      <c r="H303" s="332" t="e">
        <f t="shared" si="189"/>
        <v>#REF!</v>
      </c>
      <c r="I303" s="332" t="e">
        <f t="shared" si="189"/>
        <v>#REF!</v>
      </c>
      <c r="J303" s="332" t="e">
        <f t="shared" si="189"/>
        <v>#REF!</v>
      </c>
      <c r="K303" s="332" t="e">
        <f t="shared" si="189"/>
        <v>#REF!</v>
      </c>
      <c r="L303" s="332" t="e">
        <f t="shared" si="189"/>
        <v>#REF!</v>
      </c>
      <c r="M303" s="332" t="e">
        <f t="shared" si="189"/>
        <v>#REF!</v>
      </c>
      <c r="N303" s="332" t="e">
        <f t="shared" si="189"/>
        <v>#REF!</v>
      </c>
      <c r="O303" s="332" t="e">
        <f t="shared" si="189"/>
        <v>#REF!</v>
      </c>
      <c r="P303" s="332" t="e">
        <f t="shared" si="189"/>
        <v>#REF!</v>
      </c>
      <c r="Q303" s="372">
        <f t="shared" si="137"/>
        <v>43483</v>
      </c>
      <c r="R303" s="364" t="e">
        <f t="shared" si="138"/>
        <v>#REF!</v>
      </c>
      <c r="S303" s="364" t="e">
        <f t="shared" ref="S303:W303" si="190">IF(E223=0,"",E223)</f>
        <v>#REF!</v>
      </c>
      <c r="T303" s="364" t="e">
        <f t="shared" si="190"/>
        <v>#REF!</v>
      </c>
      <c r="U303" s="364" t="e">
        <f t="shared" si="190"/>
        <v>#REF!</v>
      </c>
      <c r="V303" s="364" t="e">
        <f t="shared" si="190"/>
        <v>#REF!</v>
      </c>
      <c r="W303" s="364" t="e">
        <f t="shared" si="190"/>
        <v>#REF!</v>
      </c>
      <c r="AA303" s="372">
        <v>43514</v>
      </c>
      <c r="AB303" s="261" t="e">
        <f t="shared" si="185"/>
        <v>#REF!</v>
      </c>
      <c r="AC303" s="261" t="e">
        <f t="shared" si="186"/>
        <v>#REF!</v>
      </c>
      <c r="AD303" s="333"/>
      <c r="AE303" s="258"/>
      <c r="AF303" s="258"/>
      <c r="AH303" s="8"/>
      <c r="AI303" s="8"/>
      <c r="AJ303" s="8"/>
      <c r="AK303" s="8"/>
      <c r="AL303" s="8"/>
      <c r="AM303" s="8"/>
      <c r="AN303" s="372">
        <f t="shared" si="130"/>
        <v>43514</v>
      </c>
      <c r="AO303" s="364" t="e">
        <f t="shared" ref="AO303:AP303" si="191">S304-V304</f>
        <v>#REF!</v>
      </c>
      <c r="AP303" s="364" t="e">
        <f t="shared" si="191"/>
        <v>#REF!</v>
      </c>
      <c r="AQ303" s="8"/>
      <c r="AR303" s="8"/>
      <c r="AS303" s="8"/>
      <c r="AT303" s="8"/>
      <c r="AU303" s="8"/>
      <c r="AV303" s="8"/>
    </row>
    <row r="304" spans="1:48" ht="13" x14ac:dyDescent="0.15">
      <c r="A304" s="8"/>
      <c r="B304" s="373">
        <f t="shared" si="132"/>
        <v>43514</v>
      </c>
      <c r="C304" s="374" t="e">
        <f t="shared" si="133"/>
        <v>#REF!</v>
      </c>
      <c r="D304" s="374" t="e">
        <f t="shared" ref="D304:E304" si="192">E224-H224</f>
        <v>#REF!</v>
      </c>
      <c r="E304" s="374" t="e">
        <f t="shared" si="192"/>
        <v>#REF!</v>
      </c>
      <c r="F304" s="333">
        <f t="shared" si="135"/>
        <v>43514</v>
      </c>
      <c r="G304" s="332" t="e">
        <f t="shared" ref="G304:P304" si="193">M224</f>
        <v>#REF!</v>
      </c>
      <c r="H304" s="332" t="e">
        <f t="shared" si="193"/>
        <v>#REF!</v>
      </c>
      <c r="I304" s="332" t="e">
        <f t="shared" si="193"/>
        <v>#REF!</v>
      </c>
      <c r="J304" s="332" t="e">
        <f t="shared" si="193"/>
        <v>#REF!</v>
      </c>
      <c r="K304" s="332" t="e">
        <f t="shared" si="193"/>
        <v>#REF!</v>
      </c>
      <c r="L304" s="332" t="e">
        <f t="shared" si="193"/>
        <v>#REF!</v>
      </c>
      <c r="M304" s="332" t="e">
        <f t="shared" si="193"/>
        <v>#REF!</v>
      </c>
      <c r="N304" s="332" t="e">
        <f t="shared" si="193"/>
        <v>#REF!</v>
      </c>
      <c r="O304" s="332" t="e">
        <f t="shared" si="193"/>
        <v>#REF!</v>
      </c>
      <c r="P304" s="332" t="e">
        <f t="shared" si="193"/>
        <v>#REF!</v>
      </c>
      <c r="Q304" s="372">
        <f t="shared" si="137"/>
        <v>43514</v>
      </c>
      <c r="R304" s="364" t="e">
        <f t="shared" si="138"/>
        <v>#REF!</v>
      </c>
      <c r="S304" s="364" t="e">
        <f t="shared" ref="S304:W304" si="194">IF(E224=0,"",E224)</f>
        <v>#REF!</v>
      </c>
      <c r="T304" s="364" t="e">
        <f t="shared" si="194"/>
        <v>#REF!</v>
      </c>
      <c r="U304" s="364" t="e">
        <f t="shared" si="194"/>
        <v>#REF!</v>
      </c>
      <c r="V304" s="364" t="e">
        <f t="shared" si="194"/>
        <v>#REF!</v>
      </c>
      <c r="W304" s="364" t="e">
        <f t="shared" si="194"/>
        <v>#REF!</v>
      </c>
      <c r="AA304" s="372">
        <v>43542</v>
      </c>
      <c r="AB304" s="261" t="e">
        <f t="shared" si="185"/>
        <v>#REF!</v>
      </c>
      <c r="AC304" s="261" t="e">
        <f t="shared" si="186"/>
        <v>#REF!</v>
      </c>
      <c r="AD304" s="333"/>
      <c r="AE304" s="258"/>
      <c r="AF304" s="258"/>
      <c r="AH304" s="8"/>
      <c r="AI304" s="8"/>
      <c r="AJ304" s="8"/>
      <c r="AK304" s="8"/>
      <c r="AL304" s="8"/>
      <c r="AM304" s="8"/>
      <c r="AN304" s="372">
        <f t="shared" si="130"/>
        <v>43542</v>
      </c>
      <c r="AO304" s="364" t="e">
        <f t="shared" ref="AO304:AP304" si="195">S305-V305</f>
        <v>#REF!</v>
      </c>
      <c r="AP304" s="364" t="e">
        <f t="shared" si="195"/>
        <v>#REF!</v>
      </c>
      <c r="AQ304" s="8"/>
      <c r="AR304" s="8"/>
      <c r="AS304" s="8"/>
      <c r="AT304" s="8"/>
      <c r="AU304" s="8"/>
      <c r="AV304" s="8"/>
    </row>
    <row r="305" spans="1:48" ht="13" x14ac:dyDescent="0.15">
      <c r="A305" s="8"/>
      <c r="B305" s="373">
        <f t="shared" si="132"/>
        <v>43542</v>
      </c>
      <c r="C305" s="361" t="e">
        <f t="shared" si="133"/>
        <v>#REF!</v>
      </c>
      <c r="D305" s="374" t="e">
        <f t="shared" ref="D305:E305" si="196">E225-H225</f>
        <v>#REF!</v>
      </c>
      <c r="E305" s="374" t="e">
        <f t="shared" si="196"/>
        <v>#REF!</v>
      </c>
      <c r="F305" s="333">
        <f t="shared" si="135"/>
        <v>43542</v>
      </c>
      <c r="G305" s="332" t="e">
        <f t="shared" ref="G305:P305" si="197">M225</f>
        <v>#REF!</v>
      </c>
      <c r="H305" s="332" t="e">
        <f t="shared" si="197"/>
        <v>#REF!</v>
      </c>
      <c r="I305" s="332" t="e">
        <f t="shared" si="197"/>
        <v>#REF!</v>
      </c>
      <c r="J305" s="332" t="e">
        <f t="shared" si="197"/>
        <v>#REF!</v>
      </c>
      <c r="K305" s="332" t="e">
        <f t="shared" si="197"/>
        <v>#REF!</v>
      </c>
      <c r="L305" s="332" t="e">
        <f t="shared" si="197"/>
        <v>#REF!</v>
      </c>
      <c r="M305" s="332" t="e">
        <f t="shared" si="197"/>
        <v>#REF!</v>
      </c>
      <c r="N305" s="332" t="e">
        <f t="shared" si="197"/>
        <v>#REF!</v>
      </c>
      <c r="O305" s="332" t="e">
        <f t="shared" si="197"/>
        <v>#REF!</v>
      </c>
      <c r="P305" s="332" t="e">
        <f t="shared" si="197"/>
        <v>#REF!</v>
      </c>
      <c r="Q305" s="372">
        <f t="shared" si="137"/>
        <v>43542</v>
      </c>
      <c r="R305" s="364" t="e">
        <f t="shared" si="138"/>
        <v>#REF!</v>
      </c>
      <c r="S305" s="364" t="e">
        <f t="shared" ref="S305:W305" si="198">IF(E225=0,"",E225)</f>
        <v>#REF!</v>
      </c>
      <c r="T305" s="364" t="e">
        <f t="shared" si="198"/>
        <v>#REF!</v>
      </c>
      <c r="U305" s="364" t="e">
        <f t="shared" si="198"/>
        <v>#REF!</v>
      </c>
      <c r="V305" s="364" t="e">
        <f t="shared" si="198"/>
        <v>#REF!</v>
      </c>
      <c r="W305" s="364" t="e">
        <f t="shared" si="198"/>
        <v>#REF!</v>
      </c>
      <c r="AA305" s="372">
        <v>43573</v>
      </c>
      <c r="AB305" s="261" t="e">
        <f t="shared" si="185"/>
        <v>#REF!</v>
      </c>
      <c r="AC305" s="261" t="e">
        <f t="shared" si="186"/>
        <v>#REF!</v>
      </c>
      <c r="AD305" s="333"/>
      <c r="AE305" s="258"/>
      <c r="AF305" s="258"/>
      <c r="AH305" s="8"/>
      <c r="AI305" s="8"/>
      <c r="AJ305" s="8"/>
      <c r="AK305" s="8"/>
      <c r="AL305" s="8"/>
      <c r="AM305" s="8"/>
      <c r="AN305" s="372">
        <f t="shared" si="130"/>
        <v>43573</v>
      </c>
      <c r="AO305" s="364" t="e">
        <f t="shared" ref="AO305:AP305" si="199">S306-V306</f>
        <v>#REF!</v>
      </c>
      <c r="AP305" s="364" t="e">
        <f t="shared" si="199"/>
        <v>#REF!</v>
      </c>
      <c r="AQ305" s="8"/>
      <c r="AR305" s="8"/>
      <c r="AS305" s="8"/>
      <c r="AT305" s="8"/>
      <c r="AU305" s="8"/>
      <c r="AV305" s="8"/>
    </row>
    <row r="306" spans="1:48" ht="13" x14ac:dyDescent="0.15">
      <c r="A306" s="8"/>
      <c r="B306" s="373">
        <f t="shared" si="132"/>
        <v>43573</v>
      </c>
      <c r="C306" s="374" t="e">
        <f t="shared" si="133"/>
        <v>#REF!</v>
      </c>
      <c r="D306" s="374" t="e">
        <f t="shared" ref="D306:E306" si="200">E226-H226</f>
        <v>#REF!</v>
      </c>
      <c r="E306" s="374" t="e">
        <f t="shared" si="200"/>
        <v>#REF!</v>
      </c>
      <c r="F306" s="333">
        <f t="shared" si="135"/>
        <v>43573</v>
      </c>
      <c r="G306" s="332" t="e">
        <f t="shared" ref="G306:P306" si="201">M226</f>
        <v>#REF!</v>
      </c>
      <c r="H306" s="332" t="e">
        <f t="shared" si="201"/>
        <v>#REF!</v>
      </c>
      <c r="I306" s="332" t="e">
        <f t="shared" si="201"/>
        <v>#REF!</v>
      </c>
      <c r="J306" s="332" t="e">
        <f t="shared" si="201"/>
        <v>#REF!</v>
      </c>
      <c r="K306" s="332" t="e">
        <f t="shared" si="201"/>
        <v>#REF!</v>
      </c>
      <c r="L306" s="332" t="e">
        <f t="shared" si="201"/>
        <v>#REF!</v>
      </c>
      <c r="M306" s="332" t="e">
        <f t="shared" si="201"/>
        <v>#REF!</v>
      </c>
      <c r="N306" s="332" t="e">
        <f t="shared" si="201"/>
        <v>#REF!</v>
      </c>
      <c r="O306" s="332" t="e">
        <f t="shared" si="201"/>
        <v>#REF!</v>
      </c>
      <c r="P306" s="332" t="e">
        <f t="shared" si="201"/>
        <v>#REF!</v>
      </c>
      <c r="Q306" s="372">
        <f t="shared" si="137"/>
        <v>43573</v>
      </c>
      <c r="R306" s="364" t="e">
        <f t="shared" si="138"/>
        <v>#REF!</v>
      </c>
      <c r="S306" s="364" t="e">
        <f t="shared" ref="S306:W306" si="202">IF(E226=0,"",E226)</f>
        <v>#REF!</v>
      </c>
      <c r="T306" s="364" t="e">
        <f t="shared" si="202"/>
        <v>#REF!</v>
      </c>
      <c r="U306" s="364" t="e">
        <f t="shared" si="202"/>
        <v>#REF!</v>
      </c>
      <c r="V306" s="364" t="e">
        <f t="shared" si="202"/>
        <v>#REF!</v>
      </c>
      <c r="W306" s="364" t="e">
        <f t="shared" si="202"/>
        <v>#REF!</v>
      </c>
      <c r="AA306" s="372">
        <v>43603</v>
      </c>
      <c r="AB306" s="261" t="e">
        <f t="shared" si="185"/>
        <v>#REF!</v>
      </c>
      <c r="AC306" s="261" t="e">
        <f t="shared" si="186"/>
        <v>#REF!</v>
      </c>
      <c r="AD306" s="333"/>
      <c r="AE306" s="258"/>
      <c r="AF306" s="258"/>
      <c r="AH306" s="8"/>
      <c r="AI306" s="8"/>
      <c r="AJ306" s="8"/>
      <c r="AK306" s="8"/>
      <c r="AL306" s="8"/>
      <c r="AM306" s="8"/>
      <c r="AN306" s="372">
        <f t="shared" si="130"/>
        <v>43603</v>
      </c>
      <c r="AO306" s="364" t="e">
        <f t="shared" ref="AO306:AP306" si="203">S307-V307</f>
        <v>#REF!</v>
      </c>
      <c r="AP306" s="364" t="e">
        <f t="shared" si="203"/>
        <v>#REF!</v>
      </c>
      <c r="AQ306" s="8"/>
      <c r="AR306" s="8"/>
      <c r="AS306" s="8"/>
      <c r="AT306" s="8"/>
      <c r="AU306" s="8"/>
      <c r="AV306" s="8"/>
    </row>
    <row r="307" spans="1:48" ht="13" x14ac:dyDescent="0.15">
      <c r="A307" s="8"/>
      <c r="B307" s="373">
        <f t="shared" si="132"/>
        <v>43603</v>
      </c>
      <c r="C307" s="374" t="e">
        <f t="shared" si="133"/>
        <v>#REF!</v>
      </c>
      <c r="D307" s="374" t="e">
        <f t="shared" ref="D307:E307" si="204">E227-H227</f>
        <v>#REF!</v>
      </c>
      <c r="E307" s="374" t="e">
        <f t="shared" si="204"/>
        <v>#REF!</v>
      </c>
      <c r="F307" s="333">
        <f t="shared" si="135"/>
        <v>43603</v>
      </c>
      <c r="G307" s="332" t="e">
        <f t="shared" ref="G307:P307" si="205">M227</f>
        <v>#REF!</v>
      </c>
      <c r="H307" s="332" t="e">
        <f t="shared" si="205"/>
        <v>#REF!</v>
      </c>
      <c r="I307" s="332" t="e">
        <f t="shared" si="205"/>
        <v>#REF!</v>
      </c>
      <c r="J307" s="332" t="e">
        <f t="shared" si="205"/>
        <v>#REF!</v>
      </c>
      <c r="K307" s="332" t="e">
        <f t="shared" si="205"/>
        <v>#REF!</v>
      </c>
      <c r="L307" s="332" t="e">
        <f t="shared" si="205"/>
        <v>#REF!</v>
      </c>
      <c r="M307" s="332" t="e">
        <f t="shared" si="205"/>
        <v>#REF!</v>
      </c>
      <c r="N307" s="332" t="e">
        <f t="shared" si="205"/>
        <v>#REF!</v>
      </c>
      <c r="O307" s="332" t="e">
        <f t="shared" si="205"/>
        <v>#REF!</v>
      </c>
      <c r="P307" s="332" t="e">
        <f t="shared" si="205"/>
        <v>#REF!</v>
      </c>
      <c r="Q307" s="372">
        <f t="shared" si="137"/>
        <v>43603</v>
      </c>
      <c r="R307" s="364" t="e">
        <f t="shared" si="138"/>
        <v>#REF!</v>
      </c>
      <c r="S307" s="364" t="e">
        <f t="shared" ref="S307:W307" si="206">IF(E227=0,"",E227)</f>
        <v>#REF!</v>
      </c>
      <c r="T307" s="364" t="e">
        <f t="shared" si="206"/>
        <v>#REF!</v>
      </c>
      <c r="U307" s="364" t="e">
        <f t="shared" si="206"/>
        <v>#REF!</v>
      </c>
      <c r="V307" s="364" t="e">
        <f t="shared" si="206"/>
        <v>#REF!</v>
      </c>
      <c r="W307" s="364" t="e">
        <f t="shared" si="206"/>
        <v>#REF!</v>
      </c>
      <c r="AA307" s="372">
        <v>43634</v>
      </c>
      <c r="AB307" s="261" t="e">
        <f t="shared" si="185"/>
        <v>#REF!</v>
      </c>
      <c r="AC307" s="261" t="e">
        <f t="shared" si="186"/>
        <v>#REF!</v>
      </c>
      <c r="AD307" s="333"/>
      <c r="AE307" s="258"/>
      <c r="AF307" s="258"/>
      <c r="AH307" s="8"/>
      <c r="AI307" s="8"/>
      <c r="AJ307" s="8"/>
      <c r="AK307" s="8"/>
      <c r="AL307" s="8"/>
      <c r="AM307" s="8"/>
      <c r="AN307" s="372">
        <f t="shared" si="130"/>
        <v>43634</v>
      </c>
      <c r="AO307" s="364" t="e">
        <f t="shared" ref="AO307:AP307" si="207">S308-V308</f>
        <v>#REF!</v>
      </c>
      <c r="AP307" s="364" t="e">
        <f t="shared" si="207"/>
        <v>#REF!</v>
      </c>
      <c r="AQ307" s="8"/>
      <c r="AR307" s="8"/>
      <c r="AS307" s="8"/>
      <c r="AT307" s="8"/>
      <c r="AU307" s="8"/>
      <c r="AV307" s="8"/>
    </row>
    <row r="308" spans="1:48" ht="13" x14ac:dyDescent="0.15">
      <c r="A308" s="8"/>
      <c r="B308" s="373">
        <f t="shared" si="132"/>
        <v>43634</v>
      </c>
      <c r="C308" s="374" t="e">
        <f t="shared" si="133"/>
        <v>#REF!</v>
      </c>
      <c r="D308" s="374" t="e">
        <f t="shared" ref="D308:E308" si="208">E228-H228</f>
        <v>#REF!</v>
      </c>
      <c r="E308" s="374" t="e">
        <f t="shared" si="208"/>
        <v>#REF!</v>
      </c>
      <c r="F308" s="333">
        <f t="shared" si="135"/>
        <v>43634</v>
      </c>
      <c r="G308" s="332" t="e">
        <f t="shared" ref="G308:P308" si="209">M228</f>
        <v>#REF!</v>
      </c>
      <c r="H308" s="332" t="e">
        <f t="shared" si="209"/>
        <v>#REF!</v>
      </c>
      <c r="I308" s="332" t="e">
        <f t="shared" si="209"/>
        <v>#REF!</v>
      </c>
      <c r="J308" s="332" t="e">
        <f t="shared" si="209"/>
        <v>#REF!</v>
      </c>
      <c r="K308" s="332" t="e">
        <f t="shared" si="209"/>
        <v>#REF!</v>
      </c>
      <c r="L308" s="332" t="e">
        <f t="shared" si="209"/>
        <v>#REF!</v>
      </c>
      <c r="M308" s="332" t="e">
        <f t="shared" si="209"/>
        <v>#REF!</v>
      </c>
      <c r="N308" s="332" t="e">
        <f t="shared" si="209"/>
        <v>#REF!</v>
      </c>
      <c r="O308" s="332" t="e">
        <f t="shared" si="209"/>
        <v>#REF!</v>
      </c>
      <c r="P308" s="332" t="e">
        <f t="shared" si="209"/>
        <v>#REF!</v>
      </c>
      <c r="Q308" s="372">
        <f t="shared" si="137"/>
        <v>43634</v>
      </c>
      <c r="R308" s="364" t="e">
        <f t="shared" si="138"/>
        <v>#REF!</v>
      </c>
      <c r="S308" s="364" t="e">
        <f t="shared" ref="S308:W308" si="210">IF(E228=0,"",E228)</f>
        <v>#REF!</v>
      </c>
      <c r="T308" s="364" t="e">
        <f t="shared" si="210"/>
        <v>#REF!</v>
      </c>
      <c r="U308" s="364" t="e">
        <f t="shared" si="210"/>
        <v>#REF!</v>
      </c>
      <c r="V308" s="364" t="e">
        <f t="shared" si="210"/>
        <v>#REF!</v>
      </c>
      <c r="W308" s="364" t="e">
        <f t="shared" si="210"/>
        <v>#REF!</v>
      </c>
      <c r="AA308" s="372">
        <v>43664</v>
      </c>
      <c r="AB308" s="261" t="e">
        <f t="shared" si="185"/>
        <v>#REF!</v>
      </c>
      <c r="AC308" s="261" t="e">
        <f t="shared" si="186"/>
        <v>#REF!</v>
      </c>
      <c r="AD308" s="333"/>
      <c r="AE308" s="258"/>
      <c r="AF308" s="258"/>
      <c r="AH308" s="8"/>
      <c r="AI308" s="8"/>
      <c r="AJ308" s="8"/>
      <c r="AK308" s="8"/>
      <c r="AL308" s="8"/>
      <c r="AM308" s="8"/>
      <c r="AN308" s="372">
        <f t="shared" si="130"/>
        <v>43664</v>
      </c>
      <c r="AO308" s="364" t="e">
        <f t="shared" ref="AO308:AP308" si="211">S309-V309</f>
        <v>#REF!</v>
      </c>
      <c r="AP308" s="364" t="e">
        <f t="shared" si="211"/>
        <v>#REF!</v>
      </c>
      <c r="AQ308" s="8"/>
      <c r="AR308" s="8"/>
      <c r="AS308" s="8"/>
      <c r="AT308" s="8"/>
      <c r="AU308" s="8"/>
      <c r="AV308" s="8"/>
    </row>
    <row r="309" spans="1:48" ht="13" x14ac:dyDescent="0.15">
      <c r="A309" s="8"/>
      <c r="B309" s="373">
        <f t="shared" si="132"/>
        <v>43664</v>
      </c>
      <c r="C309" s="374" t="e">
        <f t="shared" si="133"/>
        <v>#REF!</v>
      </c>
      <c r="D309" s="374" t="e">
        <f t="shared" ref="D309:E309" si="212">E229-H229</f>
        <v>#REF!</v>
      </c>
      <c r="E309" s="374" t="e">
        <f t="shared" si="212"/>
        <v>#REF!</v>
      </c>
      <c r="F309" s="333">
        <f t="shared" si="135"/>
        <v>43664</v>
      </c>
      <c r="G309" s="332" t="e">
        <f t="shared" ref="G309:P309" si="213">M229</f>
        <v>#REF!</v>
      </c>
      <c r="H309" s="332" t="e">
        <f t="shared" si="213"/>
        <v>#REF!</v>
      </c>
      <c r="I309" s="332" t="e">
        <f t="shared" si="213"/>
        <v>#REF!</v>
      </c>
      <c r="J309" s="332" t="e">
        <f t="shared" si="213"/>
        <v>#REF!</v>
      </c>
      <c r="K309" s="332" t="e">
        <f t="shared" si="213"/>
        <v>#REF!</v>
      </c>
      <c r="L309" s="332" t="e">
        <f t="shared" si="213"/>
        <v>#REF!</v>
      </c>
      <c r="M309" s="332" t="e">
        <f t="shared" si="213"/>
        <v>#REF!</v>
      </c>
      <c r="N309" s="332" t="e">
        <f t="shared" si="213"/>
        <v>#REF!</v>
      </c>
      <c r="O309" s="332" t="e">
        <f t="shared" si="213"/>
        <v>#REF!</v>
      </c>
      <c r="P309" s="332" t="e">
        <f t="shared" si="213"/>
        <v>#REF!</v>
      </c>
      <c r="Q309" s="372">
        <f t="shared" si="137"/>
        <v>43664</v>
      </c>
      <c r="R309" s="364" t="e">
        <f t="shared" si="138"/>
        <v>#REF!</v>
      </c>
      <c r="S309" s="364" t="e">
        <f t="shared" ref="S309:W309" si="214">IF(E229=0,"",E229)</f>
        <v>#REF!</v>
      </c>
      <c r="T309" s="364" t="e">
        <f t="shared" si="214"/>
        <v>#REF!</v>
      </c>
      <c r="U309" s="364" t="e">
        <f t="shared" si="214"/>
        <v>#REF!</v>
      </c>
      <c r="V309" s="364" t="e">
        <f t="shared" si="214"/>
        <v>#REF!</v>
      </c>
      <c r="W309" s="364" t="e">
        <f t="shared" si="214"/>
        <v>#REF!</v>
      </c>
      <c r="AA309" s="372">
        <v>43695</v>
      </c>
      <c r="AB309" s="261" t="e">
        <f t="shared" si="185"/>
        <v>#REF!</v>
      </c>
      <c r="AC309" s="261" t="e">
        <f t="shared" si="186"/>
        <v>#REF!</v>
      </c>
      <c r="AD309" s="333"/>
      <c r="AE309" s="258"/>
      <c r="AF309" s="258"/>
      <c r="AH309" s="8"/>
      <c r="AI309" s="8"/>
      <c r="AJ309" s="8"/>
      <c r="AK309" s="8"/>
      <c r="AL309" s="8"/>
      <c r="AM309" s="8"/>
      <c r="AN309" s="372">
        <f t="shared" si="130"/>
        <v>43695</v>
      </c>
      <c r="AO309" s="364" t="e">
        <f t="shared" ref="AO309:AP309" si="215">S310-V310</f>
        <v>#REF!</v>
      </c>
      <c r="AP309" s="364" t="e">
        <f t="shared" si="215"/>
        <v>#REF!</v>
      </c>
      <c r="AQ309" s="8"/>
      <c r="AR309" s="8"/>
      <c r="AS309" s="8"/>
      <c r="AT309" s="8"/>
      <c r="AU309" s="8"/>
      <c r="AV309" s="8"/>
    </row>
    <row r="310" spans="1:48" ht="13" x14ac:dyDescent="0.15">
      <c r="A310" s="8"/>
      <c r="B310" s="373">
        <f t="shared" si="132"/>
        <v>43695</v>
      </c>
      <c r="C310" s="374" t="e">
        <f t="shared" si="133"/>
        <v>#REF!</v>
      </c>
      <c r="D310" s="374" t="e">
        <f t="shared" ref="D310:E310" si="216">E230-H230</f>
        <v>#REF!</v>
      </c>
      <c r="E310" s="374" t="e">
        <f t="shared" si="216"/>
        <v>#REF!</v>
      </c>
      <c r="F310" s="333">
        <f t="shared" si="135"/>
        <v>43695</v>
      </c>
      <c r="G310" s="332" t="e">
        <f t="shared" ref="G310:P310" si="217">M230</f>
        <v>#REF!</v>
      </c>
      <c r="H310" s="332" t="e">
        <f t="shared" si="217"/>
        <v>#REF!</v>
      </c>
      <c r="I310" s="332" t="e">
        <f t="shared" si="217"/>
        <v>#REF!</v>
      </c>
      <c r="J310" s="332" t="e">
        <f t="shared" si="217"/>
        <v>#REF!</v>
      </c>
      <c r="K310" s="332" t="e">
        <f t="shared" si="217"/>
        <v>#REF!</v>
      </c>
      <c r="L310" s="332" t="e">
        <f t="shared" si="217"/>
        <v>#REF!</v>
      </c>
      <c r="M310" s="332" t="e">
        <f t="shared" si="217"/>
        <v>#REF!</v>
      </c>
      <c r="N310" s="332" t="e">
        <f t="shared" si="217"/>
        <v>#REF!</v>
      </c>
      <c r="O310" s="332" t="e">
        <f t="shared" si="217"/>
        <v>#REF!</v>
      </c>
      <c r="P310" s="332" t="e">
        <f t="shared" si="217"/>
        <v>#REF!</v>
      </c>
      <c r="Q310" s="372">
        <f t="shared" si="137"/>
        <v>43695</v>
      </c>
      <c r="R310" s="364" t="e">
        <f t="shared" si="138"/>
        <v>#REF!</v>
      </c>
      <c r="S310" s="364" t="e">
        <f t="shared" ref="S310:W310" si="218">IF(E230=0,"",E230)</f>
        <v>#REF!</v>
      </c>
      <c r="T310" s="364" t="e">
        <f t="shared" si="218"/>
        <v>#REF!</v>
      </c>
      <c r="U310" s="364" t="e">
        <f t="shared" si="218"/>
        <v>#REF!</v>
      </c>
      <c r="V310" s="364" t="e">
        <f t="shared" si="218"/>
        <v>#REF!</v>
      </c>
      <c r="W310" s="364" t="e">
        <f t="shared" si="218"/>
        <v>#REF!</v>
      </c>
      <c r="AA310" s="372">
        <v>43726</v>
      </c>
      <c r="AB310" s="261" t="e">
        <f t="shared" si="185"/>
        <v>#REF!</v>
      </c>
      <c r="AC310" s="261" t="e">
        <f t="shared" si="186"/>
        <v>#REF!</v>
      </c>
      <c r="AD310" s="333"/>
      <c r="AE310" s="258"/>
      <c r="AF310" s="258"/>
      <c r="AH310" s="8"/>
      <c r="AI310" s="8"/>
      <c r="AJ310" s="8"/>
      <c r="AK310" s="8"/>
      <c r="AL310" s="8"/>
      <c r="AM310" s="8"/>
      <c r="AN310" s="372">
        <f t="shared" si="130"/>
        <v>43726</v>
      </c>
      <c r="AO310" s="364" t="e">
        <f t="shared" ref="AO310:AP310" si="219">S311-V311</f>
        <v>#REF!</v>
      </c>
      <c r="AP310" s="364" t="e">
        <f t="shared" si="219"/>
        <v>#REF!</v>
      </c>
      <c r="AQ310" s="8"/>
      <c r="AR310" s="8"/>
      <c r="AS310" s="8"/>
      <c r="AT310" s="8"/>
      <c r="AU310" s="8"/>
      <c r="AV310" s="8"/>
    </row>
    <row r="311" spans="1:48" ht="13" x14ac:dyDescent="0.15">
      <c r="A311" s="8"/>
      <c r="B311" s="373">
        <f t="shared" si="132"/>
        <v>43726</v>
      </c>
      <c r="C311" s="374" t="e">
        <f t="shared" si="133"/>
        <v>#REF!</v>
      </c>
      <c r="D311" s="374" t="e">
        <f t="shared" ref="D311:E311" si="220">E231-H231</f>
        <v>#REF!</v>
      </c>
      <c r="E311" s="374" t="e">
        <f t="shared" si="220"/>
        <v>#REF!</v>
      </c>
      <c r="F311" s="333">
        <f t="shared" si="135"/>
        <v>43726</v>
      </c>
      <c r="G311" s="332" t="e">
        <f t="shared" ref="G311:P311" si="221">M231</f>
        <v>#REF!</v>
      </c>
      <c r="H311" s="332" t="e">
        <f t="shared" si="221"/>
        <v>#REF!</v>
      </c>
      <c r="I311" s="332" t="e">
        <f t="shared" si="221"/>
        <v>#REF!</v>
      </c>
      <c r="J311" s="332" t="e">
        <f t="shared" si="221"/>
        <v>#REF!</v>
      </c>
      <c r="K311" s="332" t="e">
        <f t="shared" si="221"/>
        <v>#REF!</v>
      </c>
      <c r="L311" s="332" t="e">
        <f t="shared" si="221"/>
        <v>#REF!</v>
      </c>
      <c r="M311" s="332" t="e">
        <f t="shared" si="221"/>
        <v>#REF!</v>
      </c>
      <c r="N311" s="332" t="e">
        <f t="shared" si="221"/>
        <v>#REF!</v>
      </c>
      <c r="O311" s="332" t="e">
        <f t="shared" si="221"/>
        <v>#REF!</v>
      </c>
      <c r="P311" s="332" t="e">
        <f t="shared" si="221"/>
        <v>#REF!</v>
      </c>
      <c r="Q311" s="372">
        <f t="shared" si="137"/>
        <v>43726</v>
      </c>
      <c r="R311" s="364" t="e">
        <f t="shared" si="138"/>
        <v>#REF!</v>
      </c>
      <c r="S311" s="364" t="e">
        <f t="shared" ref="S311:W311" si="222">IF(E231=0,"",E231)</f>
        <v>#REF!</v>
      </c>
      <c r="T311" s="364" t="e">
        <f t="shared" si="222"/>
        <v>#REF!</v>
      </c>
      <c r="U311" s="364" t="e">
        <f t="shared" si="222"/>
        <v>#REF!</v>
      </c>
      <c r="V311" s="364" t="e">
        <f t="shared" si="222"/>
        <v>#REF!</v>
      </c>
      <c r="W311" s="364" t="e">
        <f t="shared" si="222"/>
        <v>#REF!</v>
      </c>
      <c r="AA311" s="372">
        <v>43756</v>
      </c>
      <c r="AB311" s="261" t="e">
        <f t="shared" si="185"/>
        <v>#REF!</v>
      </c>
      <c r="AC311" s="261" t="e">
        <f t="shared" si="186"/>
        <v>#REF!</v>
      </c>
      <c r="AD311" s="333"/>
      <c r="AE311" s="258"/>
      <c r="AF311" s="258"/>
      <c r="AH311" s="8"/>
      <c r="AI311" s="8"/>
      <c r="AJ311" s="8"/>
      <c r="AK311" s="8"/>
      <c r="AL311" s="8"/>
      <c r="AM311" s="8"/>
      <c r="AN311" s="372">
        <f t="shared" si="130"/>
        <v>43756</v>
      </c>
      <c r="AO311" s="364" t="e">
        <f t="shared" ref="AO311:AP311" si="223">S312-V312</f>
        <v>#REF!</v>
      </c>
      <c r="AP311" s="364" t="e">
        <f t="shared" si="223"/>
        <v>#REF!</v>
      </c>
      <c r="AQ311" s="8"/>
      <c r="AR311" s="8"/>
      <c r="AS311" s="8"/>
      <c r="AT311" s="8"/>
      <c r="AU311" s="8"/>
      <c r="AV311" s="8"/>
    </row>
    <row r="312" spans="1:48" ht="13" x14ac:dyDescent="0.15">
      <c r="A312" s="8"/>
      <c r="B312" s="373">
        <f t="shared" si="132"/>
        <v>43756</v>
      </c>
      <c r="C312" s="374" t="e">
        <f t="shared" si="133"/>
        <v>#REF!</v>
      </c>
      <c r="D312" s="374" t="e">
        <f t="shared" ref="D312:E312" si="224">E232-H232</f>
        <v>#REF!</v>
      </c>
      <c r="E312" s="374" t="e">
        <f t="shared" si="224"/>
        <v>#REF!</v>
      </c>
      <c r="F312" s="333">
        <f t="shared" si="135"/>
        <v>43756</v>
      </c>
      <c r="G312" s="332" t="e">
        <f t="shared" ref="G312:P312" si="225">M232</f>
        <v>#REF!</v>
      </c>
      <c r="H312" s="332" t="e">
        <f t="shared" si="225"/>
        <v>#REF!</v>
      </c>
      <c r="I312" s="332" t="e">
        <f t="shared" si="225"/>
        <v>#REF!</v>
      </c>
      <c r="J312" s="332" t="e">
        <f t="shared" si="225"/>
        <v>#REF!</v>
      </c>
      <c r="K312" s="332" t="e">
        <f t="shared" si="225"/>
        <v>#REF!</v>
      </c>
      <c r="L312" s="332" t="e">
        <f t="shared" si="225"/>
        <v>#REF!</v>
      </c>
      <c r="M312" s="332" t="e">
        <f t="shared" si="225"/>
        <v>#REF!</v>
      </c>
      <c r="N312" s="332" t="e">
        <f t="shared" si="225"/>
        <v>#REF!</v>
      </c>
      <c r="O312" s="332" t="e">
        <f t="shared" si="225"/>
        <v>#REF!</v>
      </c>
      <c r="P312" s="332" t="e">
        <f t="shared" si="225"/>
        <v>#REF!</v>
      </c>
      <c r="Q312" s="372">
        <f t="shared" si="137"/>
        <v>43756</v>
      </c>
      <c r="R312" s="364" t="e">
        <f t="shared" si="138"/>
        <v>#REF!</v>
      </c>
      <c r="S312" s="364" t="e">
        <f t="shared" ref="S312:W312" si="226">IF(E232=0,"",E232)</f>
        <v>#REF!</v>
      </c>
      <c r="T312" s="364" t="e">
        <f t="shared" si="226"/>
        <v>#REF!</v>
      </c>
      <c r="U312" s="364" t="e">
        <f t="shared" si="226"/>
        <v>#REF!</v>
      </c>
      <c r="V312" s="364" t="e">
        <f t="shared" si="226"/>
        <v>#REF!</v>
      </c>
      <c r="W312" s="364" t="e">
        <f t="shared" si="226"/>
        <v>#REF!</v>
      </c>
      <c r="AA312" s="372">
        <v>43787</v>
      </c>
      <c r="AB312" s="261" t="e">
        <f t="shared" si="185"/>
        <v>#REF!</v>
      </c>
      <c r="AC312" s="261" t="e">
        <f t="shared" si="186"/>
        <v>#REF!</v>
      </c>
      <c r="AD312" s="333"/>
      <c r="AE312" s="258"/>
      <c r="AF312" s="258"/>
      <c r="AH312" s="8"/>
      <c r="AI312" s="8"/>
      <c r="AJ312" s="8"/>
      <c r="AK312" s="8"/>
      <c r="AL312" s="8"/>
      <c r="AM312" s="8"/>
      <c r="AN312" s="372">
        <f t="shared" si="130"/>
        <v>43787</v>
      </c>
      <c r="AO312" s="364" t="e">
        <f t="shared" ref="AO312:AP312" si="227">S313-V313</f>
        <v>#REF!</v>
      </c>
      <c r="AP312" s="364" t="e">
        <f t="shared" si="227"/>
        <v>#REF!</v>
      </c>
      <c r="AQ312" s="8"/>
      <c r="AR312" s="8"/>
      <c r="AS312" s="8"/>
      <c r="AT312" s="8"/>
      <c r="AU312" s="8"/>
      <c r="AV312" s="8"/>
    </row>
    <row r="313" spans="1:48" ht="13" x14ac:dyDescent="0.15">
      <c r="A313" s="8"/>
      <c r="B313" s="373">
        <f t="shared" si="132"/>
        <v>43787</v>
      </c>
      <c r="C313" s="374" t="e">
        <f t="shared" si="133"/>
        <v>#REF!</v>
      </c>
      <c r="D313" s="374" t="e">
        <f t="shared" ref="D313:E313" si="228">E233-H233</f>
        <v>#REF!</v>
      </c>
      <c r="E313" s="374" t="e">
        <f t="shared" si="228"/>
        <v>#REF!</v>
      </c>
      <c r="F313" s="333">
        <f t="shared" si="135"/>
        <v>43787</v>
      </c>
      <c r="G313" s="332" t="e">
        <f t="shared" ref="G313:P313" si="229">M233</f>
        <v>#REF!</v>
      </c>
      <c r="H313" s="332" t="e">
        <f t="shared" si="229"/>
        <v>#REF!</v>
      </c>
      <c r="I313" s="332" t="e">
        <f t="shared" si="229"/>
        <v>#REF!</v>
      </c>
      <c r="J313" s="332" t="e">
        <f t="shared" si="229"/>
        <v>#REF!</v>
      </c>
      <c r="K313" s="332" t="e">
        <f t="shared" si="229"/>
        <v>#REF!</v>
      </c>
      <c r="L313" s="332" t="e">
        <f t="shared" si="229"/>
        <v>#REF!</v>
      </c>
      <c r="M313" s="332" t="e">
        <f t="shared" si="229"/>
        <v>#REF!</v>
      </c>
      <c r="N313" s="332" t="e">
        <f t="shared" si="229"/>
        <v>#REF!</v>
      </c>
      <c r="O313" s="332" t="e">
        <f t="shared" si="229"/>
        <v>#REF!</v>
      </c>
      <c r="P313" s="332" t="e">
        <f t="shared" si="229"/>
        <v>#REF!</v>
      </c>
      <c r="Q313" s="372">
        <f t="shared" si="137"/>
        <v>43787</v>
      </c>
      <c r="R313" s="364" t="e">
        <f t="shared" si="138"/>
        <v>#REF!</v>
      </c>
      <c r="S313" s="364" t="e">
        <f t="shared" ref="S313:W313" si="230">IF(E233=0,"",E233)</f>
        <v>#REF!</v>
      </c>
      <c r="T313" s="364" t="e">
        <f t="shared" si="230"/>
        <v>#REF!</v>
      </c>
      <c r="U313" s="364" t="e">
        <f t="shared" si="230"/>
        <v>#REF!</v>
      </c>
      <c r="V313" s="364" t="e">
        <f t="shared" si="230"/>
        <v>#REF!</v>
      </c>
      <c r="W313" s="364" t="e">
        <f t="shared" si="230"/>
        <v>#REF!</v>
      </c>
      <c r="AA313" s="372">
        <v>43817</v>
      </c>
      <c r="AB313" s="261" t="e">
        <f t="shared" si="185"/>
        <v>#REF!</v>
      </c>
      <c r="AC313" s="261" t="e">
        <f t="shared" si="186"/>
        <v>#REF!</v>
      </c>
      <c r="AD313" s="333"/>
      <c r="AE313" s="258"/>
      <c r="AF313" s="258"/>
      <c r="AH313" s="8"/>
      <c r="AI313" s="8"/>
      <c r="AJ313" s="8"/>
      <c r="AK313" s="8"/>
      <c r="AL313" s="8"/>
      <c r="AM313" s="8"/>
      <c r="AN313" s="372">
        <f t="shared" si="130"/>
        <v>43817</v>
      </c>
      <c r="AO313" s="364" t="e">
        <f t="shared" ref="AO313:AP313" si="231">S314-V314</f>
        <v>#REF!</v>
      </c>
      <c r="AP313" s="364" t="e">
        <f t="shared" si="231"/>
        <v>#REF!</v>
      </c>
      <c r="AQ313" s="8"/>
      <c r="AR313" s="8"/>
      <c r="AS313" s="8"/>
      <c r="AT313" s="8"/>
      <c r="AU313" s="8"/>
      <c r="AV313" s="8"/>
    </row>
    <row r="314" spans="1:48" ht="13" x14ac:dyDescent="0.15">
      <c r="A314" s="8"/>
      <c r="B314" s="377">
        <f t="shared" si="132"/>
        <v>43817</v>
      </c>
      <c r="C314" s="384" t="e">
        <f t="shared" si="133"/>
        <v>#REF!</v>
      </c>
      <c r="D314" s="378" t="e">
        <f t="shared" ref="D314:E314" si="232">E234-H234</f>
        <v>#REF!</v>
      </c>
      <c r="E314" s="378" t="e">
        <f t="shared" si="232"/>
        <v>#REF!</v>
      </c>
      <c r="F314" s="379">
        <f t="shared" si="135"/>
        <v>43817</v>
      </c>
      <c r="G314" s="380" t="e">
        <f t="shared" ref="G314:P314" si="233">M234</f>
        <v>#REF!</v>
      </c>
      <c r="H314" s="380" t="e">
        <f t="shared" si="233"/>
        <v>#REF!</v>
      </c>
      <c r="I314" s="380" t="e">
        <f t="shared" si="233"/>
        <v>#REF!</v>
      </c>
      <c r="J314" s="380" t="e">
        <f t="shared" si="233"/>
        <v>#REF!</v>
      </c>
      <c r="K314" s="380" t="e">
        <f t="shared" si="233"/>
        <v>#REF!</v>
      </c>
      <c r="L314" s="380" t="e">
        <f t="shared" si="233"/>
        <v>#REF!</v>
      </c>
      <c r="M314" s="380" t="e">
        <f t="shared" si="233"/>
        <v>#REF!</v>
      </c>
      <c r="N314" s="380" t="e">
        <f t="shared" si="233"/>
        <v>#REF!</v>
      </c>
      <c r="O314" s="380" t="e">
        <f t="shared" si="233"/>
        <v>#REF!</v>
      </c>
      <c r="P314" s="380" t="e">
        <f t="shared" si="233"/>
        <v>#REF!</v>
      </c>
      <c r="Q314" s="381">
        <f t="shared" si="137"/>
        <v>43817</v>
      </c>
      <c r="R314" s="382" t="e">
        <f t="shared" si="138"/>
        <v>#REF!</v>
      </c>
      <c r="S314" s="382" t="e">
        <f t="shared" ref="S314:W314" si="234">IF(E234=0,"",E234)</f>
        <v>#REF!</v>
      </c>
      <c r="T314" s="382" t="e">
        <f t="shared" si="234"/>
        <v>#REF!</v>
      </c>
      <c r="U314" s="382" t="e">
        <f t="shared" si="234"/>
        <v>#REF!</v>
      </c>
      <c r="V314" s="382" t="e">
        <f t="shared" si="234"/>
        <v>#REF!</v>
      </c>
      <c r="W314" s="382" t="e">
        <f t="shared" si="234"/>
        <v>#REF!</v>
      </c>
      <c r="AA314" s="372">
        <v>43484</v>
      </c>
      <c r="AB314" s="261" t="e">
        <f t="shared" ref="AB314:AB325" si="235">D236</f>
        <v>#REF!</v>
      </c>
      <c r="AC314" s="261" t="e">
        <f t="shared" ref="AC314:AC325" si="236">G236</f>
        <v>#REF!</v>
      </c>
      <c r="AD314" s="333"/>
      <c r="AE314" s="332"/>
      <c r="AF314" s="258"/>
      <c r="AH314" s="8"/>
      <c r="AI314" s="8"/>
      <c r="AJ314" s="8"/>
      <c r="AK314" s="8"/>
      <c r="AL314" s="8"/>
      <c r="AM314" s="8"/>
      <c r="AN314" s="372">
        <f t="shared" si="130"/>
        <v>43484</v>
      </c>
      <c r="AO314" s="364" t="e">
        <f t="shared" ref="AO314:AP314" si="237">S315-V315</f>
        <v>#REF!</v>
      </c>
      <c r="AP314" s="364" t="e">
        <f t="shared" si="237"/>
        <v>#REF!</v>
      </c>
      <c r="AQ314" s="8"/>
      <c r="AR314" s="8"/>
      <c r="AS314" s="8"/>
      <c r="AT314" s="8"/>
      <c r="AU314" s="8"/>
      <c r="AV314" s="8"/>
    </row>
    <row r="315" spans="1:48" ht="13" x14ac:dyDescent="0.15">
      <c r="A315" s="8"/>
      <c r="B315" s="373">
        <f t="shared" si="132"/>
        <v>43484</v>
      </c>
      <c r="C315" s="374" t="e">
        <f t="shared" si="133"/>
        <v>#REF!</v>
      </c>
      <c r="D315" s="374" t="e">
        <f t="shared" ref="D315:E315" si="238">E236-H236</f>
        <v>#REF!</v>
      </c>
      <c r="E315" s="374" t="e">
        <f t="shared" si="238"/>
        <v>#REF!</v>
      </c>
      <c r="F315" s="333">
        <f t="shared" si="135"/>
        <v>43484</v>
      </c>
      <c r="G315" s="332" t="e">
        <f t="shared" ref="G315:P315" si="239">M236</f>
        <v>#REF!</v>
      </c>
      <c r="H315" s="332" t="e">
        <f t="shared" si="239"/>
        <v>#REF!</v>
      </c>
      <c r="I315" s="332" t="e">
        <f t="shared" si="239"/>
        <v>#REF!</v>
      </c>
      <c r="J315" s="332" t="e">
        <f t="shared" si="239"/>
        <v>#REF!</v>
      </c>
      <c r="K315" s="332" t="e">
        <f t="shared" si="239"/>
        <v>#REF!</v>
      </c>
      <c r="L315" s="332" t="e">
        <f t="shared" si="239"/>
        <v>#REF!</v>
      </c>
      <c r="M315" s="332" t="e">
        <f t="shared" si="239"/>
        <v>#REF!</v>
      </c>
      <c r="N315" s="332" t="e">
        <f t="shared" si="239"/>
        <v>#REF!</v>
      </c>
      <c r="O315" s="332" t="e">
        <f t="shared" si="239"/>
        <v>#REF!</v>
      </c>
      <c r="P315" s="332" t="e">
        <f t="shared" si="239"/>
        <v>#REF!</v>
      </c>
      <c r="Q315" s="372">
        <f t="shared" si="137"/>
        <v>43484</v>
      </c>
      <c r="R315" s="364" t="e">
        <f t="shared" si="138"/>
        <v>#REF!</v>
      </c>
      <c r="S315" s="364" t="e">
        <f t="shared" ref="S315:W315" si="240">IF(E236=0,"",E236)</f>
        <v>#REF!</v>
      </c>
      <c r="T315" s="364" t="e">
        <f t="shared" si="240"/>
        <v>#REF!</v>
      </c>
      <c r="U315" s="364" t="e">
        <f t="shared" si="240"/>
        <v>#REF!</v>
      </c>
      <c r="V315" s="364" t="e">
        <f t="shared" si="240"/>
        <v>#REF!</v>
      </c>
      <c r="W315" s="364" t="e">
        <f t="shared" si="240"/>
        <v>#REF!</v>
      </c>
      <c r="AA315" s="372">
        <v>43515</v>
      </c>
      <c r="AB315" s="261" t="e">
        <f t="shared" si="235"/>
        <v>#REF!</v>
      </c>
      <c r="AC315" s="261" t="e">
        <f t="shared" si="236"/>
        <v>#REF!</v>
      </c>
      <c r="AD315" s="333"/>
      <c r="AE315" s="258"/>
      <c r="AF315" s="258"/>
      <c r="AH315" s="8"/>
      <c r="AI315" s="8"/>
      <c r="AJ315" s="8"/>
      <c r="AK315" s="8"/>
      <c r="AL315" s="8"/>
      <c r="AM315" s="8"/>
      <c r="AN315" s="372">
        <f t="shared" si="130"/>
        <v>43515</v>
      </c>
      <c r="AO315" s="364" t="e">
        <f t="shared" ref="AO315:AP315" si="241">S316-V316</f>
        <v>#REF!</v>
      </c>
      <c r="AP315" s="364" t="e">
        <f t="shared" si="241"/>
        <v>#REF!</v>
      </c>
      <c r="AQ315" s="8"/>
      <c r="AR315" s="8"/>
      <c r="AS315" s="8"/>
      <c r="AT315" s="8"/>
      <c r="AU315" s="8"/>
      <c r="AV315" s="8"/>
    </row>
    <row r="316" spans="1:48" ht="13" x14ac:dyDescent="0.15">
      <c r="A316" s="8"/>
      <c r="B316" s="373">
        <f t="shared" si="132"/>
        <v>43515</v>
      </c>
      <c r="C316" s="374" t="e">
        <f t="shared" si="133"/>
        <v>#REF!</v>
      </c>
      <c r="D316" s="374" t="e">
        <f t="shared" ref="D316:E316" si="242">E237-H237</f>
        <v>#REF!</v>
      </c>
      <c r="E316" s="374" t="e">
        <f t="shared" si="242"/>
        <v>#REF!</v>
      </c>
      <c r="F316" s="333">
        <f t="shared" si="135"/>
        <v>43515</v>
      </c>
      <c r="G316" s="332" t="e">
        <f t="shared" ref="G316:P316" si="243">M237</f>
        <v>#REF!</v>
      </c>
      <c r="H316" s="332" t="e">
        <f t="shared" si="243"/>
        <v>#REF!</v>
      </c>
      <c r="I316" s="332" t="e">
        <f t="shared" si="243"/>
        <v>#REF!</v>
      </c>
      <c r="J316" s="332" t="e">
        <f t="shared" si="243"/>
        <v>#REF!</v>
      </c>
      <c r="K316" s="332" t="e">
        <f t="shared" si="243"/>
        <v>#REF!</v>
      </c>
      <c r="L316" s="332" t="e">
        <f t="shared" si="243"/>
        <v>#REF!</v>
      </c>
      <c r="M316" s="332" t="e">
        <f t="shared" si="243"/>
        <v>#REF!</v>
      </c>
      <c r="N316" s="332" t="e">
        <f t="shared" si="243"/>
        <v>#REF!</v>
      </c>
      <c r="O316" s="332" t="e">
        <f t="shared" si="243"/>
        <v>#REF!</v>
      </c>
      <c r="P316" s="332" t="e">
        <f t="shared" si="243"/>
        <v>#REF!</v>
      </c>
      <c r="Q316" s="372">
        <f t="shared" si="137"/>
        <v>43515</v>
      </c>
      <c r="R316" s="364" t="e">
        <f t="shared" si="138"/>
        <v>#REF!</v>
      </c>
      <c r="S316" s="364" t="e">
        <f t="shared" ref="S316:W316" si="244">IF(E237=0,"",E237)</f>
        <v>#REF!</v>
      </c>
      <c r="T316" s="364" t="e">
        <f t="shared" si="244"/>
        <v>#REF!</v>
      </c>
      <c r="U316" s="364" t="e">
        <f t="shared" si="244"/>
        <v>#REF!</v>
      </c>
      <c r="V316" s="364" t="e">
        <f t="shared" si="244"/>
        <v>#REF!</v>
      </c>
      <c r="W316" s="364" t="e">
        <f t="shared" si="244"/>
        <v>#REF!</v>
      </c>
      <c r="AA316" s="372">
        <v>43543</v>
      </c>
      <c r="AB316" s="261" t="e">
        <f t="shared" si="235"/>
        <v>#REF!</v>
      </c>
      <c r="AC316" s="261" t="e">
        <f t="shared" si="236"/>
        <v>#REF!</v>
      </c>
      <c r="AD316" s="333"/>
      <c r="AE316" s="258"/>
      <c r="AF316" s="258"/>
      <c r="AH316" s="8"/>
      <c r="AI316" s="8"/>
      <c r="AJ316" s="8"/>
      <c r="AK316" s="8"/>
      <c r="AL316" s="8"/>
      <c r="AM316" s="8"/>
      <c r="AN316" s="372">
        <f t="shared" si="130"/>
        <v>43543</v>
      </c>
      <c r="AO316" s="364" t="e">
        <f t="shared" ref="AO316:AP316" si="245">S317-V317</f>
        <v>#REF!</v>
      </c>
      <c r="AP316" s="364" t="e">
        <f t="shared" si="245"/>
        <v>#REF!</v>
      </c>
      <c r="AQ316" s="8"/>
      <c r="AR316" s="8"/>
      <c r="AS316" s="8"/>
      <c r="AT316" s="8"/>
      <c r="AU316" s="8"/>
      <c r="AV316" s="8"/>
    </row>
    <row r="317" spans="1:48" ht="13" x14ac:dyDescent="0.15">
      <c r="A317" s="8"/>
      <c r="B317" s="373">
        <f t="shared" si="132"/>
        <v>43543</v>
      </c>
      <c r="C317" s="374" t="e">
        <f t="shared" si="133"/>
        <v>#REF!</v>
      </c>
      <c r="D317" s="374" t="e">
        <f t="shared" ref="D317:E317" si="246">E238-H238</f>
        <v>#REF!</v>
      </c>
      <c r="E317" s="374" t="e">
        <f t="shared" si="246"/>
        <v>#REF!</v>
      </c>
      <c r="F317" s="333">
        <f t="shared" si="135"/>
        <v>43543</v>
      </c>
      <c r="G317" s="332" t="e">
        <f t="shared" ref="G317:P317" si="247">M238</f>
        <v>#REF!</v>
      </c>
      <c r="H317" s="332" t="e">
        <f t="shared" si="247"/>
        <v>#REF!</v>
      </c>
      <c r="I317" s="332" t="e">
        <f t="shared" si="247"/>
        <v>#REF!</v>
      </c>
      <c r="J317" s="332" t="e">
        <f t="shared" si="247"/>
        <v>#REF!</v>
      </c>
      <c r="K317" s="332" t="e">
        <f t="shared" si="247"/>
        <v>#REF!</v>
      </c>
      <c r="L317" s="332" t="e">
        <f t="shared" si="247"/>
        <v>#REF!</v>
      </c>
      <c r="M317" s="332" t="e">
        <f t="shared" si="247"/>
        <v>#REF!</v>
      </c>
      <c r="N317" s="332" t="e">
        <f t="shared" si="247"/>
        <v>#REF!</v>
      </c>
      <c r="O317" s="332" t="e">
        <f t="shared" si="247"/>
        <v>#REF!</v>
      </c>
      <c r="P317" s="332" t="e">
        <f t="shared" si="247"/>
        <v>#REF!</v>
      </c>
      <c r="Q317" s="372">
        <f t="shared" si="137"/>
        <v>43543</v>
      </c>
      <c r="R317" s="364" t="e">
        <f t="shared" si="138"/>
        <v>#REF!</v>
      </c>
      <c r="S317" s="364" t="e">
        <f t="shared" ref="S317:W317" si="248">IF(E238=0,"",E238)</f>
        <v>#REF!</v>
      </c>
      <c r="T317" s="364" t="e">
        <f t="shared" si="248"/>
        <v>#REF!</v>
      </c>
      <c r="U317" s="364" t="e">
        <f t="shared" si="248"/>
        <v>#REF!</v>
      </c>
      <c r="V317" s="364" t="e">
        <f t="shared" si="248"/>
        <v>#REF!</v>
      </c>
      <c r="W317" s="364" t="e">
        <f t="shared" si="248"/>
        <v>#REF!</v>
      </c>
      <c r="AA317" s="372">
        <v>43574</v>
      </c>
      <c r="AB317" s="261" t="e">
        <f t="shared" si="235"/>
        <v>#REF!</v>
      </c>
      <c r="AC317" s="261" t="e">
        <f t="shared" si="236"/>
        <v>#REF!</v>
      </c>
      <c r="AD317" s="333"/>
      <c r="AE317" s="258"/>
      <c r="AF317" s="258"/>
      <c r="AH317" s="8"/>
      <c r="AI317" s="8"/>
      <c r="AJ317" s="8"/>
      <c r="AK317" s="8"/>
      <c r="AL317" s="8"/>
      <c r="AM317" s="8"/>
      <c r="AN317" s="372">
        <f t="shared" si="130"/>
        <v>43574</v>
      </c>
      <c r="AO317" s="364" t="e">
        <f t="shared" ref="AO317:AP317" si="249">S318-V318</f>
        <v>#REF!</v>
      </c>
      <c r="AP317" s="364" t="e">
        <f t="shared" si="249"/>
        <v>#REF!</v>
      </c>
      <c r="AQ317" s="8"/>
      <c r="AR317" s="8"/>
      <c r="AS317" s="8"/>
      <c r="AT317" s="8"/>
      <c r="AU317" s="8"/>
      <c r="AV317" s="8"/>
    </row>
    <row r="318" spans="1:48" ht="13" x14ac:dyDescent="0.15">
      <c r="A318" s="8"/>
      <c r="B318" s="373">
        <f t="shared" si="132"/>
        <v>43574</v>
      </c>
      <c r="C318" s="374" t="e">
        <f t="shared" si="133"/>
        <v>#REF!</v>
      </c>
      <c r="D318" s="374" t="e">
        <f t="shared" ref="D318:E318" si="250">E239-H239</f>
        <v>#REF!</v>
      </c>
      <c r="E318" s="374" t="e">
        <f t="shared" si="250"/>
        <v>#REF!</v>
      </c>
      <c r="F318" s="333">
        <f t="shared" si="135"/>
        <v>43574</v>
      </c>
      <c r="G318" s="332" t="e">
        <f t="shared" ref="G318:P318" si="251">M239</f>
        <v>#REF!</v>
      </c>
      <c r="H318" s="332" t="e">
        <f t="shared" si="251"/>
        <v>#REF!</v>
      </c>
      <c r="I318" s="332" t="e">
        <f t="shared" si="251"/>
        <v>#REF!</v>
      </c>
      <c r="J318" s="332" t="e">
        <f t="shared" si="251"/>
        <v>#REF!</v>
      </c>
      <c r="K318" s="332" t="e">
        <f t="shared" si="251"/>
        <v>#REF!</v>
      </c>
      <c r="L318" s="332" t="e">
        <f t="shared" si="251"/>
        <v>#REF!</v>
      </c>
      <c r="M318" s="332" t="e">
        <f t="shared" si="251"/>
        <v>#REF!</v>
      </c>
      <c r="N318" s="332" t="e">
        <f t="shared" si="251"/>
        <v>#REF!</v>
      </c>
      <c r="O318" s="332" t="e">
        <f t="shared" si="251"/>
        <v>#REF!</v>
      </c>
      <c r="P318" s="332" t="e">
        <f t="shared" si="251"/>
        <v>#REF!</v>
      </c>
      <c r="Q318" s="372">
        <f t="shared" si="137"/>
        <v>43574</v>
      </c>
      <c r="R318" s="364" t="e">
        <f t="shared" si="138"/>
        <v>#REF!</v>
      </c>
      <c r="S318" s="364" t="e">
        <f t="shared" ref="S318:W318" si="252">IF(E239=0,"",E239)</f>
        <v>#REF!</v>
      </c>
      <c r="T318" s="364" t="e">
        <f t="shared" si="252"/>
        <v>#REF!</v>
      </c>
      <c r="U318" s="364" t="e">
        <f t="shared" si="252"/>
        <v>#REF!</v>
      </c>
      <c r="V318" s="364" t="e">
        <f t="shared" si="252"/>
        <v>#REF!</v>
      </c>
      <c r="W318" s="364" t="e">
        <f t="shared" si="252"/>
        <v>#REF!</v>
      </c>
      <c r="AA318" s="372">
        <v>43604</v>
      </c>
      <c r="AB318" s="261" t="e">
        <f t="shared" si="235"/>
        <v>#REF!</v>
      </c>
      <c r="AC318" s="261" t="e">
        <f t="shared" si="236"/>
        <v>#REF!</v>
      </c>
      <c r="AD318" s="333"/>
      <c r="AE318" s="258"/>
      <c r="AF318" s="258"/>
      <c r="AH318" s="8"/>
      <c r="AI318" s="8"/>
      <c r="AJ318" s="8"/>
      <c r="AK318" s="8"/>
      <c r="AL318" s="8"/>
      <c r="AM318" s="8"/>
      <c r="AN318" s="372">
        <f t="shared" si="130"/>
        <v>43604</v>
      </c>
      <c r="AO318" s="364" t="e">
        <f t="shared" ref="AO318:AP318" si="253">S319-V319</f>
        <v>#REF!</v>
      </c>
      <c r="AP318" s="364" t="e">
        <f t="shared" si="253"/>
        <v>#REF!</v>
      </c>
      <c r="AQ318" s="8"/>
      <c r="AR318" s="8"/>
      <c r="AS318" s="8"/>
      <c r="AT318" s="8"/>
      <c r="AU318" s="8"/>
      <c r="AV318" s="8"/>
    </row>
    <row r="319" spans="1:48" ht="13" x14ac:dyDescent="0.15">
      <c r="A319" s="8"/>
      <c r="B319" s="373">
        <f t="shared" si="132"/>
        <v>43604</v>
      </c>
      <c r="C319" s="374" t="e">
        <f t="shared" si="133"/>
        <v>#REF!</v>
      </c>
      <c r="D319" s="374" t="e">
        <f t="shared" ref="D319:E319" si="254">E240-H240</f>
        <v>#REF!</v>
      </c>
      <c r="E319" s="374" t="e">
        <f t="shared" si="254"/>
        <v>#REF!</v>
      </c>
      <c r="F319" s="333">
        <f t="shared" si="135"/>
        <v>43604</v>
      </c>
      <c r="G319" s="332" t="e">
        <f t="shared" ref="G319:P319" si="255">M240</f>
        <v>#REF!</v>
      </c>
      <c r="H319" s="332" t="e">
        <f t="shared" si="255"/>
        <v>#REF!</v>
      </c>
      <c r="I319" s="332" t="e">
        <f t="shared" si="255"/>
        <v>#REF!</v>
      </c>
      <c r="J319" s="332" t="e">
        <f t="shared" si="255"/>
        <v>#REF!</v>
      </c>
      <c r="K319" s="332" t="e">
        <f t="shared" si="255"/>
        <v>#REF!</v>
      </c>
      <c r="L319" s="332" t="e">
        <f t="shared" si="255"/>
        <v>#REF!</v>
      </c>
      <c r="M319" s="332" t="e">
        <f t="shared" si="255"/>
        <v>#REF!</v>
      </c>
      <c r="N319" s="332" t="e">
        <f t="shared" si="255"/>
        <v>#REF!</v>
      </c>
      <c r="O319" s="332" t="e">
        <f t="shared" si="255"/>
        <v>#REF!</v>
      </c>
      <c r="P319" s="332" t="e">
        <f t="shared" si="255"/>
        <v>#REF!</v>
      </c>
      <c r="Q319" s="372">
        <f t="shared" si="137"/>
        <v>43604</v>
      </c>
      <c r="R319" s="364" t="e">
        <f t="shared" si="138"/>
        <v>#REF!</v>
      </c>
      <c r="S319" s="364" t="e">
        <f t="shared" ref="S319:W319" si="256">IF(E240=0,"",E240)</f>
        <v>#REF!</v>
      </c>
      <c r="T319" s="364" t="e">
        <f t="shared" si="256"/>
        <v>#REF!</v>
      </c>
      <c r="U319" s="364" t="e">
        <f t="shared" si="256"/>
        <v>#REF!</v>
      </c>
      <c r="V319" s="364" t="e">
        <f t="shared" si="256"/>
        <v>#REF!</v>
      </c>
      <c r="W319" s="364" t="e">
        <f t="shared" si="256"/>
        <v>#REF!</v>
      </c>
      <c r="AA319" s="372">
        <v>43635</v>
      </c>
      <c r="AB319" s="261" t="e">
        <f t="shared" si="235"/>
        <v>#REF!</v>
      </c>
      <c r="AC319" s="261" t="e">
        <f t="shared" si="236"/>
        <v>#REF!</v>
      </c>
      <c r="AD319" s="333"/>
      <c r="AE319" s="258"/>
      <c r="AF319" s="258"/>
      <c r="AH319" s="8"/>
      <c r="AI319" s="8"/>
      <c r="AJ319" s="8"/>
      <c r="AK319" s="8"/>
      <c r="AL319" s="8"/>
      <c r="AM319" s="8"/>
      <c r="AN319" s="372">
        <f t="shared" si="130"/>
        <v>43635</v>
      </c>
      <c r="AO319" s="364" t="e">
        <f t="shared" ref="AO319:AP319" si="257">S320-V320</f>
        <v>#REF!</v>
      </c>
      <c r="AP319" s="364" t="e">
        <f t="shared" si="257"/>
        <v>#REF!</v>
      </c>
      <c r="AQ319" s="8"/>
      <c r="AR319" s="8"/>
      <c r="AS319" s="8"/>
      <c r="AT319" s="8"/>
      <c r="AU319" s="8"/>
      <c r="AV319" s="8"/>
    </row>
    <row r="320" spans="1:48" ht="13" x14ac:dyDescent="0.15">
      <c r="A320" s="8"/>
      <c r="B320" s="373">
        <f t="shared" si="132"/>
        <v>43635</v>
      </c>
      <c r="C320" s="374" t="e">
        <f t="shared" si="133"/>
        <v>#REF!</v>
      </c>
      <c r="D320" s="374" t="e">
        <f t="shared" ref="D320:E320" si="258">E241-H241</f>
        <v>#REF!</v>
      </c>
      <c r="E320" s="374" t="e">
        <f t="shared" si="258"/>
        <v>#REF!</v>
      </c>
      <c r="F320" s="333">
        <f t="shared" si="135"/>
        <v>43635</v>
      </c>
      <c r="G320" s="332" t="e">
        <f t="shared" ref="G320:P320" si="259">M241</f>
        <v>#REF!</v>
      </c>
      <c r="H320" s="332" t="e">
        <f t="shared" si="259"/>
        <v>#REF!</v>
      </c>
      <c r="I320" s="332" t="e">
        <f t="shared" si="259"/>
        <v>#REF!</v>
      </c>
      <c r="J320" s="332" t="e">
        <f t="shared" si="259"/>
        <v>#REF!</v>
      </c>
      <c r="K320" s="332" t="e">
        <f t="shared" si="259"/>
        <v>#REF!</v>
      </c>
      <c r="L320" s="332" t="e">
        <f t="shared" si="259"/>
        <v>#REF!</v>
      </c>
      <c r="M320" s="332" t="e">
        <f t="shared" si="259"/>
        <v>#REF!</v>
      </c>
      <c r="N320" s="332" t="e">
        <f t="shared" si="259"/>
        <v>#REF!</v>
      </c>
      <c r="O320" s="332" t="e">
        <f t="shared" si="259"/>
        <v>#REF!</v>
      </c>
      <c r="P320" s="332" t="e">
        <f t="shared" si="259"/>
        <v>#REF!</v>
      </c>
      <c r="Q320" s="372">
        <f t="shared" si="137"/>
        <v>43635</v>
      </c>
      <c r="R320" s="364" t="e">
        <f t="shared" si="138"/>
        <v>#REF!</v>
      </c>
      <c r="S320" s="364" t="e">
        <f t="shared" ref="S320:W320" si="260">IF(E241=0,"",E241)</f>
        <v>#REF!</v>
      </c>
      <c r="T320" s="364" t="e">
        <f t="shared" si="260"/>
        <v>#REF!</v>
      </c>
      <c r="U320" s="364" t="e">
        <f t="shared" si="260"/>
        <v>#REF!</v>
      </c>
      <c r="V320" s="364" t="e">
        <f t="shared" si="260"/>
        <v>#REF!</v>
      </c>
      <c r="W320" s="364" t="e">
        <f t="shared" si="260"/>
        <v>#REF!</v>
      </c>
      <c r="AA320" s="372">
        <v>43665</v>
      </c>
      <c r="AB320" s="261" t="e">
        <f t="shared" si="235"/>
        <v>#REF!</v>
      </c>
      <c r="AC320" s="261" t="e">
        <f t="shared" si="236"/>
        <v>#REF!</v>
      </c>
      <c r="AD320" s="333"/>
      <c r="AE320" s="258"/>
      <c r="AF320" s="258"/>
      <c r="AH320" s="8"/>
      <c r="AI320" s="8"/>
      <c r="AJ320" s="8"/>
      <c r="AK320" s="8"/>
      <c r="AL320" s="8"/>
      <c r="AM320" s="8"/>
      <c r="AN320" s="372">
        <f t="shared" si="130"/>
        <v>43665</v>
      </c>
      <c r="AO320" s="364" t="e">
        <f t="shared" ref="AO320:AP320" si="261">S321-V321</f>
        <v>#REF!</v>
      </c>
      <c r="AP320" s="364" t="e">
        <f t="shared" si="261"/>
        <v>#REF!</v>
      </c>
      <c r="AQ320" s="8"/>
      <c r="AR320" s="8"/>
      <c r="AS320" s="8"/>
      <c r="AT320" s="8"/>
      <c r="AU320" s="8"/>
      <c r="AV320" s="8"/>
    </row>
    <row r="321" spans="1:48" ht="13" x14ac:dyDescent="0.15">
      <c r="A321" s="8"/>
      <c r="B321" s="373">
        <f t="shared" si="132"/>
        <v>43665</v>
      </c>
      <c r="C321" s="374" t="e">
        <f t="shared" si="133"/>
        <v>#REF!</v>
      </c>
      <c r="D321" s="374" t="e">
        <f t="shared" ref="D321:E321" si="262">E242-H242</f>
        <v>#REF!</v>
      </c>
      <c r="E321" s="374" t="e">
        <f t="shared" si="262"/>
        <v>#REF!</v>
      </c>
      <c r="F321" s="333">
        <f t="shared" si="135"/>
        <v>43665</v>
      </c>
      <c r="G321" s="332" t="e">
        <f t="shared" ref="G321:P321" si="263">M242</f>
        <v>#REF!</v>
      </c>
      <c r="H321" s="332" t="e">
        <f t="shared" si="263"/>
        <v>#REF!</v>
      </c>
      <c r="I321" s="332" t="e">
        <f t="shared" si="263"/>
        <v>#REF!</v>
      </c>
      <c r="J321" s="332" t="e">
        <f t="shared" si="263"/>
        <v>#REF!</v>
      </c>
      <c r="K321" s="332" t="e">
        <f t="shared" si="263"/>
        <v>#REF!</v>
      </c>
      <c r="L321" s="332" t="e">
        <f t="shared" si="263"/>
        <v>#REF!</v>
      </c>
      <c r="M321" s="332" t="e">
        <f t="shared" si="263"/>
        <v>#REF!</v>
      </c>
      <c r="N321" s="332" t="e">
        <f t="shared" si="263"/>
        <v>#REF!</v>
      </c>
      <c r="O321" s="332" t="e">
        <f t="shared" si="263"/>
        <v>#REF!</v>
      </c>
      <c r="P321" s="332" t="e">
        <f t="shared" si="263"/>
        <v>#REF!</v>
      </c>
      <c r="Q321" s="372">
        <f t="shared" si="137"/>
        <v>43665</v>
      </c>
      <c r="R321" s="364" t="e">
        <f t="shared" si="138"/>
        <v>#REF!</v>
      </c>
      <c r="S321" s="364" t="e">
        <f t="shared" ref="S321:W321" si="264">IF(E242=0,"",E242)</f>
        <v>#REF!</v>
      </c>
      <c r="T321" s="364" t="e">
        <f t="shared" si="264"/>
        <v>#REF!</v>
      </c>
      <c r="U321" s="364" t="e">
        <f t="shared" si="264"/>
        <v>#REF!</v>
      </c>
      <c r="V321" s="364" t="e">
        <f t="shared" si="264"/>
        <v>#REF!</v>
      </c>
      <c r="W321" s="364" t="e">
        <f t="shared" si="264"/>
        <v>#REF!</v>
      </c>
      <c r="AA321" s="372">
        <v>43696</v>
      </c>
      <c r="AB321" s="261" t="e">
        <f t="shared" si="235"/>
        <v>#REF!</v>
      </c>
      <c r="AC321" s="261" t="e">
        <f t="shared" si="236"/>
        <v>#REF!</v>
      </c>
      <c r="AD321" s="333"/>
      <c r="AE321" s="258"/>
      <c r="AF321" s="258"/>
      <c r="AH321" s="8"/>
      <c r="AI321" s="8"/>
      <c r="AJ321" s="8"/>
      <c r="AK321" s="8"/>
      <c r="AL321" s="8"/>
      <c r="AM321" s="8"/>
      <c r="AN321" s="372">
        <f t="shared" si="130"/>
        <v>43696</v>
      </c>
      <c r="AO321" s="364" t="e">
        <f t="shared" ref="AO321:AP321" si="265">S322-V322</f>
        <v>#REF!</v>
      </c>
      <c r="AP321" s="364" t="e">
        <f t="shared" si="265"/>
        <v>#REF!</v>
      </c>
      <c r="AQ321" s="8"/>
      <c r="AR321" s="8"/>
      <c r="AS321" s="8"/>
      <c r="AT321" s="8"/>
      <c r="AU321" s="8"/>
      <c r="AV321" s="8"/>
    </row>
    <row r="322" spans="1:48" ht="13" x14ac:dyDescent="0.15">
      <c r="A322" s="8"/>
      <c r="B322" s="373">
        <f t="shared" si="132"/>
        <v>43696</v>
      </c>
      <c r="C322" s="374" t="e">
        <f t="shared" si="133"/>
        <v>#REF!</v>
      </c>
      <c r="D322" s="374" t="e">
        <f t="shared" ref="D322:E322" si="266">E243-H243</f>
        <v>#REF!</v>
      </c>
      <c r="E322" s="374" t="e">
        <f t="shared" si="266"/>
        <v>#REF!</v>
      </c>
      <c r="F322" s="333">
        <f t="shared" si="135"/>
        <v>43696</v>
      </c>
      <c r="G322" s="332" t="e">
        <f t="shared" ref="G322:P322" si="267">M243</f>
        <v>#REF!</v>
      </c>
      <c r="H322" s="332" t="e">
        <f t="shared" si="267"/>
        <v>#REF!</v>
      </c>
      <c r="I322" s="332" t="e">
        <f t="shared" si="267"/>
        <v>#REF!</v>
      </c>
      <c r="J322" s="332" t="e">
        <f t="shared" si="267"/>
        <v>#REF!</v>
      </c>
      <c r="K322" s="332" t="e">
        <f t="shared" si="267"/>
        <v>#REF!</v>
      </c>
      <c r="L322" s="332" t="e">
        <f t="shared" si="267"/>
        <v>#REF!</v>
      </c>
      <c r="M322" s="332" t="e">
        <f t="shared" si="267"/>
        <v>#REF!</v>
      </c>
      <c r="N322" s="332" t="e">
        <f t="shared" si="267"/>
        <v>#REF!</v>
      </c>
      <c r="O322" s="332" t="e">
        <f t="shared" si="267"/>
        <v>#REF!</v>
      </c>
      <c r="P322" s="332" t="e">
        <f t="shared" si="267"/>
        <v>#REF!</v>
      </c>
      <c r="Q322" s="372">
        <f t="shared" si="137"/>
        <v>43696</v>
      </c>
      <c r="R322" s="364" t="e">
        <f t="shared" si="138"/>
        <v>#REF!</v>
      </c>
      <c r="S322" s="364" t="e">
        <f t="shared" ref="S322:W322" si="268">IF(E243=0,"",E243)</f>
        <v>#REF!</v>
      </c>
      <c r="T322" s="364" t="e">
        <f t="shared" si="268"/>
        <v>#REF!</v>
      </c>
      <c r="U322" s="364" t="e">
        <f t="shared" si="268"/>
        <v>#REF!</v>
      </c>
      <c r="V322" s="364" t="e">
        <f t="shared" si="268"/>
        <v>#REF!</v>
      </c>
      <c r="W322" s="364" t="e">
        <f t="shared" si="268"/>
        <v>#REF!</v>
      </c>
      <c r="AA322" s="372">
        <v>43727</v>
      </c>
      <c r="AB322" s="261" t="e">
        <f t="shared" si="235"/>
        <v>#REF!</v>
      </c>
      <c r="AC322" s="261" t="e">
        <f t="shared" si="236"/>
        <v>#REF!</v>
      </c>
      <c r="AD322" s="333"/>
      <c r="AE322" s="258"/>
      <c r="AF322" s="258"/>
      <c r="AH322" s="8"/>
      <c r="AI322" s="8"/>
      <c r="AJ322" s="8"/>
      <c r="AK322" s="8"/>
      <c r="AL322" s="8"/>
      <c r="AM322" s="8"/>
      <c r="AN322" s="372">
        <f t="shared" si="130"/>
        <v>43727</v>
      </c>
      <c r="AO322" s="364" t="e">
        <f t="shared" ref="AO322:AP322" si="269">S323-V323</f>
        <v>#REF!</v>
      </c>
      <c r="AP322" s="364" t="e">
        <f t="shared" si="269"/>
        <v>#REF!</v>
      </c>
      <c r="AQ322" s="8"/>
      <c r="AR322" s="8"/>
      <c r="AS322" s="8"/>
      <c r="AT322" s="8"/>
      <c r="AU322" s="8"/>
      <c r="AV322" s="8"/>
    </row>
    <row r="323" spans="1:48" ht="13" x14ac:dyDescent="0.15">
      <c r="A323" s="8"/>
      <c r="B323" s="373">
        <f t="shared" si="132"/>
        <v>43727</v>
      </c>
      <c r="C323" s="361" t="e">
        <f t="shared" si="133"/>
        <v>#REF!</v>
      </c>
      <c r="D323" s="374" t="e">
        <f t="shared" ref="D323:E323" si="270">E244-H244</f>
        <v>#REF!</v>
      </c>
      <c r="E323" s="374" t="e">
        <f t="shared" si="270"/>
        <v>#REF!</v>
      </c>
      <c r="F323" s="333">
        <f t="shared" si="135"/>
        <v>43727</v>
      </c>
      <c r="G323" s="332" t="e">
        <f t="shared" ref="G323:P323" si="271">M244</f>
        <v>#REF!</v>
      </c>
      <c r="H323" s="332" t="e">
        <f t="shared" si="271"/>
        <v>#REF!</v>
      </c>
      <c r="I323" s="332" t="e">
        <f t="shared" si="271"/>
        <v>#REF!</v>
      </c>
      <c r="J323" s="332" t="e">
        <f t="shared" si="271"/>
        <v>#REF!</v>
      </c>
      <c r="K323" s="332" t="e">
        <f t="shared" si="271"/>
        <v>#REF!</v>
      </c>
      <c r="L323" s="332" t="e">
        <f t="shared" si="271"/>
        <v>#REF!</v>
      </c>
      <c r="M323" s="332" t="e">
        <f t="shared" si="271"/>
        <v>#REF!</v>
      </c>
      <c r="N323" s="332" t="e">
        <f t="shared" si="271"/>
        <v>#REF!</v>
      </c>
      <c r="O323" s="332" t="e">
        <f t="shared" si="271"/>
        <v>#REF!</v>
      </c>
      <c r="P323" s="332" t="e">
        <f t="shared" si="271"/>
        <v>#REF!</v>
      </c>
      <c r="Q323" s="372">
        <f t="shared" si="137"/>
        <v>43727</v>
      </c>
      <c r="R323" s="364" t="e">
        <f t="shared" si="138"/>
        <v>#REF!</v>
      </c>
      <c r="S323" s="364" t="e">
        <f t="shared" ref="S323:W323" si="272">IF(E244=0,"",E244)</f>
        <v>#REF!</v>
      </c>
      <c r="T323" s="364" t="e">
        <f t="shared" si="272"/>
        <v>#REF!</v>
      </c>
      <c r="U323" s="364" t="e">
        <f t="shared" si="272"/>
        <v>#REF!</v>
      </c>
      <c r="V323" s="364" t="e">
        <f t="shared" si="272"/>
        <v>#REF!</v>
      </c>
      <c r="W323" s="364" t="e">
        <f t="shared" si="272"/>
        <v>#REF!</v>
      </c>
      <c r="AA323" s="372">
        <v>43757</v>
      </c>
      <c r="AB323" s="261" t="e">
        <f t="shared" si="235"/>
        <v>#REF!</v>
      </c>
      <c r="AC323" s="261" t="e">
        <f t="shared" si="236"/>
        <v>#REF!</v>
      </c>
      <c r="AD323" s="333"/>
      <c r="AE323" s="258"/>
      <c r="AF323" s="258"/>
      <c r="AH323" s="8"/>
      <c r="AI323" s="8"/>
      <c r="AJ323" s="8"/>
      <c r="AK323" s="8"/>
      <c r="AL323" s="8"/>
      <c r="AM323" s="8"/>
      <c r="AN323" s="372">
        <f t="shared" si="130"/>
        <v>43757</v>
      </c>
      <c r="AO323" s="364" t="e">
        <f t="shared" ref="AO323:AP323" si="273">S324-V324</f>
        <v>#REF!</v>
      </c>
      <c r="AP323" s="364" t="e">
        <f t="shared" si="273"/>
        <v>#REF!</v>
      </c>
      <c r="AQ323" s="8"/>
      <c r="AR323" s="8"/>
      <c r="AS323" s="8"/>
      <c r="AT323" s="8"/>
      <c r="AU323" s="8"/>
      <c r="AV323" s="8"/>
    </row>
    <row r="324" spans="1:48" ht="13" x14ac:dyDescent="0.15">
      <c r="A324" s="8"/>
      <c r="B324" s="373">
        <f t="shared" si="132"/>
        <v>43757</v>
      </c>
      <c r="C324" s="374" t="e">
        <f t="shared" si="133"/>
        <v>#REF!</v>
      </c>
      <c r="D324" s="374" t="e">
        <f t="shared" ref="D324:E324" si="274">E245-H245</f>
        <v>#REF!</v>
      </c>
      <c r="E324" s="374" t="e">
        <f t="shared" si="274"/>
        <v>#REF!</v>
      </c>
      <c r="F324" s="333">
        <f t="shared" si="135"/>
        <v>43757</v>
      </c>
      <c r="G324" s="332" t="e">
        <f t="shared" ref="G324:P324" si="275">M245</f>
        <v>#REF!</v>
      </c>
      <c r="H324" s="332" t="e">
        <f t="shared" si="275"/>
        <v>#REF!</v>
      </c>
      <c r="I324" s="332" t="e">
        <f t="shared" si="275"/>
        <v>#REF!</v>
      </c>
      <c r="J324" s="332" t="e">
        <f t="shared" si="275"/>
        <v>#REF!</v>
      </c>
      <c r="K324" s="332" t="e">
        <f t="shared" si="275"/>
        <v>#REF!</v>
      </c>
      <c r="L324" s="332" t="e">
        <f t="shared" si="275"/>
        <v>#REF!</v>
      </c>
      <c r="M324" s="332" t="e">
        <f t="shared" si="275"/>
        <v>#REF!</v>
      </c>
      <c r="N324" s="332" t="e">
        <f t="shared" si="275"/>
        <v>#REF!</v>
      </c>
      <c r="O324" s="332" t="e">
        <f t="shared" si="275"/>
        <v>#REF!</v>
      </c>
      <c r="P324" s="332" t="e">
        <f t="shared" si="275"/>
        <v>#REF!</v>
      </c>
      <c r="Q324" s="372">
        <f t="shared" si="137"/>
        <v>43757</v>
      </c>
      <c r="R324" s="364" t="e">
        <f t="shared" si="138"/>
        <v>#REF!</v>
      </c>
      <c r="S324" s="364" t="e">
        <f t="shared" ref="S324:W324" si="276">IF(E245=0,"",E245)</f>
        <v>#REF!</v>
      </c>
      <c r="T324" s="364" t="e">
        <f t="shared" si="276"/>
        <v>#REF!</v>
      </c>
      <c r="U324" s="364" t="e">
        <f t="shared" si="276"/>
        <v>#REF!</v>
      </c>
      <c r="V324" s="364" t="e">
        <f t="shared" si="276"/>
        <v>#REF!</v>
      </c>
      <c r="W324" s="364" t="e">
        <f t="shared" si="276"/>
        <v>#REF!</v>
      </c>
      <c r="AA324" s="372">
        <v>43788</v>
      </c>
      <c r="AB324" s="261" t="e">
        <f t="shared" si="235"/>
        <v>#REF!</v>
      </c>
      <c r="AC324" s="261" t="e">
        <f t="shared" si="236"/>
        <v>#REF!</v>
      </c>
      <c r="AD324" s="333"/>
      <c r="AE324" s="258"/>
      <c r="AF324" s="258"/>
      <c r="AH324" s="8"/>
      <c r="AI324" s="8"/>
      <c r="AJ324" s="8"/>
      <c r="AK324" s="8"/>
      <c r="AL324" s="8"/>
      <c r="AM324" s="8"/>
      <c r="AN324" s="372">
        <f t="shared" si="130"/>
        <v>43788</v>
      </c>
      <c r="AO324" s="364" t="e">
        <f t="shared" ref="AO324:AP324" si="277">S325-V325</f>
        <v>#REF!</v>
      </c>
      <c r="AP324" s="364" t="e">
        <f t="shared" si="277"/>
        <v>#REF!</v>
      </c>
      <c r="AQ324" s="8"/>
      <c r="AR324" s="8"/>
      <c r="AS324" s="8"/>
      <c r="AT324" s="8"/>
      <c r="AU324" s="8"/>
      <c r="AV324" s="8"/>
    </row>
    <row r="325" spans="1:48" ht="13" x14ac:dyDescent="0.15">
      <c r="A325" s="8"/>
      <c r="B325" s="373">
        <f t="shared" si="132"/>
        <v>43788</v>
      </c>
      <c r="C325" s="374" t="e">
        <f t="shared" si="133"/>
        <v>#REF!</v>
      </c>
      <c r="D325" s="374" t="e">
        <f t="shared" ref="D325:E325" si="278">E246-H246</f>
        <v>#REF!</v>
      </c>
      <c r="E325" s="374" t="e">
        <f t="shared" si="278"/>
        <v>#REF!</v>
      </c>
      <c r="F325" s="333">
        <f t="shared" si="135"/>
        <v>43788</v>
      </c>
      <c r="G325" s="332" t="e">
        <f t="shared" ref="G325:P325" si="279">M246</f>
        <v>#REF!</v>
      </c>
      <c r="H325" s="332" t="e">
        <f t="shared" si="279"/>
        <v>#REF!</v>
      </c>
      <c r="I325" s="332" t="e">
        <f t="shared" si="279"/>
        <v>#REF!</v>
      </c>
      <c r="J325" s="332" t="e">
        <f t="shared" si="279"/>
        <v>#REF!</v>
      </c>
      <c r="K325" s="332" t="e">
        <f t="shared" si="279"/>
        <v>#REF!</v>
      </c>
      <c r="L325" s="332" t="e">
        <f t="shared" si="279"/>
        <v>#REF!</v>
      </c>
      <c r="M325" s="332" t="e">
        <f t="shared" si="279"/>
        <v>#REF!</v>
      </c>
      <c r="N325" s="332" t="e">
        <f t="shared" si="279"/>
        <v>#REF!</v>
      </c>
      <c r="O325" s="332" t="e">
        <f t="shared" si="279"/>
        <v>#REF!</v>
      </c>
      <c r="P325" s="332" t="e">
        <f t="shared" si="279"/>
        <v>#REF!</v>
      </c>
      <c r="Q325" s="372">
        <f t="shared" si="137"/>
        <v>43788</v>
      </c>
      <c r="R325" s="364" t="e">
        <f t="shared" si="138"/>
        <v>#REF!</v>
      </c>
      <c r="S325" s="364" t="e">
        <f t="shared" ref="S325:W325" si="280">IF(E246=0,"",E246)</f>
        <v>#REF!</v>
      </c>
      <c r="T325" s="364" t="e">
        <f t="shared" si="280"/>
        <v>#REF!</v>
      </c>
      <c r="U325" s="364" t="e">
        <f t="shared" si="280"/>
        <v>#REF!</v>
      </c>
      <c r="V325" s="364" t="e">
        <f t="shared" si="280"/>
        <v>#REF!</v>
      </c>
      <c r="W325" s="364" t="e">
        <f t="shared" si="280"/>
        <v>#REF!</v>
      </c>
      <c r="AA325" s="372">
        <v>43818</v>
      </c>
      <c r="AB325" s="261" t="e">
        <f t="shared" si="235"/>
        <v>#REF!</v>
      </c>
      <c r="AC325" s="261" t="e">
        <f t="shared" si="236"/>
        <v>#REF!</v>
      </c>
      <c r="AD325" s="333"/>
      <c r="AE325" s="258"/>
      <c r="AF325" s="258"/>
      <c r="AH325" s="8"/>
      <c r="AI325" s="8"/>
      <c r="AJ325" s="8"/>
      <c r="AK325" s="8"/>
      <c r="AL325" s="8"/>
      <c r="AM325" s="8"/>
      <c r="AN325" s="372">
        <f t="shared" si="130"/>
        <v>43818</v>
      </c>
      <c r="AO325" s="364" t="e">
        <f t="shared" ref="AO325:AP325" si="281">S326-V326</f>
        <v>#REF!</v>
      </c>
      <c r="AP325" s="364" t="e">
        <f t="shared" si="281"/>
        <v>#REF!</v>
      </c>
      <c r="AQ325" s="8"/>
      <c r="AR325" s="8"/>
      <c r="AS325" s="8"/>
      <c r="AT325" s="8"/>
      <c r="AU325" s="8"/>
      <c r="AV325" s="8"/>
    </row>
    <row r="326" spans="1:48" ht="13" x14ac:dyDescent="0.15">
      <c r="A326" s="8"/>
      <c r="B326" s="377">
        <f t="shared" si="132"/>
        <v>43818</v>
      </c>
      <c r="C326" s="378" t="e">
        <f t="shared" si="133"/>
        <v>#REF!</v>
      </c>
      <c r="D326" s="378" t="e">
        <f t="shared" ref="D326:E326" si="282">E247-H247</f>
        <v>#REF!</v>
      </c>
      <c r="E326" s="378" t="e">
        <f t="shared" si="282"/>
        <v>#REF!</v>
      </c>
      <c r="F326" s="379">
        <f t="shared" si="135"/>
        <v>43818</v>
      </c>
      <c r="G326" s="380" t="e">
        <f t="shared" ref="G326:P326" si="283">M247</f>
        <v>#REF!</v>
      </c>
      <c r="H326" s="380" t="e">
        <f t="shared" si="283"/>
        <v>#REF!</v>
      </c>
      <c r="I326" s="380" t="e">
        <f t="shared" si="283"/>
        <v>#REF!</v>
      </c>
      <c r="J326" s="380" t="e">
        <f t="shared" si="283"/>
        <v>#REF!</v>
      </c>
      <c r="K326" s="380" t="e">
        <f t="shared" si="283"/>
        <v>#REF!</v>
      </c>
      <c r="L326" s="380" t="e">
        <f t="shared" si="283"/>
        <v>#REF!</v>
      </c>
      <c r="M326" s="380" t="e">
        <f t="shared" si="283"/>
        <v>#REF!</v>
      </c>
      <c r="N326" s="380" t="e">
        <f t="shared" si="283"/>
        <v>#REF!</v>
      </c>
      <c r="O326" s="380" t="e">
        <f t="shared" si="283"/>
        <v>#REF!</v>
      </c>
      <c r="P326" s="380" t="e">
        <f t="shared" si="283"/>
        <v>#REF!</v>
      </c>
      <c r="Q326" s="381">
        <f t="shared" si="137"/>
        <v>43818</v>
      </c>
      <c r="R326" s="382" t="e">
        <f t="shared" si="138"/>
        <v>#REF!</v>
      </c>
      <c r="S326" s="382" t="e">
        <f t="shared" ref="S326:W326" si="284">IF(E247=0,"",E247)</f>
        <v>#REF!</v>
      </c>
      <c r="T326" s="382" t="e">
        <f t="shared" si="284"/>
        <v>#REF!</v>
      </c>
      <c r="U326" s="382" t="e">
        <f t="shared" si="284"/>
        <v>#REF!</v>
      </c>
      <c r="V326" s="382" t="e">
        <f t="shared" si="284"/>
        <v>#REF!</v>
      </c>
      <c r="W326" s="382" t="e">
        <f t="shared" si="284"/>
        <v>#REF!</v>
      </c>
      <c r="AA326" s="372">
        <v>43485</v>
      </c>
      <c r="AB326" s="261" t="e">
        <f t="shared" ref="AB326:AB337" si="285">D249</f>
        <v>#REF!</v>
      </c>
      <c r="AC326" s="261" t="e">
        <f t="shared" ref="AC326:AC337" si="286">G249</f>
        <v>#REF!</v>
      </c>
      <c r="AD326" s="333"/>
      <c r="AE326" s="258"/>
      <c r="AF326" s="258"/>
      <c r="AH326" s="8"/>
      <c r="AI326" s="8"/>
      <c r="AJ326" s="8"/>
      <c r="AK326" s="8"/>
      <c r="AL326" s="8"/>
      <c r="AM326" s="8"/>
      <c r="AN326" s="372">
        <f t="shared" si="130"/>
        <v>43485</v>
      </c>
      <c r="AO326" s="364" t="e">
        <f t="shared" ref="AO326:AP326" si="287">S327-V327</f>
        <v>#REF!</v>
      </c>
      <c r="AP326" s="364" t="e">
        <f t="shared" si="287"/>
        <v>#REF!</v>
      </c>
      <c r="AQ326" s="8"/>
      <c r="AR326" s="8"/>
      <c r="AS326" s="8"/>
      <c r="AT326" s="8"/>
      <c r="AU326" s="8"/>
      <c r="AV326" s="8"/>
    </row>
    <row r="327" spans="1:48" ht="13" x14ac:dyDescent="0.15">
      <c r="A327" s="8"/>
      <c r="B327" s="373">
        <f t="shared" si="132"/>
        <v>43485</v>
      </c>
      <c r="C327" s="374" t="e">
        <f t="shared" si="133"/>
        <v>#REF!</v>
      </c>
      <c r="D327" s="374" t="e">
        <f t="shared" ref="D327:E327" si="288">E249-H249</f>
        <v>#REF!</v>
      </c>
      <c r="E327" s="374" t="e">
        <f t="shared" si="288"/>
        <v>#REF!</v>
      </c>
      <c r="F327" s="333">
        <f t="shared" si="135"/>
        <v>43485</v>
      </c>
      <c r="G327" s="332" t="e">
        <f t="shared" ref="G327:P327" si="289">M249</f>
        <v>#REF!</v>
      </c>
      <c r="H327" s="332" t="e">
        <f t="shared" si="289"/>
        <v>#REF!</v>
      </c>
      <c r="I327" s="332" t="e">
        <f t="shared" si="289"/>
        <v>#REF!</v>
      </c>
      <c r="J327" s="332" t="e">
        <f t="shared" si="289"/>
        <v>#REF!</v>
      </c>
      <c r="K327" s="332" t="e">
        <f t="shared" si="289"/>
        <v>#REF!</v>
      </c>
      <c r="L327" s="332" t="e">
        <f t="shared" si="289"/>
        <v>#REF!</v>
      </c>
      <c r="M327" s="332" t="e">
        <f t="shared" si="289"/>
        <v>#REF!</v>
      </c>
      <c r="N327" s="332" t="e">
        <f t="shared" si="289"/>
        <v>#REF!</v>
      </c>
      <c r="O327" s="332" t="e">
        <f t="shared" si="289"/>
        <v>#REF!</v>
      </c>
      <c r="P327" s="332" t="e">
        <f t="shared" si="289"/>
        <v>#REF!</v>
      </c>
      <c r="Q327" s="372">
        <f t="shared" si="137"/>
        <v>43485</v>
      </c>
      <c r="R327" s="364" t="e">
        <f t="shared" si="138"/>
        <v>#REF!</v>
      </c>
      <c r="S327" s="364" t="e">
        <f t="shared" ref="S327:W327" si="290">IF(E249=0,"",E249)</f>
        <v>#REF!</v>
      </c>
      <c r="T327" s="364" t="e">
        <f t="shared" si="290"/>
        <v>#REF!</v>
      </c>
      <c r="U327" s="364" t="e">
        <f t="shared" si="290"/>
        <v>#REF!</v>
      </c>
      <c r="V327" s="364" t="e">
        <f t="shared" si="290"/>
        <v>#REF!</v>
      </c>
      <c r="W327" s="364" t="e">
        <f t="shared" si="290"/>
        <v>#REF!</v>
      </c>
      <c r="AA327" s="372">
        <v>43516</v>
      </c>
      <c r="AB327" s="261" t="e">
        <f t="shared" si="285"/>
        <v>#REF!</v>
      </c>
      <c r="AC327" s="261" t="e">
        <f t="shared" si="286"/>
        <v>#REF!</v>
      </c>
      <c r="AD327" s="333"/>
      <c r="AE327" s="258"/>
      <c r="AF327" s="258"/>
      <c r="AH327" s="8"/>
      <c r="AI327" s="8"/>
      <c r="AJ327" s="8"/>
      <c r="AK327" s="8"/>
      <c r="AL327" s="8"/>
      <c r="AM327" s="8"/>
      <c r="AN327" s="372">
        <f t="shared" si="130"/>
        <v>43516</v>
      </c>
      <c r="AO327" s="364" t="e">
        <f t="shared" ref="AO327:AP327" si="291">S328-V328</f>
        <v>#REF!</v>
      </c>
      <c r="AP327" s="364" t="e">
        <f t="shared" si="291"/>
        <v>#REF!</v>
      </c>
      <c r="AQ327" s="8"/>
      <c r="AR327" s="8"/>
      <c r="AS327" s="8"/>
      <c r="AT327" s="8"/>
      <c r="AU327" s="8"/>
      <c r="AV327" s="8"/>
    </row>
    <row r="328" spans="1:48" ht="13" x14ac:dyDescent="0.15">
      <c r="A328" s="8"/>
      <c r="B328" s="373">
        <f t="shared" si="132"/>
        <v>43516</v>
      </c>
      <c r="C328" s="374" t="e">
        <f t="shared" si="133"/>
        <v>#REF!</v>
      </c>
      <c r="D328" s="374" t="e">
        <f t="shared" ref="D328:E328" si="292">E250-H250</f>
        <v>#REF!</v>
      </c>
      <c r="E328" s="374" t="e">
        <f t="shared" si="292"/>
        <v>#REF!</v>
      </c>
      <c r="F328" s="333">
        <f t="shared" si="135"/>
        <v>43516</v>
      </c>
      <c r="G328" s="332" t="e">
        <f t="shared" ref="G328:P328" si="293">M250</f>
        <v>#REF!</v>
      </c>
      <c r="H328" s="332" t="e">
        <f t="shared" si="293"/>
        <v>#REF!</v>
      </c>
      <c r="I328" s="332" t="e">
        <f t="shared" si="293"/>
        <v>#REF!</v>
      </c>
      <c r="J328" s="332" t="e">
        <f t="shared" si="293"/>
        <v>#REF!</v>
      </c>
      <c r="K328" s="332" t="e">
        <f t="shared" si="293"/>
        <v>#REF!</v>
      </c>
      <c r="L328" s="332" t="e">
        <f t="shared" si="293"/>
        <v>#REF!</v>
      </c>
      <c r="M328" s="332" t="e">
        <f t="shared" si="293"/>
        <v>#REF!</v>
      </c>
      <c r="N328" s="332" t="e">
        <f t="shared" si="293"/>
        <v>#REF!</v>
      </c>
      <c r="O328" s="332" t="e">
        <f t="shared" si="293"/>
        <v>#REF!</v>
      </c>
      <c r="P328" s="332" t="e">
        <f t="shared" si="293"/>
        <v>#REF!</v>
      </c>
      <c r="Q328" s="372">
        <f t="shared" si="137"/>
        <v>43516</v>
      </c>
      <c r="R328" s="364" t="e">
        <f t="shared" si="138"/>
        <v>#REF!</v>
      </c>
      <c r="S328" s="364" t="e">
        <f t="shared" ref="S328:W328" si="294">IF(E250=0,"",E250)</f>
        <v>#REF!</v>
      </c>
      <c r="T328" s="364" t="e">
        <f t="shared" si="294"/>
        <v>#REF!</v>
      </c>
      <c r="U328" s="364" t="e">
        <f t="shared" si="294"/>
        <v>#REF!</v>
      </c>
      <c r="V328" s="364" t="e">
        <f t="shared" si="294"/>
        <v>#REF!</v>
      </c>
      <c r="W328" s="364" t="e">
        <f t="shared" si="294"/>
        <v>#REF!</v>
      </c>
      <c r="AA328" s="372">
        <v>43544</v>
      </c>
      <c r="AB328" s="261" t="e">
        <f t="shared" si="285"/>
        <v>#REF!</v>
      </c>
      <c r="AC328" s="261" t="e">
        <f t="shared" si="286"/>
        <v>#REF!</v>
      </c>
      <c r="AD328" s="333"/>
      <c r="AE328" s="258"/>
      <c r="AF328" s="258"/>
      <c r="AH328" s="8"/>
      <c r="AI328" s="8"/>
      <c r="AJ328" s="8"/>
      <c r="AK328" s="8"/>
      <c r="AL328" s="8"/>
      <c r="AM328" s="8"/>
      <c r="AN328" s="372">
        <f t="shared" si="130"/>
        <v>43544</v>
      </c>
      <c r="AO328" s="364" t="e">
        <f t="shared" ref="AO328:AP328" si="295">S329-V329</f>
        <v>#REF!</v>
      </c>
      <c r="AP328" s="364" t="e">
        <f t="shared" si="295"/>
        <v>#REF!</v>
      </c>
      <c r="AQ328" s="8"/>
      <c r="AR328" s="8"/>
      <c r="AS328" s="8"/>
      <c r="AT328" s="8"/>
      <c r="AU328" s="8"/>
      <c r="AV328" s="8"/>
    </row>
    <row r="329" spans="1:48" ht="13" x14ac:dyDescent="0.15">
      <c r="A329" s="8"/>
      <c r="B329" s="373">
        <f t="shared" si="132"/>
        <v>43544</v>
      </c>
      <c r="C329" s="374" t="e">
        <f t="shared" si="133"/>
        <v>#REF!</v>
      </c>
      <c r="D329" s="374" t="e">
        <f t="shared" ref="D329:E329" si="296">E251-H251</f>
        <v>#REF!</v>
      </c>
      <c r="E329" s="374" t="e">
        <f t="shared" si="296"/>
        <v>#REF!</v>
      </c>
      <c r="F329" s="333">
        <f t="shared" si="135"/>
        <v>43544</v>
      </c>
      <c r="G329" s="332" t="e">
        <f t="shared" ref="G329:P329" si="297">M251</f>
        <v>#REF!</v>
      </c>
      <c r="H329" s="332" t="e">
        <f t="shared" si="297"/>
        <v>#REF!</v>
      </c>
      <c r="I329" s="332" t="e">
        <f t="shared" si="297"/>
        <v>#REF!</v>
      </c>
      <c r="J329" s="332" t="e">
        <f t="shared" si="297"/>
        <v>#REF!</v>
      </c>
      <c r="K329" s="332" t="e">
        <f t="shared" si="297"/>
        <v>#REF!</v>
      </c>
      <c r="L329" s="332" t="e">
        <f t="shared" si="297"/>
        <v>#REF!</v>
      </c>
      <c r="M329" s="332" t="e">
        <f t="shared" si="297"/>
        <v>#REF!</v>
      </c>
      <c r="N329" s="332" t="e">
        <f t="shared" si="297"/>
        <v>#REF!</v>
      </c>
      <c r="O329" s="332" t="e">
        <f t="shared" si="297"/>
        <v>#REF!</v>
      </c>
      <c r="P329" s="332" t="e">
        <f t="shared" si="297"/>
        <v>#REF!</v>
      </c>
      <c r="Q329" s="372">
        <f t="shared" si="137"/>
        <v>43544</v>
      </c>
      <c r="R329" s="364" t="e">
        <f t="shared" si="138"/>
        <v>#REF!</v>
      </c>
      <c r="S329" s="364" t="e">
        <f t="shared" ref="S329:W329" si="298">IF(E251=0,"",E251)</f>
        <v>#REF!</v>
      </c>
      <c r="T329" s="364" t="e">
        <f t="shared" si="298"/>
        <v>#REF!</v>
      </c>
      <c r="U329" s="364" t="e">
        <f t="shared" si="298"/>
        <v>#REF!</v>
      </c>
      <c r="V329" s="364" t="e">
        <f t="shared" si="298"/>
        <v>#REF!</v>
      </c>
      <c r="W329" s="364" t="e">
        <f t="shared" si="298"/>
        <v>#REF!</v>
      </c>
      <c r="AA329" s="372">
        <v>43575</v>
      </c>
      <c r="AB329" s="261" t="e">
        <f t="shared" si="285"/>
        <v>#REF!</v>
      </c>
      <c r="AC329" s="261" t="e">
        <f t="shared" si="286"/>
        <v>#REF!</v>
      </c>
      <c r="AD329" s="333"/>
      <c r="AE329" s="258"/>
      <c r="AF329" s="258"/>
      <c r="AH329" s="8"/>
      <c r="AI329" s="8"/>
      <c r="AJ329" s="8"/>
      <c r="AK329" s="8"/>
      <c r="AL329" s="8"/>
      <c r="AM329" s="8"/>
      <c r="AN329" s="372">
        <f t="shared" si="130"/>
        <v>43575</v>
      </c>
      <c r="AO329" s="364" t="e">
        <f t="shared" ref="AO329:AP329" si="299">S330-V330</f>
        <v>#REF!</v>
      </c>
      <c r="AP329" s="364" t="e">
        <f t="shared" si="299"/>
        <v>#REF!</v>
      </c>
      <c r="AQ329" s="8"/>
      <c r="AR329" s="8"/>
      <c r="AS329" s="8"/>
      <c r="AT329" s="8"/>
      <c r="AU329" s="8"/>
      <c r="AV329" s="8"/>
    </row>
    <row r="330" spans="1:48" ht="13" x14ac:dyDescent="0.15">
      <c r="A330" s="8"/>
      <c r="B330" s="373">
        <f t="shared" si="132"/>
        <v>43575</v>
      </c>
      <c r="C330" s="374" t="e">
        <f t="shared" si="133"/>
        <v>#REF!</v>
      </c>
      <c r="D330" s="374" t="e">
        <f t="shared" ref="D330:E330" si="300">E252-H252</f>
        <v>#REF!</v>
      </c>
      <c r="E330" s="374" t="e">
        <f t="shared" si="300"/>
        <v>#REF!</v>
      </c>
      <c r="F330" s="333">
        <f t="shared" si="135"/>
        <v>43575</v>
      </c>
      <c r="G330" s="332" t="e">
        <f t="shared" ref="G330:P330" si="301">M252</f>
        <v>#REF!</v>
      </c>
      <c r="H330" s="332" t="e">
        <f t="shared" si="301"/>
        <v>#REF!</v>
      </c>
      <c r="I330" s="332" t="e">
        <f t="shared" si="301"/>
        <v>#REF!</v>
      </c>
      <c r="J330" s="332" t="e">
        <f t="shared" si="301"/>
        <v>#REF!</v>
      </c>
      <c r="K330" s="332" t="e">
        <f t="shared" si="301"/>
        <v>#REF!</v>
      </c>
      <c r="L330" s="332" t="e">
        <f t="shared" si="301"/>
        <v>#REF!</v>
      </c>
      <c r="M330" s="332" t="e">
        <f t="shared" si="301"/>
        <v>#REF!</v>
      </c>
      <c r="N330" s="332" t="e">
        <f t="shared" si="301"/>
        <v>#REF!</v>
      </c>
      <c r="O330" s="332" t="e">
        <f t="shared" si="301"/>
        <v>#REF!</v>
      </c>
      <c r="P330" s="332" t="e">
        <f t="shared" si="301"/>
        <v>#REF!</v>
      </c>
      <c r="Q330" s="372">
        <f t="shared" si="137"/>
        <v>43575</v>
      </c>
      <c r="R330" s="364" t="e">
        <f t="shared" si="138"/>
        <v>#REF!</v>
      </c>
      <c r="S330" s="364" t="e">
        <f t="shared" ref="S330:W330" si="302">IF(E252=0,"",E252)</f>
        <v>#REF!</v>
      </c>
      <c r="T330" s="364" t="e">
        <f t="shared" si="302"/>
        <v>#REF!</v>
      </c>
      <c r="U330" s="364" t="e">
        <f t="shared" si="302"/>
        <v>#REF!</v>
      </c>
      <c r="V330" s="364" t="e">
        <f t="shared" si="302"/>
        <v>#REF!</v>
      </c>
      <c r="W330" s="364" t="e">
        <f t="shared" si="302"/>
        <v>#REF!</v>
      </c>
      <c r="AA330" s="372">
        <v>43605</v>
      </c>
      <c r="AB330" s="261" t="e">
        <f t="shared" si="285"/>
        <v>#REF!</v>
      </c>
      <c r="AC330" s="261" t="e">
        <f t="shared" si="286"/>
        <v>#REF!</v>
      </c>
      <c r="AD330" s="333"/>
      <c r="AE330" s="258"/>
      <c r="AF330" s="258"/>
      <c r="AH330" s="8"/>
      <c r="AI330" s="8"/>
      <c r="AJ330" s="8"/>
      <c r="AK330" s="8"/>
      <c r="AL330" s="8"/>
      <c r="AM330" s="8"/>
      <c r="AN330" s="372">
        <f t="shared" si="130"/>
        <v>43605</v>
      </c>
      <c r="AO330" s="364" t="e">
        <f t="shared" ref="AO330:AP330" si="303">S331-V331</f>
        <v>#REF!</v>
      </c>
      <c r="AP330" s="364" t="e">
        <f t="shared" si="303"/>
        <v>#REF!</v>
      </c>
      <c r="AQ330" s="8"/>
      <c r="AR330" s="8"/>
      <c r="AS330" s="8"/>
      <c r="AT330" s="8"/>
      <c r="AU330" s="8"/>
      <c r="AV330" s="8"/>
    </row>
    <row r="331" spans="1:48" ht="13" x14ac:dyDescent="0.15">
      <c r="A331" s="8"/>
      <c r="B331" s="373">
        <f t="shared" si="132"/>
        <v>43605</v>
      </c>
      <c r="C331" s="374" t="e">
        <f t="shared" si="133"/>
        <v>#REF!</v>
      </c>
      <c r="D331" s="374" t="e">
        <f t="shared" ref="D331:E331" si="304">E253-H253</f>
        <v>#REF!</v>
      </c>
      <c r="E331" s="374" t="e">
        <f t="shared" si="304"/>
        <v>#REF!</v>
      </c>
      <c r="F331" s="333">
        <f t="shared" si="135"/>
        <v>43605</v>
      </c>
      <c r="G331" s="332" t="e">
        <f t="shared" ref="G331:P331" si="305">M253</f>
        <v>#REF!</v>
      </c>
      <c r="H331" s="332" t="e">
        <f t="shared" si="305"/>
        <v>#REF!</v>
      </c>
      <c r="I331" s="332" t="e">
        <f t="shared" si="305"/>
        <v>#REF!</v>
      </c>
      <c r="J331" s="332" t="e">
        <f t="shared" si="305"/>
        <v>#REF!</v>
      </c>
      <c r="K331" s="332" t="e">
        <f t="shared" si="305"/>
        <v>#REF!</v>
      </c>
      <c r="L331" s="332" t="e">
        <f t="shared" si="305"/>
        <v>#REF!</v>
      </c>
      <c r="M331" s="332" t="e">
        <f t="shared" si="305"/>
        <v>#REF!</v>
      </c>
      <c r="N331" s="332" t="e">
        <f t="shared" si="305"/>
        <v>#REF!</v>
      </c>
      <c r="O331" s="332" t="e">
        <f t="shared" si="305"/>
        <v>#REF!</v>
      </c>
      <c r="P331" s="332" t="e">
        <f t="shared" si="305"/>
        <v>#REF!</v>
      </c>
      <c r="Q331" s="372">
        <f t="shared" si="137"/>
        <v>43605</v>
      </c>
      <c r="R331" s="364" t="e">
        <f t="shared" si="138"/>
        <v>#REF!</v>
      </c>
      <c r="S331" s="364" t="e">
        <f t="shared" ref="S331:W331" si="306">IF(E253=0,"",E253)</f>
        <v>#REF!</v>
      </c>
      <c r="T331" s="364" t="e">
        <f t="shared" si="306"/>
        <v>#REF!</v>
      </c>
      <c r="U331" s="364" t="e">
        <f t="shared" si="306"/>
        <v>#REF!</v>
      </c>
      <c r="V331" s="364" t="e">
        <f t="shared" si="306"/>
        <v>#REF!</v>
      </c>
      <c r="W331" s="364" t="e">
        <f t="shared" si="306"/>
        <v>#REF!</v>
      </c>
      <c r="AA331" s="372">
        <v>43636</v>
      </c>
      <c r="AB331" s="261" t="e">
        <f t="shared" si="285"/>
        <v>#REF!</v>
      </c>
      <c r="AC331" s="261" t="e">
        <f t="shared" si="286"/>
        <v>#REF!</v>
      </c>
      <c r="AD331" s="333"/>
      <c r="AE331" s="258"/>
      <c r="AF331" s="258"/>
      <c r="AH331" s="8"/>
      <c r="AI331" s="8"/>
      <c r="AJ331" s="8"/>
      <c r="AK331" s="8"/>
      <c r="AL331" s="8"/>
      <c r="AM331" s="8"/>
      <c r="AN331" s="372">
        <f t="shared" si="130"/>
        <v>43636</v>
      </c>
      <c r="AO331" s="364" t="e">
        <f t="shared" ref="AO331:AP331" si="307">S332-V332</f>
        <v>#REF!</v>
      </c>
      <c r="AP331" s="364" t="e">
        <f t="shared" si="307"/>
        <v>#REF!</v>
      </c>
      <c r="AQ331" s="8"/>
      <c r="AR331" s="8"/>
      <c r="AS331" s="8"/>
      <c r="AT331" s="8"/>
      <c r="AU331" s="8"/>
      <c r="AV331" s="8"/>
    </row>
    <row r="332" spans="1:48" ht="13" x14ac:dyDescent="0.15">
      <c r="A332" s="8"/>
      <c r="B332" s="373">
        <f t="shared" si="132"/>
        <v>43636</v>
      </c>
      <c r="C332" s="361" t="e">
        <f t="shared" si="133"/>
        <v>#REF!</v>
      </c>
      <c r="D332" s="374" t="e">
        <f t="shared" ref="D332:E332" si="308">E254-H254</f>
        <v>#REF!</v>
      </c>
      <c r="E332" s="374" t="e">
        <f t="shared" si="308"/>
        <v>#REF!</v>
      </c>
      <c r="F332" s="333">
        <f t="shared" si="135"/>
        <v>43636</v>
      </c>
      <c r="G332" s="332" t="e">
        <f t="shared" ref="G332:P332" si="309">M254</f>
        <v>#REF!</v>
      </c>
      <c r="H332" s="332" t="e">
        <f t="shared" si="309"/>
        <v>#REF!</v>
      </c>
      <c r="I332" s="332" t="e">
        <f t="shared" si="309"/>
        <v>#REF!</v>
      </c>
      <c r="J332" s="332" t="e">
        <f t="shared" si="309"/>
        <v>#REF!</v>
      </c>
      <c r="K332" s="332" t="e">
        <f t="shared" si="309"/>
        <v>#REF!</v>
      </c>
      <c r="L332" s="332" t="e">
        <f t="shared" si="309"/>
        <v>#REF!</v>
      </c>
      <c r="M332" s="332" t="e">
        <f t="shared" si="309"/>
        <v>#REF!</v>
      </c>
      <c r="N332" s="332" t="e">
        <f t="shared" si="309"/>
        <v>#REF!</v>
      </c>
      <c r="O332" s="332" t="e">
        <f t="shared" si="309"/>
        <v>#REF!</v>
      </c>
      <c r="P332" s="332" t="e">
        <f t="shared" si="309"/>
        <v>#REF!</v>
      </c>
      <c r="Q332" s="372">
        <f t="shared" si="137"/>
        <v>43636</v>
      </c>
      <c r="R332" s="364" t="e">
        <f t="shared" si="138"/>
        <v>#REF!</v>
      </c>
      <c r="S332" s="364" t="e">
        <f t="shared" ref="S332:W332" si="310">IF(E254=0,"",E254)</f>
        <v>#REF!</v>
      </c>
      <c r="T332" s="364" t="e">
        <f t="shared" si="310"/>
        <v>#REF!</v>
      </c>
      <c r="U332" s="364" t="e">
        <f t="shared" si="310"/>
        <v>#REF!</v>
      </c>
      <c r="V332" s="364" t="e">
        <f t="shared" si="310"/>
        <v>#REF!</v>
      </c>
      <c r="W332" s="364" t="e">
        <f t="shared" si="310"/>
        <v>#REF!</v>
      </c>
      <c r="AA332" s="372">
        <v>43666</v>
      </c>
      <c r="AB332" s="261" t="e">
        <f t="shared" si="285"/>
        <v>#REF!</v>
      </c>
      <c r="AC332" s="261" t="e">
        <f t="shared" si="286"/>
        <v>#REF!</v>
      </c>
      <c r="AD332" s="333"/>
      <c r="AE332" s="258"/>
      <c r="AF332" s="258"/>
      <c r="AH332" s="8"/>
      <c r="AI332" s="8"/>
      <c r="AJ332" s="8"/>
      <c r="AK332" s="8"/>
      <c r="AL332" s="8"/>
      <c r="AM332" s="8"/>
      <c r="AN332" s="372">
        <f t="shared" si="130"/>
        <v>43666</v>
      </c>
      <c r="AO332" s="364" t="e">
        <f t="shared" ref="AO332:AP332" si="311">S333-V333</f>
        <v>#REF!</v>
      </c>
      <c r="AP332" s="364" t="e">
        <f t="shared" si="311"/>
        <v>#REF!</v>
      </c>
      <c r="AQ332" s="8"/>
      <c r="AR332" s="8"/>
      <c r="AS332" s="8"/>
      <c r="AT332" s="8"/>
      <c r="AU332" s="8"/>
      <c r="AV332" s="8"/>
    </row>
    <row r="333" spans="1:48" ht="13" x14ac:dyDescent="0.15">
      <c r="A333" s="8"/>
      <c r="B333" s="373">
        <f t="shared" si="132"/>
        <v>43666</v>
      </c>
      <c r="C333" s="374" t="e">
        <f t="shared" si="133"/>
        <v>#REF!</v>
      </c>
      <c r="D333" s="374" t="e">
        <f t="shared" ref="D333:E333" si="312">E255-H255</f>
        <v>#REF!</v>
      </c>
      <c r="E333" s="374" t="e">
        <f t="shared" si="312"/>
        <v>#REF!</v>
      </c>
      <c r="F333" s="333">
        <f t="shared" si="135"/>
        <v>43666</v>
      </c>
      <c r="G333" s="332" t="e">
        <f t="shared" ref="G333:P333" si="313">M255</f>
        <v>#REF!</v>
      </c>
      <c r="H333" s="332" t="e">
        <f t="shared" si="313"/>
        <v>#REF!</v>
      </c>
      <c r="I333" s="332" t="e">
        <f t="shared" si="313"/>
        <v>#REF!</v>
      </c>
      <c r="J333" s="332" t="e">
        <f t="shared" si="313"/>
        <v>#REF!</v>
      </c>
      <c r="K333" s="332" t="e">
        <f t="shared" si="313"/>
        <v>#REF!</v>
      </c>
      <c r="L333" s="332" t="e">
        <f t="shared" si="313"/>
        <v>#REF!</v>
      </c>
      <c r="M333" s="332" t="e">
        <f t="shared" si="313"/>
        <v>#REF!</v>
      </c>
      <c r="N333" s="332" t="e">
        <f t="shared" si="313"/>
        <v>#REF!</v>
      </c>
      <c r="O333" s="332" t="e">
        <f t="shared" si="313"/>
        <v>#REF!</v>
      </c>
      <c r="P333" s="332" t="e">
        <f t="shared" si="313"/>
        <v>#REF!</v>
      </c>
      <c r="Q333" s="372">
        <f t="shared" si="137"/>
        <v>43666</v>
      </c>
      <c r="R333" s="364" t="e">
        <f t="shared" si="138"/>
        <v>#REF!</v>
      </c>
      <c r="S333" s="364" t="e">
        <f t="shared" ref="S333:W333" si="314">IF(E255=0,"",E255)</f>
        <v>#REF!</v>
      </c>
      <c r="T333" s="364" t="e">
        <f t="shared" si="314"/>
        <v>#REF!</v>
      </c>
      <c r="U333" s="364" t="e">
        <f t="shared" si="314"/>
        <v>#REF!</v>
      </c>
      <c r="V333" s="364" t="e">
        <f t="shared" si="314"/>
        <v>#REF!</v>
      </c>
      <c r="W333" s="364" t="e">
        <f t="shared" si="314"/>
        <v>#REF!</v>
      </c>
      <c r="AA333" s="372">
        <v>43697</v>
      </c>
      <c r="AB333" s="261" t="e">
        <f t="shared" si="285"/>
        <v>#REF!</v>
      </c>
      <c r="AC333" s="261" t="e">
        <f t="shared" si="286"/>
        <v>#REF!</v>
      </c>
      <c r="AD333" s="333"/>
      <c r="AE333" s="258"/>
      <c r="AF333" s="258"/>
      <c r="AH333" s="8"/>
      <c r="AI333" s="8"/>
      <c r="AJ333" s="8"/>
      <c r="AK333" s="8"/>
      <c r="AL333" s="8"/>
      <c r="AM333" s="8"/>
      <c r="AN333" s="372">
        <f t="shared" si="130"/>
        <v>43697</v>
      </c>
      <c r="AO333" s="364" t="e">
        <f t="shared" ref="AO333:AP333" si="315">S334-V334</f>
        <v>#REF!</v>
      </c>
      <c r="AP333" s="364" t="e">
        <f t="shared" si="315"/>
        <v>#REF!</v>
      </c>
      <c r="AQ333" s="8"/>
      <c r="AR333" s="8"/>
      <c r="AS333" s="8"/>
      <c r="AT333" s="8"/>
      <c r="AU333" s="8"/>
      <c r="AV333" s="8"/>
    </row>
    <row r="334" spans="1:48" ht="13" x14ac:dyDescent="0.15">
      <c r="A334" s="8"/>
      <c r="B334" s="373">
        <f t="shared" si="132"/>
        <v>43697</v>
      </c>
      <c r="C334" s="374" t="e">
        <f t="shared" si="133"/>
        <v>#REF!</v>
      </c>
      <c r="D334" s="374" t="e">
        <f t="shared" ref="D334:E334" si="316">E256-H256</f>
        <v>#REF!</v>
      </c>
      <c r="E334" s="374" t="e">
        <f t="shared" si="316"/>
        <v>#REF!</v>
      </c>
      <c r="F334" s="333">
        <f t="shared" si="135"/>
        <v>43697</v>
      </c>
      <c r="G334" s="332" t="e">
        <f t="shared" ref="G334:P334" si="317">M256</f>
        <v>#REF!</v>
      </c>
      <c r="H334" s="332" t="e">
        <f t="shared" si="317"/>
        <v>#REF!</v>
      </c>
      <c r="I334" s="332" t="e">
        <f t="shared" si="317"/>
        <v>#REF!</v>
      </c>
      <c r="J334" s="332" t="e">
        <f t="shared" si="317"/>
        <v>#REF!</v>
      </c>
      <c r="K334" s="332" t="e">
        <f t="shared" si="317"/>
        <v>#REF!</v>
      </c>
      <c r="L334" s="332" t="e">
        <f t="shared" si="317"/>
        <v>#REF!</v>
      </c>
      <c r="M334" s="332" t="e">
        <f t="shared" si="317"/>
        <v>#REF!</v>
      </c>
      <c r="N334" s="332" t="e">
        <f t="shared" si="317"/>
        <v>#REF!</v>
      </c>
      <c r="O334" s="332" t="e">
        <f t="shared" si="317"/>
        <v>#REF!</v>
      </c>
      <c r="P334" s="332" t="e">
        <f t="shared" si="317"/>
        <v>#REF!</v>
      </c>
      <c r="Q334" s="372">
        <f t="shared" si="137"/>
        <v>43697</v>
      </c>
      <c r="R334" s="364" t="e">
        <f t="shared" si="138"/>
        <v>#REF!</v>
      </c>
      <c r="S334" s="364" t="e">
        <f t="shared" ref="S334:W334" si="318">IF(E256=0,"",E256)</f>
        <v>#REF!</v>
      </c>
      <c r="T334" s="364" t="e">
        <f t="shared" si="318"/>
        <v>#REF!</v>
      </c>
      <c r="U334" s="364" t="e">
        <f t="shared" si="318"/>
        <v>#REF!</v>
      </c>
      <c r="V334" s="364" t="e">
        <f t="shared" si="318"/>
        <v>#REF!</v>
      </c>
      <c r="W334" s="364" t="e">
        <f t="shared" si="318"/>
        <v>#REF!</v>
      </c>
      <c r="AA334" s="372">
        <v>43728</v>
      </c>
      <c r="AB334" s="261" t="e">
        <f t="shared" si="285"/>
        <v>#REF!</v>
      </c>
      <c r="AC334" s="261" t="e">
        <f t="shared" si="286"/>
        <v>#REF!</v>
      </c>
      <c r="AD334" s="333"/>
      <c r="AE334" s="258"/>
      <c r="AF334" s="258"/>
      <c r="AH334" s="8"/>
      <c r="AI334" s="8"/>
      <c r="AJ334" s="8"/>
      <c r="AK334" s="8"/>
      <c r="AL334" s="8"/>
      <c r="AM334" s="8"/>
      <c r="AN334" s="372">
        <f t="shared" si="130"/>
        <v>43728</v>
      </c>
      <c r="AO334" s="364" t="e">
        <f t="shared" ref="AO334:AP334" si="319">S335-V335</f>
        <v>#REF!</v>
      </c>
      <c r="AP334" s="364" t="e">
        <f t="shared" si="319"/>
        <v>#REF!</v>
      </c>
      <c r="AQ334" s="8"/>
      <c r="AR334" s="8"/>
      <c r="AS334" s="8"/>
      <c r="AT334" s="8"/>
      <c r="AU334" s="8"/>
      <c r="AV334" s="8"/>
    </row>
    <row r="335" spans="1:48" ht="13" x14ac:dyDescent="0.15">
      <c r="A335" s="8"/>
      <c r="B335" s="373">
        <f t="shared" si="132"/>
        <v>43728</v>
      </c>
      <c r="C335" s="374" t="e">
        <f t="shared" si="133"/>
        <v>#REF!</v>
      </c>
      <c r="D335" s="374" t="e">
        <f t="shared" ref="D335:E335" si="320">E257-H257</f>
        <v>#REF!</v>
      </c>
      <c r="E335" s="374" t="e">
        <f t="shared" si="320"/>
        <v>#REF!</v>
      </c>
      <c r="F335" s="333">
        <f t="shared" si="135"/>
        <v>43728</v>
      </c>
      <c r="G335" s="332" t="e">
        <f t="shared" ref="G335:P335" si="321">M257</f>
        <v>#REF!</v>
      </c>
      <c r="H335" s="332" t="e">
        <f t="shared" si="321"/>
        <v>#REF!</v>
      </c>
      <c r="I335" s="332" t="e">
        <f t="shared" si="321"/>
        <v>#REF!</v>
      </c>
      <c r="J335" s="332" t="e">
        <f t="shared" si="321"/>
        <v>#REF!</v>
      </c>
      <c r="K335" s="332" t="e">
        <f t="shared" si="321"/>
        <v>#REF!</v>
      </c>
      <c r="L335" s="332" t="e">
        <f t="shared" si="321"/>
        <v>#REF!</v>
      </c>
      <c r="M335" s="332" t="e">
        <f t="shared" si="321"/>
        <v>#REF!</v>
      </c>
      <c r="N335" s="332" t="e">
        <f t="shared" si="321"/>
        <v>#REF!</v>
      </c>
      <c r="O335" s="332" t="e">
        <f t="shared" si="321"/>
        <v>#REF!</v>
      </c>
      <c r="P335" s="332" t="e">
        <f t="shared" si="321"/>
        <v>#REF!</v>
      </c>
      <c r="Q335" s="372">
        <f t="shared" si="137"/>
        <v>43728</v>
      </c>
      <c r="R335" s="364" t="e">
        <f t="shared" si="138"/>
        <v>#REF!</v>
      </c>
      <c r="S335" s="364" t="e">
        <f t="shared" ref="S335:W335" si="322">IF(E257=0,"",E257)</f>
        <v>#REF!</v>
      </c>
      <c r="T335" s="364" t="e">
        <f t="shared" si="322"/>
        <v>#REF!</v>
      </c>
      <c r="U335" s="364" t="e">
        <f t="shared" si="322"/>
        <v>#REF!</v>
      </c>
      <c r="V335" s="364" t="e">
        <f t="shared" si="322"/>
        <v>#REF!</v>
      </c>
      <c r="W335" s="364" t="e">
        <f t="shared" si="322"/>
        <v>#REF!</v>
      </c>
      <c r="AA335" s="372">
        <v>43758</v>
      </c>
      <c r="AB335" s="261" t="e">
        <f t="shared" si="285"/>
        <v>#REF!</v>
      </c>
      <c r="AC335" s="261" t="e">
        <f t="shared" si="286"/>
        <v>#REF!</v>
      </c>
      <c r="AD335" s="333"/>
      <c r="AE335" s="258"/>
      <c r="AF335" s="258"/>
      <c r="AH335" s="8"/>
      <c r="AI335" s="8"/>
      <c r="AJ335" s="8"/>
      <c r="AK335" s="8"/>
      <c r="AL335" s="8"/>
      <c r="AM335" s="8"/>
      <c r="AN335" s="372">
        <f t="shared" si="130"/>
        <v>43758</v>
      </c>
      <c r="AO335" s="364" t="e">
        <f t="shared" ref="AO335:AP335" si="323">S336-V336</f>
        <v>#REF!</v>
      </c>
      <c r="AP335" s="364" t="e">
        <f t="shared" si="323"/>
        <v>#REF!</v>
      </c>
      <c r="AQ335" s="8"/>
      <c r="AR335" s="8"/>
      <c r="AS335" s="8"/>
      <c r="AT335" s="8"/>
      <c r="AU335" s="8"/>
      <c r="AV335" s="8"/>
    </row>
    <row r="336" spans="1:48" ht="13" x14ac:dyDescent="0.15">
      <c r="A336" s="8"/>
      <c r="B336" s="373">
        <f t="shared" si="132"/>
        <v>43758</v>
      </c>
      <c r="C336" s="374" t="e">
        <f t="shared" si="133"/>
        <v>#REF!</v>
      </c>
      <c r="D336" s="374" t="e">
        <f t="shared" ref="D336:E336" si="324">E258-H258</f>
        <v>#REF!</v>
      </c>
      <c r="E336" s="374" t="e">
        <f t="shared" si="324"/>
        <v>#REF!</v>
      </c>
      <c r="F336" s="333">
        <f t="shared" si="135"/>
        <v>43758</v>
      </c>
      <c r="G336" s="332" t="e">
        <f t="shared" ref="G336:P336" si="325">M258</f>
        <v>#REF!</v>
      </c>
      <c r="H336" s="332" t="e">
        <f t="shared" si="325"/>
        <v>#REF!</v>
      </c>
      <c r="I336" s="332" t="e">
        <f t="shared" si="325"/>
        <v>#REF!</v>
      </c>
      <c r="J336" s="332" t="e">
        <f t="shared" si="325"/>
        <v>#REF!</v>
      </c>
      <c r="K336" s="332" t="e">
        <f t="shared" si="325"/>
        <v>#REF!</v>
      </c>
      <c r="L336" s="332" t="e">
        <f t="shared" si="325"/>
        <v>#REF!</v>
      </c>
      <c r="M336" s="332" t="e">
        <f t="shared" si="325"/>
        <v>#REF!</v>
      </c>
      <c r="N336" s="332" t="e">
        <f t="shared" si="325"/>
        <v>#REF!</v>
      </c>
      <c r="O336" s="332" t="e">
        <f t="shared" si="325"/>
        <v>#REF!</v>
      </c>
      <c r="P336" s="332" t="e">
        <f t="shared" si="325"/>
        <v>#REF!</v>
      </c>
      <c r="Q336" s="372">
        <f t="shared" si="137"/>
        <v>43758</v>
      </c>
      <c r="R336" s="364" t="e">
        <f t="shared" si="138"/>
        <v>#REF!</v>
      </c>
      <c r="S336" s="364" t="e">
        <f t="shared" ref="S336:W336" si="326">IF(E258=0,"",E258)</f>
        <v>#REF!</v>
      </c>
      <c r="T336" s="364" t="e">
        <f t="shared" si="326"/>
        <v>#REF!</v>
      </c>
      <c r="U336" s="364" t="e">
        <f t="shared" si="326"/>
        <v>#REF!</v>
      </c>
      <c r="V336" s="364" t="e">
        <f t="shared" si="326"/>
        <v>#REF!</v>
      </c>
      <c r="W336" s="364" t="e">
        <f t="shared" si="326"/>
        <v>#REF!</v>
      </c>
      <c r="AA336" s="372">
        <v>43789</v>
      </c>
      <c r="AB336" s="261" t="e">
        <f t="shared" si="285"/>
        <v>#REF!</v>
      </c>
      <c r="AC336" s="261" t="e">
        <f t="shared" si="286"/>
        <v>#REF!</v>
      </c>
      <c r="AD336" s="333"/>
      <c r="AE336" s="258"/>
      <c r="AF336" s="258"/>
      <c r="AH336" s="8"/>
      <c r="AI336" s="8"/>
      <c r="AJ336" s="8"/>
      <c r="AK336" s="8"/>
      <c r="AL336" s="8"/>
      <c r="AM336" s="8"/>
      <c r="AN336" s="372">
        <f t="shared" si="130"/>
        <v>43789</v>
      </c>
      <c r="AO336" s="364" t="e">
        <f t="shared" ref="AO336:AP336" si="327">S337-V337</f>
        <v>#REF!</v>
      </c>
      <c r="AP336" s="364" t="e">
        <f t="shared" si="327"/>
        <v>#REF!</v>
      </c>
      <c r="AQ336" s="8"/>
      <c r="AR336" s="8"/>
      <c r="AS336" s="8"/>
      <c r="AT336" s="8"/>
      <c r="AU336" s="8"/>
      <c r="AV336" s="8"/>
    </row>
    <row r="337" spans="1:48" ht="13" x14ac:dyDescent="0.15">
      <c r="A337" s="8"/>
      <c r="B337" s="373">
        <f t="shared" si="132"/>
        <v>43789</v>
      </c>
      <c r="C337" s="374" t="e">
        <f t="shared" si="133"/>
        <v>#REF!</v>
      </c>
      <c r="D337" s="374" t="e">
        <f t="shared" ref="D337:E337" si="328">E259-H259</f>
        <v>#REF!</v>
      </c>
      <c r="E337" s="374" t="e">
        <f t="shared" si="328"/>
        <v>#REF!</v>
      </c>
      <c r="F337" s="333">
        <f t="shared" si="135"/>
        <v>43789</v>
      </c>
      <c r="G337" s="332" t="e">
        <f t="shared" ref="G337:P337" si="329">M259</f>
        <v>#REF!</v>
      </c>
      <c r="H337" s="332" t="e">
        <f t="shared" si="329"/>
        <v>#REF!</v>
      </c>
      <c r="I337" s="332" t="e">
        <f t="shared" si="329"/>
        <v>#REF!</v>
      </c>
      <c r="J337" s="332" t="e">
        <f t="shared" si="329"/>
        <v>#REF!</v>
      </c>
      <c r="K337" s="332" t="e">
        <f t="shared" si="329"/>
        <v>#REF!</v>
      </c>
      <c r="L337" s="332" t="e">
        <f t="shared" si="329"/>
        <v>#REF!</v>
      </c>
      <c r="M337" s="332" t="e">
        <f t="shared" si="329"/>
        <v>#REF!</v>
      </c>
      <c r="N337" s="332" t="e">
        <f t="shared" si="329"/>
        <v>#REF!</v>
      </c>
      <c r="O337" s="332" t="e">
        <f t="shared" si="329"/>
        <v>#REF!</v>
      </c>
      <c r="P337" s="332" t="e">
        <f t="shared" si="329"/>
        <v>#REF!</v>
      </c>
      <c r="Q337" s="372">
        <f t="shared" si="137"/>
        <v>43789</v>
      </c>
      <c r="R337" s="364" t="e">
        <f t="shared" si="138"/>
        <v>#REF!</v>
      </c>
      <c r="S337" s="364" t="e">
        <f t="shared" ref="S337:W337" si="330">IF(E259=0,"",E259)</f>
        <v>#REF!</v>
      </c>
      <c r="T337" s="364" t="e">
        <f t="shared" si="330"/>
        <v>#REF!</v>
      </c>
      <c r="U337" s="364" t="e">
        <f t="shared" si="330"/>
        <v>#REF!</v>
      </c>
      <c r="V337" s="364" t="e">
        <f t="shared" si="330"/>
        <v>#REF!</v>
      </c>
      <c r="W337" s="364" t="e">
        <f t="shared" si="330"/>
        <v>#REF!</v>
      </c>
      <c r="AA337" s="372">
        <v>43819</v>
      </c>
      <c r="AB337" s="261" t="e">
        <f t="shared" si="285"/>
        <v>#REF!</v>
      </c>
      <c r="AC337" s="261" t="e">
        <f t="shared" si="286"/>
        <v>#REF!</v>
      </c>
      <c r="AD337" s="333"/>
      <c r="AE337" s="258"/>
      <c r="AF337" s="258"/>
      <c r="AH337" s="8"/>
      <c r="AI337" s="8"/>
      <c r="AJ337" s="8"/>
      <c r="AK337" s="8"/>
      <c r="AL337" s="8"/>
      <c r="AM337" s="8"/>
      <c r="AN337" s="372">
        <f t="shared" si="130"/>
        <v>43819</v>
      </c>
      <c r="AO337" s="364" t="e">
        <f t="shared" ref="AO337:AP337" si="331">S338-V338</f>
        <v>#REF!</v>
      </c>
      <c r="AP337" s="364" t="e">
        <f t="shared" si="331"/>
        <v>#REF!</v>
      </c>
      <c r="AQ337" s="8"/>
      <c r="AR337" s="8"/>
      <c r="AS337" s="8"/>
      <c r="AT337" s="8"/>
      <c r="AU337" s="8"/>
      <c r="AV337" s="8"/>
    </row>
    <row r="338" spans="1:48" ht="13" x14ac:dyDescent="0.15">
      <c r="A338" s="8"/>
      <c r="B338" s="377">
        <f t="shared" si="132"/>
        <v>43819</v>
      </c>
      <c r="C338" s="378" t="e">
        <f t="shared" si="133"/>
        <v>#REF!</v>
      </c>
      <c r="D338" s="378" t="e">
        <f t="shared" ref="D338:E338" si="332">E260-H260</f>
        <v>#REF!</v>
      </c>
      <c r="E338" s="378" t="e">
        <f t="shared" si="332"/>
        <v>#REF!</v>
      </c>
      <c r="F338" s="379">
        <f t="shared" si="135"/>
        <v>43819</v>
      </c>
      <c r="G338" s="380" t="e">
        <f t="shared" ref="G338:P338" si="333">M260</f>
        <v>#REF!</v>
      </c>
      <c r="H338" s="380" t="e">
        <f t="shared" si="333"/>
        <v>#REF!</v>
      </c>
      <c r="I338" s="380" t="e">
        <f t="shared" si="333"/>
        <v>#REF!</v>
      </c>
      <c r="J338" s="380" t="e">
        <f t="shared" si="333"/>
        <v>#REF!</v>
      </c>
      <c r="K338" s="380" t="e">
        <f t="shared" si="333"/>
        <v>#REF!</v>
      </c>
      <c r="L338" s="380" t="e">
        <f t="shared" si="333"/>
        <v>#REF!</v>
      </c>
      <c r="M338" s="380" t="e">
        <f t="shared" si="333"/>
        <v>#REF!</v>
      </c>
      <c r="N338" s="380" t="e">
        <f t="shared" si="333"/>
        <v>#REF!</v>
      </c>
      <c r="O338" s="380" t="e">
        <f t="shared" si="333"/>
        <v>#REF!</v>
      </c>
      <c r="P338" s="380" t="e">
        <f t="shared" si="333"/>
        <v>#REF!</v>
      </c>
      <c r="Q338" s="381">
        <f t="shared" si="137"/>
        <v>43819</v>
      </c>
      <c r="R338" s="382" t="e">
        <f t="shared" si="138"/>
        <v>#REF!</v>
      </c>
      <c r="S338" s="382" t="e">
        <f t="shared" ref="S338:W338" si="334">IF(E260=0,"",E260)</f>
        <v>#REF!</v>
      </c>
      <c r="T338" s="382" t="e">
        <f t="shared" si="334"/>
        <v>#REF!</v>
      </c>
      <c r="U338" s="382" t="e">
        <f t="shared" si="334"/>
        <v>#REF!</v>
      </c>
      <c r="V338" s="382" t="e">
        <f t="shared" si="334"/>
        <v>#REF!</v>
      </c>
      <c r="W338" s="382" t="e">
        <f t="shared" si="334"/>
        <v>#REF!</v>
      </c>
      <c r="AA338" s="372">
        <v>43486</v>
      </c>
      <c r="AB338" s="261" t="e">
        <f t="shared" ref="AB338:AB349" si="335">D262</f>
        <v>#REF!</v>
      </c>
      <c r="AC338" s="261" t="e">
        <f t="shared" ref="AC338:AC349" si="336">G262</f>
        <v>#REF!</v>
      </c>
      <c r="AD338" s="333"/>
      <c r="AE338" s="258"/>
      <c r="AF338" s="258"/>
      <c r="AH338" s="8"/>
      <c r="AI338" s="8"/>
      <c r="AJ338" s="8"/>
      <c r="AK338" s="8"/>
      <c r="AL338" s="8"/>
      <c r="AM338" s="8"/>
      <c r="AN338" s="372">
        <f t="shared" si="130"/>
        <v>43486</v>
      </c>
      <c r="AO338" s="364" t="e">
        <f t="shared" ref="AO338:AP338" si="337">S339-V339</f>
        <v>#REF!</v>
      </c>
      <c r="AP338" s="364" t="e">
        <f t="shared" si="337"/>
        <v>#REF!</v>
      </c>
      <c r="AQ338" s="8"/>
      <c r="AR338" s="8"/>
      <c r="AS338" s="8"/>
      <c r="AT338" s="8"/>
      <c r="AU338" s="8"/>
      <c r="AV338" s="8"/>
    </row>
    <row r="339" spans="1:48" ht="13" x14ac:dyDescent="0.15">
      <c r="A339" s="8"/>
      <c r="B339" s="373">
        <f t="shared" si="132"/>
        <v>43486</v>
      </c>
      <c r="C339" s="374" t="e">
        <f t="shared" si="133"/>
        <v>#REF!</v>
      </c>
      <c r="D339" s="374" t="e">
        <f t="shared" ref="D339:E339" si="338">E261-H2571</f>
        <v>#REF!</v>
      </c>
      <c r="E339" s="374" t="e">
        <f t="shared" si="338"/>
        <v>#REF!</v>
      </c>
      <c r="F339" s="333">
        <f t="shared" si="135"/>
        <v>43486</v>
      </c>
      <c r="G339" s="332" t="e">
        <f t="shared" ref="G339:P339" si="339">M262</f>
        <v>#REF!</v>
      </c>
      <c r="H339" s="332" t="e">
        <f t="shared" si="339"/>
        <v>#REF!</v>
      </c>
      <c r="I339" s="332" t="e">
        <f t="shared" si="339"/>
        <v>#REF!</v>
      </c>
      <c r="J339" s="332" t="e">
        <f t="shared" si="339"/>
        <v>#REF!</v>
      </c>
      <c r="K339" s="332" t="e">
        <f t="shared" si="339"/>
        <v>#REF!</v>
      </c>
      <c r="L339" s="332" t="e">
        <f t="shared" si="339"/>
        <v>#REF!</v>
      </c>
      <c r="M339" s="332" t="e">
        <f t="shared" si="339"/>
        <v>#REF!</v>
      </c>
      <c r="N339" s="332" t="e">
        <f t="shared" si="339"/>
        <v>#REF!</v>
      </c>
      <c r="O339" s="332" t="e">
        <f t="shared" si="339"/>
        <v>#REF!</v>
      </c>
      <c r="P339" s="332" t="e">
        <f t="shared" si="339"/>
        <v>#REF!</v>
      </c>
      <c r="Q339" s="372">
        <f t="shared" si="137"/>
        <v>43486</v>
      </c>
      <c r="R339" s="364" t="e">
        <f t="shared" si="138"/>
        <v>#REF!</v>
      </c>
      <c r="S339" s="364" t="e">
        <f t="shared" ref="S339:W339" si="340">IF(E262=0,"",E262)</f>
        <v>#REF!</v>
      </c>
      <c r="T339" s="364" t="e">
        <f t="shared" si="340"/>
        <v>#REF!</v>
      </c>
      <c r="U339" s="364" t="e">
        <f t="shared" si="340"/>
        <v>#REF!</v>
      </c>
      <c r="V339" s="364" t="e">
        <f t="shared" si="340"/>
        <v>#REF!</v>
      </c>
      <c r="W339" s="364" t="e">
        <f t="shared" si="340"/>
        <v>#REF!</v>
      </c>
      <c r="AA339" s="372">
        <v>43517</v>
      </c>
      <c r="AB339" s="261" t="e">
        <f t="shared" si="335"/>
        <v>#REF!</v>
      </c>
      <c r="AC339" s="261" t="e">
        <f t="shared" si="336"/>
        <v>#REF!</v>
      </c>
      <c r="AD339" s="333"/>
      <c r="AE339" s="258"/>
      <c r="AF339" s="258"/>
      <c r="AH339" s="8"/>
      <c r="AI339" s="8"/>
      <c r="AJ339" s="8"/>
      <c r="AK339" s="8"/>
      <c r="AL339" s="8"/>
      <c r="AM339" s="8"/>
      <c r="AN339" s="372">
        <f t="shared" si="130"/>
        <v>43517</v>
      </c>
      <c r="AO339" s="364" t="e">
        <f t="shared" ref="AO339:AP339" si="341">S340-V340</f>
        <v>#REF!</v>
      </c>
      <c r="AP339" s="364" t="e">
        <f t="shared" si="341"/>
        <v>#REF!</v>
      </c>
      <c r="AQ339" s="8"/>
      <c r="AR339" s="8"/>
      <c r="AS339" s="8"/>
      <c r="AT339" s="8"/>
      <c r="AU339" s="8"/>
      <c r="AV339" s="8"/>
    </row>
    <row r="340" spans="1:48" ht="13" x14ac:dyDescent="0.15">
      <c r="A340" s="8"/>
      <c r="B340" s="373">
        <f t="shared" si="132"/>
        <v>43517</v>
      </c>
      <c r="C340" s="374" t="e">
        <f t="shared" si="133"/>
        <v>#REF!</v>
      </c>
      <c r="D340" s="374" t="e">
        <f t="shared" ref="D340:E340" si="342">E262-H2572</f>
        <v>#REF!</v>
      </c>
      <c r="E340" s="374" t="e">
        <f t="shared" si="342"/>
        <v>#REF!</v>
      </c>
      <c r="F340" s="333">
        <f t="shared" si="135"/>
        <v>43517</v>
      </c>
      <c r="G340" s="332" t="e">
        <f t="shared" ref="G340:P340" si="343">M263</f>
        <v>#REF!</v>
      </c>
      <c r="H340" s="332" t="e">
        <f t="shared" si="343"/>
        <v>#REF!</v>
      </c>
      <c r="I340" s="332" t="e">
        <f t="shared" si="343"/>
        <v>#REF!</v>
      </c>
      <c r="J340" s="332" t="e">
        <f t="shared" si="343"/>
        <v>#REF!</v>
      </c>
      <c r="K340" s="332" t="e">
        <f t="shared" si="343"/>
        <v>#REF!</v>
      </c>
      <c r="L340" s="332" t="e">
        <f t="shared" si="343"/>
        <v>#REF!</v>
      </c>
      <c r="M340" s="332" t="e">
        <f t="shared" si="343"/>
        <v>#REF!</v>
      </c>
      <c r="N340" s="332" t="e">
        <f t="shared" si="343"/>
        <v>#REF!</v>
      </c>
      <c r="O340" s="332" t="e">
        <f t="shared" si="343"/>
        <v>#REF!</v>
      </c>
      <c r="P340" s="332" t="e">
        <f t="shared" si="343"/>
        <v>#REF!</v>
      </c>
      <c r="Q340" s="372">
        <f t="shared" si="137"/>
        <v>43517</v>
      </c>
      <c r="R340" s="364" t="e">
        <f t="shared" si="138"/>
        <v>#REF!</v>
      </c>
      <c r="S340" s="364" t="e">
        <f t="shared" ref="S340:W340" si="344">IF(E263=0,"",E263)</f>
        <v>#REF!</v>
      </c>
      <c r="T340" s="364" t="e">
        <f t="shared" si="344"/>
        <v>#REF!</v>
      </c>
      <c r="U340" s="364" t="e">
        <f t="shared" si="344"/>
        <v>#REF!</v>
      </c>
      <c r="V340" s="364" t="e">
        <f t="shared" si="344"/>
        <v>#REF!</v>
      </c>
      <c r="W340" s="364" t="e">
        <f t="shared" si="344"/>
        <v>#REF!</v>
      </c>
      <c r="AA340" s="372">
        <v>43545</v>
      </c>
      <c r="AB340" s="261" t="e">
        <f t="shared" si="335"/>
        <v>#REF!</v>
      </c>
      <c r="AC340" s="261" t="e">
        <f t="shared" si="336"/>
        <v>#REF!</v>
      </c>
      <c r="AD340" s="333"/>
      <c r="AE340" s="258"/>
      <c r="AF340" s="258"/>
      <c r="AH340" s="8"/>
      <c r="AI340" s="8"/>
      <c r="AJ340" s="8"/>
      <c r="AK340" s="8"/>
      <c r="AL340" s="8"/>
      <c r="AM340" s="8"/>
      <c r="AN340" s="372">
        <f t="shared" si="130"/>
        <v>43545</v>
      </c>
      <c r="AO340" s="364" t="e">
        <f t="shared" ref="AO340:AP340" si="345">S341-V341</f>
        <v>#REF!</v>
      </c>
      <c r="AP340" s="364" t="e">
        <f t="shared" si="345"/>
        <v>#REF!</v>
      </c>
      <c r="AQ340" s="8"/>
      <c r="AR340" s="8"/>
      <c r="AS340" s="8"/>
      <c r="AT340" s="8"/>
      <c r="AU340" s="8"/>
      <c r="AV340" s="8"/>
    </row>
    <row r="341" spans="1:48" ht="13" x14ac:dyDescent="0.15">
      <c r="A341" s="8"/>
      <c r="B341" s="373">
        <f t="shared" si="132"/>
        <v>43545</v>
      </c>
      <c r="C341" s="361" t="e">
        <f t="shared" si="133"/>
        <v>#REF!</v>
      </c>
      <c r="D341" s="374" t="e">
        <f t="shared" ref="D341:E341" si="346">E263-H2573</f>
        <v>#REF!</v>
      </c>
      <c r="E341" s="374" t="e">
        <f t="shared" si="346"/>
        <v>#REF!</v>
      </c>
      <c r="F341" s="333">
        <f t="shared" si="135"/>
        <v>43545</v>
      </c>
      <c r="G341" s="332" t="e">
        <f t="shared" ref="G341:P341" si="347">M264</f>
        <v>#REF!</v>
      </c>
      <c r="H341" s="332" t="e">
        <f t="shared" si="347"/>
        <v>#REF!</v>
      </c>
      <c r="I341" s="332" t="e">
        <f t="shared" si="347"/>
        <v>#REF!</v>
      </c>
      <c r="J341" s="332" t="e">
        <f t="shared" si="347"/>
        <v>#REF!</v>
      </c>
      <c r="K341" s="332" t="e">
        <f t="shared" si="347"/>
        <v>#REF!</v>
      </c>
      <c r="L341" s="332" t="e">
        <f t="shared" si="347"/>
        <v>#REF!</v>
      </c>
      <c r="M341" s="332" t="e">
        <f t="shared" si="347"/>
        <v>#REF!</v>
      </c>
      <c r="N341" s="332" t="e">
        <f t="shared" si="347"/>
        <v>#REF!</v>
      </c>
      <c r="O341" s="332" t="e">
        <f t="shared" si="347"/>
        <v>#REF!</v>
      </c>
      <c r="P341" s="332" t="e">
        <f t="shared" si="347"/>
        <v>#REF!</v>
      </c>
      <c r="Q341" s="372">
        <f t="shared" si="137"/>
        <v>43545</v>
      </c>
      <c r="R341" s="364" t="e">
        <f t="shared" si="138"/>
        <v>#REF!</v>
      </c>
      <c r="S341" s="364" t="e">
        <f t="shared" ref="S341:W341" si="348">IF(E264=0,"",E264)</f>
        <v>#REF!</v>
      </c>
      <c r="T341" s="364" t="e">
        <f t="shared" si="348"/>
        <v>#REF!</v>
      </c>
      <c r="U341" s="364" t="e">
        <f t="shared" si="348"/>
        <v>#REF!</v>
      </c>
      <c r="V341" s="364" t="e">
        <f t="shared" si="348"/>
        <v>#REF!</v>
      </c>
      <c r="W341" s="364" t="e">
        <f t="shared" si="348"/>
        <v>#REF!</v>
      </c>
      <c r="AA341" s="372">
        <v>43576</v>
      </c>
      <c r="AB341" s="261" t="e">
        <f t="shared" si="335"/>
        <v>#REF!</v>
      </c>
      <c r="AC341" s="261" t="e">
        <f t="shared" si="336"/>
        <v>#REF!</v>
      </c>
      <c r="AD341" s="333"/>
      <c r="AE341" s="258"/>
      <c r="AF341" s="258"/>
      <c r="AH341" s="8"/>
      <c r="AI341" s="8"/>
      <c r="AJ341" s="8"/>
      <c r="AK341" s="8"/>
      <c r="AL341" s="8"/>
      <c r="AM341" s="8"/>
      <c r="AN341" s="372">
        <f t="shared" si="130"/>
        <v>43576</v>
      </c>
      <c r="AO341" s="364" t="e">
        <f t="shared" ref="AO341:AP341" si="349">S342-V342</f>
        <v>#REF!</v>
      </c>
      <c r="AP341" s="364" t="e">
        <f t="shared" si="349"/>
        <v>#REF!</v>
      </c>
      <c r="AQ341" s="8"/>
      <c r="AR341" s="8"/>
      <c r="AS341" s="8"/>
      <c r="AT341" s="8"/>
      <c r="AU341" s="8"/>
      <c r="AV341" s="8"/>
    </row>
    <row r="342" spans="1:48" ht="13" x14ac:dyDescent="0.15">
      <c r="A342" s="8"/>
      <c r="B342" s="373">
        <f t="shared" si="132"/>
        <v>43576</v>
      </c>
      <c r="C342" s="374" t="e">
        <f t="shared" si="133"/>
        <v>#REF!</v>
      </c>
      <c r="D342" s="374" t="e">
        <f t="shared" ref="D342:E342" si="350">E264-H2574</f>
        <v>#REF!</v>
      </c>
      <c r="E342" s="374" t="e">
        <f t="shared" si="350"/>
        <v>#REF!</v>
      </c>
      <c r="F342" s="333">
        <f t="shared" si="135"/>
        <v>43576</v>
      </c>
      <c r="G342" s="332" t="e">
        <f t="shared" ref="G342:P342" si="351">M265</f>
        <v>#REF!</v>
      </c>
      <c r="H342" s="332" t="e">
        <f t="shared" si="351"/>
        <v>#REF!</v>
      </c>
      <c r="I342" s="332" t="e">
        <f t="shared" si="351"/>
        <v>#REF!</v>
      </c>
      <c r="J342" s="332" t="e">
        <f t="shared" si="351"/>
        <v>#REF!</v>
      </c>
      <c r="K342" s="332" t="e">
        <f t="shared" si="351"/>
        <v>#REF!</v>
      </c>
      <c r="L342" s="332" t="e">
        <f t="shared" si="351"/>
        <v>#REF!</v>
      </c>
      <c r="M342" s="332" t="e">
        <f t="shared" si="351"/>
        <v>#REF!</v>
      </c>
      <c r="N342" s="332" t="e">
        <f t="shared" si="351"/>
        <v>#REF!</v>
      </c>
      <c r="O342" s="332" t="e">
        <f t="shared" si="351"/>
        <v>#REF!</v>
      </c>
      <c r="P342" s="332" t="e">
        <f t="shared" si="351"/>
        <v>#REF!</v>
      </c>
      <c r="Q342" s="372">
        <f t="shared" si="137"/>
        <v>43576</v>
      </c>
      <c r="R342" s="364" t="e">
        <f t="shared" si="138"/>
        <v>#REF!</v>
      </c>
      <c r="S342" s="364" t="e">
        <f t="shared" ref="S342:W342" si="352">IF(E265=0,"",E265)</f>
        <v>#REF!</v>
      </c>
      <c r="T342" s="364" t="e">
        <f t="shared" si="352"/>
        <v>#REF!</v>
      </c>
      <c r="U342" s="364" t="e">
        <f t="shared" si="352"/>
        <v>#REF!</v>
      </c>
      <c r="V342" s="364" t="e">
        <f t="shared" si="352"/>
        <v>#REF!</v>
      </c>
      <c r="W342" s="364" t="e">
        <f t="shared" si="352"/>
        <v>#REF!</v>
      </c>
      <c r="AA342" s="372">
        <v>43606</v>
      </c>
      <c r="AB342" s="261" t="e">
        <f t="shared" si="335"/>
        <v>#REF!</v>
      </c>
      <c r="AC342" s="261" t="e">
        <f t="shared" si="336"/>
        <v>#REF!</v>
      </c>
      <c r="AD342" s="333"/>
      <c r="AE342" s="258"/>
      <c r="AF342" s="258"/>
      <c r="AH342" s="8"/>
      <c r="AI342" s="8"/>
      <c r="AJ342" s="8"/>
      <c r="AK342" s="8"/>
      <c r="AL342" s="8"/>
      <c r="AM342" s="8"/>
      <c r="AN342" s="372">
        <f t="shared" si="130"/>
        <v>43606</v>
      </c>
      <c r="AO342" s="364" t="e">
        <f t="shared" ref="AO342:AP342" si="353">S343-V343</f>
        <v>#REF!</v>
      </c>
      <c r="AP342" s="364" t="e">
        <f t="shared" si="353"/>
        <v>#REF!</v>
      </c>
      <c r="AQ342" s="8"/>
      <c r="AR342" s="8"/>
      <c r="AS342" s="8"/>
      <c r="AT342" s="8"/>
      <c r="AU342" s="8"/>
      <c r="AV342" s="8"/>
    </row>
    <row r="343" spans="1:48" ht="13" x14ac:dyDescent="0.15">
      <c r="A343" s="8"/>
      <c r="B343" s="373">
        <f t="shared" si="132"/>
        <v>43606</v>
      </c>
      <c r="C343" s="374" t="e">
        <f t="shared" si="133"/>
        <v>#REF!</v>
      </c>
      <c r="D343" s="374" t="e">
        <f t="shared" ref="D343:E343" si="354">E265-H2575</f>
        <v>#REF!</v>
      </c>
      <c r="E343" s="374" t="e">
        <f t="shared" si="354"/>
        <v>#REF!</v>
      </c>
      <c r="F343" s="333">
        <f t="shared" si="135"/>
        <v>43606</v>
      </c>
      <c r="G343" s="332" t="e">
        <f t="shared" ref="G343:P343" si="355">M266</f>
        <v>#REF!</v>
      </c>
      <c r="H343" s="332" t="e">
        <f t="shared" si="355"/>
        <v>#REF!</v>
      </c>
      <c r="I343" s="332" t="e">
        <f t="shared" si="355"/>
        <v>#REF!</v>
      </c>
      <c r="J343" s="332" t="e">
        <f t="shared" si="355"/>
        <v>#REF!</v>
      </c>
      <c r="K343" s="332" t="e">
        <f t="shared" si="355"/>
        <v>#REF!</v>
      </c>
      <c r="L343" s="332" t="e">
        <f t="shared" si="355"/>
        <v>#REF!</v>
      </c>
      <c r="M343" s="332" t="e">
        <f t="shared" si="355"/>
        <v>#REF!</v>
      </c>
      <c r="N343" s="332" t="e">
        <f t="shared" si="355"/>
        <v>#REF!</v>
      </c>
      <c r="O343" s="332" t="e">
        <f t="shared" si="355"/>
        <v>#REF!</v>
      </c>
      <c r="P343" s="332" t="e">
        <f t="shared" si="355"/>
        <v>#REF!</v>
      </c>
      <c r="Q343" s="372">
        <f t="shared" si="137"/>
        <v>43606</v>
      </c>
      <c r="R343" s="364" t="e">
        <f t="shared" si="138"/>
        <v>#REF!</v>
      </c>
      <c r="S343" s="364" t="e">
        <f t="shared" ref="S343:W343" si="356">IF(E266=0,"",E266)</f>
        <v>#REF!</v>
      </c>
      <c r="T343" s="364" t="e">
        <f t="shared" si="356"/>
        <v>#REF!</v>
      </c>
      <c r="U343" s="364" t="e">
        <f t="shared" si="356"/>
        <v>#REF!</v>
      </c>
      <c r="V343" s="364" t="e">
        <f t="shared" si="356"/>
        <v>#REF!</v>
      </c>
      <c r="W343" s="364" t="e">
        <f t="shared" si="356"/>
        <v>#REF!</v>
      </c>
      <c r="AA343" s="372">
        <v>43637</v>
      </c>
      <c r="AB343" s="261" t="e">
        <f t="shared" si="335"/>
        <v>#REF!</v>
      </c>
      <c r="AC343" s="261" t="e">
        <f t="shared" si="336"/>
        <v>#REF!</v>
      </c>
      <c r="AD343" s="333"/>
      <c r="AE343" s="258"/>
      <c r="AF343" s="258"/>
      <c r="AH343" s="8"/>
      <c r="AI343" s="8"/>
      <c r="AJ343" s="8"/>
      <c r="AK343" s="8"/>
      <c r="AL343" s="8"/>
      <c r="AM343" s="8"/>
      <c r="AN343" s="372">
        <f t="shared" si="130"/>
        <v>43637</v>
      </c>
      <c r="AO343" s="364" t="e">
        <f t="shared" ref="AO343:AP343" si="357">S344-V344</f>
        <v>#REF!</v>
      </c>
      <c r="AP343" s="364" t="e">
        <f t="shared" si="357"/>
        <v>#REF!</v>
      </c>
      <c r="AQ343" s="8"/>
      <c r="AR343" s="8"/>
      <c r="AS343" s="8"/>
      <c r="AT343" s="8"/>
      <c r="AU343" s="8"/>
      <c r="AV343" s="8"/>
    </row>
    <row r="344" spans="1:48" ht="13" x14ac:dyDescent="0.15">
      <c r="A344" s="8"/>
      <c r="B344" s="373">
        <f t="shared" si="132"/>
        <v>43637</v>
      </c>
      <c r="C344" s="374" t="e">
        <f t="shared" si="133"/>
        <v>#REF!</v>
      </c>
      <c r="D344" s="374" t="e">
        <f t="shared" ref="D344:E344" si="358">E266-H2576</f>
        <v>#REF!</v>
      </c>
      <c r="E344" s="374" t="e">
        <f t="shared" si="358"/>
        <v>#REF!</v>
      </c>
      <c r="F344" s="333">
        <f t="shared" si="135"/>
        <v>43637</v>
      </c>
      <c r="G344" s="332" t="e">
        <f t="shared" ref="G344:P344" si="359">M267</f>
        <v>#REF!</v>
      </c>
      <c r="H344" s="332" t="e">
        <f t="shared" si="359"/>
        <v>#REF!</v>
      </c>
      <c r="I344" s="332" t="e">
        <f t="shared" si="359"/>
        <v>#REF!</v>
      </c>
      <c r="J344" s="332" t="e">
        <f t="shared" si="359"/>
        <v>#REF!</v>
      </c>
      <c r="K344" s="332" t="e">
        <f t="shared" si="359"/>
        <v>#REF!</v>
      </c>
      <c r="L344" s="332" t="e">
        <f t="shared" si="359"/>
        <v>#REF!</v>
      </c>
      <c r="M344" s="332" t="e">
        <f t="shared" si="359"/>
        <v>#REF!</v>
      </c>
      <c r="N344" s="332" t="e">
        <f t="shared" si="359"/>
        <v>#REF!</v>
      </c>
      <c r="O344" s="332" t="e">
        <f t="shared" si="359"/>
        <v>#REF!</v>
      </c>
      <c r="P344" s="332" t="e">
        <f t="shared" si="359"/>
        <v>#REF!</v>
      </c>
      <c r="Q344" s="372">
        <f t="shared" si="137"/>
        <v>43637</v>
      </c>
      <c r="R344" s="364" t="e">
        <f t="shared" si="138"/>
        <v>#REF!</v>
      </c>
      <c r="S344" s="364" t="e">
        <f t="shared" ref="S344:W344" si="360">IF(E267=0,"",E267)</f>
        <v>#REF!</v>
      </c>
      <c r="T344" s="364" t="e">
        <f t="shared" si="360"/>
        <v>#REF!</v>
      </c>
      <c r="U344" s="364" t="e">
        <f t="shared" si="360"/>
        <v>#REF!</v>
      </c>
      <c r="V344" s="364" t="e">
        <f t="shared" si="360"/>
        <v>#REF!</v>
      </c>
      <c r="W344" s="364" t="e">
        <f t="shared" si="360"/>
        <v>#REF!</v>
      </c>
      <c r="AA344" s="372">
        <v>43667</v>
      </c>
      <c r="AB344" s="261" t="e">
        <f t="shared" si="335"/>
        <v>#REF!</v>
      </c>
      <c r="AC344" s="261" t="e">
        <f t="shared" si="336"/>
        <v>#REF!</v>
      </c>
      <c r="AD344" s="333"/>
      <c r="AE344" s="258"/>
      <c r="AF344" s="258"/>
      <c r="AH344" s="8"/>
      <c r="AI344" s="8"/>
      <c r="AJ344" s="8"/>
      <c r="AK344" s="8"/>
      <c r="AL344" s="8"/>
      <c r="AM344" s="8"/>
      <c r="AN344" s="372">
        <f t="shared" si="130"/>
        <v>43667</v>
      </c>
      <c r="AO344" s="364" t="e">
        <f t="shared" ref="AO344:AP344" si="361">S345-V345</f>
        <v>#REF!</v>
      </c>
      <c r="AP344" s="364" t="e">
        <f t="shared" si="361"/>
        <v>#REF!</v>
      </c>
      <c r="AQ344" s="8"/>
      <c r="AR344" s="8"/>
      <c r="AS344" s="8"/>
      <c r="AT344" s="8"/>
      <c r="AU344" s="8"/>
      <c r="AV344" s="8"/>
    </row>
    <row r="345" spans="1:48" ht="13" x14ac:dyDescent="0.15">
      <c r="A345" s="8"/>
      <c r="B345" s="373">
        <f t="shared" si="132"/>
        <v>43667</v>
      </c>
      <c r="C345" s="374" t="e">
        <f t="shared" si="133"/>
        <v>#REF!</v>
      </c>
      <c r="D345" s="374" t="e">
        <f t="shared" ref="D345:E345" si="362">E267-H2577</f>
        <v>#REF!</v>
      </c>
      <c r="E345" s="374" t="e">
        <f t="shared" si="362"/>
        <v>#REF!</v>
      </c>
      <c r="F345" s="333">
        <f t="shared" si="135"/>
        <v>43667</v>
      </c>
      <c r="G345" s="332" t="e">
        <f t="shared" ref="G345:P345" si="363">M268</f>
        <v>#REF!</v>
      </c>
      <c r="H345" s="332" t="e">
        <f t="shared" si="363"/>
        <v>#REF!</v>
      </c>
      <c r="I345" s="332" t="e">
        <f t="shared" si="363"/>
        <v>#REF!</v>
      </c>
      <c r="J345" s="332" t="e">
        <f t="shared" si="363"/>
        <v>#REF!</v>
      </c>
      <c r="K345" s="332" t="e">
        <f t="shared" si="363"/>
        <v>#REF!</v>
      </c>
      <c r="L345" s="332" t="e">
        <f t="shared" si="363"/>
        <v>#REF!</v>
      </c>
      <c r="M345" s="332" t="e">
        <f t="shared" si="363"/>
        <v>#REF!</v>
      </c>
      <c r="N345" s="332" t="e">
        <f t="shared" si="363"/>
        <v>#REF!</v>
      </c>
      <c r="O345" s="332" t="e">
        <f t="shared" si="363"/>
        <v>#REF!</v>
      </c>
      <c r="P345" s="332" t="e">
        <f t="shared" si="363"/>
        <v>#REF!</v>
      </c>
      <c r="Q345" s="372">
        <f t="shared" si="137"/>
        <v>43667</v>
      </c>
      <c r="R345" s="364" t="e">
        <f t="shared" si="138"/>
        <v>#REF!</v>
      </c>
      <c r="S345" s="364" t="e">
        <f t="shared" ref="S345:W345" si="364">IF(E268=0,"",E268)</f>
        <v>#REF!</v>
      </c>
      <c r="T345" s="364" t="e">
        <f t="shared" si="364"/>
        <v>#REF!</v>
      </c>
      <c r="U345" s="364" t="e">
        <f t="shared" si="364"/>
        <v>#REF!</v>
      </c>
      <c r="V345" s="364" t="e">
        <f t="shared" si="364"/>
        <v>#REF!</v>
      </c>
      <c r="W345" s="364" t="e">
        <f t="shared" si="364"/>
        <v>#REF!</v>
      </c>
      <c r="AA345" s="372">
        <v>43698</v>
      </c>
      <c r="AB345" s="261" t="e">
        <f t="shared" si="335"/>
        <v>#REF!</v>
      </c>
      <c r="AC345" s="261" t="e">
        <f t="shared" si="336"/>
        <v>#REF!</v>
      </c>
      <c r="AD345" s="333"/>
      <c r="AE345" s="258"/>
      <c r="AF345" s="258"/>
      <c r="AH345" s="8"/>
      <c r="AI345" s="8"/>
      <c r="AJ345" s="8"/>
      <c r="AK345" s="8"/>
      <c r="AL345" s="8"/>
      <c r="AM345" s="8"/>
      <c r="AN345" s="372">
        <f t="shared" si="130"/>
        <v>43698</v>
      </c>
      <c r="AO345" s="364" t="e">
        <f t="shared" ref="AO345:AP345" si="365">S346-V346</f>
        <v>#REF!</v>
      </c>
      <c r="AP345" s="364" t="e">
        <f t="shared" si="365"/>
        <v>#REF!</v>
      </c>
      <c r="AQ345" s="8"/>
      <c r="AR345" s="8"/>
      <c r="AS345" s="8"/>
      <c r="AT345" s="8"/>
      <c r="AU345" s="8"/>
      <c r="AV345" s="8"/>
    </row>
    <row r="346" spans="1:48" ht="13" x14ac:dyDescent="0.15">
      <c r="A346" s="8"/>
      <c r="B346" s="373">
        <f t="shared" si="132"/>
        <v>43698</v>
      </c>
      <c r="C346" s="374" t="e">
        <f t="shared" si="133"/>
        <v>#REF!</v>
      </c>
      <c r="D346" s="374" t="e">
        <f t="shared" ref="D346:E346" si="366">E268-H2578</f>
        <v>#REF!</v>
      </c>
      <c r="E346" s="374" t="e">
        <f t="shared" si="366"/>
        <v>#REF!</v>
      </c>
      <c r="F346" s="333">
        <f t="shared" si="135"/>
        <v>43698</v>
      </c>
      <c r="G346" s="332" t="e">
        <f t="shared" ref="G346:P346" si="367">M269</f>
        <v>#REF!</v>
      </c>
      <c r="H346" s="332" t="e">
        <f t="shared" si="367"/>
        <v>#REF!</v>
      </c>
      <c r="I346" s="332" t="e">
        <f t="shared" si="367"/>
        <v>#REF!</v>
      </c>
      <c r="J346" s="332" t="e">
        <f t="shared" si="367"/>
        <v>#REF!</v>
      </c>
      <c r="K346" s="332" t="e">
        <f t="shared" si="367"/>
        <v>#REF!</v>
      </c>
      <c r="L346" s="332" t="e">
        <f t="shared" si="367"/>
        <v>#REF!</v>
      </c>
      <c r="M346" s="332" t="e">
        <f t="shared" si="367"/>
        <v>#REF!</v>
      </c>
      <c r="N346" s="332" t="e">
        <f t="shared" si="367"/>
        <v>#REF!</v>
      </c>
      <c r="O346" s="332" t="e">
        <f t="shared" si="367"/>
        <v>#REF!</v>
      </c>
      <c r="P346" s="332" t="e">
        <f t="shared" si="367"/>
        <v>#REF!</v>
      </c>
      <c r="Q346" s="372">
        <f t="shared" si="137"/>
        <v>43698</v>
      </c>
      <c r="R346" s="364" t="e">
        <f t="shared" si="138"/>
        <v>#REF!</v>
      </c>
      <c r="S346" s="364" t="e">
        <f t="shared" ref="S346:W346" si="368">IF(E269=0,"",E269)</f>
        <v>#REF!</v>
      </c>
      <c r="T346" s="364" t="e">
        <f t="shared" si="368"/>
        <v>#REF!</v>
      </c>
      <c r="U346" s="364" t="e">
        <f t="shared" si="368"/>
        <v>#REF!</v>
      </c>
      <c r="V346" s="364" t="e">
        <f t="shared" si="368"/>
        <v>#REF!</v>
      </c>
      <c r="W346" s="364" t="e">
        <f t="shared" si="368"/>
        <v>#REF!</v>
      </c>
      <c r="AA346" s="372">
        <v>43729</v>
      </c>
      <c r="AB346" s="261" t="e">
        <f t="shared" si="335"/>
        <v>#REF!</v>
      </c>
      <c r="AC346" s="261" t="e">
        <f t="shared" si="336"/>
        <v>#REF!</v>
      </c>
      <c r="AD346" s="333"/>
      <c r="AE346" s="258"/>
      <c r="AF346" s="258"/>
      <c r="AH346" s="8"/>
      <c r="AI346" s="8"/>
      <c r="AJ346" s="8"/>
      <c r="AK346" s="8"/>
      <c r="AL346" s="8"/>
      <c r="AM346" s="8"/>
      <c r="AN346" s="372">
        <f t="shared" si="130"/>
        <v>43729</v>
      </c>
      <c r="AO346" s="364" t="e">
        <f t="shared" ref="AO346:AP346" si="369">S347-V347</f>
        <v>#REF!</v>
      </c>
      <c r="AP346" s="364" t="e">
        <f t="shared" si="369"/>
        <v>#REF!</v>
      </c>
      <c r="AQ346" s="8"/>
      <c r="AR346" s="8"/>
      <c r="AS346" s="8"/>
      <c r="AT346" s="8"/>
      <c r="AU346" s="8"/>
      <c r="AV346" s="8"/>
    </row>
    <row r="347" spans="1:48" ht="13" x14ac:dyDescent="0.15">
      <c r="A347" s="8"/>
      <c r="B347" s="373">
        <f t="shared" si="132"/>
        <v>43729</v>
      </c>
      <c r="C347" s="374" t="e">
        <f t="shared" si="133"/>
        <v>#REF!</v>
      </c>
      <c r="D347" s="374" t="e">
        <f t="shared" ref="D347:E347" si="370">E269-H2579</f>
        <v>#REF!</v>
      </c>
      <c r="E347" s="374" t="e">
        <f t="shared" si="370"/>
        <v>#REF!</v>
      </c>
      <c r="F347" s="333">
        <f t="shared" si="135"/>
        <v>43729</v>
      </c>
      <c r="G347" s="332" t="e">
        <f t="shared" ref="G347:P347" si="371">M270</f>
        <v>#REF!</v>
      </c>
      <c r="H347" s="332" t="e">
        <f t="shared" si="371"/>
        <v>#REF!</v>
      </c>
      <c r="I347" s="332" t="e">
        <f t="shared" si="371"/>
        <v>#REF!</v>
      </c>
      <c r="J347" s="332" t="e">
        <f t="shared" si="371"/>
        <v>#REF!</v>
      </c>
      <c r="K347" s="332" t="e">
        <f t="shared" si="371"/>
        <v>#REF!</v>
      </c>
      <c r="L347" s="332" t="e">
        <f t="shared" si="371"/>
        <v>#REF!</v>
      </c>
      <c r="M347" s="332" t="e">
        <f t="shared" si="371"/>
        <v>#REF!</v>
      </c>
      <c r="N347" s="332" t="e">
        <f t="shared" si="371"/>
        <v>#REF!</v>
      </c>
      <c r="O347" s="332" t="e">
        <f t="shared" si="371"/>
        <v>#REF!</v>
      </c>
      <c r="P347" s="332" t="e">
        <f t="shared" si="371"/>
        <v>#REF!</v>
      </c>
      <c r="Q347" s="372">
        <f t="shared" si="137"/>
        <v>43729</v>
      </c>
      <c r="R347" s="364" t="e">
        <f t="shared" si="138"/>
        <v>#REF!</v>
      </c>
      <c r="S347" s="364" t="e">
        <f t="shared" ref="S347:W347" si="372">IF(E270=0,"",E270)</f>
        <v>#REF!</v>
      </c>
      <c r="T347" s="364" t="e">
        <f t="shared" si="372"/>
        <v>#REF!</v>
      </c>
      <c r="U347" s="364" t="e">
        <f t="shared" si="372"/>
        <v>#REF!</v>
      </c>
      <c r="V347" s="364" t="e">
        <f t="shared" si="372"/>
        <v>#REF!</v>
      </c>
      <c r="W347" s="364" t="e">
        <f t="shared" si="372"/>
        <v>#REF!</v>
      </c>
      <c r="AA347" s="372">
        <v>43759</v>
      </c>
      <c r="AB347" s="261" t="e">
        <f t="shared" si="335"/>
        <v>#REF!</v>
      </c>
      <c r="AC347" s="261" t="e">
        <f t="shared" si="336"/>
        <v>#REF!</v>
      </c>
      <c r="AD347" s="333"/>
      <c r="AE347" s="258"/>
      <c r="AF347" s="258"/>
      <c r="AH347" s="8"/>
      <c r="AI347" s="8"/>
      <c r="AJ347" s="8"/>
      <c r="AK347" s="8"/>
      <c r="AL347" s="8"/>
      <c r="AM347" s="8"/>
      <c r="AN347" s="372">
        <f t="shared" si="130"/>
        <v>43759</v>
      </c>
      <c r="AO347" s="364" t="e">
        <f t="shared" ref="AO347:AP347" si="373">S348-V348</f>
        <v>#REF!</v>
      </c>
      <c r="AP347" s="364" t="e">
        <f t="shared" si="373"/>
        <v>#REF!</v>
      </c>
      <c r="AQ347" s="8"/>
      <c r="AR347" s="8"/>
      <c r="AS347" s="8"/>
      <c r="AT347" s="8"/>
      <c r="AU347" s="8"/>
      <c r="AV347" s="8"/>
    </row>
    <row r="348" spans="1:48" ht="13" x14ac:dyDescent="0.15">
      <c r="A348" s="8"/>
      <c r="B348" s="373">
        <f t="shared" si="132"/>
        <v>43759</v>
      </c>
      <c r="C348" s="374" t="e">
        <f t="shared" si="133"/>
        <v>#REF!</v>
      </c>
      <c r="D348" s="374" t="e">
        <f t="shared" ref="D348:E348" si="374">E270-H2580</f>
        <v>#REF!</v>
      </c>
      <c r="E348" s="374" t="e">
        <f t="shared" si="374"/>
        <v>#REF!</v>
      </c>
      <c r="F348" s="333">
        <f t="shared" si="135"/>
        <v>43759</v>
      </c>
      <c r="G348" s="332" t="e">
        <f t="shared" ref="G348:P348" si="375">M271</f>
        <v>#REF!</v>
      </c>
      <c r="H348" s="332" t="e">
        <f t="shared" si="375"/>
        <v>#REF!</v>
      </c>
      <c r="I348" s="332" t="e">
        <f t="shared" si="375"/>
        <v>#REF!</v>
      </c>
      <c r="J348" s="332" t="e">
        <f t="shared" si="375"/>
        <v>#REF!</v>
      </c>
      <c r="K348" s="332" t="e">
        <f t="shared" si="375"/>
        <v>#REF!</v>
      </c>
      <c r="L348" s="332" t="e">
        <f t="shared" si="375"/>
        <v>#REF!</v>
      </c>
      <c r="M348" s="332" t="e">
        <f t="shared" si="375"/>
        <v>#REF!</v>
      </c>
      <c r="N348" s="332" t="e">
        <f t="shared" si="375"/>
        <v>#REF!</v>
      </c>
      <c r="O348" s="332" t="e">
        <f t="shared" si="375"/>
        <v>#REF!</v>
      </c>
      <c r="P348" s="332" t="e">
        <f t="shared" si="375"/>
        <v>#REF!</v>
      </c>
      <c r="Q348" s="372">
        <f t="shared" si="137"/>
        <v>43759</v>
      </c>
      <c r="R348" s="364" t="e">
        <f t="shared" si="138"/>
        <v>#REF!</v>
      </c>
      <c r="S348" s="364" t="e">
        <f t="shared" ref="S348:W348" si="376">IF(E271=0,"",E271)</f>
        <v>#REF!</v>
      </c>
      <c r="T348" s="364" t="e">
        <f t="shared" si="376"/>
        <v>#REF!</v>
      </c>
      <c r="U348" s="364" t="e">
        <f t="shared" si="376"/>
        <v>#REF!</v>
      </c>
      <c r="V348" s="364" t="e">
        <f t="shared" si="376"/>
        <v>#REF!</v>
      </c>
      <c r="W348" s="364" t="e">
        <f t="shared" si="376"/>
        <v>#REF!</v>
      </c>
      <c r="AA348" s="372">
        <v>43790</v>
      </c>
      <c r="AB348" s="261" t="e">
        <f t="shared" si="335"/>
        <v>#REF!</v>
      </c>
      <c r="AC348" s="261" t="e">
        <f t="shared" si="336"/>
        <v>#REF!</v>
      </c>
      <c r="AD348" s="333"/>
      <c r="AE348" s="258"/>
      <c r="AF348" s="258"/>
      <c r="AH348" s="8"/>
      <c r="AI348" s="8"/>
      <c r="AJ348" s="8"/>
      <c r="AK348" s="8"/>
      <c r="AL348" s="8"/>
      <c r="AM348" s="8"/>
      <c r="AN348" s="372">
        <f t="shared" si="130"/>
        <v>43790</v>
      </c>
      <c r="AO348" s="364" t="e">
        <f t="shared" ref="AO348:AP348" si="377">S349-V349</f>
        <v>#REF!</v>
      </c>
      <c r="AP348" s="364" t="e">
        <f t="shared" si="377"/>
        <v>#REF!</v>
      </c>
      <c r="AQ348" s="8"/>
      <c r="AR348" s="8"/>
      <c r="AS348" s="8"/>
      <c r="AT348" s="8"/>
      <c r="AU348" s="8"/>
      <c r="AV348" s="8"/>
    </row>
    <row r="349" spans="1:48" ht="13" x14ac:dyDescent="0.15">
      <c r="A349" s="8"/>
      <c r="B349" s="373">
        <f t="shared" si="132"/>
        <v>43790</v>
      </c>
      <c r="C349" s="374" t="e">
        <f t="shared" si="133"/>
        <v>#REF!</v>
      </c>
      <c r="D349" s="374" t="e">
        <f t="shared" ref="D349:E349" si="378">E271-H2581</f>
        <v>#REF!</v>
      </c>
      <c r="E349" s="374" t="e">
        <f t="shared" si="378"/>
        <v>#REF!</v>
      </c>
      <c r="F349" s="333">
        <f t="shared" si="135"/>
        <v>43790</v>
      </c>
      <c r="G349" s="332" t="e">
        <f t="shared" ref="G349:P349" si="379">M272</f>
        <v>#REF!</v>
      </c>
      <c r="H349" s="332" t="e">
        <f t="shared" si="379"/>
        <v>#REF!</v>
      </c>
      <c r="I349" s="332" t="e">
        <f t="shared" si="379"/>
        <v>#REF!</v>
      </c>
      <c r="J349" s="332" t="e">
        <f t="shared" si="379"/>
        <v>#REF!</v>
      </c>
      <c r="K349" s="332" t="e">
        <f t="shared" si="379"/>
        <v>#REF!</v>
      </c>
      <c r="L349" s="332" t="e">
        <f t="shared" si="379"/>
        <v>#REF!</v>
      </c>
      <c r="M349" s="332" t="e">
        <f t="shared" si="379"/>
        <v>#REF!</v>
      </c>
      <c r="N349" s="332" t="e">
        <f t="shared" si="379"/>
        <v>#REF!</v>
      </c>
      <c r="O349" s="332" t="e">
        <f t="shared" si="379"/>
        <v>#REF!</v>
      </c>
      <c r="P349" s="332" t="e">
        <f t="shared" si="379"/>
        <v>#REF!</v>
      </c>
      <c r="Q349" s="372">
        <f t="shared" si="137"/>
        <v>43790</v>
      </c>
      <c r="R349" s="364" t="e">
        <f t="shared" si="138"/>
        <v>#REF!</v>
      </c>
      <c r="S349" s="364" t="e">
        <f t="shared" ref="S349:W349" si="380">IF(E272=0,"",E272)</f>
        <v>#REF!</v>
      </c>
      <c r="T349" s="364" t="e">
        <f t="shared" si="380"/>
        <v>#REF!</v>
      </c>
      <c r="U349" s="364" t="e">
        <f t="shared" si="380"/>
        <v>#REF!</v>
      </c>
      <c r="V349" s="364" t="e">
        <f t="shared" si="380"/>
        <v>#REF!</v>
      </c>
      <c r="W349" s="364" t="e">
        <f t="shared" si="380"/>
        <v>#REF!</v>
      </c>
      <c r="AA349" s="372">
        <v>43820</v>
      </c>
      <c r="AB349" s="261" t="e">
        <f t="shared" si="335"/>
        <v>#REF!</v>
      </c>
      <c r="AC349" s="261" t="e">
        <f t="shared" si="336"/>
        <v>#REF!</v>
      </c>
      <c r="AD349" s="333"/>
      <c r="AE349" s="258"/>
      <c r="AF349" s="258"/>
      <c r="AH349" s="8"/>
      <c r="AI349" s="8"/>
      <c r="AJ349" s="8"/>
      <c r="AK349" s="8"/>
      <c r="AL349" s="8"/>
      <c r="AM349" s="8"/>
      <c r="AN349" s="372">
        <f t="shared" si="130"/>
        <v>43820</v>
      </c>
      <c r="AO349" s="364" t="e">
        <f t="shared" ref="AO349:AP349" si="381">S350-V350</f>
        <v>#REF!</v>
      </c>
      <c r="AP349" s="364" t="e">
        <f t="shared" si="381"/>
        <v>#REF!</v>
      </c>
      <c r="AQ349" s="8"/>
      <c r="AR349" s="8"/>
      <c r="AS349" s="8"/>
      <c r="AT349" s="8"/>
      <c r="AU349" s="8"/>
      <c r="AV349" s="8"/>
    </row>
    <row r="350" spans="1:48" ht="13" x14ac:dyDescent="0.15">
      <c r="A350" s="8"/>
      <c r="B350" s="377">
        <f t="shared" si="132"/>
        <v>43820</v>
      </c>
      <c r="C350" s="384" t="e">
        <f t="shared" si="133"/>
        <v>#REF!</v>
      </c>
      <c r="D350" s="378" t="e">
        <f t="shared" ref="D350:E350" si="382">E272-H2582</f>
        <v>#REF!</v>
      </c>
      <c r="E350" s="378" t="e">
        <f t="shared" si="382"/>
        <v>#REF!</v>
      </c>
      <c r="F350" s="379">
        <f t="shared" si="135"/>
        <v>43820</v>
      </c>
      <c r="G350" s="380" t="e">
        <f t="shared" ref="G350:P350" si="383">M273</f>
        <v>#REF!</v>
      </c>
      <c r="H350" s="380" t="e">
        <f t="shared" si="383"/>
        <v>#REF!</v>
      </c>
      <c r="I350" s="380" t="e">
        <f t="shared" si="383"/>
        <v>#REF!</v>
      </c>
      <c r="J350" s="380" t="e">
        <f t="shared" si="383"/>
        <v>#REF!</v>
      </c>
      <c r="K350" s="380" t="e">
        <f t="shared" si="383"/>
        <v>#REF!</v>
      </c>
      <c r="L350" s="380" t="e">
        <f t="shared" si="383"/>
        <v>#REF!</v>
      </c>
      <c r="M350" s="380" t="e">
        <f t="shared" si="383"/>
        <v>#REF!</v>
      </c>
      <c r="N350" s="380" t="e">
        <f t="shared" si="383"/>
        <v>#REF!</v>
      </c>
      <c r="O350" s="380" t="e">
        <f t="shared" si="383"/>
        <v>#REF!</v>
      </c>
      <c r="P350" s="380" t="e">
        <f t="shared" si="383"/>
        <v>#REF!</v>
      </c>
      <c r="Q350" s="381">
        <f t="shared" si="137"/>
        <v>43820</v>
      </c>
      <c r="R350" s="382" t="e">
        <f t="shared" si="138"/>
        <v>#REF!</v>
      </c>
      <c r="S350" s="382" t="e">
        <f t="shared" ref="S350:W350" si="384">IF(E273=0,"",E273)</f>
        <v>#REF!</v>
      </c>
      <c r="T350" s="382" t="e">
        <f t="shared" si="384"/>
        <v>#REF!</v>
      </c>
      <c r="U350" s="382" t="e">
        <f t="shared" si="384"/>
        <v>#REF!</v>
      </c>
      <c r="V350" s="382" t="e">
        <f t="shared" si="384"/>
        <v>#REF!</v>
      </c>
      <c r="W350" s="382" t="e">
        <f t="shared" si="384"/>
        <v>#REF!</v>
      </c>
      <c r="AA350" s="372">
        <v>43487</v>
      </c>
      <c r="AB350" s="261" t="e">
        <f t="shared" ref="AB350:AB361" si="385">D275</f>
        <v>#REF!</v>
      </c>
      <c r="AC350" s="261" t="e">
        <f t="shared" ref="AC350:AC361" si="386">G275</f>
        <v>#REF!</v>
      </c>
      <c r="AD350" s="333"/>
      <c r="AE350" s="258"/>
      <c r="AF350" s="258"/>
      <c r="AH350" s="8"/>
      <c r="AI350" s="8"/>
      <c r="AJ350" s="8"/>
      <c r="AK350" s="8"/>
      <c r="AL350" s="8"/>
      <c r="AM350" s="8"/>
      <c r="AN350" s="372">
        <f t="shared" si="130"/>
        <v>43487</v>
      </c>
      <c r="AO350" s="364" t="e">
        <f t="shared" ref="AO350:AP350" si="387">S351-V351</f>
        <v>#REF!</v>
      </c>
      <c r="AP350" s="364" t="e">
        <f t="shared" si="387"/>
        <v>#REF!</v>
      </c>
      <c r="AQ350" s="8"/>
      <c r="AR350" s="8"/>
      <c r="AS350" s="8"/>
      <c r="AT350" s="8"/>
      <c r="AU350" s="8"/>
      <c r="AV350" s="8"/>
    </row>
    <row r="351" spans="1:48" ht="13" x14ac:dyDescent="0.15">
      <c r="A351" s="8"/>
      <c r="B351" s="373">
        <f t="shared" si="132"/>
        <v>43487</v>
      </c>
      <c r="C351" s="374" t="e">
        <f t="shared" si="133"/>
        <v>#REF!</v>
      </c>
      <c r="D351" s="374" t="e">
        <f t="shared" ref="D351:E351" si="388">E263-H263</f>
        <v>#REF!</v>
      </c>
      <c r="E351" s="374" t="e">
        <f t="shared" si="388"/>
        <v>#REF!</v>
      </c>
      <c r="F351" s="333">
        <f t="shared" si="135"/>
        <v>43487</v>
      </c>
      <c r="G351" s="332" t="e">
        <f t="shared" ref="G351:P351" si="389">M275</f>
        <v>#REF!</v>
      </c>
      <c r="H351" s="332" t="e">
        <f t="shared" si="389"/>
        <v>#REF!</v>
      </c>
      <c r="I351" s="332" t="e">
        <f t="shared" si="389"/>
        <v>#REF!</v>
      </c>
      <c r="J351" s="332" t="e">
        <f t="shared" si="389"/>
        <v>#REF!</v>
      </c>
      <c r="K351" s="332" t="e">
        <f t="shared" si="389"/>
        <v>#REF!</v>
      </c>
      <c r="L351" s="332" t="e">
        <f t="shared" si="389"/>
        <v>#REF!</v>
      </c>
      <c r="M351" s="332" t="e">
        <f t="shared" si="389"/>
        <v>#REF!</v>
      </c>
      <c r="N351" s="332" t="e">
        <f t="shared" si="389"/>
        <v>#REF!</v>
      </c>
      <c r="O351" s="332" t="e">
        <f t="shared" si="389"/>
        <v>#REF!</v>
      </c>
      <c r="P351" s="332" t="e">
        <f t="shared" si="389"/>
        <v>#REF!</v>
      </c>
      <c r="Q351" s="372">
        <f t="shared" si="137"/>
        <v>43487</v>
      </c>
      <c r="R351" s="364" t="e">
        <f t="shared" si="138"/>
        <v>#REF!</v>
      </c>
      <c r="S351" s="364" t="e">
        <f t="shared" ref="S351:W351" si="390">IF(E275=0,"",E275)</f>
        <v>#REF!</v>
      </c>
      <c r="T351" s="364" t="e">
        <f t="shared" si="390"/>
        <v>#REF!</v>
      </c>
      <c r="U351" s="364" t="e">
        <f t="shared" si="390"/>
        <v>#REF!</v>
      </c>
      <c r="V351" s="364" t="e">
        <f t="shared" si="390"/>
        <v>#REF!</v>
      </c>
      <c r="W351" s="364" t="e">
        <f t="shared" si="390"/>
        <v>#REF!</v>
      </c>
      <c r="AA351" s="372">
        <v>43518</v>
      </c>
      <c r="AB351" s="261" t="e">
        <f t="shared" si="385"/>
        <v>#REF!</v>
      </c>
      <c r="AC351" s="261" t="e">
        <f t="shared" si="386"/>
        <v>#REF!</v>
      </c>
      <c r="AD351" s="333"/>
      <c r="AE351" s="258"/>
      <c r="AF351" s="258"/>
      <c r="AH351" s="8"/>
      <c r="AI351" s="8"/>
      <c r="AJ351" s="8"/>
      <c r="AK351" s="8"/>
      <c r="AL351" s="8"/>
      <c r="AM351" s="8"/>
      <c r="AN351" s="372">
        <f t="shared" si="130"/>
        <v>43518</v>
      </c>
      <c r="AO351" s="364" t="e">
        <f t="shared" ref="AO351:AP351" si="391">S352-V352</f>
        <v>#REF!</v>
      </c>
      <c r="AP351" s="364" t="e">
        <f t="shared" si="391"/>
        <v>#REF!</v>
      </c>
      <c r="AQ351" s="8"/>
      <c r="AR351" s="8"/>
      <c r="AS351" s="8"/>
      <c r="AT351" s="8"/>
      <c r="AU351" s="8"/>
      <c r="AV351" s="8"/>
    </row>
    <row r="352" spans="1:48" ht="13" x14ac:dyDescent="0.15">
      <c r="A352" s="8"/>
      <c r="B352" s="373">
        <f t="shared" si="132"/>
        <v>43518</v>
      </c>
      <c r="C352" s="374" t="e">
        <f t="shared" si="133"/>
        <v>#REF!</v>
      </c>
      <c r="D352" s="374" t="e">
        <f t="shared" ref="D352:E352" si="392">E264-H264</f>
        <v>#REF!</v>
      </c>
      <c r="E352" s="374" t="e">
        <f t="shared" si="392"/>
        <v>#REF!</v>
      </c>
      <c r="F352" s="333">
        <f t="shared" si="135"/>
        <v>43518</v>
      </c>
      <c r="G352" s="332" t="e">
        <f t="shared" ref="G352:P352" si="393">M276</f>
        <v>#REF!</v>
      </c>
      <c r="H352" s="332" t="e">
        <f t="shared" si="393"/>
        <v>#REF!</v>
      </c>
      <c r="I352" s="332" t="e">
        <f t="shared" si="393"/>
        <v>#REF!</v>
      </c>
      <c r="J352" s="332" t="e">
        <f t="shared" si="393"/>
        <v>#REF!</v>
      </c>
      <c r="K352" s="332" t="e">
        <f t="shared" si="393"/>
        <v>#REF!</v>
      </c>
      <c r="L352" s="332" t="e">
        <f t="shared" si="393"/>
        <v>#REF!</v>
      </c>
      <c r="M352" s="332" t="e">
        <f t="shared" si="393"/>
        <v>#REF!</v>
      </c>
      <c r="N352" s="332" t="e">
        <f t="shared" si="393"/>
        <v>#REF!</v>
      </c>
      <c r="O352" s="332" t="e">
        <f t="shared" si="393"/>
        <v>#REF!</v>
      </c>
      <c r="P352" s="332" t="e">
        <f t="shared" si="393"/>
        <v>#REF!</v>
      </c>
      <c r="Q352" s="372">
        <f t="shared" si="137"/>
        <v>43518</v>
      </c>
      <c r="R352" s="364" t="e">
        <f t="shared" si="138"/>
        <v>#REF!</v>
      </c>
      <c r="S352" s="364" t="e">
        <f t="shared" ref="S352:W352" si="394">IF(E276=0,"",E276)</f>
        <v>#REF!</v>
      </c>
      <c r="T352" s="364" t="e">
        <f t="shared" si="394"/>
        <v>#REF!</v>
      </c>
      <c r="U352" s="364" t="e">
        <f t="shared" si="394"/>
        <v>#REF!</v>
      </c>
      <c r="V352" s="364" t="e">
        <f t="shared" si="394"/>
        <v>#REF!</v>
      </c>
      <c r="W352" s="364" t="e">
        <f t="shared" si="394"/>
        <v>#REF!</v>
      </c>
      <c r="AA352" s="372">
        <v>43546</v>
      </c>
      <c r="AB352" s="261" t="e">
        <f t="shared" si="385"/>
        <v>#REF!</v>
      </c>
      <c r="AC352" s="261" t="e">
        <f t="shared" si="386"/>
        <v>#REF!</v>
      </c>
      <c r="AD352" s="333"/>
      <c r="AE352" s="258"/>
      <c r="AF352" s="258"/>
      <c r="AH352" s="8"/>
      <c r="AI352" s="8"/>
      <c r="AJ352" s="8"/>
      <c r="AK352" s="8"/>
      <c r="AL352" s="8"/>
      <c r="AM352" s="8"/>
      <c r="AN352" s="372">
        <f t="shared" si="130"/>
        <v>43546</v>
      </c>
      <c r="AO352" s="364" t="e">
        <f t="shared" ref="AO352:AP352" si="395">S353-V353</f>
        <v>#REF!</v>
      </c>
      <c r="AP352" s="364" t="e">
        <f t="shared" si="395"/>
        <v>#REF!</v>
      </c>
      <c r="AQ352" s="8"/>
      <c r="AR352" s="8"/>
      <c r="AS352" s="8"/>
      <c r="AT352" s="8"/>
      <c r="AU352" s="8"/>
      <c r="AV352" s="8"/>
    </row>
    <row r="353" spans="1:49" ht="13" x14ac:dyDescent="0.15">
      <c r="A353" s="8"/>
      <c r="B353" s="373">
        <f t="shared" si="132"/>
        <v>43546</v>
      </c>
      <c r="C353" s="374" t="e">
        <f t="shared" si="133"/>
        <v>#REF!</v>
      </c>
      <c r="D353" s="374" t="e">
        <f t="shared" ref="D353:E353" si="396">E265-H265</f>
        <v>#REF!</v>
      </c>
      <c r="E353" s="374" t="e">
        <f t="shared" si="396"/>
        <v>#REF!</v>
      </c>
      <c r="F353" s="333">
        <f t="shared" si="135"/>
        <v>43546</v>
      </c>
      <c r="G353" s="332" t="e">
        <f t="shared" ref="G353:P353" si="397">M277</f>
        <v>#REF!</v>
      </c>
      <c r="H353" s="332" t="e">
        <f t="shared" si="397"/>
        <v>#REF!</v>
      </c>
      <c r="I353" s="332" t="e">
        <f t="shared" si="397"/>
        <v>#REF!</v>
      </c>
      <c r="J353" s="332" t="e">
        <f t="shared" si="397"/>
        <v>#REF!</v>
      </c>
      <c r="K353" s="332" t="e">
        <f t="shared" si="397"/>
        <v>#REF!</v>
      </c>
      <c r="L353" s="332" t="e">
        <f t="shared" si="397"/>
        <v>#REF!</v>
      </c>
      <c r="M353" s="332" t="e">
        <f t="shared" si="397"/>
        <v>#REF!</v>
      </c>
      <c r="N353" s="332" t="e">
        <f t="shared" si="397"/>
        <v>#REF!</v>
      </c>
      <c r="O353" s="332" t="e">
        <f t="shared" si="397"/>
        <v>#REF!</v>
      </c>
      <c r="P353" s="332" t="e">
        <f t="shared" si="397"/>
        <v>#REF!</v>
      </c>
      <c r="Q353" s="372">
        <f t="shared" si="137"/>
        <v>43546</v>
      </c>
      <c r="R353" s="364" t="e">
        <f t="shared" si="138"/>
        <v>#REF!</v>
      </c>
      <c r="S353" s="364" t="e">
        <f t="shared" ref="S353:W353" si="398">IF(E277=0,"",E277)</f>
        <v>#REF!</v>
      </c>
      <c r="T353" s="364" t="e">
        <f t="shared" si="398"/>
        <v>#REF!</v>
      </c>
      <c r="U353" s="364" t="e">
        <f t="shared" si="398"/>
        <v>#REF!</v>
      </c>
      <c r="V353" s="364" t="e">
        <f t="shared" si="398"/>
        <v>#REF!</v>
      </c>
      <c r="W353" s="364" t="e">
        <f t="shared" si="398"/>
        <v>#REF!</v>
      </c>
      <c r="AA353" s="372">
        <v>43577</v>
      </c>
      <c r="AB353" s="261" t="e">
        <f t="shared" si="385"/>
        <v>#REF!</v>
      </c>
      <c r="AC353" s="261" t="e">
        <f t="shared" si="386"/>
        <v>#REF!</v>
      </c>
      <c r="AD353" s="333"/>
      <c r="AE353" s="258"/>
      <c r="AF353" s="258"/>
      <c r="AH353" s="8"/>
      <c r="AI353" s="8"/>
      <c r="AJ353" s="8"/>
      <c r="AK353" s="8"/>
      <c r="AL353" s="8"/>
      <c r="AM353" s="8"/>
      <c r="AN353" s="372">
        <f t="shared" si="130"/>
        <v>43577</v>
      </c>
      <c r="AO353" s="364" t="e">
        <f t="shared" ref="AO353:AP353" si="399">S354-V354</f>
        <v>#REF!</v>
      </c>
      <c r="AP353" s="364" t="e">
        <f t="shared" si="399"/>
        <v>#REF!</v>
      </c>
      <c r="AQ353" s="8"/>
      <c r="AR353" s="8"/>
      <c r="AS353" s="8"/>
      <c r="AT353" s="8"/>
      <c r="AU353" s="8"/>
      <c r="AV353" s="8"/>
    </row>
    <row r="354" spans="1:49" ht="13" x14ac:dyDescent="0.15">
      <c r="A354" s="8"/>
      <c r="B354" s="373">
        <f t="shared" si="132"/>
        <v>43577</v>
      </c>
      <c r="C354" s="374" t="e">
        <f t="shared" si="133"/>
        <v>#REF!</v>
      </c>
      <c r="D354" s="374" t="e">
        <f t="shared" ref="D354:E354" si="400">E266-H266</f>
        <v>#REF!</v>
      </c>
      <c r="E354" s="374" t="e">
        <f t="shared" si="400"/>
        <v>#REF!</v>
      </c>
      <c r="F354" s="333">
        <f t="shared" si="135"/>
        <v>43577</v>
      </c>
      <c r="G354" s="332" t="e">
        <f t="shared" ref="G354:P354" si="401">M278</f>
        <v>#REF!</v>
      </c>
      <c r="H354" s="332" t="e">
        <f t="shared" si="401"/>
        <v>#REF!</v>
      </c>
      <c r="I354" s="332" t="e">
        <f t="shared" si="401"/>
        <v>#REF!</v>
      </c>
      <c r="J354" s="332" t="e">
        <f t="shared" si="401"/>
        <v>#REF!</v>
      </c>
      <c r="K354" s="332" t="e">
        <f t="shared" si="401"/>
        <v>#REF!</v>
      </c>
      <c r="L354" s="332" t="e">
        <f t="shared" si="401"/>
        <v>#REF!</v>
      </c>
      <c r="M354" s="332" t="e">
        <f t="shared" si="401"/>
        <v>#REF!</v>
      </c>
      <c r="N354" s="332" t="e">
        <f t="shared" si="401"/>
        <v>#REF!</v>
      </c>
      <c r="O354" s="332" t="e">
        <f t="shared" si="401"/>
        <v>#REF!</v>
      </c>
      <c r="P354" s="332" t="e">
        <f t="shared" si="401"/>
        <v>#REF!</v>
      </c>
      <c r="Q354" s="372">
        <f t="shared" si="137"/>
        <v>43577</v>
      </c>
      <c r="R354" s="364" t="e">
        <f t="shared" si="138"/>
        <v>#REF!</v>
      </c>
      <c r="S354" s="364" t="e">
        <f t="shared" ref="S354:W354" si="402">IF(E278=0,"",E278)</f>
        <v>#REF!</v>
      </c>
      <c r="T354" s="364" t="e">
        <f t="shared" si="402"/>
        <v>#REF!</v>
      </c>
      <c r="U354" s="364" t="e">
        <f t="shared" si="402"/>
        <v>#REF!</v>
      </c>
      <c r="V354" s="364" t="e">
        <f t="shared" si="402"/>
        <v>#REF!</v>
      </c>
      <c r="W354" s="364" t="e">
        <f t="shared" si="402"/>
        <v>#REF!</v>
      </c>
      <c r="AA354" s="372">
        <v>43607</v>
      </c>
      <c r="AB354" s="261" t="e">
        <f t="shared" si="385"/>
        <v>#REF!</v>
      </c>
      <c r="AC354" s="261" t="e">
        <f t="shared" si="386"/>
        <v>#REF!</v>
      </c>
      <c r="AD354" s="333"/>
      <c r="AE354" s="258"/>
      <c r="AF354" s="258"/>
      <c r="AH354" s="8"/>
      <c r="AI354" s="8"/>
      <c r="AJ354" s="8"/>
      <c r="AK354" s="8"/>
      <c r="AL354" s="8"/>
      <c r="AM354" s="8"/>
      <c r="AN354" s="372">
        <f t="shared" si="130"/>
        <v>43607</v>
      </c>
      <c r="AO354" s="364" t="e">
        <f t="shared" ref="AO354:AP354" si="403">S355-V355</f>
        <v>#REF!</v>
      </c>
      <c r="AP354" s="364" t="e">
        <f t="shared" si="403"/>
        <v>#REF!</v>
      </c>
      <c r="AQ354" s="8"/>
      <c r="AR354" s="8"/>
      <c r="AS354" s="8"/>
      <c r="AT354" s="8"/>
      <c r="AU354" s="8"/>
      <c r="AV354" s="8"/>
    </row>
    <row r="355" spans="1:49" ht="13" x14ac:dyDescent="0.15">
      <c r="A355" s="8"/>
      <c r="B355" s="373">
        <f t="shared" si="132"/>
        <v>43607</v>
      </c>
      <c r="C355" s="374" t="e">
        <f t="shared" si="133"/>
        <v>#REF!</v>
      </c>
      <c r="D355" s="374" t="e">
        <f t="shared" ref="D355:E355" si="404">E267-H267</f>
        <v>#REF!</v>
      </c>
      <c r="E355" s="374" t="e">
        <f t="shared" si="404"/>
        <v>#REF!</v>
      </c>
      <c r="F355" s="333">
        <f t="shared" si="135"/>
        <v>43607</v>
      </c>
      <c r="G355" s="332" t="e">
        <f t="shared" ref="G355:P355" si="405">M279</f>
        <v>#REF!</v>
      </c>
      <c r="H355" s="332" t="e">
        <f t="shared" si="405"/>
        <v>#REF!</v>
      </c>
      <c r="I355" s="332" t="e">
        <f t="shared" si="405"/>
        <v>#REF!</v>
      </c>
      <c r="J355" s="332" t="e">
        <f t="shared" si="405"/>
        <v>#REF!</v>
      </c>
      <c r="K355" s="332" t="e">
        <f t="shared" si="405"/>
        <v>#REF!</v>
      </c>
      <c r="L355" s="332" t="e">
        <f t="shared" si="405"/>
        <v>#REF!</v>
      </c>
      <c r="M355" s="332" t="e">
        <f t="shared" si="405"/>
        <v>#REF!</v>
      </c>
      <c r="N355" s="332" t="e">
        <f t="shared" si="405"/>
        <v>#REF!</v>
      </c>
      <c r="O355" s="332" t="e">
        <f t="shared" si="405"/>
        <v>#REF!</v>
      </c>
      <c r="P355" s="332" t="e">
        <f t="shared" si="405"/>
        <v>#REF!</v>
      </c>
      <c r="Q355" s="372">
        <f t="shared" si="137"/>
        <v>43607</v>
      </c>
      <c r="R355" s="364" t="e">
        <f t="shared" si="138"/>
        <v>#REF!</v>
      </c>
      <c r="S355" s="364" t="e">
        <f t="shared" ref="S355:W355" si="406">IF(E279=0,"",E279)</f>
        <v>#REF!</v>
      </c>
      <c r="T355" s="364" t="e">
        <f t="shared" si="406"/>
        <v>#REF!</v>
      </c>
      <c r="U355" s="364" t="e">
        <f t="shared" si="406"/>
        <v>#REF!</v>
      </c>
      <c r="V355" s="364" t="e">
        <f t="shared" si="406"/>
        <v>#REF!</v>
      </c>
      <c r="W355" s="364" t="e">
        <f t="shared" si="406"/>
        <v>#REF!</v>
      </c>
      <c r="AA355" s="372">
        <v>43638</v>
      </c>
      <c r="AB355" s="261" t="e">
        <f t="shared" si="385"/>
        <v>#REF!</v>
      </c>
      <c r="AC355" s="261" t="e">
        <f t="shared" si="386"/>
        <v>#REF!</v>
      </c>
      <c r="AD355" s="333"/>
      <c r="AE355" s="258"/>
      <c r="AF355" s="258"/>
      <c r="AH355" s="8"/>
      <c r="AI355" s="8"/>
      <c r="AJ355" s="8"/>
      <c r="AK355" s="8"/>
      <c r="AL355" s="8"/>
      <c r="AM355" s="8"/>
      <c r="AN355" s="372">
        <f t="shared" si="130"/>
        <v>43638</v>
      </c>
      <c r="AO355" s="364" t="e">
        <f t="shared" ref="AO355:AP355" si="407">S356-V356</f>
        <v>#REF!</v>
      </c>
      <c r="AP355" s="364" t="e">
        <f t="shared" si="407"/>
        <v>#REF!</v>
      </c>
      <c r="AQ355" s="8"/>
      <c r="AR355" s="8"/>
      <c r="AS355" s="8"/>
      <c r="AT355" s="8"/>
      <c r="AU355" s="8"/>
      <c r="AV355" s="8"/>
    </row>
    <row r="356" spans="1:49" ht="13" x14ac:dyDescent="0.15">
      <c r="A356" s="8"/>
      <c r="B356" s="373">
        <f t="shared" si="132"/>
        <v>43638</v>
      </c>
      <c r="C356" s="374" t="e">
        <f t="shared" si="133"/>
        <v>#REF!</v>
      </c>
      <c r="D356" s="374" t="e">
        <f t="shared" ref="D356:E356" si="408">E268-H268</f>
        <v>#REF!</v>
      </c>
      <c r="E356" s="374" t="e">
        <f t="shared" si="408"/>
        <v>#REF!</v>
      </c>
      <c r="F356" s="333">
        <f t="shared" si="135"/>
        <v>43638</v>
      </c>
      <c r="G356" s="332" t="e">
        <f t="shared" ref="G356:P356" si="409">M280</f>
        <v>#REF!</v>
      </c>
      <c r="H356" s="332" t="e">
        <f t="shared" si="409"/>
        <v>#REF!</v>
      </c>
      <c r="I356" s="332" t="e">
        <f t="shared" si="409"/>
        <v>#REF!</v>
      </c>
      <c r="J356" s="332" t="e">
        <f t="shared" si="409"/>
        <v>#REF!</v>
      </c>
      <c r="K356" s="332" t="e">
        <f t="shared" si="409"/>
        <v>#REF!</v>
      </c>
      <c r="L356" s="332" t="e">
        <f t="shared" si="409"/>
        <v>#REF!</v>
      </c>
      <c r="M356" s="332" t="e">
        <f t="shared" si="409"/>
        <v>#REF!</v>
      </c>
      <c r="N356" s="332" t="e">
        <f t="shared" si="409"/>
        <v>#REF!</v>
      </c>
      <c r="O356" s="332" t="e">
        <f t="shared" si="409"/>
        <v>#REF!</v>
      </c>
      <c r="P356" s="332" t="e">
        <f t="shared" si="409"/>
        <v>#REF!</v>
      </c>
      <c r="Q356" s="372">
        <f t="shared" si="137"/>
        <v>43638</v>
      </c>
      <c r="R356" s="364" t="e">
        <f t="shared" si="138"/>
        <v>#REF!</v>
      </c>
      <c r="S356" s="364" t="e">
        <f t="shared" ref="S356:W356" si="410">IF(E280=0,"",E280)</f>
        <v>#REF!</v>
      </c>
      <c r="T356" s="364" t="e">
        <f t="shared" si="410"/>
        <v>#REF!</v>
      </c>
      <c r="U356" s="364" t="e">
        <f t="shared" si="410"/>
        <v>#REF!</v>
      </c>
      <c r="V356" s="364" t="e">
        <f t="shared" si="410"/>
        <v>#REF!</v>
      </c>
      <c r="W356" s="364" t="e">
        <f t="shared" si="410"/>
        <v>#REF!</v>
      </c>
      <c r="AA356" s="372">
        <v>43668</v>
      </c>
      <c r="AB356" s="261" t="e">
        <f t="shared" si="385"/>
        <v>#REF!</v>
      </c>
      <c r="AC356" s="261" t="e">
        <f t="shared" si="386"/>
        <v>#REF!</v>
      </c>
      <c r="AD356" s="333"/>
      <c r="AE356" s="258"/>
      <c r="AF356" s="258"/>
      <c r="AH356" s="8"/>
      <c r="AI356" s="8"/>
      <c r="AJ356" s="8"/>
      <c r="AK356" s="8"/>
      <c r="AL356" s="8"/>
      <c r="AM356" s="8"/>
      <c r="AN356" s="372">
        <f t="shared" si="130"/>
        <v>43668</v>
      </c>
      <c r="AO356" s="364" t="e">
        <f t="shared" ref="AO356:AP356" si="411">S357-V357</f>
        <v>#REF!</v>
      </c>
      <c r="AP356" s="364" t="e">
        <f t="shared" si="411"/>
        <v>#REF!</v>
      </c>
      <c r="AQ356" s="8"/>
      <c r="AR356" s="8"/>
      <c r="AS356" s="8"/>
      <c r="AT356" s="8"/>
      <c r="AU356" s="8"/>
      <c r="AV356" s="8"/>
    </row>
    <row r="357" spans="1:49" ht="13" x14ac:dyDescent="0.15">
      <c r="A357" s="8"/>
      <c r="B357" s="373">
        <f t="shared" si="132"/>
        <v>43668</v>
      </c>
      <c r="C357" s="374" t="e">
        <f t="shared" si="133"/>
        <v>#REF!</v>
      </c>
      <c r="D357" s="374" t="e">
        <f t="shared" ref="D357:E357" si="412">E269-H269</f>
        <v>#REF!</v>
      </c>
      <c r="E357" s="374" t="e">
        <f t="shared" si="412"/>
        <v>#REF!</v>
      </c>
      <c r="F357" s="333">
        <f t="shared" si="135"/>
        <v>43668</v>
      </c>
      <c r="G357" s="332" t="e">
        <f t="shared" ref="G357:P357" si="413">M281</f>
        <v>#REF!</v>
      </c>
      <c r="H357" s="332" t="e">
        <f t="shared" si="413"/>
        <v>#REF!</v>
      </c>
      <c r="I357" s="332" t="e">
        <f t="shared" si="413"/>
        <v>#REF!</v>
      </c>
      <c r="J357" s="332" t="e">
        <f t="shared" si="413"/>
        <v>#REF!</v>
      </c>
      <c r="K357" s="332" t="e">
        <f t="shared" si="413"/>
        <v>#REF!</v>
      </c>
      <c r="L357" s="332" t="e">
        <f t="shared" si="413"/>
        <v>#REF!</v>
      </c>
      <c r="M357" s="332" t="e">
        <f t="shared" si="413"/>
        <v>#REF!</v>
      </c>
      <c r="N357" s="332" t="e">
        <f t="shared" si="413"/>
        <v>#REF!</v>
      </c>
      <c r="O357" s="332" t="e">
        <f t="shared" si="413"/>
        <v>#REF!</v>
      </c>
      <c r="P357" s="332" t="e">
        <f t="shared" si="413"/>
        <v>#REF!</v>
      </c>
      <c r="Q357" s="372">
        <f t="shared" si="137"/>
        <v>43668</v>
      </c>
      <c r="R357" s="364" t="e">
        <f t="shared" si="138"/>
        <v>#REF!</v>
      </c>
      <c r="S357" s="364" t="e">
        <f t="shared" ref="S357:W357" si="414">IF(E281=0,"",E281)</f>
        <v>#REF!</v>
      </c>
      <c r="T357" s="364" t="e">
        <f t="shared" si="414"/>
        <v>#REF!</v>
      </c>
      <c r="U357" s="364" t="e">
        <f t="shared" si="414"/>
        <v>#REF!</v>
      </c>
      <c r="V357" s="364" t="e">
        <f t="shared" si="414"/>
        <v>#REF!</v>
      </c>
      <c r="W357" s="364" t="e">
        <f t="shared" si="414"/>
        <v>#REF!</v>
      </c>
      <c r="AA357" s="372">
        <v>43699</v>
      </c>
      <c r="AB357" s="261" t="e">
        <f t="shared" si="385"/>
        <v>#REF!</v>
      </c>
      <c r="AC357" s="261" t="e">
        <f t="shared" si="386"/>
        <v>#REF!</v>
      </c>
      <c r="AD357" s="333"/>
      <c r="AE357" s="258"/>
      <c r="AF357" s="258"/>
      <c r="AH357" s="8"/>
      <c r="AI357" s="8"/>
      <c r="AJ357" s="8"/>
      <c r="AK357" s="8"/>
      <c r="AL357" s="8"/>
      <c r="AM357" s="8"/>
      <c r="AN357" s="372">
        <f t="shared" si="130"/>
        <v>43699</v>
      </c>
      <c r="AO357" s="364" t="e">
        <f t="shared" ref="AO357:AP357" si="415">S358-V358</f>
        <v>#REF!</v>
      </c>
      <c r="AP357" s="364" t="e">
        <f t="shared" si="415"/>
        <v>#REF!</v>
      </c>
      <c r="AQ357" s="8"/>
      <c r="AR357" s="8"/>
      <c r="AS357" s="8"/>
      <c r="AT357" s="8"/>
      <c r="AU357" s="8"/>
      <c r="AV357" s="8"/>
    </row>
    <row r="358" spans="1:49" ht="13" x14ac:dyDescent="0.15">
      <c r="A358" s="8"/>
      <c r="B358" s="373">
        <f t="shared" si="132"/>
        <v>43699</v>
      </c>
      <c r="C358" s="374" t="e">
        <f t="shared" si="133"/>
        <v>#REF!</v>
      </c>
      <c r="D358" s="374" t="e">
        <f t="shared" ref="D358:E358" si="416">E270-H270</f>
        <v>#REF!</v>
      </c>
      <c r="E358" s="374" t="e">
        <f t="shared" si="416"/>
        <v>#REF!</v>
      </c>
      <c r="F358" s="333">
        <f t="shared" si="135"/>
        <v>43699</v>
      </c>
      <c r="G358" s="332" t="e">
        <f t="shared" ref="G358:P358" si="417">M282</f>
        <v>#REF!</v>
      </c>
      <c r="H358" s="332" t="e">
        <f t="shared" si="417"/>
        <v>#REF!</v>
      </c>
      <c r="I358" s="332" t="e">
        <f t="shared" si="417"/>
        <v>#REF!</v>
      </c>
      <c r="J358" s="332" t="e">
        <f t="shared" si="417"/>
        <v>#REF!</v>
      </c>
      <c r="K358" s="332" t="e">
        <f t="shared" si="417"/>
        <v>#REF!</v>
      </c>
      <c r="L358" s="332" t="e">
        <f t="shared" si="417"/>
        <v>#REF!</v>
      </c>
      <c r="M358" s="332" t="e">
        <f t="shared" si="417"/>
        <v>#REF!</v>
      </c>
      <c r="N358" s="332" t="e">
        <f t="shared" si="417"/>
        <v>#REF!</v>
      </c>
      <c r="O358" s="332" t="e">
        <f t="shared" si="417"/>
        <v>#REF!</v>
      </c>
      <c r="P358" s="332" t="e">
        <f t="shared" si="417"/>
        <v>#REF!</v>
      </c>
      <c r="Q358" s="372">
        <f t="shared" si="137"/>
        <v>43699</v>
      </c>
      <c r="R358" s="364" t="e">
        <f t="shared" si="138"/>
        <v>#REF!</v>
      </c>
      <c r="S358" s="364" t="e">
        <f t="shared" ref="S358:W358" si="418">IF(E282=0,"",E282)</f>
        <v>#REF!</v>
      </c>
      <c r="T358" s="364" t="e">
        <f t="shared" si="418"/>
        <v>#REF!</v>
      </c>
      <c r="U358" s="364" t="e">
        <f t="shared" si="418"/>
        <v>#REF!</v>
      </c>
      <c r="V358" s="364" t="e">
        <f t="shared" si="418"/>
        <v>#REF!</v>
      </c>
      <c r="W358" s="364" t="e">
        <f t="shared" si="418"/>
        <v>#REF!</v>
      </c>
      <c r="AA358" s="372">
        <v>43730</v>
      </c>
      <c r="AB358" s="261" t="e">
        <f t="shared" si="385"/>
        <v>#REF!</v>
      </c>
      <c r="AC358" s="261" t="e">
        <f t="shared" si="386"/>
        <v>#REF!</v>
      </c>
      <c r="AD358" s="333"/>
      <c r="AE358" s="258"/>
      <c r="AF358" s="258"/>
      <c r="AH358" s="8"/>
      <c r="AI358" s="8"/>
      <c r="AJ358" s="8"/>
      <c r="AK358" s="8"/>
      <c r="AL358" s="8"/>
      <c r="AM358" s="8"/>
      <c r="AN358" s="372">
        <f t="shared" si="130"/>
        <v>43730</v>
      </c>
      <c r="AO358" s="364" t="e">
        <f t="shared" ref="AO358:AP358" si="419">S359-V359</f>
        <v>#REF!</v>
      </c>
      <c r="AP358" s="364" t="e">
        <f t="shared" si="419"/>
        <v>#REF!</v>
      </c>
      <c r="AQ358" s="8"/>
      <c r="AR358" s="8"/>
      <c r="AS358" s="8"/>
      <c r="AT358" s="8"/>
      <c r="AU358" s="8"/>
      <c r="AV358" s="8"/>
    </row>
    <row r="359" spans="1:49" ht="13" x14ac:dyDescent="0.15">
      <c r="A359" s="8"/>
      <c r="B359" s="373">
        <f t="shared" si="132"/>
        <v>43730</v>
      </c>
      <c r="C359" s="374" t="e">
        <f t="shared" si="133"/>
        <v>#REF!</v>
      </c>
      <c r="D359" s="374" t="e">
        <f t="shared" ref="D359:E359" si="420">E271-H271</f>
        <v>#REF!</v>
      </c>
      <c r="E359" s="374" t="e">
        <f t="shared" si="420"/>
        <v>#REF!</v>
      </c>
      <c r="F359" s="333">
        <f t="shared" si="135"/>
        <v>43730</v>
      </c>
      <c r="G359" s="332" t="e">
        <f t="shared" ref="G359:P359" si="421">M283</f>
        <v>#REF!</v>
      </c>
      <c r="H359" s="332" t="e">
        <f t="shared" si="421"/>
        <v>#REF!</v>
      </c>
      <c r="I359" s="332" t="e">
        <f t="shared" si="421"/>
        <v>#REF!</v>
      </c>
      <c r="J359" s="332" t="e">
        <f t="shared" si="421"/>
        <v>#REF!</v>
      </c>
      <c r="K359" s="332" t="e">
        <f t="shared" si="421"/>
        <v>#REF!</v>
      </c>
      <c r="L359" s="332" t="e">
        <f t="shared" si="421"/>
        <v>#REF!</v>
      </c>
      <c r="M359" s="332" t="e">
        <f t="shared" si="421"/>
        <v>#REF!</v>
      </c>
      <c r="N359" s="332" t="e">
        <f t="shared" si="421"/>
        <v>#REF!</v>
      </c>
      <c r="O359" s="332" t="e">
        <f t="shared" si="421"/>
        <v>#REF!</v>
      </c>
      <c r="P359" s="332" t="e">
        <f t="shared" si="421"/>
        <v>#REF!</v>
      </c>
      <c r="Q359" s="372">
        <f t="shared" si="137"/>
        <v>43730</v>
      </c>
      <c r="R359" s="364" t="e">
        <f t="shared" si="138"/>
        <v>#REF!</v>
      </c>
      <c r="S359" s="364" t="e">
        <f t="shared" ref="S359:W359" si="422">IF(E283=0,"",E283)</f>
        <v>#REF!</v>
      </c>
      <c r="T359" s="364" t="e">
        <f t="shared" si="422"/>
        <v>#REF!</v>
      </c>
      <c r="U359" s="364" t="e">
        <f t="shared" si="422"/>
        <v>#REF!</v>
      </c>
      <c r="V359" s="364" t="e">
        <f t="shared" si="422"/>
        <v>#REF!</v>
      </c>
      <c r="W359" s="364" t="e">
        <f t="shared" si="422"/>
        <v>#REF!</v>
      </c>
      <c r="AA359" s="372">
        <v>43760</v>
      </c>
      <c r="AB359" s="261" t="e">
        <f t="shared" si="385"/>
        <v>#REF!</v>
      </c>
      <c r="AC359" s="261" t="e">
        <f t="shared" si="386"/>
        <v>#REF!</v>
      </c>
      <c r="AD359" s="333"/>
      <c r="AE359" s="258"/>
      <c r="AF359" s="258"/>
      <c r="AH359" s="8"/>
      <c r="AI359" s="8"/>
      <c r="AJ359" s="8"/>
      <c r="AK359" s="8"/>
      <c r="AL359" s="8"/>
      <c r="AM359" s="8"/>
      <c r="AN359" s="372">
        <f t="shared" si="130"/>
        <v>43760</v>
      </c>
      <c r="AO359" s="364" t="e">
        <f t="shared" ref="AO359:AP359" si="423">S360-V360</f>
        <v>#REF!</v>
      </c>
      <c r="AP359" s="364" t="e">
        <f t="shared" si="423"/>
        <v>#REF!</v>
      </c>
      <c r="AQ359" s="8"/>
      <c r="AR359" s="8"/>
      <c r="AS359" s="8"/>
      <c r="AT359" s="8"/>
      <c r="AU359" s="8"/>
      <c r="AV359" s="8"/>
    </row>
    <row r="360" spans="1:49" ht="13" x14ac:dyDescent="0.15">
      <c r="A360" s="8"/>
      <c r="B360" s="373">
        <f t="shared" si="132"/>
        <v>43760</v>
      </c>
      <c r="C360" s="374" t="e">
        <f t="shared" si="133"/>
        <v>#REF!</v>
      </c>
      <c r="D360" s="374" t="e">
        <f t="shared" ref="D360:E360" si="424">E272-H272</f>
        <v>#REF!</v>
      </c>
      <c r="E360" s="374" t="e">
        <f t="shared" si="424"/>
        <v>#REF!</v>
      </c>
      <c r="F360" s="333">
        <f t="shared" si="135"/>
        <v>43760</v>
      </c>
      <c r="G360" s="332" t="e">
        <f t="shared" ref="G360:P360" si="425">M284</f>
        <v>#REF!</v>
      </c>
      <c r="H360" s="332" t="e">
        <f t="shared" si="425"/>
        <v>#REF!</v>
      </c>
      <c r="I360" s="332" t="e">
        <f t="shared" si="425"/>
        <v>#REF!</v>
      </c>
      <c r="J360" s="332" t="e">
        <f t="shared" si="425"/>
        <v>#REF!</v>
      </c>
      <c r="K360" s="332" t="e">
        <f t="shared" si="425"/>
        <v>#REF!</v>
      </c>
      <c r="L360" s="332" t="e">
        <f t="shared" si="425"/>
        <v>#REF!</v>
      </c>
      <c r="M360" s="332" t="e">
        <f t="shared" si="425"/>
        <v>#REF!</v>
      </c>
      <c r="N360" s="332" t="e">
        <f t="shared" si="425"/>
        <v>#REF!</v>
      </c>
      <c r="O360" s="332" t="e">
        <f t="shared" si="425"/>
        <v>#REF!</v>
      </c>
      <c r="P360" s="332" t="e">
        <f t="shared" si="425"/>
        <v>#REF!</v>
      </c>
      <c r="Q360" s="372">
        <f t="shared" si="137"/>
        <v>43760</v>
      </c>
      <c r="R360" s="364" t="e">
        <f t="shared" si="138"/>
        <v>#REF!</v>
      </c>
      <c r="S360" s="364" t="e">
        <f t="shared" ref="S360:W360" si="426">IF(E284=0,"",E284)</f>
        <v>#REF!</v>
      </c>
      <c r="T360" s="364" t="e">
        <f t="shared" si="426"/>
        <v>#REF!</v>
      </c>
      <c r="U360" s="364" t="e">
        <f t="shared" si="426"/>
        <v>#REF!</v>
      </c>
      <c r="V360" s="364" t="e">
        <f t="shared" si="426"/>
        <v>#REF!</v>
      </c>
      <c r="W360" s="364" t="e">
        <f t="shared" si="426"/>
        <v>#REF!</v>
      </c>
      <c r="AA360" s="372">
        <v>43791</v>
      </c>
      <c r="AB360" s="261" t="e">
        <f t="shared" si="385"/>
        <v>#REF!</v>
      </c>
      <c r="AC360" s="261" t="e">
        <f t="shared" si="386"/>
        <v>#REF!</v>
      </c>
      <c r="AD360" s="333"/>
      <c r="AE360" s="258"/>
      <c r="AF360" s="258"/>
      <c r="AH360" s="8"/>
      <c r="AI360" s="8"/>
      <c r="AJ360" s="8"/>
      <c r="AK360" s="8"/>
      <c r="AL360" s="8"/>
      <c r="AM360" s="8"/>
      <c r="AN360" s="372">
        <f t="shared" si="130"/>
        <v>43791</v>
      </c>
      <c r="AO360" s="364" t="e">
        <f t="shared" ref="AO360:AP360" si="427">S361-V361</f>
        <v>#REF!</v>
      </c>
      <c r="AP360" s="364" t="e">
        <f t="shared" si="427"/>
        <v>#REF!</v>
      </c>
      <c r="AQ360" s="8"/>
      <c r="AR360" s="8"/>
      <c r="AS360" s="8"/>
      <c r="AT360" s="8"/>
      <c r="AU360" s="8"/>
      <c r="AV360" s="8"/>
    </row>
    <row r="361" spans="1:49" ht="13" x14ac:dyDescent="0.15">
      <c r="A361" s="8"/>
      <c r="B361" s="373">
        <f t="shared" si="132"/>
        <v>43791</v>
      </c>
      <c r="C361" s="374" t="e">
        <f t="shared" si="133"/>
        <v>#REF!</v>
      </c>
      <c r="D361" s="374" t="e">
        <f t="shared" ref="D361:E361" si="428">E273-H273</f>
        <v>#REF!</v>
      </c>
      <c r="E361" s="374" t="e">
        <f t="shared" si="428"/>
        <v>#REF!</v>
      </c>
      <c r="F361" s="333">
        <f t="shared" si="135"/>
        <v>43791</v>
      </c>
      <c r="G361" s="332" t="e">
        <f t="shared" ref="G361:P361" si="429">M285</f>
        <v>#REF!</v>
      </c>
      <c r="H361" s="332" t="e">
        <f t="shared" si="429"/>
        <v>#REF!</v>
      </c>
      <c r="I361" s="332" t="e">
        <f t="shared" si="429"/>
        <v>#REF!</v>
      </c>
      <c r="J361" s="332" t="e">
        <f t="shared" si="429"/>
        <v>#REF!</v>
      </c>
      <c r="K361" s="332" t="e">
        <f t="shared" si="429"/>
        <v>#REF!</v>
      </c>
      <c r="L361" s="332" t="e">
        <f t="shared" si="429"/>
        <v>#REF!</v>
      </c>
      <c r="M361" s="332" t="e">
        <f t="shared" si="429"/>
        <v>#REF!</v>
      </c>
      <c r="N361" s="332" t="e">
        <f t="shared" si="429"/>
        <v>#REF!</v>
      </c>
      <c r="O361" s="332" t="e">
        <f t="shared" si="429"/>
        <v>#REF!</v>
      </c>
      <c r="P361" s="332" t="e">
        <f t="shared" si="429"/>
        <v>#REF!</v>
      </c>
      <c r="Q361" s="372">
        <f t="shared" si="137"/>
        <v>43791</v>
      </c>
      <c r="R361" s="364" t="e">
        <f t="shared" si="138"/>
        <v>#REF!</v>
      </c>
      <c r="S361" s="364" t="e">
        <f t="shared" ref="S361:W361" si="430">IF(E285=0,"",E285)</f>
        <v>#REF!</v>
      </c>
      <c r="T361" s="364" t="e">
        <f t="shared" si="430"/>
        <v>#REF!</v>
      </c>
      <c r="U361" s="364" t="e">
        <f t="shared" si="430"/>
        <v>#REF!</v>
      </c>
      <c r="V361" s="364" t="e">
        <f t="shared" si="430"/>
        <v>#REF!</v>
      </c>
      <c r="W361" s="364" t="e">
        <f t="shared" si="430"/>
        <v>#REF!</v>
      </c>
      <c r="AA361" s="372">
        <v>43821</v>
      </c>
      <c r="AB361" s="261" t="e">
        <f t="shared" si="385"/>
        <v>#REF!</v>
      </c>
      <c r="AC361" s="261" t="e">
        <f t="shared" si="386"/>
        <v>#REF!</v>
      </c>
      <c r="AD361" s="333"/>
      <c r="AE361" s="258"/>
      <c r="AF361" s="258"/>
      <c r="AH361" s="8"/>
      <c r="AI361" s="8"/>
      <c r="AJ361" s="8"/>
      <c r="AK361" s="8"/>
      <c r="AL361" s="8"/>
      <c r="AM361" s="8"/>
      <c r="AN361" s="372">
        <f t="shared" si="130"/>
        <v>43821</v>
      </c>
      <c r="AO361" s="364" t="e">
        <f t="shared" ref="AO361:AP361" si="431">S362-V362</f>
        <v>#REF!</v>
      </c>
      <c r="AP361" s="364" t="e">
        <f t="shared" si="431"/>
        <v>#REF!</v>
      </c>
      <c r="AQ361" s="8"/>
      <c r="AR361" s="8"/>
      <c r="AS361" s="8"/>
      <c r="AT361" s="8"/>
      <c r="AU361" s="8"/>
      <c r="AV361" s="8"/>
    </row>
    <row r="362" spans="1:49" ht="13" x14ac:dyDescent="0.15">
      <c r="A362" s="8"/>
      <c r="B362" s="377">
        <f t="shared" si="132"/>
        <v>43821</v>
      </c>
      <c r="C362" s="378" t="e">
        <f t="shared" si="133"/>
        <v>#REF!</v>
      </c>
      <c r="D362" s="378" t="e">
        <f t="shared" ref="D362:E362" si="432">E274-H274</f>
        <v>#REF!</v>
      </c>
      <c r="E362" s="378" t="e">
        <f t="shared" si="432"/>
        <v>#REF!</v>
      </c>
      <c r="F362" s="379">
        <f t="shared" si="135"/>
        <v>43821</v>
      </c>
      <c r="G362" s="380" t="e">
        <f t="shared" ref="G362:P362" si="433">M286</f>
        <v>#REF!</v>
      </c>
      <c r="H362" s="380" t="e">
        <f t="shared" si="433"/>
        <v>#REF!</v>
      </c>
      <c r="I362" s="380" t="e">
        <f t="shared" si="433"/>
        <v>#REF!</v>
      </c>
      <c r="J362" s="380" t="e">
        <f t="shared" si="433"/>
        <v>#REF!</v>
      </c>
      <c r="K362" s="380" t="e">
        <f t="shared" si="433"/>
        <v>#REF!</v>
      </c>
      <c r="L362" s="380" t="e">
        <f t="shared" si="433"/>
        <v>#REF!</v>
      </c>
      <c r="M362" s="380" t="e">
        <f t="shared" si="433"/>
        <v>#REF!</v>
      </c>
      <c r="N362" s="380" t="e">
        <f t="shared" si="433"/>
        <v>#REF!</v>
      </c>
      <c r="O362" s="380" t="e">
        <f t="shared" si="433"/>
        <v>#REF!</v>
      </c>
      <c r="P362" s="380" t="e">
        <f t="shared" si="433"/>
        <v>#REF!</v>
      </c>
      <c r="Q362" s="381">
        <f t="shared" si="137"/>
        <v>43821</v>
      </c>
      <c r="R362" s="382" t="e">
        <f t="shared" si="138"/>
        <v>#REF!</v>
      </c>
      <c r="S362" s="382" t="e">
        <f t="shared" ref="S362:W362" si="434">IF(E286=0,"",E286)</f>
        <v>#REF!</v>
      </c>
      <c r="T362" s="382" t="e">
        <f t="shared" si="434"/>
        <v>#REF!</v>
      </c>
      <c r="U362" s="382" t="e">
        <f t="shared" si="434"/>
        <v>#REF!</v>
      </c>
      <c r="V362" s="382" t="e">
        <f t="shared" si="434"/>
        <v>#REF!</v>
      </c>
      <c r="W362" s="382" t="e">
        <f t="shared" si="434"/>
        <v>#REF!</v>
      </c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</row>
    <row r="363" spans="1:49" ht="13" x14ac:dyDescent="0.15">
      <c r="A363" s="8"/>
      <c r="B363" s="8"/>
      <c r="C363" s="8"/>
      <c r="D363" s="258"/>
      <c r="E363" s="25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</row>
    <row r="364" spans="1:49" ht="13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</row>
    <row r="365" spans="1:49" x14ac:dyDescent="0.2">
      <c r="A365" s="8"/>
      <c r="C365" s="385"/>
      <c r="D365" s="386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8"/>
      <c r="Q365" s="8"/>
      <c r="R365" s="8"/>
      <c r="S365" s="8"/>
      <c r="T365" s="8"/>
      <c r="U365" s="8"/>
      <c r="V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</row>
    <row r="366" spans="1:49" ht="13" x14ac:dyDescent="0.15">
      <c r="A366" s="8"/>
      <c r="B366" s="387" t="s">
        <v>328</v>
      </c>
      <c r="C366" s="388"/>
      <c r="D366" s="389" t="s">
        <v>316</v>
      </c>
      <c r="E366" s="389" t="s">
        <v>317</v>
      </c>
      <c r="F366" s="389" t="s">
        <v>318</v>
      </c>
      <c r="G366" s="389" t="s">
        <v>319</v>
      </c>
      <c r="H366" s="389" t="s">
        <v>320</v>
      </c>
      <c r="I366" s="389" t="s">
        <v>321</v>
      </c>
      <c r="J366" s="389" t="s">
        <v>322</v>
      </c>
      <c r="K366" s="389" t="s">
        <v>323</v>
      </c>
      <c r="L366" s="389" t="s">
        <v>324</v>
      </c>
      <c r="M366" s="389" t="s">
        <v>325</v>
      </c>
      <c r="N366" s="389" t="s">
        <v>326</v>
      </c>
      <c r="O366" s="390" t="s">
        <v>327</v>
      </c>
      <c r="P366" s="8"/>
      <c r="Q366" s="8"/>
      <c r="R366" s="8"/>
      <c r="S366" s="8"/>
      <c r="T366" s="8"/>
      <c r="U366" s="8"/>
      <c r="V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</row>
    <row r="367" spans="1:49" ht="13" x14ac:dyDescent="0.15">
      <c r="A367" s="8"/>
      <c r="B367" s="391">
        <v>2017</v>
      </c>
      <c r="C367" s="392" t="s">
        <v>233</v>
      </c>
      <c r="D367" s="393">
        <v>294</v>
      </c>
      <c r="E367" s="393">
        <v>297</v>
      </c>
      <c r="F367" s="393">
        <v>305</v>
      </c>
      <c r="G367" s="393">
        <v>314</v>
      </c>
      <c r="H367" s="393">
        <v>318</v>
      </c>
      <c r="I367" s="393">
        <v>323</v>
      </c>
      <c r="J367" s="393">
        <v>323</v>
      </c>
      <c r="K367" s="393">
        <v>322</v>
      </c>
      <c r="L367" s="393">
        <v>327</v>
      </c>
      <c r="M367" s="393">
        <v>362</v>
      </c>
      <c r="N367" s="393">
        <v>388</v>
      </c>
      <c r="O367" s="393">
        <v>392</v>
      </c>
      <c r="Q367" s="394" t="s">
        <v>329</v>
      </c>
      <c r="R367" s="8"/>
      <c r="S367" s="8"/>
      <c r="T367" s="8"/>
      <c r="U367" s="8"/>
      <c r="V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</row>
    <row r="368" spans="1:49" ht="13" x14ac:dyDescent="0.15">
      <c r="A368" s="8"/>
      <c r="B368" s="395"/>
      <c r="C368" s="396" t="s">
        <v>330</v>
      </c>
      <c r="D368" s="397">
        <v>277</v>
      </c>
      <c r="E368" s="397">
        <v>283</v>
      </c>
      <c r="F368" s="397">
        <v>344</v>
      </c>
      <c r="G368" s="397">
        <v>324</v>
      </c>
      <c r="H368" s="397">
        <v>338</v>
      </c>
      <c r="I368" s="397">
        <v>297</v>
      </c>
      <c r="J368" s="397">
        <v>211</v>
      </c>
      <c r="K368" s="397">
        <v>292</v>
      </c>
      <c r="L368" s="397">
        <v>359</v>
      </c>
      <c r="M368" s="397">
        <v>324</v>
      </c>
      <c r="N368" s="397">
        <v>321</v>
      </c>
      <c r="O368" s="397">
        <v>268</v>
      </c>
      <c r="P368" s="16">
        <v>2016</v>
      </c>
      <c r="Q368" s="398">
        <v>0.88180000000000003</v>
      </c>
      <c r="R368" s="8"/>
      <c r="S368" s="8"/>
      <c r="T368" s="8"/>
      <c r="U368" s="8"/>
      <c r="V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</row>
    <row r="369" spans="1:49" ht="13" x14ac:dyDescent="0.15">
      <c r="A369" s="8"/>
      <c r="B369" s="391">
        <v>2018</v>
      </c>
      <c r="C369" s="392" t="s">
        <v>233</v>
      </c>
      <c r="D369" s="147">
        <v>375</v>
      </c>
      <c r="E369" s="147">
        <v>383</v>
      </c>
      <c r="F369" s="147">
        <v>388</v>
      </c>
      <c r="G369" s="147">
        <v>395</v>
      </c>
      <c r="H369" s="147">
        <v>404</v>
      </c>
      <c r="I369" s="147">
        <v>415</v>
      </c>
      <c r="J369" s="147">
        <v>419</v>
      </c>
      <c r="K369" s="147">
        <v>410</v>
      </c>
      <c r="L369" s="147">
        <v>415</v>
      </c>
      <c r="M369" s="147">
        <v>431</v>
      </c>
      <c r="N369" s="147">
        <v>434</v>
      </c>
      <c r="O369" s="147">
        <v>438</v>
      </c>
      <c r="P369" s="16">
        <v>2017</v>
      </c>
      <c r="Q369" s="398">
        <v>0.88460000000000005</v>
      </c>
      <c r="R369" s="8"/>
      <c r="S369" s="8"/>
      <c r="T369" s="8"/>
      <c r="U369" s="8"/>
      <c r="V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</row>
    <row r="370" spans="1:49" ht="13" x14ac:dyDescent="0.15">
      <c r="A370" s="8"/>
      <c r="B370" s="391"/>
      <c r="C370" s="399" t="s">
        <v>330</v>
      </c>
      <c r="D370" s="147">
        <v>336</v>
      </c>
      <c r="E370" s="147">
        <v>287</v>
      </c>
      <c r="F370" s="147">
        <v>362</v>
      </c>
      <c r="G370" s="147">
        <v>393</v>
      </c>
      <c r="H370" s="147">
        <v>358</v>
      </c>
      <c r="I370" s="147">
        <v>342</v>
      </c>
      <c r="J370" s="147">
        <v>273</v>
      </c>
      <c r="K370" s="147">
        <v>321</v>
      </c>
      <c r="L370" s="147">
        <v>299</v>
      </c>
      <c r="M370" s="349">
        <v>396</v>
      </c>
      <c r="N370" s="349">
        <v>360</v>
      </c>
      <c r="O370" s="349">
        <v>298</v>
      </c>
      <c r="P370" s="16">
        <v>2018</v>
      </c>
      <c r="Q370" s="398">
        <v>0.88480000000000003</v>
      </c>
      <c r="R370" s="8"/>
      <c r="S370" s="8"/>
      <c r="T370" s="8"/>
      <c r="U370" s="8"/>
      <c r="V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</row>
    <row r="371" spans="1:49" ht="13" x14ac:dyDescent="0.15">
      <c r="A371" s="8"/>
      <c r="B371" s="400" t="s">
        <v>331</v>
      </c>
      <c r="C371" s="401" t="s">
        <v>332</v>
      </c>
      <c r="D371" s="402">
        <f t="shared" ref="D371:O371" si="435">(D369-D367)/D367</f>
        <v>0.27551020408163263</v>
      </c>
      <c r="E371" s="402">
        <f t="shared" si="435"/>
        <v>0.28956228956228958</v>
      </c>
      <c r="F371" s="402">
        <f t="shared" si="435"/>
        <v>0.27213114754098361</v>
      </c>
      <c r="G371" s="402">
        <f t="shared" si="435"/>
        <v>0.25796178343949044</v>
      </c>
      <c r="H371" s="402">
        <f t="shared" si="435"/>
        <v>0.27044025157232704</v>
      </c>
      <c r="I371" s="402">
        <f t="shared" si="435"/>
        <v>0.28482972136222912</v>
      </c>
      <c r="J371" s="402">
        <f t="shared" si="435"/>
        <v>0.29721362229102166</v>
      </c>
      <c r="K371" s="402">
        <f t="shared" si="435"/>
        <v>0.27329192546583853</v>
      </c>
      <c r="L371" s="402">
        <f t="shared" si="435"/>
        <v>0.26911314984709478</v>
      </c>
      <c r="M371" s="402">
        <f t="shared" si="435"/>
        <v>0.19060773480662985</v>
      </c>
      <c r="N371" s="402">
        <f t="shared" si="435"/>
        <v>0.11855670103092783</v>
      </c>
      <c r="O371" s="403">
        <f t="shared" si="435"/>
        <v>0.11734693877551021</v>
      </c>
      <c r="P371" s="16"/>
      <c r="Q371" s="219"/>
      <c r="R371" s="8"/>
      <c r="S371" s="8"/>
      <c r="T371" s="8"/>
      <c r="U371" s="8"/>
      <c r="V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</row>
    <row r="372" spans="1:49" ht="13" x14ac:dyDescent="0.15">
      <c r="A372" s="8"/>
      <c r="B372" s="404"/>
      <c r="C372" s="405" t="s">
        <v>333</v>
      </c>
      <c r="D372" s="406">
        <f t="shared" ref="D372:O372" si="436">(D370-D368)/D368</f>
        <v>0.21299638989169675</v>
      </c>
      <c r="E372" s="406">
        <f t="shared" si="436"/>
        <v>1.4134275618374558E-2</v>
      </c>
      <c r="F372" s="406">
        <f t="shared" si="436"/>
        <v>5.232558139534884E-2</v>
      </c>
      <c r="G372" s="406">
        <f t="shared" si="436"/>
        <v>0.21296296296296297</v>
      </c>
      <c r="H372" s="406">
        <f t="shared" si="436"/>
        <v>5.9171597633136092E-2</v>
      </c>
      <c r="I372" s="406">
        <f t="shared" si="436"/>
        <v>0.15151515151515152</v>
      </c>
      <c r="J372" s="406">
        <f t="shared" si="436"/>
        <v>0.29383886255924169</v>
      </c>
      <c r="K372" s="406">
        <f t="shared" si="436"/>
        <v>9.9315068493150679E-2</v>
      </c>
      <c r="L372" s="406">
        <f t="shared" si="436"/>
        <v>-0.16713091922005571</v>
      </c>
      <c r="M372" s="406">
        <f t="shared" si="436"/>
        <v>0.22222222222222221</v>
      </c>
      <c r="N372" s="406">
        <f t="shared" si="436"/>
        <v>0.12149532710280374</v>
      </c>
      <c r="O372" s="407">
        <f t="shared" si="436"/>
        <v>0.11194029850746269</v>
      </c>
      <c r="Q372" s="8"/>
      <c r="R372" s="8"/>
      <c r="S372" s="8"/>
      <c r="T372" s="8"/>
      <c r="U372" s="8"/>
      <c r="V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</row>
    <row r="373" spans="1:49" ht="13" x14ac:dyDescent="0.15">
      <c r="A373" s="8"/>
      <c r="B373" s="391">
        <v>2019</v>
      </c>
      <c r="C373" s="392" t="s">
        <v>233</v>
      </c>
      <c r="D373" s="147">
        <v>449</v>
      </c>
      <c r="E373" s="147">
        <v>452</v>
      </c>
      <c r="F373" s="147">
        <v>461</v>
      </c>
      <c r="G373" s="147">
        <v>464</v>
      </c>
      <c r="H373" s="408">
        <v>457</v>
      </c>
      <c r="I373" s="409"/>
      <c r="J373" s="409"/>
      <c r="K373" s="409"/>
      <c r="L373" s="409"/>
      <c r="M373" s="409"/>
      <c r="N373" s="409"/>
      <c r="O373" s="409"/>
      <c r="Q373" s="8"/>
      <c r="R373" s="8"/>
      <c r="S373" s="8"/>
      <c r="T373" s="8"/>
      <c r="U373" s="8"/>
      <c r="V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</row>
    <row r="374" spans="1:49" ht="13" x14ac:dyDescent="0.15">
      <c r="A374" s="8"/>
      <c r="B374" s="391"/>
      <c r="C374" s="399" t="s">
        <v>330</v>
      </c>
      <c r="D374" s="147">
        <v>327</v>
      </c>
      <c r="E374" s="147">
        <v>330</v>
      </c>
      <c r="F374" s="147">
        <v>428</v>
      </c>
      <c r="G374" s="147">
        <v>443</v>
      </c>
      <c r="H374" s="408">
        <v>385</v>
      </c>
      <c r="I374" s="410"/>
      <c r="J374" s="410"/>
      <c r="K374" s="410"/>
      <c r="L374" s="410"/>
      <c r="M374" s="410"/>
      <c r="N374" s="410"/>
      <c r="O374" s="410"/>
      <c r="Q374" s="8"/>
      <c r="R374" s="8"/>
      <c r="S374" s="8"/>
      <c r="T374" s="8"/>
      <c r="U374" s="8"/>
      <c r="V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</row>
    <row r="375" spans="1:49" ht="13" x14ac:dyDescent="0.15">
      <c r="A375" s="8"/>
      <c r="B375" s="400" t="s">
        <v>331</v>
      </c>
      <c r="C375" s="401" t="s">
        <v>332</v>
      </c>
      <c r="D375" s="402">
        <f t="shared" ref="D375:H375" si="437">(D373-D369)/D373</f>
        <v>0.16481069042316257</v>
      </c>
      <c r="E375" s="402">
        <f t="shared" si="437"/>
        <v>0.15265486725663716</v>
      </c>
      <c r="F375" s="402">
        <f t="shared" si="437"/>
        <v>0.15835140997830802</v>
      </c>
      <c r="G375" s="402">
        <f t="shared" si="437"/>
        <v>0.14870689655172414</v>
      </c>
      <c r="H375" s="402">
        <f t="shared" si="437"/>
        <v>0.11597374179431072</v>
      </c>
      <c r="I375" s="411"/>
      <c r="J375" s="411"/>
      <c r="K375" s="411"/>
      <c r="L375" s="411"/>
      <c r="M375" s="411"/>
      <c r="N375" s="411"/>
      <c r="O375" s="412"/>
      <c r="P375" s="1" t="s">
        <v>334</v>
      </c>
      <c r="Q375" s="219" t="e">
        <f>((C403/C380)^(1/23))-1</f>
        <v>#REF!</v>
      </c>
      <c r="R375" s="8"/>
      <c r="S375" s="8"/>
      <c r="T375" s="8"/>
      <c r="U375" s="8"/>
      <c r="V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</row>
    <row r="376" spans="1:49" ht="13" x14ac:dyDescent="0.15">
      <c r="A376" s="8"/>
      <c r="B376" s="404"/>
      <c r="C376" s="405" t="s">
        <v>333</v>
      </c>
      <c r="D376" s="406">
        <f t="shared" ref="D376:H376" si="438">(D374-D370)/D374</f>
        <v>-2.7522935779816515E-2</v>
      </c>
      <c r="E376" s="406">
        <f t="shared" si="438"/>
        <v>0.13030303030303031</v>
      </c>
      <c r="F376" s="406">
        <f t="shared" si="438"/>
        <v>0.1542056074766355</v>
      </c>
      <c r="G376" s="406">
        <f t="shared" si="438"/>
        <v>0.11286681715575621</v>
      </c>
      <c r="H376" s="406">
        <f t="shared" si="438"/>
        <v>7.0129870129870125E-2</v>
      </c>
      <c r="I376" s="413"/>
      <c r="J376" s="413"/>
      <c r="K376" s="413"/>
      <c r="L376" s="413"/>
      <c r="M376" s="413"/>
      <c r="N376" s="413"/>
      <c r="O376" s="414"/>
      <c r="P376" s="8"/>
      <c r="Q376" s="8"/>
      <c r="R376" s="8"/>
      <c r="S376" s="8"/>
      <c r="T376" s="8"/>
      <c r="U376" s="8"/>
      <c r="V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</row>
    <row r="377" spans="1:49" ht="13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</row>
    <row r="378" spans="1:49" ht="13" x14ac:dyDescent="0.15">
      <c r="A378" s="8"/>
      <c r="B378" s="16" t="s">
        <v>335</v>
      </c>
      <c r="C378" s="8"/>
      <c r="D378" s="8"/>
      <c r="G378" s="8"/>
      <c r="H378" s="8"/>
      <c r="I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</row>
    <row r="379" spans="1:49" ht="13" x14ac:dyDescent="0.15">
      <c r="A379" s="8"/>
      <c r="B379" s="8"/>
      <c r="C379" s="415" t="s">
        <v>336</v>
      </c>
      <c r="D379" s="18" t="s">
        <v>228</v>
      </c>
      <c r="E379" s="18" t="s">
        <v>248</v>
      </c>
      <c r="F379" s="18" t="s">
        <v>337</v>
      </c>
      <c r="G379" s="18" t="s">
        <v>338</v>
      </c>
      <c r="H379" s="18" t="s">
        <v>339</v>
      </c>
      <c r="I379" s="18" t="s">
        <v>340</v>
      </c>
      <c r="J379" s="1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</row>
    <row r="380" spans="1:49" ht="13" x14ac:dyDescent="0.15">
      <c r="A380" s="8"/>
      <c r="B380" s="416">
        <v>43482</v>
      </c>
      <c r="C380" s="394" t="e">
        <f t="shared" ref="C380:E380" si="439">C290+C291</f>
        <v>#REF!</v>
      </c>
      <c r="D380" s="394" t="e">
        <f t="shared" si="439"/>
        <v>#REF!</v>
      </c>
      <c r="E380" s="394" t="e">
        <f t="shared" si="439"/>
        <v>#REF!</v>
      </c>
      <c r="G380" s="8"/>
      <c r="H380" s="8"/>
      <c r="I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</row>
    <row r="381" spans="1:49" ht="13" x14ac:dyDescent="0.15">
      <c r="A381" s="8"/>
      <c r="B381" s="416">
        <v>43513</v>
      </c>
      <c r="C381" s="394" t="e">
        <f t="shared" ref="C381:E381" si="440">C380+C292</f>
        <v>#REF!</v>
      </c>
      <c r="D381" s="394" t="e">
        <f t="shared" si="440"/>
        <v>#REF!</v>
      </c>
      <c r="E381" s="394" t="e">
        <f t="shared" si="440"/>
        <v>#REF!</v>
      </c>
      <c r="G381" s="8"/>
      <c r="H381" s="8"/>
      <c r="I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</row>
    <row r="382" spans="1:49" ht="13" x14ac:dyDescent="0.15">
      <c r="A382" s="8"/>
      <c r="B382" s="416">
        <v>43541</v>
      </c>
      <c r="C382" s="394" t="e">
        <f t="shared" ref="C382:E382" si="441">C381+C293</f>
        <v>#REF!</v>
      </c>
      <c r="D382" s="394" t="e">
        <f t="shared" si="441"/>
        <v>#REF!</v>
      </c>
      <c r="E382" s="394" t="e">
        <f t="shared" si="441"/>
        <v>#REF!</v>
      </c>
      <c r="G382" s="8"/>
      <c r="H382" s="8"/>
      <c r="I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</row>
    <row r="383" spans="1:49" ht="13" x14ac:dyDescent="0.15">
      <c r="A383" s="8"/>
      <c r="B383" s="416">
        <v>43572</v>
      </c>
      <c r="C383" s="394" t="e">
        <f t="shared" ref="C383:E383" si="442">C382+C294</f>
        <v>#REF!</v>
      </c>
      <c r="D383" s="394" t="e">
        <f t="shared" si="442"/>
        <v>#REF!</v>
      </c>
      <c r="E383" s="394" t="e">
        <f t="shared" si="442"/>
        <v>#REF!</v>
      </c>
      <c r="G383" s="8"/>
      <c r="H383" s="8"/>
      <c r="I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</row>
    <row r="384" spans="1:49" ht="13" x14ac:dyDescent="0.15">
      <c r="A384" s="8"/>
      <c r="B384" s="416">
        <v>43602</v>
      </c>
      <c r="C384" s="394" t="e">
        <f t="shared" ref="C384:E384" si="443">C383+C295</f>
        <v>#REF!</v>
      </c>
      <c r="D384" s="394" t="e">
        <f t="shared" si="443"/>
        <v>#REF!</v>
      </c>
      <c r="E384" s="394" t="e">
        <f t="shared" si="443"/>
        <v>#REF!</v>
      </c>
      <c r="G384" s="8"/>
      <c r="H384" s="8"/>
      <c r="I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</row>
    <row r="385" spans="1:49" ht="13" x14ac:dyDescent="0.15">
      <c r="A385" s="8"/>
      <c r="B385" s="416">
        <v>43633</v>
      </c>
      <c r="C385" s="394" t="e">
        <f t="shared" ref="C385:E385" si="444">C384+C296</f>
        <v>#REF!</v>
      </c>
      <c r="D385" s="394" t="e">
        <f t="shared" si="444"/>
        <v>#REF!</v>
      </c>
      <c r="E385" s="394" t="e">
        <f t="shared" si="444"/>
        <v>#REF!</v>
      </c>
      <c r="G385" s="8"/>
      <c r="H385" s="8"/>
      <c r="I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</row>
    <row r="386" spans="1:49" ht="13" x14ac:dyDescent="0.15">
      <c r="A386" s="8"/>
      <c r="B386" s="416">
        <v>43663</v>
      </c>
      <c r="C386" s="394" t="e">
        <f t="shared" ref="C386:E386" si="445">C385+C297</f>
        <v>#REF!</v>
      </c>
      <c r="D386" s="394" t="e">
        <f t="shared" si="445"/>
        <v>#REF!</v>
      </c>
      <c r="E386" s="394" t="e">
        <f t="shared" si="445"/>
        <v>#REF!</v>
      </c>
      <c r="G386" s="8"/>
      <c r="H386" s="8"/>
      <c r="I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</row>
    <row r="387" spans="1:49" ht="13" x14ac:dyDescent="0.15">
      <c r="A387" s="8"/>
      <c r="B387" s="416">
        <v>43694</v>
      </c>
      <c r="C387" s="394" t="e">
        <f t="shared" ref="C387:E387" si="446">C386+C298</f>
        <v>#REF!</v>
      </c>
      <c r="D387" s="394" t="e">
        <f t="shared" si="446"/>
        <v>#REF!</v>
      </c>
      <c r="E387" s="394" t="e">
        <f t="shared" si="446"/>
        <v>#REF!</v>
      </c>
      <c r="G387" s="219"/>
      <c r="H387" s="8"/>
      <c r="I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</row>
    <row r="388" spans="1:49" ht="13" x14ac:dyDescent="0.15">
      <c r="A388" s="8"/>
      <c r="B388" s="416">
        <v>43725</v>
      </c>
      <c r="C388" s="394" t="e">
        <f t="shared" ref="C388:E388" si="447">C387+C299</f>
        <v>#REF!</v>
      </c>
      <c r="D388" s="394" t="e">
        <f t="shared" si="447"/>
        <v>#REF!</v>
      </c>
      <c r="E388" s="394" t="e">
        <f t="shared" si="447"/>
        <v>#REF!</v>
      </c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</row>
    <row r="389" spans="1:49" ht="13" x14ac:dyDescent="0.15">
      <c r="A389" s="8"/>
      <c r="B389" s="416">
        <v>43755</v>
      </c>
      <c r="C389" s="394" t="e">
        <f t="shared" ref="C389:E389" si="448">C388+C300</f>
        <v>#REF!</v>
      </c>
      <c r="D389" s="394" t="e">
        <f t="shared" si="448"/>
        <v>#REF!</v>
      </c>
      <c r="E389" s="394" t="e">
        <f t="shared" si="448"/>
        <v>#REF!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</row>
    <row r="390" spans="1:49" ht="13" x14ac:dyDescent="0.15">
      <c r="A390" s="8"/>
      <c r="B390" s="416">
        <v>43786</v>
      </c>
      <c r="C390" s="394" t="e">
        <f t="shared" ref="C390:E390" si="449">C389+C301</f>
        <v>#REF!</v>
      </c>
      <c r="D390" s="394" t="e">
        <f t="shared" si="449"/>
        <v>#REF!</v>
      </c>
      <c r="E390" s="394" t="e">
        <f t="shared" si="449"/>
        <v>#REF!</v>
      </c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</row>
    <row r="391" spans="1:49" ht="13" x14ac:dyDescent="0.15">
      <c r="A391" s="8"/>
      <c r="B391" s="416">
        <v>43816</v>
      </c>
      <c r="C391" s="394" t="e">
        <f t="shared" ref="C391:E391" si="450">C390+C302</f>
        <v>#REF!</v>
      </c>
      <c r="D391" s="394" t="e">
        <f t="shared" si="450"/>
        <v>#REF!</v>
      </c>
      <c r="E391" s="394" t="e">
        <f t="shared" si="450"/>
        <v>#REF!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</row>
    <row r="392" spans="1:49" ht="13" x14ac:dyDescent="0.15">
      <c r="A392" s="8"/>
      <c r="B392" s="416">
        <v>43483</v>
      </c>
      <c r="C392" s="417" t="e">
        <f t="shared" ref="C392:E392" si="451">C391+C303</f>
        <v>#REF!</v>
      </c>
      <c r="D392" s="417" t="e">
        <f t="shared" si="451"/>
        <v>#REF!</v>
      </c>
      <c r="E392" s="417" t="e">
        <f t="shared" si="451"/>
        <v>#REF!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</row>
    <row r="393" spans="1:49" ht="13" x14ac:dyDescent="0.15">
      <c r="A393" s="8"/>
      <c r="B393" s="416">
        <v>43514</v>
      </c>
      <c r="C393" s="394" t="e">
        <f t="shared" ref="C393:E393" si="452">C392+C304</f>
        <v>#REF!</v>
      </c>
      <c r="D393" s="394" t="e">
        <f t="shared" si="452"/>
        <v>#REF!</v>
      </c>
      <c r="E393" s="394" t="e">
        <f t="shared" si="452"/>
        <v>#REF!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</row>
    <row r="394" spans="1:49" ht="13" x14ac:dyDescent="0.15">
      <c r="A394" s="8"/>
      <c r="B394" s="416">
        <v>43542</v>
      </c>
      <c r="C394" s="394" t="e">
        <f t="shared" ref="C394:E394" si="453">C393+C305</f>
        <v>#REF!</v>
      </c>
      <c r="D394" s="394" t="e">
        <f t="shared" si="453"/>
        <v>#REF!</v>
      </c>
      <c r="E394" s="394" t="e">
        <f t="shared" si="453"/>
        <v>#REF!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</row>
    <row r="395" spans="1:49" ht="13" x14ac:dyDescent="0.15">
      <c r="A395" s="8"/>
      <c r="B395" s="416">
        <v>43573</v>
      </c>
      <c r="C395" s="394" t="e">
        <f t="shared" ref="C395:E395" si="454">C394+C306</f>
        <v>#REF!</v>
      </c>
      <c r="D395" s="394" t="e">
        <f t="shared" si="454"/>
        <v>#REF!</v>
      </c>
      <c r="E395" s="394" t="e">
        <f t="shared" si="454"/>
        <v>#REF!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</row>
    <row r="396" spans="1:49" ht="13" x14ac:dyDescent="0.15">
      <c r="A396" s="8"/>
      <c r="B396" s="416">
        <v>43603</v>
      </c>
      <c r="C396" s="394" t="e">
        <f t="shared" ref="C396:E396" si="455">C395+C307</f>
        <v>#REF!</v>
      </c>
      <c r="D396" s="394" t="e">
        <f t="shared" si="455"/>
        <v>#REF!</v>
      </c>
      <c r="E396" s="394" t="e">
        <f t="shared" si="455"/>
        <v>#REF!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</row>
    <row r="397" spans="1:49" ht="13" x14ac:dyDescent="0.15">
      <c r="A397" s="8"/>
      <c r="B397" s="416">
        <v>43634</v>
      </c>
      <c r="C397" s="394" t="e">
        <f t="shared" ref="C397:E397" si="456">C396+C308</f>
        <v>#REF!</v>
      </c>
      <c r="D397" s="394" t="e">
        <f t="shared" si="456"/>
        <v>#REF!</v>
      </c>
      <c r="E397" s="394" t="e">
        <f t="shared" si="456"/>
        <v>#REF!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</row>
    <row r="398" spans="1:49" ht="13" x14ac:dyDescent="0.15">
      <c r="A398" s="8"/>
      <c r="B398" s="416">
        <v>43664</v>
      </c>
      <c r="C398" s="394" t="e">
        <f t="shared" ref="C398:E398" si="457">C397+C309</f>
        <v>#REF!</v>
      </c>
      <c r="D398" s="394" t="e">
        <f t="shared" si="457"/>
        <v>#REF!</v>
      </c>
      <c r="E398" s="394" t="e">
        <f t="shared" si="457"/>
        <v>#REF!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</row>
    <row r="399" spans="1:49" ht="13" x14ac:dyDescent="0.15">
      <c r="A399" s="8"/>
      <c r="B399" s="416">
        <v>43695</v>
      </c>
      <c r="C399" s="394" t="e">
        <f t="shared" ref="C399:E399" si="458">C398+C310</f>
        <v>#REF!</v>
      </c>
      <c r="D399" s="394" t="e">
        <f t="shared" si="458"/>
        <v>#REF!</v>
      </c>
      <c r="E399" s="394" t="e">
        <f t="shared" si="458"/>
        <v>#REF!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</row>
    <row r="400" spans="1:49" ht="13" x14ac:dyDescent="0.15">
      <c r="A400" s="8"/>
      <c r="B400" s="416">
        <v>43726</v>
      </c>
      <c r="C400" s="394" t="e">
        <f t="shared" ref="C400:E400" si="459">C399+C311</f>
        <v>#REF!</v>
      </c>
      <c r="D400" s="394" t="e">
        <f t="shared" si="459"/>
        <v>#REF!</v>
      </c>
      <c r="E400" s="394" t="e">
        <f t="shared" si="459"/>
        <v>#REF!</v>
      </c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</row>
    <row r="401" spans="1:49" ht="13" x14ac:dyDescent="0.15">
      <c r="A401" s="8"/>
      <c r="B401" s="416">
        <v>43756</v>
      </c>
      <c r="C401" s="394" t="e">
        <f t="shared" ref="C401:E401" si="460">C400+C312</f>
        <v>#REF!</v>
      </c>
      <c r="D401" s="394" t="e">
        <f t="shared" si="460"/>
        <v>#REF!</v>
      </c>
      <c r="E401" s="394" t="e">
        <f t="shared" si="460"/>
        <v>#REF!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</row>
    <row r="402" spans="1:49" ht="13" x14ac:dyDescent="0.15">
      <c r="A402" s="8"/>
      <c r="B402" s="416">
        <v>43787</v>
      </c>
      <c r="C402" s="394" t="e">
        <f t="shared" ref="C402:E402" si="461">C401+C313</f>
        <v>#REF!</v>
      </c>
      <c r="D402" s="394" t="e">
        <f t="shared" si="461"/>
        <v>#REF!</v>
      </c>
      <c r="E402" s="394" t="e">
        <f t="shared" si="461"/>
        <v>#REF!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</row>
    <row r="403" spans="1:49" ht="13" x14ac:dyDescent="0.15">
      <c r="A403" s="8"/>
      <c r="B403" s="416">
        <v>43817</v>
      </c>
      <c r="C403" s="394" t="e">
        <f t="shared" ref="C403:E403" si="462">C402+C314</f>
        <v>#REF!</v>
      </c>
      <c r="D403" s="394" t="e">
        <f t="shared" si="462"/>
        <v>#REF!</v>
      </c>
      <c r="E403" s="394" t="e">
        <f t="shared" si="462"/>
        <v>#REF!</v>
      </c>
      <c r="F403" s="16"/>
      <c r="G403" s="16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</row>
    <row r="404" spans="1:49" ht="13" x14ac:dyDescent="0.15">
      <c r="A404" s="8"/>
      <c r="B404" s="416">
        <v>43484</v>
      </c>
      <c r="C404" s="394" t="e">
        <f t="shared" ref="C404:E404" si="463">C403+C315</f>
        <v>#REF!</v>
      </c>
      <c r="D404" s="394" t="e">
        <f t="shared" si="463"/>
        <v>#REF!</v>
      </c>
      <c r="E404" s="394" t="e">
        <f t="shared" si="463"/>
        <v>#REF!</v>
      </c>
      <c r="F404" s="24"/>
      <c r="G404" s="24"/>
      <c r="H404" s="24"/>
      <c r="I404" s="24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</row>
    <row r="405" spans="1:49" ht="13" x14ac:dyDescent="0.15">
      <c r="A405" s="8"/>
      <c r="B405" s="416">
        <v>43515</v>
      </c>
      <c r="C405" s="394" t="e">
        <f t="shared" ref="C405:E405" si="464">C404+C316</f>
        <v>#REF!</v>
      </c>
      <c r="D405" s="394" t="e">
        <f t="shared" si="464"/>
        <v>#REF!</v>
      </c>
      <c r="E405" s="394" t="e">
        <f t="shared" si="464"/>
        <v>#REF!</v>
      </c>
      <c r="F405" s="23"/>
      <c r="G405" s="23"/>
      <c r="H405" s="23"/>
      <c r="I405" s="23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</row>
    <row r="406" spans="1:49" ht="13" x14ac:dyDescent="0.15">
      <c r="A406" s="8"/>
      <c r="B406" s="416">
        <v>43543</v>
      </c>
      <c r="C406" s="394" t="e">
        <f t="shared" ref="C406:E406" si="465">C405+C317</f>
        <v>#REF!</v>
      </c>
      <c r="D406" s="394" t="e">
        <f t="shared" si="465"/>
        <v>#REF!</v>
      </c>
      <c r="E406" s="394" t="e">
        <f t="shared" si="465"/>
        <v>#REF!</v>
      </c>
      <c r="F406" s="24"/>
      <c r="G406" s="24"/>
      <c r="H406" s="24"/>
      <c r="I406" s="24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</row>
    <row r="407" spans="1:49" ht="13" x14ac:dyDescent="0.15">
      <c r="A407" s="8"/>
      <c r="B407" s="416">
        <v>43574</v>
      </c>
      <c r="C407" s="394" t="e">
        <f t="shared" ref="C407:E407" si="466">C406+C318</f>
        <v>#REF!</v>
      </c>
      <c r="D407" s="394" t="e">
        <f t="shared" si="466"/>
        <v>#REF!</v>
      </c>
      <c r="E407" s="394" t="e">
        <f t="shared" si="466"/>
        <v>#REF!</v>
      </c>
      <c r="F407" s="24"/>
      <c r="G407" s="24"/>
      <c r="H407" s="24"/>
      <c r="I407" s="24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</row>
    <row r="408" spans="1:49" ht="13" x14ac:dyDescent="0.15">
      <c r="A408" s="8"/>
      <c r="B408" s="416">
        <v>43604</v>
      </c>
      <c r="C408" s="394" t="e">
        <f t="shared" ref="C408:E408" si="467">C407+C319</f>
        <v>#REF!</v>
      </c>
      <c r="D408" s="394" t="e">
        <f t="shared" si="467"/>
        <v>#REF!</v>
      </c>
      <c r="E408" s="394" t="e">
        <f t="shared" si="467"/>
        <v>#REF!</v>
      </c>
      <c r="F408" s="24"/>
      <c r="G408" s="24"/>
      <c r="H408" s="24"/>
      <c r="I408" s="24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</row>
    <row r="409" spans="1:49" ht="13" x14ac:dyDescent="0.15">
      <c r="A409" s="8"/>
      <c r="B409" s="416">
        <v>43635</v>
      </c>
      <c r="C409" s="394" t="e">
        <f t="shared" ref="C409:E409" si="468">C408+C320</f>
        <v>#REF!</v>
      </c>
      <c r="D409" s="394" t="e">
        <f t="shared" si="468"/>
        <v>#REF!</v>
      </c>
      <c r="E409" s="394" t="e">
        <f t="shared" si="468"/>
        <v>#REF!</v>
      </c>
      <c r="F409" s="24"/>
      <c r="G409" s="24"/>
      <c r="H409" s="24"/>
      <c r="I409" s="24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</row>
    <row r="410" spans="1:49" ht="13" x14ac:dyDescent="0.15">
      <c r="A410" s="8"/>
      <c r="B410" s="416">
        <v>43665</v>
      </c>
      <c r="C410" s="394" t="e">
        <f t="shared" ref="C410:E410" si="469">C409+C321</f>
        <v>#REF!</v>
      </c>
      <c r="D410" s="394" t="e">
        <f t="shared" si="469"/>
        <v>#REF!</v>
      </c>
      <c r="E410" s="394" t="e">
        <f t="shared" si="469"/>
        <v>#REF!</v>
      </c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</row>
    <row r="411" spans="1:49" ht="13" x14ac:dyDescent="0.15">
      <c r="A411" s="8"/>
      <c r="B411" s="416">
        <v>43696</v>
      </c>
      <c r="C411" s="394"/>
      <c r="D411" s="394"/>
      <c r="E411" s="394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</row>
    <row r="412" spans="1:49" ht="13" x14ac:dyDescent="0.15">
      <c r="A412" s="8"/>
      <c r="B412" s="416">
        <v>43727</v>
      </c>
      <c r="C412" s="394"/>
      <c r="D412" s="394"/>
      <c r="E412" s="394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</row>
    <row r="413" spans="1:49" ht="13" x14ac:dyDescent="0.15">
      <c r="A413" s="8"/>
      <c r="B413" s="416">
        <v>43757</v>
      </c>
      <c r="C413" s="394"/>
      <c r="D413" s="394"/>
      <c r="E413" s="394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</row>
    <row r="414" spans="1:49" ht="13" x14ac:dyDescent="0.15">
      <c r="A414" s="8"/>
      <c r="B414" s="416">
        <v>43788</v>
      </c>
      <c r="C414" s="394"/>
      <c r="D414" s="394"/>
      <c r="E414" s="394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</row>
    <row r="415" spans="1:49" ht="13" x14ac:dyDescent="0.15">
      <c r="A415" s="8"/>
      <c r="B415" s="416">
        <v>43818</v>
      </c>
      <c r="C415" s="394"/>
      <c r="D415" s="394"/>
      <c r="E415" s="394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</row>
    <row r="416" spans="1:49" ht="13" x14ac:dyDescent="0.15">
      <c r="A416" s="8"/>
      <c r="B416" s="416">
        <v>43485</v>
      </c>
      <c r="C416" s="394"/>
      <c r="D416" s="394"/>
      <c r="E416" s="394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</row>
    <row r="417" spans="1:49" ht="13" x14ac:dyDescent="0.15">
      <c r="A417" s="8"/>
      <c r="B417" s="416">
        <v>43516</v>
      </c>
      <c r="C417" s="394"/>
      <c r="D417" s="394"/>
      <c r="E417" s="394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</row>
    <row r="418" spans="1:49" ht="13" x14ac:dyDescent="0.15">
      <c r="A418" s="8"/>
      <c r="B418" s="416">
        <v>43544</v>
      </c>
      <c r="C418" s="394"/>
      <c r="D418" s="394"/>
      <c r="E418" s="394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</row>
    <row r="419" spans="1:49" ht="13" x14ac:dyDescent="0.15">
      <c r="A419" s="8"/>
      <c r="B419" s="416">
        <v>43575</v>
      </c>
      <c r="C419" s="394"/>
      <c r="D419" s="394"/>
      <c r="E419" s="394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</row>
    <row r="420" spans="1:49" ht="13" x14ac:dyDescent="0.15">
      <c r="A420" s="8"/>
      <c r="B420" s="416">
        <v>43605</v>
      </c>
      <c r="C420" s="394"/>
      <c r="D420" s="394"/>
      <c r="E420" s="394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</row>
    <row r="421" spans="1:49" ht="13" x14ac:dyDescent="0.15">
      <c r="A421" s="8"/>
      <c r="B421" s="416">
        <v>43636</v>
      </c>
      <c r="C421" s="394"/>
      <c r="D421" s="394"/>
      <c r="E421" s="394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</row>
    <row r="422" spans="1:49" ht="13" x14ac:dyDescent="0.15">
      <c r="A422" s="8"/>
      <c r="B422" s="416">
        <v>43666</v>
      </c>
      <c r="C422" s="394"/>
      <c r="D422" s="394"/>
      <c r="E422" s="394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</row>
    <row r="423" spans="1:49" ht="13" x14ac:dyDescent="0.15">
      <c r="A423" s="8"/>
      <c r="B423" s="416">
        <v>43697</v>
      </c>
      <c r="C423" s="394"/>
      <c r="D423" s="394"/>
      <c r="E423" s="394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</row>
    <row r="424" spans="1:49" ht="13" x14ac:dyDescent="0.15">
      <c r="A424" s="8"/>
      <c r="B424" s="416">
        <v>43728</v>
      </c>
      <c r="C424" s="394"/>
      <c r="D424" s="394"/>
      <c r="E424" s="394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</row>
    <row r="425" spans="1:49" ht="13" x14ac:dyDescent="0.15">
      <c r="A425" s="8"/>
      <c r="B425" s="416">
        <v>43758</v>
      </c>
      <c r="C425" s="394"/>
      <c r="D425" s="394"/>
      <c r="E425" s="394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</row>
    <row r="426" spans="1:49" ht="13" x14ac:dyDescent="0.15">
      <c r="A426" s="8"/>
      <c r="B426" s="416">
        <v>43789</v>
      </c>
      <c r="C426" s="394"/>
      <c r="D426" s="394"/>
      <c r="E426" s="394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</row>
    <row r="427" spans="1:49" ht="13" x14ac:dyDescent="0.15">
      <c r="A427" s="8"/>
      <c r="B427" s="416">
        <v>43819</v>
      </c>
      <c r="C427" s="394"/>
      <c r="D427" s="394"/>
      <c r="E427" s="394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</row>
    <row r="428" spans="1:49" ht="13" x14ac:dyDescent="0.15">
      <c r="A428" s="8"/>
      <c r="B428" s="416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</row>
    <row r="429" spans="1:49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</row>
    <row r="430" spans="1:49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</row>
    <row r="431" spans="1:49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</row>
    <row r="432" spans="1:49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</row>
    <row r="433" spans="1:49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</row>
    <row r="434" spans="1:49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</row>
    <row r="435" spans="1:49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</row>
    <row r="436" spans="1:49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</row>
    <row r="437" spans="1:49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</row>
    <row r="438" spans="1:49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</row>
    <row r="439" spans="1:49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</row>
    <row r="440" spans="1:49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</row>
    <row r="441" spans="1:49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</row>
    <row r="442" spans="1:49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</row>
    <row r="443" spans="1:49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</row>
    <row r="444" spans="1:49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</row>
    <row r="445" spans="1:49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</row>
    <row r="446" spans="1:49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</row>
    <row r="447" spans="1:49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</row>
    <row r="448" spans="1:49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</row>
    <row r="449" spans="1:49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</row>
    <row r="450" spans="1:49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</row>
    <row r="451" spans="1:49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</row>
    <row r="452" spans="1:49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</row>
    <row r="453" spans="1:49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</row>
    <row r="454" spans="1:49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</row>
    <row r="455" spans="1:49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</row>
    <row r="456" spans="1:49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</row>
    <row r="457" spans="1:49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</row>
    <row r="458" spans="1:49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</row>
    <row r="459" spans="1:49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</row>
    <row r="460" spans="1:49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</row>
    <row r="461" spans="1:49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</row>
    <row r="462" spans="1:49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</row>
    <row r="463" spans="1:49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</row>
    <row r="464" spans="1:49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</row>
    <row r="465" spans="1:49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</row>
    <row r="466" spans="1:49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</row>
    <row r="467" spans="1:49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</row>
    <row r="468" spans="1:49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</row>
    <row r="469" spans="1:49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</row>
    <row r="470" spans="1:49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</row>
    <row r="471" spans="1:49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</row>
    <row r="472" spans="1:49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</row>
    <row r="473" spans="1:49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</row>
    <row r="474" spans="1:49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</row>
    <row r="475" spans="1:49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</row>
    <row r="476" spans="1:49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</row>
    <row r="477" spans="1:49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</row>
    <row r="478" spans="1:49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</row>
    <row r="479" spans="1:49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</row>
    <row r="480" spans="1:49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</row>
    <row r="481" spans="1:49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</row>
    <row r="482" spans="1:49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</row>
    <row r="483" spans="1:49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</row>
    <row r="484" spans="1:49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</row>
    <row r="485" spans="1:49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</row>
    <row r="486" spans="1:49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</row>
    <row r="487" spans="1:49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</row>
    <row r="488" spans="1:49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</row>
    <row r="489" spans="1:49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</row>
    <row r="490" spans="1:49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</row>
    <row r="491" spans="1:49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</row>
    <row r="492" spans="1:49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</row>
    <row r="493" spans="1:49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</row>
    <row r="494" spans="1:49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</row>
    <row r="495" spans="1:49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</row>
    <row r="496" spans="1:49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</row>
    <row r="497" spans="1:49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</row>
    <row r="498" spans="1:49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</row>
    <row r="499" spans="1:49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</row>
    <row r="500" spans="1:49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</row>
    <row r="501" spans="1:49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</row>
    <row r="502" spans="1:49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</row>
    <row r="503" spans="1:49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</row>
    <row r="504" spans="1:49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</row>
    <row r="505" spans="1:49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</row>
    <row r="506" spans="1:49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</row>
    <row r="507" spans="1:49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</row>
    <row r="508" spans="1:49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</row>
    <row r="509" spans="1:49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</row>
    <row r="510" spans="1:49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</row>
    <row r="511" spans="1:49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</row>
    <row r="512" spans="1:49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</row>
    <row r="513" spans="1:49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</row>
    <row r="514" spans="1:49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</row>
    <row r="515" spans="1:49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</row>
    <row r="516" spans="1:49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</row>
    <row r="517" spans="1:49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</row>
    <row r="518" spans="1:49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</row>
    <row r="519" spans="1:49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</row>
    <row r="520" spans="1:49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</row>
    <row r="521" spans="1:49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</row>
    <row r="522" spans="1:49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</row>
    <row r="523" spans="1:49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</row>
    <row r="524" spans="1:49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</row>
    <row r="525" spans="1:49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</row>
    <row r="526" spans="1:49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</row>
    <row r="527" spans="1:49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</row>
    <row r="528" spans="1:49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</row>
    <row r="529" spans="1:49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</row>
    <row r="530" spans="1:49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</row>
    <row r="531" spans="1:49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</row>
    <row r="532" spans="1:49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</row>
    <row r="533" spans="1:49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</row>
    <row r="534" spans="1:49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</row>
    <row r="535" spans="1:49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</row>
    <row r="536" spans="1:49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</row>
    <row r="537" spans="1:49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</row>
    <row r="538" spans="1:49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</row>
    <row r="539" spans="1:49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</row>
    <row r="540" spans="1:49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</row>
    <row r="541" spans="1:49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</row>
    <row r="542" spans="1:49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</row>
    <row r="543" spans="1:49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</row>
    <row r="544" spans="1:49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</row>
    <row r="545" spans="1:49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</row>
    <row r="546" spans="1:49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</row>
    <row r="547" spans="1:49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</row>
    <row r="548" spans="1:49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</row>
    <row r="549" spans="1:49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</row>
    <row r="550" spans="1:49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</row>
    <row r="551" spans="1:49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</row>
    <row r="552" spans="1:49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</row>
    <row r="553" spans="1:49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</row>
    <row r="554" spans="1:49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</row>
    <row r="555" spans="1:49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</row>
    <row r="556" spans="1:49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</row>
    <row r="557" spans="1:49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</row>
    <row r="558" spans="1:49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</row>
    <row r="559" spans="1:49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</row>
    <row r="560" spans="1:49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</row>
    <row r="561" spans="1:49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</row>
    <row r="562" spans="1:49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</row>
    <row r="563" spans="1:49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</row>
    <row r="564" spans="1:49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</row>
    <row r="565" spans="1:49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</row>
    <row r="566" spans="1:49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</row>
    <row r="567" spans="1:49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</row>
    <row r="568" spans="1:49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</row>
    <row r="569" spans="1:49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</row>
    <row r="570" spans="1:49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</row>
    <row r="571" spans="1:49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</row>
    <row r="572" spans="1:49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</row>
    <row r="573" spans="1:49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</row>
    <row r="574" spans="1:49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</row>
    <row r="575" spans="1:49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</row>
    <row r="576" spans="1:49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</row>
    <row r="577" spans="1:49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</row>
    <row r="578" spans="1:49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</row>
    <row r="579" spans="1:49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</row>
    <row r="580" spans="1:49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</row>
    <row r="581" spans="1:49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</row>
    <row r="582" spans="1:49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</row>
    <row r="583" spans="1:49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</row>
    <row r="584" spans="1:49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</row>
    <row r="585" spans="1:49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</row>
    <row r="586" spans="1:49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</row>
    <row r="587" spans="1:49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</row>
    <row r="588" spans="1:49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</row>
    <row r="589" spans="1:49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</row>
    <row r="590" spans="1:49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</row>
    <row r="591" spans="1:49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</row>
    <row r="592" spans="1:49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</row>
    <row r="593" spans="1:49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</row>
    <row r="594" spans="1:49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</row>
    <row r="595" spans="1:49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</row>
    <row r="596" spans="1:49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</row>
    <row r="597" spans="1:49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</row>
    <row r="598" spans="1:49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</row>
    <row r="599" spans="1:49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</row>
    <row r="600" spans="1:49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</row>
    <row r="601" spans="1:49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</row>
    <row r="602" spans="1:49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</row>
    <row r="603" spans="1:49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</row>
    <row r="604" spans="1:49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</row>
    <row r="605" spans="1:49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</row>
    <row r="606" spans="1:49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</row>
    <row r="607" spans="1:49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</row>
    <row r="608" spans="1:49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</row>
    <row r="609" spans="1:49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</row>
    <row r="610" spans="1:49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</row>
    <row r="611" spans="1:49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</row>
    <row r="612" spans="1:49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</row>
    <row r="613" spans="1:49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</row>
    <row r="614" spans="1:49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</row>
    <row r="615" spans="1:49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</row>
    <row r="616" spans="1:49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</row>
    <row r="617" spans="1:49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</row>
    <row r="618" spans="1:49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</row>
    <row r="619" spans="1:49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</row>
    <row r="620" spans="1:49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</row>
    <row r="621" spans="1:49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</row>
    <row r="622" spans="1:49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</row>
    <row r="623" spans="1:49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</row>
    <row r="624" spans="1:49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</row>
    <row r="625" spans="1:49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</row>
    <row r="626" spans="1:49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</row>
    <row r="627" spans="1:49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</row>
    <row r="628" spans="1:49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</row>
    <row r="629" spans="1:49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</row>
    <row r="630" spans="1:49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</row>
    <row r="631" spans="1:49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</row>
    <row r="632" spans="1:49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</row>
    <row r="633" spans="1:49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</row>
    <row r="634" spans="1:49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</row>
    <row r="635" spans="1:49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</row>
    <row r="636" spans="1:49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</row>
    <row r="637" spans="1:49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</row>
    <row r="638" spans="1:49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</row>
    <row r="639" spans="1:49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</row>
    <row r="640" spans="1:49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</row>
    <row r="641" spans="1:49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</row>
    <row r="642" spans="1:49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</row>
    <row r="643" spans="1:49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</row>
    <row r="644" spans="1:49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</row>
    <row r="645" spans="1:49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</row>
    <row r="646" spans="1:49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</row>
    <row r="647" spans="1:49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</row>
    <row r="648" spans="1:49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</row>
    <row r="649" spans="1:49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</row>
    <row r="650" spans="1:49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</row>
    <row r="651" spans="1:49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</row>
    <row r="652" spans="1:49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</row>
    <row r="653" spans="1:49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</row>
    <row r="654" spans="1:49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</row>
    <row r="655" spans="1:49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</row>
    <row r="656" spans="1:49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</row>
    <row r="657" spans="1:49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</row>
    <row r="658" spans="1:49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</row>
    <row r="659" spans="1:49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</row>
    <row r="660" spans="1:49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</row>
    <row r="661" spans="1:49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</row>
    <row r="662" spans="1:49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</row>
    <row r="663" spans="1:49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</row>
    <row r="664" spans="1:49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</row>
    <row r="665" spans="1:49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</row>
    <row r="666" spans="1:49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</row>
    <row r="667" spans="1:49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</row>
    <row r="668" spans="1:49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</row>
    <row r="669" spans="1:49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</row>
    <row r="670" spans="1:49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</row>
    <row r="671" spans="1:49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</row>
    <row r="672" spans="1:49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</row>
    <row r="673" spans="1:49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</row>
    <row r="674" spans="1:49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</row>
    <row r="675" spans="1:49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</row>
    <row r="676" spans="1:49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</row>
    <row r="677" spans="1:49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</row>
    <row r="678" spans="1:49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</row>
    <row r="679" spans="1:49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</row>
    <row r="680" spans="1:49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</row>
    <row r="681" spans="1:49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</row>
    <row r="682" spans="1:49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</row>
    <row r="683" spans="1:49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</row>
    <row r="684" spans="1:49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</row>
    <row r="685" spans="1:49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</row>
    <row r="686" spans="1:49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</row>
    <row r="687" spans="1:49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</row>
    <row r="688" spans="1:49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</row>
    <row r="689" spans="1:49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</row>
    <row r="690" spans="1:49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</row>
    <row r="691" spans="1:49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</row>
    <row r="692" spans="1:49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</row>
    <row r="693" spans="1:49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</row>
    <row r="694" spans="1:49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</row>
    <row r="695" spans="1:49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</row>
    <row r="696" spans="1:49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</row>
    <row r="697" spans="1:49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</row>
    <row r="698" spans="1:49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</row>
    <row r="699" spans="1:49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</row>
    <row r="700" spans="1:49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</row>
    <row r="701" spans="1:49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</row>
    <row r="702" spans="1:49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</row>
    <row r="703" spans="1:49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</row>
    <row r="704" spans="1:49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</row>
    <row r="705" spans="1:49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</row>
    <row r="706" spans="1:49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</row>
    <row r="707" spans="1:49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</row>
    <row r="708" spans="1:49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</row>
    <row r="709" spans="1:49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</row>
    <row r="710" spans="1:49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</row>
    <row r="711" spans="1:49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</row>
    <row r="712" spans="1:49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</row>
    <row r="713" spans="1:49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</row>
    <row r="714" spans="1:49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</row>
    <row r="715" spans="1:49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</row>
    <row r="716" spans="1:49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</row>
    <row r="717" spans="1:49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</row>
    <row r="718" spans="1:49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</row>
    <row r="719" spans="1:49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</row>
    <row r="720" spans="1:49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</row>
    <row r="721" spans="1:49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</row>
    <row r="722" spans="1:49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</row>
    <row r="723" spans="1:49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</row>
    <row r="724" spans="1:49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</row>
    <row r="725" spans="1:49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</row>
    <row r="726" spans="1:49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</row>
    <row r="727" spans="1:49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</row>
    <row r="728" spans="1:49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</row>
    <row r="729" spans="1:49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</row>
    <row r="730" spans="1:49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</row>
    <row r="731" spans="1:49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</row>
    <row r="732" spans="1:49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</row>
    <row r="733" spans="1:49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</row>
    <row r="734" spans="1:49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</row>
    <row r="735" spans="1:49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</row>
    <row r="736" spans="1:49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</row>
    <row r="737" spans="1:49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</row>
    <row r="738" spans="1:49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</row>
    <row r="739" spans="1:49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</row>
    <row r="740" spans="1:49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</row>
    <row r="741" spans="1:49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</row>
    <row r="742" spans="1:49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</row>
    <row r="743" spans="1:49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</row>
    <row r="744" spans="1:49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</row>
    <row r="745" spans="1:49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</row>
    <row r="746" spans="1:49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</row>
    <row r="747" spans="1:49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</row>
    <row r="748" spans="1:49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</row>
    <row r="749" spans="1:49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</row>
    <row r="750" spans="1:49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</row>
    <row r="751" spans="1:49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</row>
    <row r="752" spans="1:49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</row>
    <row r="753" spans="1:49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</row>
    <row r="754" spans="1:49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</row>
    <row r="755" spans="1:49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</row>
    <row r="756" spans="1:49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</row>
    <row r="757" spans="1:49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</row>
    <row r="758" spans="1:49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</row>
    <row r="759" spans="1:49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</row>
    <row r="760" spans="1:49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</row>
    <row r="761" spans="1:49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</row>
    <row r="762" spans="1:49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</row>
    <row r="763" spans="1:49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</row>
    <row r="764" spans="1:49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</row>
    <row r="765" spans="1:49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</row>
    <row r="766" spans="1:49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</row>
    <row r="767" spans="1:49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</row>
    <row r="768" spans="1:49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</row>
    <row r="769" spans="1:49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</row>
    <row r="770" spans="1:49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</row>
    <row r="771" spans="1:49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</row>
    <row r="772" spans="1:49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</row>
    <row r="773" spans="1:49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</row>
    <row r="774" spans="1:49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</row>
    <row r="775" spans="1:49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</row>
    <row r="776" spans="1:49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</row>
    <row r="777" spans="1:49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</row>
    <row r="778" spans="1:49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</row>
    <row r="779" spans="1:49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</row>
    <row r="780" spans="1:49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</row>
    <row r="781" spans="1:49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</row>
    <row r="782" spans="1:49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</row>
    <row r="783" spans="1:49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</row>
    <row r="784" spans="1:49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</row>
    <row r="785" spans="1:49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</row>
    <row r="786" spans="1:49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</row>
    <row r="787" spans="1:49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</row>
    <row r="788" spans="1:49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</row>
    <row r="789" spans="1:49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</row>
    <row r="790" spans="1:49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</row>
    <row r="791" spans="1:49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</row>
    <row r="792" spans="1:49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</row>
    <row r="793" spans="1:49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</row>
    <row r="794" spans="1:49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</row>
    <row r="795" spans="1:49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</row>
    <row r="796" spans="1:49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</row>
    <row r="797" spans="1:49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</row>
    <row r="798" spans="1:49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</row>
    <row r="799" spans="1:49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</row>
    <row r="800" spans="1:49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</row>
    <row r="801" spans="1:49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</row>
    <row r="802" spans="1:49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</row>
    <row r="803" spans="1:49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</row>
    <row r="804" spans="1:49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</row>
    <row r="805" spans="1:49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</row>
    <row r="806" spans="1:49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</row>
    <row r="807" spans="1:49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</row>
    <row r="808" spans="1:49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</row>
    <row r="809" spans="1:49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</row>
    <row r="810" spans="1:49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</row>
    <row r="811" spans="1:49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</row>
    <row r="812" spans="1:49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</row>
    <row r="813" spans="1:49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</row>
    <row r="814" spans="1:49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</row>
    <row r="815" spans="1:49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</row>
    <row r="816" spans="1:49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</row>
    <row r="817" spans="1:49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</row>
    <row r="818" spans="1:49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</row>
    <row r="819" spans="1:49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</row>
    <row r="820" spans="1:49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</row>
    <row r="821" spans="1:49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</row>
    <row r="822" spans="1:49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</row>
    <row r="823" spans="1:49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</row>
    <row r="824" spans="1:49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</row>
    <row r="825" spans="1:49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</row>
    <row r="826" spans="1:49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</row>
    <row r="827" spans="1:49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</row>
    <row r="828" spans="1:49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</row>
    <row r="829" spans="1:49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</row>
    <row r="830" spans="1:49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</row>
    <row r="831" spans="1:49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</row>
    <row r="832" spans="1:49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</row>
    <row r="833" spans="1:49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</row>
    <row r="834" spans="1:49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</row>
    <row r="835" spans="1:49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</row>
    <row r="836" spans="1:49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</row>
    <row r="837" spans="1:49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</row>
    <row r="838" spans="1:49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</row>
    <row r="839" spans="1:49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</row>
    <row r="840" spans="1:49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</row>
    <row r="841" spans="1:49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</row>
    <row r="842" spans="1:49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</row>
    <row r="843" spans="1:49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</row>
    <row r="844" spans="1:49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</row>
    <row r="845" spans="1:49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</row>
    <row r="846" spans="1:49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</row>
    <row r="847" spans="1:49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</row>
    <row r="848" spans="1:49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</row>
    <row r="849" spans="1:49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</row>
    <row r="850" spans="1:49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</row>
    <row r="851" spans="1:49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</row>
    <row r="852" spans="1:49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</row>
    <row r="853" spans="1:49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</row>
    <row r="854" spans="1:49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</row>
    <row r="855" spans="1:49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</row>
    <row r="856" spans="1:49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</row>
    <row r="857" spans="1:49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</row>
    <row r="858" spans="1:49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</row>
    <row r="859" spans="1:49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</row>
    <row r="860" spans="1:49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</row>
    <row r="861" spans="1:49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</row>
    <row r="862" spans="1:49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</row>
    <row r="863" spans="1:49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</row>
    <row r="864" spans="1:49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</row>
    <row r="865" spans="1:49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</row>
    <row r="866" spans="1:49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</row>
    <row r="867" spans="1:49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</row>
    <row r="868" spans="1:49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</row>
    <row r="869" spans="1:49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</row>
    <row r="870" spans="1:49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</row>
    <row r="871" spans="1:49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</row>
    <row r="872" spans="1:49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</row>
    <row r="873" spans="1:49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</row>
    <row r="874" spans="1:49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</row>
    <row r="875" spans="1:49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</row>
    <row r="876" spans="1:49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</row>
    <row r="877" spans="1:49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</row>
    <row r="878" spans="1:49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</row>
    <row r="879" spans="1:49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</row>
    <row r="880" spans="1:49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</row>
    <row r="881" spans="1:49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</row>
    <row r="882" spans="1:49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</row>
    <row r="883" spans="1:49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</row>
    <row r="884" spans="1:49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</row>
    <row r="885" spans="1:49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</row>
    <row r="886" spans="1:49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</row>
    <row r="887" spans="1:49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</row>
    <row r="888" spans="1:49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</row>
    <row r="889" spans="1:49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</row>
  </sheetData>
  <autoFilter ref="A1" xr:uid="{00000000-0009-0000-0000-000014000000}"/>
  <mergeCells count="6">
    <mergeCell ref="M207:V207"/>
    <mergeCell ref="N2:R3"/>
    <mergeCell ref="O12:P13"/>
    <mergeCell ref="Q12:Q13"/>
    <mergeCell ref="L70:P70"/>
    <mergeCell ref="L195:P195"/>
  </mergeCells>
  <conditionalFormatting sqref="D78:M90">
    <cfRule type="colorScale" priority="1">
      <colorScale>
        <cfvo type="min"/>
        <cfvo type="max"/>
        <color rgb="FFFFFFFF"/>
        <color rgb="FF57BB8A"/>
      </colorScale>
    </cfRule>
  </conditionalFormatting>
  <conditionalFormatting sqref="C145:L168">
    <cfRule type="colorScale" priority="2">
      <colorScale>
        <cfvo type="min"/>
        <cfvo type="max"/>
        <color rgb="FFFFFFFF"/>
        <color rgb="FF57BB8A"/>
      </colorScale>
    </cfRule>
  </conditionalFormatting>
  <conditionalFormatting sqref="C171:G193">
    <cfRule type="colorScale" priority="3">
      <colorScale>
        <cfvo type="min"/>
        <cfvo type="max"/>
        <color rgb="FFFFFFFF"/>
        <color rgb="FF57BB8A"/>
      </colorScale>
    </cfRule>
  </conditionalFormatting>
  <conditionalFormatting sqref="L196:P200">
    <cfRule type="colorScale" priority="4">
      <colorScale>
        <cfvo type="min"/>
        <cfvo type="max"/>
        <color rgb="FFFFFFFF"/>
        <color rgb="FF57BB8A"/>
      </colorScale>
    </cfRule>
  </conditionalFormatting>
  <conditionalFormatting sqref="C93:L116">
    <cfRule type="colorScale" priority="5">
      <colorScale>
        <cfvo type="min"/>
        <cfvo type="max"/>
        <color rgb="FFFFFFFF"/>
        <color rgb="FF57BB8A"/>
      </colorScale>
    </cfRule>
  </conditionalFormatting>
  <conditionalFormatting sqref="C119:G142">
    <cfRule type="colorScale" priority="6">
      <colorScale>
        <cfvo type="min"/>
        <cfvo type="max"/>
        <color rgb="FFFFFFFF"/>
        <color rgb="FF57BB8A"/>
      </colorScale>
    </cfRule>
  </conditionalFormatting>
  <conditionalFormatting sqref="C93:L116">
    <cfRule type="notContainsBlanks" dxfId="0" priority="7">
      <formula>LEN(TRIM(C93))&gt;0</formula>
    </cfRule>
  </conditionalFormatting>
  <dataValidations count="3">
    <dataValidation type="list" allowBlank="1" showErrorMessage="1" sqref="C4 Q5:Q8" xr:uid="{00000000-0002-0000-1400-000002000000}">
      <formula1>#REF!</formula1>
    </dataValidation>
    <dataValidation type="list" allowBlank="1" showErrorMessage="1" sqref="Q9" xr:uid="{00000000-0002-0000-1400-000003000000}">
      <formula1>$B$93:$B$116</formula1>
    </dataValidation>
    <dataValidation type="list" allowBlank="1" sqref="D4" xr:uid="{00000000-0002-0000-1400-000004000000}">
      <formula1>#REF!</formula1>
    </dataValidation>
  </dataValidations>
  <printOptions horizontalCentered="1" gridLines="1"/>
  <pageMargins left="1" right="1" top="1" bottom="1" header="0" footer="0"/>
  <pageSetup paperSize="9" fitToHeight="0" pageOrder="overThenDown" orientation="landscape" cellComments="atEnd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8" width="21.5" customWidth="1"/>
  </cols>
  <sheetData>
    <row r="1" spans="1:2" ht="15" customHeight="1" x14ac:dyDescent="0.15">
      <c r="A1" t="s">
        <v>341</v>
      </c>
      <c r="B1" s="1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273359"/>
    <outlinePr summaryBelow="0" summaryRight="0"/>
  </sheetPr>
  <dimension ref="A1:AE1002"/>
  <sheetViews>
    <sheetView workbookViewId="0"/>
  </sheetViews>
  <sheetFormatPr baseColWidth="10" defaultColWidth="14.5" defaultRowHeight="15" customHeight="1" x14ac:dyDescent="0.15"/>
  <cols>
    <col min="1" max="1" width="15" customWidth="1"/>
    <col min="6" max="6" width="13.83203125" customWidth="1"/>
    <col min="7" max="7" width="16" customWidth="1"/>
    <col min="8" max="8" width="12.5" customWidth="1"/>
    <col min="9" max="9" width="10.5" customWidth="1"/>
    <col min="21" max="21" width="13" customWidth="1"/>
    <col min="26" max="26" width="19.33203125" customWidth="1"/>
    <col min="28" max="31" width="20" customWidth="1"/>
  </cols>
  <sheetData>
    <row r="1" spans="1:31" ht="16" x14ac:dyDescent="0.2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x14ac:dyDescent="0.2">
      <c r="A2" s="422" t="s">
        <v>121</v>
      </c>
      <c r="B2" s="27" t="s">
        <v>120</v>
      </c>
      <c r="C2" s="27" t="s">
        <v>111</v>
      </c>
      <c r="D2" s="27" t="s">
        <v>112</v>
      </c>
      <c r="E2" s="27" t="s">
        <v>113</v>
      </c>
      <c r="F2" s="27" t="s">
        <v>114</v>
      </c>
      <c r="G2" s="27" t="s">
        <v>108</v>
      </c>
      <c r="H2" s="27" t="s">
        <v>109</v>
      </c>
      <c r="I2" s="27" t="s">
        <v>110</v>
      </c>
      <c r="J2" s="27" t="s">
        <v>111</v>
      </c>
      <c r="K2" s="27" t="s">
        <v>112</v>
      </c>
      <c r="L2" s="27" t="s">
        <v>113</v>
      </c>
      <c r="M2" s="27" t="s">
        <v>114</v>
      </c>
      <c r="N2" s="27" t="s">
        <v>108</v>
      </c>
      <c r="O2" s="27" t="s">
        <v>109</v>
      </c>
      <c r="P2" s="27" t="s">
        <v>110</v>
      </c>
      <c r="Q2" s="27" t="s">
        <v>111</v>
      </c>
      <c r="R2" s="27" t="s">
        <v>112</v>
      </c>
      <c r="S2" s="27" t="s">
        <v>113</v>
      </c>
      <c r="T2" s="27" t="s">
        <v>114</v>
      </c>
      <c r="U2" s="27" t="s">
        <v>108</v>
      </c>
      <c r="V2" s="27" t="s">
        <v>109</v>
      </c>
      <c r="W2" s="27" t="s">
        <v>110</v>
      </c>
      <c r="X2" s="27" t="s">
        <v>111</v>
      </c>
      <c r="Y2" s="27" t="s">
        <v>112</v>
      </c>
      <c r="Z2" s="27" t="s">
        <v>113</v>
      </c>
      <c r="AA2" s="27" t="s">
        <v>114</v>
      </c>
      <c r="AB2" s="27" t="s">
        <v>108</v>
      </c>
      <c r="AC2" s="27" t="s">
        <v>109</v>
      </c>
      <c r="AD2" s="27" t="s">
        <v>110</v>
      </c>
      <c r="AE2" s="27" t="s">
        <v>110</v>
      </c>
    </row>
    <row r="3" spans="1:31" ht="14" x14ac:dyDescent="0.2">
      <c r="A3" s="423"/>
      <c r="B3" s="28">
        <v>43892</v>
      </c>
      <c r="C3" s="28">
        <v>43893</v>
      </c>
      <c r="D3" s="28">
        <v>43894</v>
      </c>
      <c r="E3" s="28">
        <v>43895</v>
      </c>
      <c r="F3" s="28">
        <v>43896</v>
      </c>
      <c r="G3" s="28">
        <v>43897</v>
      </c>
      <c r="H3" s="28">
        <v>43898</v>
      </c>
      <c r="I3" s="28">
        <v>43899</v>
      </c>
      <c r="J3" s="28">
        <v>43900</v>
      </c>
      <c r="K3" s="28">
        <v>43901</v>
      </c>
      <c r="L3" s="28">
        <v>43902</v>
      </c>
      <c r="M3" s="28">
        <v>43903</v>
      </c>
      <c r="N3" s="28">
        <v>43904</v>
      </c>
      <c r="O3" s="28">
        <v>43905</v>
      </c>
      <c r="P3" s="28">
        <v>43906</v>
      </c>
      <c r="Q3" s="28">
        <v>43907</v>
      </c>
      <c r="R3" s="28">
        <v>43908</v>
      </c>
      <c r="S3" s="28">
        <v>43909</v>
      </c>
      <c r="T3" s="28">
        <v>43910</v>
      </c>
      <c r="U3" s="28">
        <v>43911</v>
      </c>
      <c r="V3" s="28">
        <v>43912</v>
      </c>
      <c r="W3" s="28">
        <v>43913</v>
      </c>
      <c r="X3" s="28">
        <v>43914</v>
      </c>
      <c r="Y3" s="28">
        <v>43915</v>
      </c>
      <c r="Z3" s="28">
        <v>43916</v>
      </c>
      <c r="AA3" s="28">
        <v>43917</v>
      </c>
      <c r="AB3" s="28">
        <v>43918</v>
      </c>
      <c r="AC3" s="28">
        <v>43919</v>
      </c>
      <c r="AD3" s="28">
        <v>43920</v>
      </c>
      <c r="AE3" s="28">
        <v>43921</v>
      </c>
    </row>
    <row r="4" spans="1:31" ht="41.25" customHeight="1" x14ac:dyDescent="0.15">
      <c r="A4" s="29" t="s">
        <v>115</v>
      </c>
      <c r="B4" s="30"/>
      <c r="C4" s="31"/>
      <c r="D4" s="31"/>
      <c r="E4" s="31"/>
      <c r="F4" s="31"/>
      <c r="G4" s="32"/>
      <c r="H4" s="32"/>
      <c r="I4" s="31"/>
      <c r="J4" s="31"/>
      <c r="K4" s="31"/>
      <c r="L4" s="31"/>
      <c r="M4" s="31"/>
      <c r="N4" s="32"/>
      <c r="O4" s="32"/>
      <c r="P4" s="31"/>
      <c r="Q4" s="31"/>
      <c r="R4" s="31"/>
      <c r="S4" s="31"/>
      <c r="T4" s="31"/>
      <c r="U4" s="32"/>
      <c r="V4" s="32"/>
      <c r="W4" s="31"/>
      <c r="X4" s="31"/>
      <c r="Y4" s="31"/>
      <c r="Z4" s="31"/>
      <c r="AA4" s="31"/>
      <c r="AB4" s="32"/>
      <c r="AC4" s="32"/>
      <c r="AD4" s="31"/>
      <c r="AE4" s="31"/>
    </row>
    <row r="5" spans="1:31" ht="36.75" customHeight="1" x14ac:dyDescent="0.15">
      <c r="A5" s="48" t="s">
        <v>122</v>
      </c>
      <c r="B5" s="48"/>
      <c r="C5" s="48" t="s">
        <v>123</v>
      </c>
      <c r="D5" s="48" t="s">
        <v>124</v>
      </c>
      <c r="E5" s="48"/>
      <c r="F5" s="48"/>
      <c r="G5" s="49"/>
      <c r="H5" s="49"/>
      <c r="I5" s="48"/>
      <c r="J5" s="48"/>
      <c r="K5" s="48"/>
      <c r="L5" s="48"/>
      <c r="M5" s="48"/>
      <c r="N5" s="49"/>
      <c r="O5" s="49"/>
      <c r="P5" s="33"/>
      <c r="Q5" s="33"/>
      <c r="R5" s="33"/>
      <c r="S5" s="33"/>
      <c r="T5" s="33"/>
      <c r="U5" s="49"/>
      <c r="V5" s="49"/>
      <c r="W5" s="33"/>
      <c r="X5" s="33"/>
      <c r="Y5" s="33"/>
      <c r="Z5" s="33"/>
      <c r="AA5" s="33"/>
      <c r="AB5" s="49"/>
      <c r="AC5" s="49"/>
      <c r="AD5" s="33"/>
      <c r="AE5" s="33"/>
    </row>
    <row r="6" spans="1:31" ht="28.5" customHeight="1" x14ac:dyDescent="0.15">
      <c r="A6" s="29" t="s">
        <v>116</v>
      </c>
      <c r="B6" s="30"/>
      <c r="C6" s="31"/>
      <c r="D6" s="31"/>
      <c r="E6" s="31"/>
      <c r="F6" s="31"/>
      <c r="G6" s="32"/>
      <c r="H6" s="32"/>
      <c r="I6" s="31"/>
      <c r="J6" s="31"/>
      <c r="K6" s="31"/>
      <c r="L6" s="31"/>
      <c r="M6" s="31"/>
      <c r="N6" s="32"/>
      <c r="O6" s="32"/>
      <c r="P6" s="31"/>
      <c r="Q6" s="31"/>
      <c r="R6" s="31"/>
      <c r="S6" s="31"/>
      <c r="T6" s="31"/>
      <c r="U6" s="32"/>
      <c r="V6" s="32"/>
      <c r="W6" s="31"/>
      <c r="X6" s="31"/>
      <c r="Y6" s="31"/>
      <c r="Z6" s="31"/>
      <c r="AA6" s="31"/>
      <c r="AB6" s="32"/>
      <c r="AC6" s="32"/>
      <c r="AD6" s="31"/>
      <c r="AE6" s="31"/>
    </row>
    <row r="7" spans="1:31" ht="26.25" customHeight="1" x14ac:dyDescent="0.15">
      <c r="A7" s="34" t="s">
        <v>117</v>
      </c>
      <c r="B7" s="35"/>
      <c r="C7" s="35"/>
      <c r="D7" s="35"/>
      <c r="E7" s="35"/>
      <c r="F7" s="35"/>
      <c r="G7" s="36"/>
      <c r="H7" s="36"/>
      <c r="I7" s="35"/>
      <c r="J7" s="35"/>
      <c r="K7" s="35"/>
      <c r="L7" s="35"/>
      <c r="M7" s="35"/>
      <c r="N7" s="36"/>
      <c r="O7" s="36"/>
      <c r="P7" s="35"/>
      <c r="Q7" s="35"/>
      <c r="R7" s="35"/>
      <c r="S7" s="35"/>
      <c r="T7" s="35"/>
      <c r="U7" s="36"/>
      <c r="V7" s="36"/>
      <c r="W7" s="35"/>
      <c r="X7" s="35"/>
      <c r="Y7" s="35"/>
      <c r="Z7" s="35"/>
      <c r="AA7" s="35"/>
      <c r="AB7" s="36"/>
      <c r="AC7" s="36"/>
      <c r="AD7" s="35"/>
      <c r="AE7" s="35"/>
    </row>
    <row r="8" spans="1:31" ht="29.25" customHeight="1" x14ac:dyDescent="0.15">
      <c r="A8" s="29" t="s">
        <v>118</v>
      </c>
      <c r="B8" s="30"/>
      <c r="C8" s="30"/>
      <c r="D8" s="30"/>
      <c r="E8" s="30"/>
      <c r="F8" s="30"/>
      <c r="G8" s="36"/>
      <c r="H8" s="36"/>
      <c r="I8" s="30"/>
      <c r="J8" s="30"/>
      <c r="K8" s="30"/>
      <c r="L8" s="30"/>
      <c r="M8" s="30"/>
      <c r="N8" s="36"/>
      <c r="O8" s="36"/>
      <c r="P8" s="30"/>
      <c r="Q8" s="30"/>
      <c r="R8" s="30"/>
      <c r="S8" s="30"/>
      <c r="T8" s="30"/>
      <c r="U8" s="36"/>
      <c r="V8" s="36"/>
      <c r="W8" s="30"/>
      <c r="X8" s="30"/>
      <c r="Y8" s="30"/>
      <c r="Z8" s="30"/>
      <c r="AA8" s="30"/>
      <c r="AB8" s="36"/>
      <c r="AC8" s="36"/>
      <c r="AD8" s="30"/>
      <c r="AE8" s="30"/>
    </row>
    <row r="9" spans="1:31" ht="14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</row>
    <row r="10" spans="1:31" ht="14" x14ac:dyDescent="0.15">
      <c r="A10" s="39"/>
      <c r="B10" s="40"/>
      <c r="C10" s="41"/>
      <c r="D10" s="41"/>
      <c r="E10" s="41"/>
      <c r="F10" s="41"/>
      <c r="G10" s="41"/>
      <c r="H10" s="41"/>
      <c r="I10" s="41"/>
      <c r="J10" s="41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</row>
    <row r="11" spans="1:31" ht="14" x14ac:dyDescent="0.15">
      <c r="A11" s="42"/>
      <c r="B11" s="43"/>
      <c r="C11" s="38"/>
      <c r="D11" s="38"/>
      <c r="E11" s="38"/>
      <c r="F11" s="38"/>
      <c r="G11" s="38"/>
      <c r="H11" s="38"/>
      <c r="I11" s="38"/>
      <c r="J11" s="38"/>
      <c r="K11" s="43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</row>
    <row r="12" spans="1:31" ht="14" x14ac:dyDescent="0.15">
      <c r="A12" s="44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</row>
    <row r="13" spans="1:31" ht="14" x14ac:dyDescent="0.15">
      <c r="A13" s="42"/>
      <c r="B13" s="38"/>
      <c r="C13" s="38"/>
      <c r="D13" s="38"/>
      <c r="E13" s="38"/>
      <c r="F13" s="38"/>
      <c r="G13" s="38"/>
      <c r="H13" s="38"/>
      <c r="I13" s="38"/>
      <c r="J13" s="38"/>
      <c r="K13" s="45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</row>
    <row r="14" spans="1:31" ht="14" x14ac:dyDescent="0.15">
      <c r="A14" s="4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</row>
    <row r="15" spans="1:31" x14ac:dyDescent="0.15">
      <c r="A15" s="42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43" t="s">
        <v>119</v>
      </c>
      <c r="AA15" s="38"/>
      <c r="AB15" s="38"/>
      <c r="AC15" s="38"/>
      <c r="AD15" s="38"/>
      <c r="AE15" s="38"/>
    </row>
    <row r="16" spans="1:31" ht="14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 spans="1:31" ht="14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spans="1:31" ht="14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spans="1:31" ht="14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 spans="1:31" ht="14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spans="1:31" ht="14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 spans="1:31" ht="14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 spans="1:31" ht="14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 spans="1:31" ht="14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spans="1:31" ht="14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 spans="1:31" ht="14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spans="1:31" ht="14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 spans="1:31" ht="14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spans="1:31" ht="14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spans="1:31" ht="14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spans="1:31" ht="14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 spans="1:31" ht="14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 spans="1:31" ht="14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 spans="1:31" ht="14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spans="1:31" ht="14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spans="1:31" ht="14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spans="1:31" ht="14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 spans="1:31" ht="14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 spans="1:31" ht="14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 spans="1:31" ht="14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 spans="1:31" ht="14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 spans="1:31" ht="14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 spans="1:31" ht="14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</row>
    <row r="44" spans="1:31" ht="14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</row>
    <row r="45" spans="1:31" ht="14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</row>
    <row r="46" spans="1:31" ht="14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</row>
    <row r="47" spans="1:31" ht="14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31" ht="14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</row>
    <row r="49" spans="1:31" ht="14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</row>
    <row r="50" spans="1:31" ht="14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</row>
    <row r="51" spans="1:31" ht="14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</row>
    <row r="52" spans="1:31" ht="14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</row>
    <row r="53" spans="1:31" ht="14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</row>
    <row r="54" spans="1:31" ht="14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</row>
    <row r="55" spans="1:31" ht="14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</row>
    <row r="56" spans="1:31" ht="14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</row>
    <row r="57" spans="1:31" ht="14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</row>
    <row r="58" spans="1:31" ht="14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</row>
    <row r="59" spans="1:31" ht="14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</row>
    <row r="60" spans="1:31" ht="14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 spans="1:31" ht="14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</row>
    <row r="62" spans="1:31" ht="14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 spans="1:31" ht="14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</row>
    <row r="64" spans="1:31" ht="14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</row>
    <row r="65" spans="1:31" ht="14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</row>
    <row r="66" spans="1:31" ht="14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</row>
    <row r="67" spans="1:31" ht="14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</row>
    <row r="68" spans="1:31" ht="14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</row>
    <row r="69" spans="1:31" ht="14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</row>
    <row r="70" spans="1:31" ht="14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</row>
    <row r="71" spans="1:31" ht="14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</row>
    <row r="72" spans="1:31" ht="14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</row>
    <row r="73" spans="1:31" ht="14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</row>
    <row r="74" spans="1:31" ht="14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</row>
    <row r="75" spans="1:31" ht="14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</row>
    <row r="76" spans="1:31" ht="14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</row>
    <row r="77" spans="1:31" ht="14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</row>
    <row r="78" spans="1:31" ht="14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</row>
    <row r="79" spans="1:31" ht="14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</row>
    <row r="80" spans="1:31" ht="14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</row>
    <row r="81" spans="1:31" ht="14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</row>
    <row r="82" spans="1:31" ht="14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</row>
    <row r="83" spans="1:31" ht="14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</row>
    <row r="84" spans="1:31" ht="14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</row>
    <row r="85" spans="1:31" ht="14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</row>
    <row r="86" spans="1:31" ht="14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</row>
    <row r="87" spans="1:31" ht="14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 spans="1:31" ht="14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</row>
    <row r="89" spans="1:31" ht="14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</row>
    <row r="90" spans="1:31" ht="14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</row>
    <row r="91" spans="1:31" ht="14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</row>
    <row r="92" spans="1:31" ht="14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</row>
    <row r="93" spans="1:31" ht="14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</row>
    <row r="94" spans="1:31" ht="14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</row>
    <row r="95" spans="1:31" ht="14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</row>
    <row r="96" spans="1:31" ht="14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</row>
    <row r="97" spans="1:31" ht="14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</row>
    <row r="98" spans="1:31" ht="14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</row>
    <row r="99" spans="1:31" ht="14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</row>
    <row r="100" spans="1:31" ht="14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</row>
    <row r="101" spans="1:31" ht="14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</row>
    <row r="102" spans="1:31" ht="14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</row>
    <row r="103" spans="1:31" ht="14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</row>
    <row r="104" spans="1:31" ht="14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</row>
    <row r="105" spans="1:31" ht="14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</row>
    <row r="106" spans="1:31" ht="14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  <row r="107" spans="1:31" ht="14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</row>
    <row r="108" spans="1:31" ht="14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</row>
    <row r="109" spans="1:31" ht="14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</row>
    <row r="110" spans="1:31" ht="14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</row>
    <row r="111" spans="1:31" ht="14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</row>
    <row r="112" spans="1:31" ht="14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</row>
    <row r="113" spans="1:31" ht="14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</row>
    <row r="114" spans="1:31" ht="14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</row>
    <row r="115" spans="1:31" ht="14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</row>
    <row r="116" spans="1:31" ht="14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</row>
    <row r="117" spans="1:31" ht="14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</row>
    <row r="118" spans="1:31" ht="14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</row>
    <row r="119" spans="1:31" ht="14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</row>
    <row r="120" spans="1:31" ht="14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 spans="1:31" ht="14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</row>
    <row r="122" spans="1:31" ht="14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</row>
    <row r="123" spans="1:31" ht="14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</row>
    <row r="124" spans="1:31" ht="14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</row>
    <row r="125" spans="1:31" ht="14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</row>
    <row r="126" spans="1:31" ht="14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</row>
    <row r="127" spans="1:31" ht="14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</row>
    <row r="128" spans="1:31" ht="14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</row>
    <row r="129" spans="1:31" ht="14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</row>
    <row r="130" spans="1:31" ht="14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</row>
    <row r="131" spans="1:31" ht="14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</row>
    <row r="132" spans="1:31" ht="14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</row>
    <row r="133" spans="1:31" ht="14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</row>
    <row r="134" spans="1:31" ht="14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</row>
    <row r="135" spans="1:31" ht="14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</row>
    <row r="136" spans="1:31" ht="14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</row>
    <row r="137" spans="1:31" ht="14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</row>
    <row r="138" spans="1:31" ht="14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</row>
    <row r="139" spans="1:31" ht="14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</row>
    <row r="140" spans="1:31" ht="14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</row>
    <row r="141" spans="1:31" ht="14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</row>
    <row r="142" spans="1:31" ht="14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</row>
    <row r="143" spans="1:31" ht="14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</row>
    <row r="144" spans="1:31" ht="14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</row>
    <row r="145" spans="1:31" ht="14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</row>
    <row r="146" spans="1:31" ht="14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</row>
    <row r="147" spans="1:31" ht="14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</row>
    <row r="148" spans="1:31" ht="14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</row>
    <row r="149" spans="1:31" ht="14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</row>
    <row r="150" spans="1:31" ht="14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</row>
    <row r="151" spans="1:31" ht="14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</row>
    <row r="152" spans="1:31" ht="14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</row>
    <row r="153" spans="1:31" ht="14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</row>
    <row r="154" spans="1:31" ht="14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</row>
    <row r="155" spans="1:31" ht="14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</row>
    <row r="156" spans="1:31" ht="14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</row>
    <row r="157" spans="1:31" ht="14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</row>
    <row r="158" spans="1:31" ht="14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</row>
    <row r="159" spans="1:31" ht="14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</row>
    <row r="160" spans="1:31" ht="14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</row>
    <row r="161" spans="1:31" ht="14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</row>
    <row r="162" spans="1:31" ht="14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</row>
    <row r="163" spans="1:31" ht="14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</row>
    <row r="164" spans="1:31" ht="14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</row>
    <row r="165" spans="1:31" ht="14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</row>
    <row r="166" spans="1:31" ht="14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</row>
    <row r="167" spans="1:31" ht="14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</row>
    <row r="168" spans="1:31" ht="14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</row>
    <row r="169" spans="1:31" ht="14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</row>
    <row r="170" spans="1:31" ht="14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</row>
    <row r="171" spans="1:31" ht="14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</row>
    <row r="172" spans="1:31" ht="14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</row>
    <row r="173" spans="1:31" ht="14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</row>
    <row r="174" spans="1:31" ht="14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</row>
    <row r="175" spans="1:31" ht="14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</row>
    <row r="176" spans="1:31" ht="14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</row>
    <row r="177" spans="1:31" ht="14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</row>
    <row r="178" spans="1:31" ht="14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</row>
    <row r="179" spans="1:31" ht="14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</row>
    <row r="180" spans="1:31" ht="14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</row>
    <row r="181" spans="1:31" ht="14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</row>
    <row r="182" spans="1:31" ht="14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</row>
    <row r="183" spans="1:31" ht="14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</row>
    <row r="184" spans="1:31" ht="14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</row>
    <row r="185" spans="1:31" ht="14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</row>
    <row r="186" spans="1:31" ht="14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</row>
    <row r="187" spans="1:31" ht="14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</row>
    <row r="188" spans="1:31" ht="14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</row>
    <row r="189" spans="1:31" ht="14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</row>
    <row r="190" spans="1:31" ht="14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</row>
    <row r="191" spans="1:31" ht="14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</row>
    <row r="192" spans="1:31" ht="14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</row>
    <row r="193" spans="1:31" ht="14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</row>
    <row r="194" spans="1:31" ht="14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</row>
    <row r="195" spans="1:31" ht="14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</row>
    <row r="196" spans="1:31" ht="14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</row>
    <row r="197" spans="1:31" ht="14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</row>
    <row r="198" spans="1:31" ht="14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</row>
    <row r="199" spans="1:31" ht="14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4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</row>
    <row r="201" spans="1:31" ht="14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</row>
    <row r="202" spans="1:31" ht="14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</row>
    <row r="203" spans="1:31" ht="14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</row>
    <row r="204" spans="1:31" ht="14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</row>
    <row r="205" spans="1:31" ht="14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</row>
    <row r="206" spans="1:31" ht="14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</row>
    <row r="207" spans="1:31" ht="14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</row>
    <row r="208" spans="1:31" ht="14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</row>
    <row r="209" spans="1:31" ht="14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</row>
    <row r="210" spans="1:31" ht="14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</row>
    <row r="211" spans="1:31" ht="14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</row>
    <row r="212" spans="1:31" ht="14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</row>
    <row r="213" spans="1:31" ht="14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</row>
    <row r="214" spans="1:31" ht="14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</row>
    <row r="215" spans="1:31" ht="14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</row>
    <row r="216" spans="1:31" ht="14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</row>
    <row r="217" spans="1:31" ht="14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</row>
    <row r="218" spans="1:31" ht="14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</row>
    <row r="219" spans="1:31" ht="14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</row>
    <row r="220" spans="1:31" ht="14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</row>
    <row r="221" spans="1:31" ht="14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</row>
    <row r="222" spans="1:31" ht="14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</row>
    <row r="223" spans="1:31" ht="14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</row>
    <row r="224" spans="1:31" ht="14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</row>
    <row r="225" spans="1:31" ht="14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</row>
    <row r="226" spans="1:31" ht="14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</row>
    <row r="227" spans="1:31" ht="14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</row>
    <row r="228" spans="1:31" ht="14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</row>
    <row r="229" spans="1:31" ht="14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</row>
    <row r="230" spans="1:31" ht="14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</row>
    <row r="231" spans="1:31" ht="14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</row>
    <row r="232" spans="1:31" ht="14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</row>
    <row r="233" spans="1:31" ht="14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</row>
    <row r="234" spans="1:31" ht="14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</row>
    <row r="235" spans="1:31" ht="14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</row>
    <row r="236" spans="1:31" ht="14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</row>
    <row r="237" spans="1:31" ht="14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</row>
    <row r="238" spans="1:31" ht="14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</row>
    <row r="239" spans="1:31" ht="14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</row>
    <row r="240" spans="1:31" ht="14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</row>
    <row r="241" spans="1:31" ht="14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</row>
    <row r="242" spans="1:31" ht="14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</row>
    <row r="243" spans="1:31" ht="14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</row>
    <row r="244" spans="1:31" ht="14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</row>
    <row r="245" spans="1:31" ht="14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</row>
    <row r="246" spans="1:31" ht="14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</row>
    <row r="247" spans="1:31" ht="14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</row>
    <row r="248" spans="1:31" ht="14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</row>
    <row r="249" spans="1:31" ht="14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</row>
    <row r="250" spans="1:31" ht="14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</row>
    <row r="251" spans="1:31" ht="14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</row>
    <row r="252" spans="1:31" ht="14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</row>
    <row r="253" spans="1:31" ht="14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</row>
    <row r="254" spans="1:31" ht="14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</row>
    <row r="255" spans="1:31" ht="14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</row>
    <row r="256" spans="1:31" ht="14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</row>
    <row r="257" spans="1:31" ht="14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</row>
    <row r="258" spans="1:31" ht="14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</row>
    <row r="259" spans="1:31" ht="14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</row>
    <row r="260" spans="1:31" ht="14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</row>
    <row r="261" spans="1:31" ht="14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</row>
    <row r="262" spans="1:31" ht="14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</row>
    <row r="263" spans="1:31" ht="14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</row>
    <row r="264" spans="1:31" ht="14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</row>
    <row r="265" spans="1:31" ht="14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</row>
    <row r="266" spans="1:31" ht="14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</row>
    <row r="267" spans="1:31" ht="14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</row>
    <row r="268" spans="1:31" ht="14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</row>
    <row r="269" spans="1:31" ht="14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</row>
    <row r="270" spans="1:31" ht="14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</row>
    <row r="271" spans="1:31" ht="14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</row>
    <row r="272" spans="1:31" ht="14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</row>
    <row r="273" spans="1:31" ht="14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</row>
    <row r="274" spans="1:31" ht="14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</row>
    <row r="275" spans="1:31" ht="14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</row>
    <row r="276" spans="1:31" ht="14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</row>
    <row r="277" spans="1:31" ht="14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</row>
    <row r="278" spans="1:31" ht="14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</row>
    <row r="279" spans="1:31" ht="14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</row>
    <row r="280" spans="1:31" ht="14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</row>
    <row r="281" spans="1:31" ht="14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</row>
    <row r="282" spans="1:31" ht="14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</row>
    <row r="283" spans="1:31" ht="14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</row>
    <row r="284" spans="1:31" ht="14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</row>
    <row r="285" spans="1:31" ht="14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</row>
    <row r="286" spans="1:31" ht="14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</row>
    <row r="287" spans="1:31" ht="14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</row>
    <row r="288" spans="1:31" ht="14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</row>
    <row r="289" spans="1:31" ht="14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</row>
    <row r="290" spans="1:31" ht="14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</row>
    <row r="291" spans="1:31" ht="14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</row>
    <row r="292" spans="1:31" ht="14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</row>
    <row r="293" spans="1:31" ht="14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</row>
    <row r="294" spans="1:31" ht="14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</row>
    <row r="295" spans="1:31" ht="14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</row>
    <row r="296" spans="1:31" ht="14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</row>
    <row r="297" spans="1:31" ht="14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</row>
    <row r="298" spans="1:31" ht="14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</row>
    <row r="299" spans="1:31" ht="14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</row>
    <row r="300" spans="1:31" ht="14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</row>
    <row r="301" spans="1:31" ht="14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</row>
    <row r="302" spans="1:31" ht="14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</row>
    <row r="303" spans="1:31" ht="14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</row>
    <row r="304" spans="1:31" ht="14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</row>
    <row r="305" spans="1:31" ht="14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</row>
    <row r="306" spans="1:31" ht="14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</row>
    <row r="307" spans="1:31" ht="14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</row>
    <row r="308" spans="1:31" ht="14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</row>
    <row r="309" spans="1:31" ht="14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</row>
    <row r="310" spans="1:31" ht="14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</row>
    <row r="311" spans="1:31" ht="14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</row>
    <row r="312" spans="1:31" ht="14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</row>
    <row r="313" spans="1:31" ht="14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</row>
    <row r="314" spans="1:31" ht="14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</row>
    <row r="315" spans="1:31" ht="14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</row>
    <row r="316" spans="1:31" ht="14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</row>
    <row r="317" spans="1:31" ht="14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</row>
    <row r="318" spans="1:31" ht="14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</row>
    <row r="319" spans="1:31" ht="14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</row>
    <row r="320" spans="1:31" ht="14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</row>
    <row r="321" spans="1:31" ht="14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</row>
    <row r="322" spans="1:31" ht="14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</row>
    <row r="323" spans="1:31" ht="14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</row>
    <row r="324" spans="1:31" ht="14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</row>
    <row r="325" spans="1:31" ht="14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</row>
    <row r="326" spans="1:31" ht="14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</row>
    <row r="327" spans="1:31" ht="14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</row>
    <row r="328" spans="1:31" ht="14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</row>
    <row r="329" spans="1:31" ht="14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</row>
    <row r="330" spans="1:31" ht="14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</row>
    <row r="331" spans="1:31" ht="14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</row>
    <row r="332" spans="1:31" ht="14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</row>
    <row r="333" spans="1:31" ht="14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</row>
    <row r="334" spans="1:31" ht="14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</row>
    <row r="335" spans="1:31" ht="14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</row>
    <row r="336" spans="1:31" ht="14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</row>
    <row r="337" spans="1:31" ht="14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</row>
    <row r="338" spans="1:31" ht="14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</row>
    <row r="339" spans="1:31" ht="14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</row>
    <row r="340" spans="1:31" ht="14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</row>
    <row r="341" spans="1:31" ht="14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</row>
    <row r="342" spans="1:31" ht="14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</row>
    <row r="343" spans="1:31" ht="14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</row>
    <row r="344" spans="1:31" ht="14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</row>
    <row r="345" spans="1:31" ht="14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</row>
    <row r="346" spans="1:31" ht="14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</row>
    <row r="347" spans="1:31" ht="14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</row>
    <row r="348" spans="1:31" ht="14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</row>
    <row r="349" spans="1:31" ht="14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</row>
    <row r="350" spans="1:31" ht="14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</row>
    <row r="351" spans="1:31" ht="14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</row>
    <row r="352" spans="1:31" ht="14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</row>
    <row r="353" spans="1:31" ht="14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</row>
    <row r="354" spans="1:31" ht="14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</row>
    <row r="355" spans="1:31" ht="14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</row>
    <row r="356" spans="1:31" ht="14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</row>
    <row r="357" spans="1:31" ht="14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</row>
    <row r="358" spans="1:31" ht="14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</row>
    <row r="359" spans="1:31" ht="14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</row>
    <row r="360" spans="1:31" ht="14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</row>
    <row r="361" spans="1:31" ht="14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</row>
    <row r="362" spans="1:31" ht="14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</row>
    <row r="363" spans="1:31" ht="14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</row>
    <row r="364" spans="1:31" ht="14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</row>
    <row r="365" spans="1:31" ht="14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</row>
    <row r="366" spans="1:31" ht="14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</row>
    <row r="367" spans="1:31" ht="14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</row>
    <row r="368" spans="1:31" ht="14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</row>
    <row r="369" spans="1:31" ht="14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</row>
    <row r="370" spans="1:31" ht="14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</row>
    <row r="371" spans="1:31" ht="14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</row>
    <row r="372" spans="1:31" ht="14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</row>
    <row r="373" spans="1:31" ht="14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</row>
    <row r="374" spans="1:31" ht="14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</row>
    <row r="375" spans="1:31" ht="14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</row>
    <row r="376" spans="1:31" ht="14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</row>
    <row r="377" spans="1:31" ht="14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</row>
    <row r="378" spans="1:31" ht="14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</row>
    <row r="379" spans="1:31" ht="14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</row>
    <row r="380" spans="1:31" ht="14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</row>
    <row r="381" spans="1:31" ht="14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</row>
    <row r="382" spans="1:31" ht="14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</row>
    <row r="383" spans="1:31" ht="14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</row>
    <row r="384" spans="1:31" ht="14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</row>
    <row r="385" spans="1:31" ht="14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</row>
    <row r="386" spans="1:31" ht="14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</row>
    <row r="387" spans="1:31" ht="14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</row>
    <row r="388" spans="1:31" ht="14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</row>
    <row r="389" spans="1:31" ht="14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</row>
    <row r="390" spans="1:31" ht="14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</row>
    <row r="391" spans="1:31" ht="14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</row>
    <row r="392" spans="1:31" ht="14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</row>
    <row r="393" spans="1:31" ht="14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</row>
    <row r="394" spans="1:31" ht="14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</row>
    <row r="395" spans="1:31" ht="14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</row>
    <row r="396" spans="1:31" ht="14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</row>
    <row r="397" spans="1:31" ht="14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</row>
    <row r="398" spans="1:31" ht="14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</row>
    <row r="399" spans="1:31" ht="14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</row>
    <row r="400" spans="1:31" ht="14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</row>
    <row r="401" spans="1:31" ht="14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</row>
    <row r="402" spans="1:31" ht="14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</row>
    <row r="403" spans="1:31" ht="14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</row>
    <row r="404" spans="1:31" ht="14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</row>
    <row r="405" spans="1:31" ht="14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</row>
    <row r="406" spans="1:31" ht="14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</row>
    <row r="407" spans="1:31" ht="14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</row>
    <row r="408" spans="1:31" ht="14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</row>
    <row r="409" spans="1:31" ht="14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</row>
    <row r="410" spans="1:31" ht="14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</row>
    <row r="411" spans="1:31" ht="14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</row>
    <row r="412" spans="1:31" ht="14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</row>
    <row r="413" spans="1:31" ht="14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</row>
    <row r="414" spans="1:31" ht="14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</row>
    <row r="415" spans="1:31" ht="14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</row>
    <row r="416" spans="1:31" ht="14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</row>
    <row r="417" spans="1:31" ht="14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</row>
    <row r="418" spans="1:31" ht="14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</row>
    <row r="419" spans="1:31" ht="14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</row>
    <row r="420" spans="1:31" ht="14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</row>
    <row r="421" spans="1:31" ht="14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</row>
    <row r="422" spans="1:31" ht="14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</row>
    <row r="423" spans="1:31" ht="14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</row>
    <row r="424" spans="1:31" ht="14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</row>
    <row r="425" spans="1:31" ht="14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</row>
    <row r="426" spans="1:31" ht="14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</row>
    <row r="427" spans="1:31" ht="14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</row>
    <row r="428" spans="1:31" ht="14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</row>
    <row r="429" spans="1:31" ht="14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</row>
    <row r="430" spans="1:31" ht="14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</row>
    <row r="431" spans="1:31" ht="14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</row>
    <row r="432" spans="1:31" ht="14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</row>
    <row r="433" spans="1:31" ht="14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</row>
    <row r="434" spans="1:31" ht="14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</row>
    <row r="435" spans="1:31" ht="14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</row>
    <row r="436" spans="1:31" ht="14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</row>
    <row r="437" spans="1:31" ht="14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</row>
    <row r="438" spans="1:31" ht="14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</row>
    <row r="439" spans="1:31" ht="14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</row>
    <row r="440" spans="1:31" ht="14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</row>
    <row r="441" spans="1:31" ht="14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</row>
    <row r="442" spans="1:31" ht="14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</row>
    <row r="443" spans="1:31" ht="14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</row>
    <row r="444" spans="1:31" ht="14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</row>
    <row r="445" spans="1:31" ht="14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</row>
    <row r="446" spans="1:31" ht="14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</row>
    <row r="447" spans="1:31" ht="14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</row>
    <row r="448" spans="1:31" ht="14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</row>
    <row r="449" spans="1:31" ht="14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</row>
    <row r="450" spans="1:31" ht="14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</row>
    <row r="451" spans="1:31" ht="14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</row>
    <row r="452" spans="1:31" ht="14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</row>
    <row r="453" spans="1:31" ht="14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</row>
    <row r="454" spans="1:31" ht="14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</row>
    <row r="455" spans="1:31" ht="14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</row>
    <row r="456" spans="1:31" ht="14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</row>
    <row r="457" spans="1:31" ht="14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</row>
    <row r="458" spans="1:31" ht="14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</row>
    <row r="459" spans="1:31" ht="14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</row>
    <row r="460" spans="1:31" ht="14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</row>
    <row r="461" spans="1:31" ht="14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</row>
    <row r="462" spans="1:31" ht="14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</row>
    <row r="463" spans="1:31" ht="14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</row>
    <row r="464" spans="1:31" ht="14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</row>
    <row r="465" spans="1:31" ht="14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</row>
    <row r="466" spans="1:31" ht="14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</row>
    <row r="467" spans="1:31" ht="14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</row>
    <row r="468" spans="1:31" ht="14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</row>
    <row r="469" spans="1:31" ht="14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</row>
    <row r="470" spans="1:31" ht="14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</row>
    <row r="471" spans="1:31" ht="14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</row>
    <row r="472" spans="1:31" ht="14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</row>
    <row r="473" spans="1:31" ht="14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</row>
    <row r="474" spans="1:31" ht="14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</row>
    <row r="475" spans="1:31" ht="14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</row>
    <row r="476" spans="1:31" ht="14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</row>
    <row r="477" spans="1:31" ht="14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</row>
    <row r="478" spans="1:31" ht="14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</row>
    <row r="479" spans="1:31" ht="14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</row>
    <row r="480" spans="1:31" ht="14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</row>
    <row r="481" spans="1:31" ht="14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</row>
    <row r="482" spans="1:31" ht="14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</row>
    <row r="483" spans="1:31" ht="14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</row>
    <row r="484" spans="1:31" ht="14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</row>
    <row r="485" spans="1:31" ht="14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</row>
    <row r="486" spans="1:31" ht="14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</row>
    <row r="487" spans="1:31" ht="14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</row>
    <row r="488" spans="1:31" ht="14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</row>
    <row r="489" spans="1:31" ht="14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</row>
    <row r="490" spans="1:31" ht="14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</row>
    <row r="491" spans="1:31" ht="14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</row>
    <row r="492" spans="1:31" ht="14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</row>
    <row r="493" spans="1:31" ht="14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</row>
    <row r="494" spans="1:31" ht="14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</row>
    <row r="495" spans="1:31" ht="14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</row>
    <row r="496" spans="1:31" ht="14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</row>
    <row r="497" spans="1:31" ht="14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</row>
    <row r="498" spans="1:31" ht="14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</row>
    <row r="499" spans="1:31" ht="14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</row>
    <row r="500" spans="1:31" ht="14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</row>
    <row r="501" spans="1:31" ht="14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</row>
    <row r="502" spans="1:31" ht="14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</row>
    <row r="503" spans="1:31" ht="14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</row>
    <row r="504" spans="1:31" ht="14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</row>
    <row r="505" spans="1:31" ht="14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</row>
    <row r="506" spans="1:31" ht="14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</row>
    <row r="507" spans="1:31" ht="14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</row>
    <row r="508" spans="1:31" ht="14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</row>
    <row r="509" spans="1:31" ht="14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</row>
    <row r="510" spans="1:31" ht="14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</row>
    <row r="511" spans="1:31" ht="14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</row>
    <row r="512" spans="1:31" ht="14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</row>
    <row r="513" spans="1:31" ht="14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</row>
    <row r="514" spans="1:31" ht="14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</row>
    <row r="515" spans="1:31" ht="14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</row>
    <row r="516" spans="1:31" ht="14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</row>
    <row r="517" spans="1:31" ht="14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</row>
    <row r="518" spans="1:31" ht="14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</row>
    <row r="519" spans="1:31" ht="14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</row>
    <row r="520" spans="1:31" ht="14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</row>
    <row r="521" spans="1:31" ht="14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</row>
    <row r="522" spans="1:31" ht="14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</row>
    <row r="523" spans="1:31" ht="14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</row>
    <row r="524" spans="1:31" ht="14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</row>
    <row r="525" spans="1:31" ht="14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</row>
    <row r="526" spans="1:31" ht="14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</row>
    <row r="527" spans="1:31" ht="14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</row>
    <row r="528" spans="1:31" ht="14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</row>
    <row r="529" spans="1:31" ht="14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</row>
    <row r="530" spans="1:31" ht="14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</row>
    <row r="531" spans="1:31" ht="14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</row>
    <row r="532" spans="1:31" ht="14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</row>
    <row r="533" spans="1:31" ht="14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</row>
    <row r="534" spans="1:31" ht="14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</row>
    <row r="535" spans="1:31" ht="14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</row>
    <row r="536" spans="1:31" ht="14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</row>
    <row r="537" spans="1:31" ht="14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</row>
    <row r="538" spans="1:31" ht="14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</row>
    <row r="539" spans="1:31" ht="14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</row>
    <row r="540" spans="1:31" ht="14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</row>
    <row r="541" spans="1:31" ht="14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</row>
    <row r="542" spans="1:31" ht="14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</row>
    <row r="543" spans="1:31" ht="14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</row>
    <row r="544" spans="1:31" ht="14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</row>
    <row r="545" spans="1:31" ht="14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</row>
    <row r="546" spans="1:31" ht="14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</row>
    <row r="547" spans="1:31" ht="14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</row>
    <row r="548" spans="1:31" ht="14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</row>
    <row r="549" spans="1:31" ht="14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</row>
    <row r="550" spans="1:31" ht="14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</row>
    <row r="551" spans="1:31" ht="14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</row>
    <row r="552" spans="1:31" ht="14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</row>
    <row r="553" spans="1:31" ht="14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</row>
    <row r="554" spans="1:31" ht="14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</row>
    <row r="555" spans="1:31" ht="14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</row>
    <row r="556" spans="1:31" ht="14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</row>
    <row r="557" spans="1:31" ht="14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</row>
    <row r="558" spans="1:31" ht="14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</row>
    <row r="559" spans="1:31" ht="14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</row>
    <row r="560" spans="1:31" ht="14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</row>
    <row r="561" spans="1:31" ht="14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</row>
    <row r="562" spans="1:31" ht="14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</row>
    <row r="563" spans="1:31" ht="14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</row>
    <row r="564" spans="1:31" ht="14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</row>
    <row r="565" spans="1:31" ht="14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</row>
    <row r="566" spans="1:31" ht="14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</row>
    <row r="567" spans="1:31" ht="14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</row>
    <row r="568" spans="1:31" ht="14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</row>
    <row r="569" spans="1:31" ht="14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</row>
    <row r="570" spans="1:31" ht="14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</row>
    <row r="571" spans="1:31" ht="14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</row>
    <row r="572" spans="1:31" ht="14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</row>
    <row r="573" spans="1:31" ht="14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</row>
    <row r="574" spans="1:31" ht="14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</row>
    <row r="575" spans="1:31" ht="14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</row>
    <row r="576" spans="1:31" ht="14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</row>
    <row r="577" spans="1:31" ht="14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</row>
    <row r="578" spans="1:31" ht="14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</row>
    <row r="579" spans="1:31" ht="14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</row>
    <row r="580" spans="1:31" ht="14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</row>
    <row r="581" spans="1:31" ht="14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</row>
    <row r="582" spans="1:31" ht="14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</row>
    <row r="583" spans="1:31" ht="14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</row>
    <row r="584" spans="1:31" ht="14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</row>
    <row r="585" spans="1:31" ht="14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</row>
    <row r="586" spans="1:31" ht="14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</row>
    <row r="587" spans="1:31" ht="14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</row>
    <row r="588" spans="1:31" ht="14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</row>
    <row r="589" spans="1:31" ht="14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</row>
    <row r="590" spans="1:31" ht="14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</row>
    <row r="591" spans="1:31" ht="14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</row>
    <row r="592" spans="1:31" ht="14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</row>
    <row r="593" spans="1:31" ht="14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</row>
    <row r="594" spans="1:31" ht="14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</row>
    <row r="595" spans="1:31" ht="14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</row>
    <row r="596" spans="1:31" ht="14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</row>
    <row r="597" spans="1:31" ht="14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</row>
    <row r="598" spans="1:31" ht="14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</row>
    <row r="599" spans="1:31" ht="14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</row>
    <row r="600" spans="1:31" ht="14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</row>
    <row r="601" spans="1:31" ht="14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</row>
    <row r="602" spans="1:31" ht="14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</row>
    <row r="603" spans="1:31" ht="14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</row>
    <row r="604" spans="1:31" ht="14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</row>
    <row r="605" spans="1:31" ht="14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</row>
    <row r="606" spans="1:31" ht="14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</row>
    <row r="607" spans="1:31" ht="14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</row>
    <row r="608" spans="1:31" ht="14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</row>
    <row r="609" spans="1:31" ht="14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</row>
    <row r="610" spans="1:31" ht="14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</row>
    <row r="611" spans="1:31" ht="14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</row>
    <row r="612" spans="1:31" ht="14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</row>
    <row r="613" spans="1:31" ht="14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</row>
    <row r="614" spans="1:31" ht="14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</row>
    <row r="615" spans="1:31" ht="14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</row>
    <row r="616" spans="1:31" ht="14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</row>
    <row r="617" spans="1:31" ht="14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</row>
    <row r="618" spans="1:31" ht="14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</row>
    <row r="619" spans="1:31" ht="14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</row>
    <row r="620" spans="1:31" ht="14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</row>
    <row r="621" spans="1:31" ht="14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</row>
    <row r="622" spans="1:31" ht="14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</row>
    <row r="623" spans="1:31" ht="14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</row>
    <row r="624" spans="1:31" ht="14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</row>
    <row r="625" spans="1:31" ht="14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</row>
    <row r="626" spans="1:31" ht="14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</row>
    <row r="627" spans="1:31" ht="14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</row>
    <row r="628" spans="1:31" ht="14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</row>
    <row r="629" spans="1:31" ht="14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</row>
    <row r="630" spans="1:31" ht="14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</row>
    <row r="631" spans="1:31" ht="14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</row>
    <row r="632" spans="1:31" ht="14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</row>
    <row r="633" spans="1:31" ht="14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</row>
    <row r="634" spans="1:31" ht="14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</row>
    <row r="635" spans="1:31" ht="14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</row>
    <row r="636" spans="1:31" ht="14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</row>
    <row r="637" spans="1:31" ht="14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</row>
    <row r="638" spans="1:31" ht="14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</row>
    <row r="639" spans="1:31" ht="14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</row>
    <row r="640" spans="1:31" ht="14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</row>
    <row r="641" spans="1:31" ht="14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</row>
    <row r="642" spans="1:31" ht="14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</row>
    <row r="643" spans="1:31" ht="14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</row>
    <row r="644" spans="1:31" ht="14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</row>
    <row r="645" spans="1:31" ht="14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</row>
    <row r="646" spans="1:31" ht="14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</row>
    <row r="647" spans="1:31" ht="14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</row>
    <row r="648" spans="1:31" ht="14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</row>
    <row r="649" spans="1:31" ht="14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</row>
    <row r="650" spans="1:31" ht="14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</row>
    <row r="651" spans="1:31" ht="14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</row>
    <row r="652" spans="1:31" ht="14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</row>
    <row r="653" spans="1:31" ht="14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</row>
    <row r="654" spans="1:31" ht="14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</row>
    <row r="655" spans="1:31" ht="14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</row>
    <row r="656" spans="1:31" ht="14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</row>
    <row r="657" spans="1:31" ht="14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</row>
    <row r="658" spans="1:31" ht="14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</row>
    <row r="659" spans="1:31" ht="14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</row>
    <row r="660" spans="1:31" ht="14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</row>
    <row r="661" spans="1:31" ht="14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</row>
    <row r="662" spans="1:31" ht="14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</row>
    <row r="663" spans="1:31" ht="14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</row>
    <row r="664" spans="1:31" ht="14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</row>
    <row r="665" spans="1:31" ht="14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</row>
    <row r="666" spans="1:31" ht="14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</row>
    <row r="667" spans="1:31" ht="14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</row>
    <row r="668" spans="1:31" ht="14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</row>
    <row r="669" spans="1:31" ht="14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</row>
    <row r="670" spans="1:31" ht="14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</row>
    <row r="671" spans="1:31" ht="14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</row>
    <row r="672" spans="1:31" ht="14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</row>
    <row r="673" spans="1:31" ht="14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</row>
    <row r="674" spans="1:31" ht="14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</row>
    <row r="675" spans="1:31" ht="14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</row>
    <row r="676" spans="1:31" ht="14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</row>
    <row r="677" spans="1:31" ht="14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</row>
    <row r="678" spans="1:31" ht="14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</row>
    <row r="679" spans="1:31" ht="14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</row>
    <row r="680" spans="1:31" ht="14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</row>
    <row r="681" spans="1:31" ht="14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</row>
    <row r="682" spans="1:31" ht="14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</row>
    <row r="683" spans="1:31" ht="14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</row>
    <row r="684" spans="1:31" ht="14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</row>
    <row r="685" spans="1:31" ht="14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</row>
    <row r="686" spans="1:31" ht="14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</row>
    <row r="687" spans="1:31" ht="14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</row>
    <row r="688" spans="1:31" ht="14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</row>
    <row r="689" spans="1:31" ht="14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</row>
    <row r="690" spans="1:31" ht="14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</row>
    <row r="691" spans="1:31" ht="14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</row>
    <row r="692" spans="1:31" ht="14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</row>
    <row r="693" spans="1:31" ht="14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</row>
    <row r="694" spans="1:31" ht="14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</row>
    <row r="695" spans="1:31" ht="14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</row>
    <row r="696" spans="1:31" ht="14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</row>
    <row r="697" spans="1:31" ht="14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</row>
    <row r="698" spans="1:31" ht="14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</row>
    <row r="699" spans="1:31" ht="14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</row>
    <row r="700" spans="1:31" ht="14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</row>
    <row r="701" spans="1:31" ht="14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</row>
    <row r="702" spans="1:31" ht="14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</row>
    <row r="703" spans="1:31" ht="14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</row>
    <row r="704" spans="1:31" ht="14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</row>
    <row r="705" spans="1:31" ht="14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</row>
    <row r="706" spans="1:31" ht="14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</row>
    <row r="707" spans="1:31" ht="14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</row>
    <row r="708" spans="1:31" ht="14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</row>
    <row r="709" spans="1:31" ht="14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</row>
    <row r="710" spans="1:31" ht="14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</row>
    <row r="711" spans="1:31" ht="14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</row>
    <row r="712" spans="1:31" ht="14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</row>
    <row r="713" spans="1:31" ht="14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</row>
    <row r="714" spans="1:31" ht="14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</row>
    <row r="715" spans="1:31" ht="14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</row>
    <row r="716" spans="1:31" ht="14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</row>
    <row r="717" spans="1:31" ht="14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</row>
    <row r="718" spans="1:31" ht="14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</row>
    <row r="719" spans="1:31" ht="14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</row>
    <row r="720" spans="1:31" ht="14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</row>
    <row r="721" spans="1:31" ht="14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</row>
    <row r="722" spans="1:31" ht="14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</row>
    <row r="723" spans="1:31" ht="14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</row>
    <row r="724" spans="1:31" ht="14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</row>
    <row r="725" spans="1:31" ht="14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</row>
    <row r="726" spans="1:31" ht="14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</row>
    <row r="727" spans="1:31" ht="14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</row>
    <row r="728" spans="1:31" ht="14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</row>
    <row r="729" spans="1:31" ht="14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</row>
    <row r="730" spans="1:31" ht="14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</row>
    <row r="731" spans="1:31" ht="14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</row>
    <row r="732" spans="1:31" ht="14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</row>
    <row r="733" spans="1:31" ht="14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</row>
    <row r="734" spans="1:31" ht="14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</row>
    <row r="735" spans="1:31" ht="14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</row>
    <row r="736" spans="1:31" ht="14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</row>
    <row r="737" spans="1:31" ht="14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</row>
    <row r="738" spans="1:31" ht="14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</row>
    <row r="739" spans="1:31" ht="14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</row>
    <row r="740" spans="1:31" ht="14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</row>
    <row r="741" spans="1:31" ht="14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</row>
    <row r="742" spans="1:31" ht="14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</row>
    <row r="743" spans="1:31" ht="14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</row>
    <row r="744" spans="1:31" ht="14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</row>
    <row r="745" spans="1:31" ht="14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</row>
    <row r="746" spans="1:31" ht="14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</row>
    <row r="747" spans="1:31" ht="14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</row>
    <row r="748" spans="1:31" ht="14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</row>
    <row r="749" spans="1:31" ht="14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</row>
    <row r="750" spans="1:31" ht="14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</row>
    <row r="751" spans="1:31" ht="14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</row>
    <row r="752" spans="1:31" ht="14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</row>
    <row r="753" spans="1:31" ht="14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</row>
    <row r="754" spans="1:31" ht="14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</row>
    <row r="755" spans="1:31" ht="14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</row>
    <row r="756" spans="1:31" ht="14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</row>
    <row r="757" spans="1:31" ht="14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</row>
    <row r="758" spans="1:31" ht="14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</row>
    <row r="759" spans="1:31" ht="14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</row>
    <row r="760" spans="1:31" ht="14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</row>
    <row r="761" spans="1:31" ht="14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</row>
    <row r="762" spans="1:31" ht="14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</row>
    <row r="763" spans="1:31" ht="14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</row>
    <row r="764" spans="1:31" ht="14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</row>
    <row r="765" spans="1:31" ht="14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</row>
    <row r="766" spans="1:31" ht="14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</row>
    <row r="767" spans="1:31" ht="14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</row>
    <row r="768" spans="1:31" ht="14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</row>
    <row r="769" spans="1:31" ht="14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</row>
    <row r="770" spans="1:31" ht="14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</row>
    <row r="771" spans="1:31" ht="14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</row>
    <row r="772" spans="1:31" ht="14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</row>
    <row r="773" spans="1:31" ht="14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</row>
    <row r="774" spans="1:31" ht="14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</row>
    <row r="775" spans="1:31" ht="14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</row>
    <row r="776" spans="1:31" ht="14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</row>
    <row r="777" spans="1:31" ht="14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</row>
    <row r="778" spans="1:31" ht="14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</row>
    <row r="779" spans="1:31" ht="14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</row>
    <row r="780" spans="1:31" ht="14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</row>
    <row r="781" spans="1:31" ht="14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</row>
    <row r="782" spans="1:31" ht="14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</row>
    <row r="783" spans="1:31" ht="14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</row>
    <row r="784" spans="1:31" ht="14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</row>
    <row r="785" spans="1:31" ht="14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</row>
    <row r="786" spans="1:31" ht="14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</row>
    <row r="787" spans="1:31" ht="14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</row>
    <row r="788" spans="1:31" ht="14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</row>
    <row r="789" spans="1:31" ht="14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</row>
    <row r="790" spans="1:31" ht="14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</row>
    <row r="791" spans="1:31" ht="14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</row>
    <row r="792" spans="1:31" ht="14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</row>
    <row r="793" spans="1:31" ht="14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</row>
    <row r="794" spans="1:31" ht="14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</row>
    <row r="795" spans="1:31" ht="14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</row>
    <row r="796" spans="1:31" ht="14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</row>
    <row r="797" spans="1:31" ht="14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</row>
    <row r="798" spans="1:31" ht="14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</row>
    <row r="799" spans="1:31" ht="14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</row>
    <row r="800" spans="1:31" ht="14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</row>
    <row r="801" spans="1:31" ht="14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</row>
    <row r="802" spans="1:31" ht="14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</row>
    <row r="803" spans="1:31" ht="14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</row>
    <row r="804" spans="1:31" ht="14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</row>
    <row r="805" spans="1:31" ht="14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</row>
    <row r="806" spans="1:31" ht="14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</row>
    <row r="807" spans="1:31" ht="14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</row>
    <row r="808" spans="1:31" ht="14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</row>
    <row r="809" spans="1:31" ht="14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</row>
    <row r="810" spans="1:31" ht="14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</row>
    <row r="811" spans="1:31" ht="14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</row>
    <row r="812" spans="1:31" ht="14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</row>
    <row r="813" spans="1:31" ht="14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</row>
    <row r="814" spans="1:31" ht="14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</row>
    <row r="815" spans="1:31" ht="14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</row>
    <row r="816" spans="1:31" ht="14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</row>
    <row r="817" spans="1:31" ht="14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</row>
    <row r="818" spans="1:31" ht="14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</row>
    <row r="819" spans="1:31" ht="14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</row>
    <row r="820" spans="1:31" ht="14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</row>
    <row r="821" spans="1:31" ht="14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</row>
    <row r="822" spans="1:31" ht="14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</row>
    <row r="823" spans="1:31" ht="14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</row>
    <row r="824" spans="1:31" ht="14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</row>
    <row r="825" spans="1:31" ht="14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</row>
    <row r="826" spans="1:31" ht="14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</row>
    <row r="827" spans="1:31" ht="14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</row>
    <row r="828" spans="1:31" ht="14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</row>
    <row r="829" spans="1:31" ht="14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</row>
    <row r="830" spans="1:31" ht="14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</row>
    <row r="831" spans="1:31" ht="14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</row>
    <row r="832" spans="1:31" ht="14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</row>
    <row r="833" spans="1:31" ht="14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</row>
    <row r="834" spans="1:31" ht="14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</row>
    <row r="835" spans="1:31" ht="14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</row>
    <row r="836" spans="1:31" ht="14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</row>
    <row r="837" spans="1:31" ht="14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</row>
    <row r="838" spans="1:31" ht="14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</row>
    <row r="839" spans="1:31" ht="14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</row>
    <row r="840" spans="1:31" ht="14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</row>
    <row r="841" spans="1:31" ht="14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</row>
    <row r="842" spans="1:31" ht="14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</row>
    <row r="843" spans="1:31" ht="14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</row>
    <row r="844" spans="1:31" ht="14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</row>
    <row r="845" spans="1:31" ht="14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</row>
    <row r="846" spans="1:31" ht="14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</row>
    <row r="847" spans="1:31" ht="14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</row>
    <row r="848" spans="1:31" ht="14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</row>
    <row r="849" spans="1:31" ht="14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</row>
    <row r="850" spans="1:31" ht="14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</row>
    <row r="851" spans="1:31" ht="14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</row>
    <row r="852" spans="1:31" ht="14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</row>
    <row r="853" spans="1:31" ht="14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</row>
    <row r="854" spans="1:31" ht="14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</row>
    <row r="855" spans="1:31" ht="14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</row>
    <row r="856" spans="1:31" ht="14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</row>
    <row r="857" spans="1:31" ht="14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</row>
    <row r="858" spans="1:31" ht="14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</row>
    <row r="859" spans="1:31" ht="14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</row>
    <row r="860" spans="1:31" ht="14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</row>
    <row r="861" spans="1:31" ht="14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</row>
    <row r="862" spans="1:31" ht="14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</row>
    <row r="863" spans="1:31" ht="14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</row>
    <row r="864" spans="1:31" ht="14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</row>
    <row r="865" spans="1:31" ht="14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</row>
    <row r="866" spans="1:31" ht="14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</row>
    <row r="867" spans="1:31" ht="14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</row>
    <row r="868" spans="1:31" ht="14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</row>
    <row r="869" spans="1:31" ht="14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</row>
    <row r="870" spans="1:31" ht="14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</row>
    <row r="871" spans="1:31" ht="14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</row>
    <row r="872" spans="1:31" ht="14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</row>
    <row r="873" spans="1:31" ht="14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</row>
    <row r="874" spans="1:31" ht="14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</row>
    <row r="875" spans="1:31" ht="14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</row>
    <row r="876" spans="1:31" ht="14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</row>
    <row r="877" spans="1:31" ht="14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</row>
    <row r="878" spans="1:31" ht="14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</row>
    <row r="879" spans="1:31" ht="14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</row>
    <row r="880" spans="1:31" ht="14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</row>
    <row r="881" spans="1:31" ht="14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</row>
    <row r="882" spans="1:31" ht="14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</row>
    <row r="883" spans="1:31" ht="14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</row>
    <row r="884" spans="1:31" ht="14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</row>
    <row r="885" spans="1:31" ht="14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</row>
    <row r="886" spans="1:31" ht="14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</row>
    <row r="887" spans="1:31" ht="14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</row>
    <row r="888" spans="1:31" ht="14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</row>
    <row r="889" spans="1:31" ht="14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</row>
    <row r="890" spans="1:31" ht="14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</row>
    <row r="891" spans="1:31" ht="14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</row>
    <row r="892" spans="1:31" ht="14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</row>
    <row r="893" spans="1:31" ht="14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</row>
    <row r="894" spans="1:31" ht="14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</row>
    <row r="895" spans="1:31" ht="14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</row>
    <row r="896" spans="1:31" ht="14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</row>
    <row r="897" spans="1:31" ht="14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</row>
    <row r="898" spans="1:31" ht="14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</row>
    <row r="899" spans="1:31" ht="14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</row>
    <row r="900" spans="1:31" ht="14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</row>
    <row r="901" spans="1:31" ht="14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</row>
    <row r="902" spans="1:31" ht="14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</row>
    <row r="903" spans="1:31" ht="14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</row>
    <row r="904" spans="1:31" ht="14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</row>
    <row r="905" spans="1:31" ht="14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</row>
    <row r="906" spans="1:31" ht="14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</row>
    <row r="907" spans="1:31" ht="14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</row>
    <row r="908" spans="1:31" ht="14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</row>
    <row r="909" spans="1:31" ht="14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</row>
    <row r="910" spans="1:31" ht="14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</row>
    <row r="911" spans="1:31" ht="14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</row>
    <row r="912" spans="1:31" ht="14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</row>
    <row r="913" spans="1:31" ht="14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</row>
    <row r="914" spans="1:31" ht="14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</row>
    <row r="915" spans="1:31" ht="14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</row>
    <row r="916" spans="1:31" ht="14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</row>
    <row r="917" spans="1:31" ht="14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</row>
    <row r="918" spans="1:31" ht="14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</row>
    <row r="919" spans="1:31" ht="14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</row>
    <row r="920" spans="1:31" ht="14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</row>
    <row r="921" spans="1:31" ht="14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</row>
    <row r="922" spans="1:31" ht="14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</row>
    <row r="923" spans="1:31" ht="14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</row>
    <row r="924" spans="1:31" ht="14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</row>
    <row r="925" spans="1:31" ht="14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</row>
    <row r="926" spans="1:31" ht="14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</row>
    <row r="927" spans="1:31" ht="14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</row>
    <row r="928" spans="1:31" ht="14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</row>
    <row r="929" spans="1:31" ht="14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</row>
    <row r="930" spans="1:31" ht="14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</row>
    <row r="931" spans="1:31" ht="14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</row>
    <row r="932" spans="1:31" ht="14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</row>
    <row r="933" spans="1:31" ht="14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</row>
    <row r="934" spans="1:31" ht="14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</row>
    <row r="935" spans="1:31" ht="14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</row>
    <row r="936" spans="1:31" ht="14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</row>
    <row r="937" spans="1:31" ht="14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</row>
    <row r="938" spans="1:31" ht="14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</row>
    <row r="939" spans="1:31" ht="14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</row>
    <row r="940" spans="1:31" ht="14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</row>
    <row r="941" spans="1:31" ht="14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</row>
    <row r="942" spans="1:31" ht="14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</row>
    <row r="943" spans="1:31" ht="14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</row>
    <row r="944" spans="1:31" ht="14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</row>
    <row r="945" spans="1:31" ht="14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</row>
    <row r="946" spans="1:31" ht="14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</row>
    <row r="947" spans="1:31" ht="14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</row>
    <row r="948" spans="1:31" ht="14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</row>
    <row r="949" spans="1:31" ht="14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</row>
    <row r="950" spans="1:31" ht="14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</row>
    <row r="951" spans="1:31" ht="14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</row>
    <row r="952" spans="1:31" ht="14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</row>
    <row r="953" spans="1:31" ht="14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</row>
    <row r="954" spans="1:31" ht="14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</row>
    <row r="955" spans="1:31" ht="14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</row>
    <row r="956" spans="1:31" ht="14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</row>
    <row r="957" spans="1:31" ht="14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</row>
    <row r="958" spans="1:31" ht="14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</row>
    <row r="959" spans="1:31" ht="14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</row>
    <row r="960" spans="1:31" ht="14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</row>
    <row r="961" spans="1:31" ht="14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</row>
    <row r="962" spans="1:31" ht="14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</row>
    <row r="963" spans="1:31" ht="14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</row>
    <row r="964" spans="1:31" ht="14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</row>
    <row r="965" spans="1:31" ht="14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</row>
    <row r="966" spans="1:31" ht="14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</row>
    <row r="967" spans="1:31" ht="14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</row>
    <row r="968" spans="1:31" ht="14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</row>
    <row r="969" spans="1:31" ht="14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</row>
    <row r="970" spans="1:31" ht="14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</row>
    <row r="971" spans="1:31" ht="14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</row>
    <row r="972" spans="1:31" ht="14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</row>
    <row r="973" spans="1:31" ht="14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</row>
    <row r="974" spans="1:31" ht="14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</row>
    <row r="975" spans="1:31" ht="14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</row>
    <row r="976" spans="1:31" ht="14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</row>
    <row r="977" spans="1:31" ht="14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</row>
    <row r="978" spans="1:31" ht="14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</row>
    <row r="979" spans="1:31" ht="14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</row>
    <row r="980" spans="1:31" ht="14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</row>
    <row r="981" spans="1:31" ht="14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</row>
    <row r="982" spans="1:31" ht="14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</row>
    <row r="983" spans="1:31" ht="14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</row>
    <row r="984" spans="1:31" ht="14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</row>
    <row r="985" spans="1:31" ht="14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</row>
    <row r="986" spans="1:31" ht="14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</row>
    <row r="987" spans="1:31" ht="14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</row>
    <row r="988" spans="1:31" ht="14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</row>
    <row r="989" spans="1:31" ht="14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</row>
    <row r="990" spans="1:31" ht="14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</row>
    <row r="991" spans="1:31" ht="14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</row>
    <row r="992" spans="1:31" ht="14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</row>
    <row r="993" spans="1:31" ht="14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</row>
    <row r="994" spans="1:31" ht="14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</row>
    <row r="995" spans="1:31" ht="14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</row>
    <row r="996" spans="1:31" ht="14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</row>
    <row r="997" spans="1:31" ht="14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</row>
    <row r="998" spans="1:31" ht="14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</row>
    <row r="999" spans="1:31" ht="14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</row>
    <row r="1000" spans="1:31" ht="14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</row>
    <row r="1001" spans="1:31" ht="14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</row>
    <row r="1002" spans="1:31" ht="14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</row>
  </sheetData>
  <mergeCells count="1"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273359"/>
    <outlinePr summaryBelow="0" summaryRight="0"/>
  </sheetPr>
  <dimension ref="A1:AF1002"/>
  <sheetViews>
    <sheetView workbookViewId="0"/>
  </sheetViews>
  <sheetFormatPr baseColWidth="10" defaultColWidth="14.5" defaultRowHeight="15" customHeight="1" x14ac:dyDescent="0.15"/>
  <cols>
    <col min="1" max="1" width="15" customWidth="1"/>
    <col min="6" max="6" width="13.83203125" customWidth="1"/>
    <col min="7" max="7" width="16" customWidth="1"/>
    <col min="8" max="8" width="12.5" customWidth="1"/>
    <col min="9" max="9" width="10.5" customWidth="1"/>
    <col min="21" max="21" width="13" customWidth="1"/>
    <col min="26" max="26" width="19.33203125" customWidth="1"/>
    <col min="28" max="32" width="20" customWidth="1"/>
  </cols>
  <sheetData>
    <row r="1" spans="1:32" ht="16" x14ac:dyDescent="0.2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x14ac:dyDescent="0.2">
      <c r="A2" s="422" t="s">
        <v>125</v>
      </c>
      <c r="B2" s="27" t="s">
        <v>107</v>
      </c>
      <c r="C2" s="27" t="s">
        <v>126</v>
      </c>
      <c r="D2" s="27" t="s">
        <v>127</v>
      </c>
      <c r="E2" s="27" t="s">
        <v>120</v>
      </c>
      <c r="F2" s="27" t="s">
        <v>111</v>
      </c>
      <c r="G2" s="27" t="s">
        <v>112</v>
      </c>
      <c r="H2" s="27" t="s">
        <v>113</v>
      </c>
      <c r="I2" s="27" t="s">
        <v>114</v>
      </c>
      <c r="J2" s="27" t="s">
        <v>108</v>
      </c>
      <c r="K2" s="27" t="s">
        <v>109</v>
      </c>
      <c r="L2" s="27" t="s">
        <v>110</v>
      </c>
      <c r="M2" s="27" t="s">
        <v>111</v>
      </c>
      <c r="N2" s="27" t="s">
        <v>112</v>
      </c>
      <c r="O2" s="27" t="s">
        <v>113</v>
      </c>
      <c r="P2" s="27" t="s">
        <v>114</v>
      </c>
      <c r="Q2" s="27" t="s">
        <v>108</v>
      </c>
      <c r="R2" s="27" t="s">
        <v>109</v>
      </c>
      <c r="S2" s="27" t="s">
        <v>110</v>
      </c>
      <c r="T2" s="27" t="s">
        <v>111</v>
      </c>
      <c r="U2" s="27" t="s">
        <v>112</v>
      </c>
      <c r="V2" s="27" t="s">
        <v>113</v>
      </c>
      <c r="W2" s="27" t="s">
        <v>114</v>
      </c>
      <c r="X2" s="27" t="s">
        <v>108</v>
      </c>
      <c r="Y2" s="27" t="s">
        <v>109</v>
      </c>
      <c r="Z2" s="27" t="s">
        <v>110</v>
      </c>
      <c r="AA2" s="27" t="s">
        <v>111</v>
      </c>
      <c r="AB2" s="27" t="s">
        <v>112</v>
      </c>
      <c r="AC2" s="27" t="s">
        <v>113</v>
      </c>
      <c r="AD2" s="27" t="s">
        <v>114</v>
      </c>
      <c r="AE2" s="27" t="s">
        <v>108</v>
      </c>
      <c r="AF2" s="50" t="s">
        <v>127</v>
      </c>
    </row>
    <row r="3" spans="1:32" ht="14" x14ac:dyDescent="0.2">
      <c r="A3" s="423"/>
      <c r="B3" s="28">
        <v>43952</v>
      </c>
      <c r="C3" s="28">
        <v>43953</v>
      </c>
      <c r="D3" s="28">
        <v>43954</v>
      </c>
      <c r="E3" s="28">
        <v>43955</v>
      </c>
      <c r="F3" s="28">
        <v>43956</v>
      </c>
      <c r="G3" s="28">
        <v>43957</v>
      </c>
      <c r="H3" s="28">
        <v>43958</v>
      </c>
      <c r="I3" s="28">
        <v>43959</v>
      </c>
      <c r="J3" s="28">
        <v>43960</v>
      </c>
      <c r="K3" s="28">
        <v>43961</v>
      </c>
      <c r="L3" s="28">
        <v>43962</v>
      </c>
      <c r="M3" s="28">
        <v>43963</v>
      </c>
      <c r="N3" s="28">
        <v>43964</v>
      </c>
      <c r="O3" s="28">
        <v>43965</v>
      </c>
      <c r="P3" s="28">
        <v>43966</v>
      </c>
      <c r="Q3" s="28">
        <v>43967</v>
      </c>
      <c r="R3" s="28">
        <v>43968</v>
      </c>
      <c r="S3" s="28">
        <v>43969</v>
      </c>
      <c r="T3" s="28">
        <v>43970</v>
      </c>
      <c r="U3" s="28">
        <v>43971</v>
      </c>
      <c r="V3" s="28">
        <v>43972</v>
      </c>
      <c r="W3" s="28">
        <v>43973</v>
      </c>
      <c r="X3" s="28">
        <v>43974</v>
      </c>
      <c r="Y3" s="28">
        <v>43975</v>
      </c>
      <c r="Z3" s="28">
        <v>43976</v>
      </c>
      <c r="AA3" s="28">
        <v>43977</v>
      </c>
      <c r="AB3" s="28">
        <v>43978</v>
      </c>
      <c r="AC3" s="28">
        <v>43979</v>
      </c>
      <c r="AD3" s="28">
        <v>43980</v>
      </c>
      <c r="AE3" s="28">
        <v>43981</v>
      </c>
      <c r="AF3" s="28">
        <v>43982</v>
      </c>
    </row>
    <row r="4" spans="1:32" ht="41.25" customHeight="1" x14ac:dyDescent="0.15">
      <c r="A4" s="29" t="s">
        <v>115</v>
      </c>
      <c r="B4" s="30"/>
      <c r="C4" s="32"/>
      <c r="D4" s="32"/>
      <c r="E4" s="31"/>
      <c r="F4" s="31"/>
      <c r="G4" s="31"/>
      <c r="H4" s="31"/>
      <c r="I4" s="31"/>
      <c r="J4" s="32"/>
      <c r="K4" s="32"/>
      <c r="L4" s="31"/>
      <c r="M4" s="31"/>
      <c r="N4" s="31"/>
      <c r="O4" s="31"/>
      <c r="P4" s="31"/>
      <c r="Q4" s="32"/>
      <c r="R4" s="32"/>
      <c r="S4" s="31"/>
      <c r="T4" s="31"/>
      <c r="U4" s="31"/>
      <c r="V4" s="31"/>
      <c r="W4" s="31"/>
      <c r="X4" s="32"/>
      <c r="Y4" s="32"/>
      <c r="Z4" s="31"/>
      <c r="AA4" s="31"/>
      <c r="AB4" s="31"/>
      <c r="AC4" s="31"/>
      <c r="AD4" s="31"/>
      <c r="AE4" s="32"/>
      <c r="AF4" s="32"/>
    </row>
    <row r="5" spans="1:32" ht="36.75" customHeight="1" x14ac:dyDescent="0.15">
      <c r="A5" s="48" t="s">
        <v>122</v>
      </c>
      <c r="B5" s="48"/>
      <c r="C5" s="49"/>
      <c r="D5" s="49"/>
      <c r="E5" s="48"/>
      <c r="F5" s="48"/>
      <c r="G5" s="51" t="s">
        <v>103</v>
      </c>
      <c r="H5" s="48"/>
      <c r="I5" s="48"/>
      <c r="J5" s="49"/>
      <c r="K5" s="49"/>
      <c r="L5" s="51" t="s">
        <v>128</v>
      </c>
      <c r="M5" s="48"/>
      <c r="N5" s="33"/>
      <c r="O5" s="51" t="s">
        <v>129</v>
      </c>
      <c r="P5" s="33"/>
      <c r="Q5" s="49"/>
      <c r="R5" s="49"/>
      <c r="S5" s="51" t="s">
        <v>130</v>
      </c>
      <c r="T5" s="51" t="s">
        <v>131</v>
      </c>
      <c r="U5" s="33" t="s">
        <v>129</v>
      </c>
      <c r="V5" s="51" t="s">
        <v>132</v>
      </c>
      <c r="W5" s="51" t="s">
        <v>133</v>
      </c>
      <c r="X5" s="49"/>
      <c r="Y5" s="49"/>
      <c r="Z5" s="33" t="s">
        <v>104</v>
      </c>
      <c r="AA5" s="33"/>
      <c r="AB5" s="33" t="s">
        <v>134</v>
      </c>
      <c r="AC5" s="33"/>
      <c r="AD5" s="33"/>
      <c r="AE5" s="49"/>
      <c r="AF5" s="49"/>
    </row>
    <row r="6" spans="1:32" ht="28.5" customHeight="1" x14ac:dyDescent="0.15">
      <c r="A6" s="29" t="s">
        <v>116</v>
      </c>
      <c r="B6" s="30"/>
      <c r="C6" s="32"/>
      <c r="D6" s="32"/>
      <c r="E6" s="31"/>
      <c r="F6" s="31"/>
      <c r="G6" s="31"/>
      <c r="H6" s="31"/>
      <c r="I6" s="31"/>
      <c r="J6" s="32"/>
      <c r="K6" s="32"/>
      <c r="L6" s="31"/>
      <c r="M6" s="31"/>
      <c r="N6" s="31"/>
      <c r="O6" s="31"/>
      <c r="P6" s="31"/>
      <c r="Q6" s="32"/>
      <c r="R6" s="32"/>
      <c r="S6" s="31"/>
      <c r="T6" s="31"/>
      <c r="U6" s="31"/>
      <c r="V6" s="31"/>
      <c r="W6" s="31"/>
      <c r="X6" s="32"/>
      <c r="Y6" s="32"/>
      <c r="Z6" s="31"/>
      <c r="AA6" s="31"/>
      <c r="AB6" s="31"/>
      <c r="AC6" s="31"/>
      <c r="AD6" s="31"/>
      <c r="AE6" s="32"/>
      <c r="AF6" s="32"/>
    </row>
    <row r="7" spans="1:32" ht="26.25" customHeight="1" x14ac:dyDescent="0.15">
      <c r="A7" s="34" t="s">
        <v>117</v>
      </c>
      <c r="B7" s="35"/>
      <c r="C7" s="36"/>
      <c r="D7" s="36"/>
      <c r="E7" s="35"/>
      <c r="F7" s="35"/>
      <c r="G7" s="35"/>
      <c r="H7" s="35"/>
      <c r="I7" s="35"/>
      <c r="J7" s="36"/>
      <c r="K7" s="36"/>
      <c r="L7" s="35"/>
      <c r="M7" s="35"/>
      <c r="N7" s="35"/>
      <c r="O7" s="35"/>
      <c r="P7" s="35"/>
      <c r="Q7" s="36"/>
      <c r="R7" s="36"/>
      <c r="S7" s="35"/>
      <c r="T7" s="35"/>
      <c r="U7" s="35"/>
      <c r="V7" s="35"/>
      <c r="W7" s="35"/>
      <c r="X7" s="36"/>
      <c r="Y7" s="36"/>
      <c r="Z7" s="35"/>
      <c r="AA7" s="35"/>
      <c r="AB7" s="35"/>
      <c r="AC7" s="35"/>
      <c r="AD7" s="35"/>
      <c r="AE7" s="36"/>
      <c r="AF7" s="36"/>
    </row>
    <row r="8" spans="1:32" ht="29.25" customHeight="1" x14ac:dyDescent="0.15">
      <c r="A8" s="29" t="s">
        <v>118</v>
      </c>
      <c r="B8" s="30"/>
      <c r="C8" s="36"/>
      <c r="D8" s="36"/>
      <c r="E8" s="30"/>
      <c r="F8" s="30"/>
      <c r="G8" s="30"/>
      <c r="H8" s="30"/>
      <c r="I8" s="30"/>
      <c r="J8" s="36"/>
      <c r="K8" s="36"/>
      <c r="L8" s="30"/>
      <c r="M8" s="30"/>
      <c r="N8" s="30"/>
      <c r="O8" s="30"/>
      <c r="P8" s="30"/>
      <c r="Q8" s="36"/>
      <c r="R8" s="36"/>
      <c r="S8" s="30"/>
      <c r="T8" s="30"/>
      <c r="U8" s="30"/>
      <c r="V8" s="30"/>
      <c r="W8" s="30"/>
      <c r="X8" s="36"/>
      <c r="Y8" s="36"/>
      <c r="Z8" s="30"/>
      <c r="AA8" s="30"/>
      <c r="AB8" s="30"/>
      <c r="AC8" s="30"/>
      <c r="AD8" s="30"/>
      <c r="AE8" s="36"/>
      <c r="AF8" s="36"/>
    </row>
    <row r="9" spans="1:32" ht="14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4" x14ac:dyDescent="0.15">
      <c r="A10" s="39"/>
      <c r="B10" s="40"/>
      <c r="C10" s="41"/>
      <c r="D10" s="41"/>
      <c r="E10" s="41"/>
      <c r="F10" s="41"/>
      <c r="G10" s="41"/>
      <c r="H10" s="41"/>
      <c r="I10" s="41"/>
      <c r="J10" s="41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</row>
    <row r="11" spans="1:32" ht="14" x14ac:dyDescent="0.15">
      <c r="A11" s="42"/>
      <c r="B11" s="43"/>
      <c r="C11" s="38"/>
      <c r="D11" s="38"/>
      <c r="E11" s="38"/>
      <c r="F11" s="38"/>
      <c r="G11" s="38"/>
      <c r="H11" s="38"/>
      <c r="I11" s="38"/>
      <c r="J11" s="38"/>
      <c r="K11" s="43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4" x14ac:dyDescent="0.15">
      <c r="A12" s="44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</row>
    <row r="13" spans="1:32" ht="14" x14ac:dyDescent="0.15">
      <c r="A13" s="42"/>
      <c r="B13" s="38"/>
      <c r="C13" s="38"/>
      <c r="D13" s="38"/>
      <c r="E13" s="38"/>
      <c r="F13" s="38"/>
      <c r="G13" s="38"/>
      <c r="H13" s="38"/>
      <c r="I13" s="38"/>
      <c r="J13" s="38"/>
      <c r="K13" s="45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14" x14ac:dyDescent="0.15">
      <c r="A14" s="4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</row>
    <row r="15" spans="1:32" x14ac:dyDescent="0.15">
      <c r="A15" s="42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43" t="s">
        <v>119</v>
      </c>
      <c r="AA15" s="38"/>
      <c r="AB15" s="38"/>
      <c r="AC15" s="38"/>
      <c r="AD15" s="38"/>
      <c r="AE15" s="38"/>
      <c r="AF15" s="38"/>
    </row>
    <row r="16" spans="1:32" ht="14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</row>
    <row r="17" spans="1:32" ht="14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</row>
    <row r="18" spans="1:32" ht="14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</row>
    <row r="19" spans="1:32" ht="14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</row>
    <row r="20" spans="1:32" ht="14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</row>
    <row r="21" spans="1:32" ht="14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</row>
    <row r="22" spans="1:32" ht="14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</row>
    <row r="23" spans="1:32" ht="14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</row>
    <row r="24" spans="1:32" ht="14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</row>
    <row r="25" spans="1:32" ht="14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</row>
    <row r="26" spans="1:32" ht="14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</row>
    <row r="27" spans="1:32" ht="14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</row>
    <row r="28" spans="1:32" ht="14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</row>
    <row r="29" spans="1:32" ht="14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</row>
    <row r="30" spans="1:32" ht="14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</row>
    <row r="31" spans="1:32" ht="14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</row>
    <row r="32" spans="1:32" ht="14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</row>
    <row r="33" spans="1:32" ht="14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</row>
    <row r="34" spans="1:32" ht="14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</row>
    <row r="35" spans="1:32" ht="14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</row>
    <row r="36" spans="1:32" ht="14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</row>
    <row r="37" spans="1:32" ht="14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</row>
    <row r="38" spans="1:32" ht="14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</row>
    <row r="39" spans="1:32" ht="14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</row>
    <row r="40" spans="1:32" ht="14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</row>
    <row r="41" spans="1:32" ht="14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</row>
    <row r="42" spans="1:32" ht="14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</row>
    <row r="43" spans="1:32" ht="14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 ht="14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</row>
    <row r="45" spans="1:32" ht="14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 spans="1:32" ht="14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 spans="1:32" ht="14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</row>
    <row r="48" spans="1:32" ht="14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</row>
    <row r="49" spans="1:32" ht="14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</row>
    <row r="50" spans="1:32" ht="14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</row>
    <row r="51" spans="1:32" ht="14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</row>
    <row r="52" spans="1:32" ht="14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</row>
    <row r="53" spans="1:32" ht="14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</row>
    <row r="54" spans="1:32" ht="14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</row>
    <row r="55" spans="1:32" ht="14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</row>
    <row r="56" spans="1:32" ht="14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</row>
    <row r="57" spans="1:32" ht="14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</row>
    <row r="58" spans="1:32" ht="14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</row>
    <row r="59" spans="1:32" ht="14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</row>
    <row r="60" spans="1:32" ht="14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</row>
    <row r="61" spans="1:32" ht="14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</row>
    <row r="62" spans="1:32" ht="14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</row>
    <row r="63" spans="1:32" ht="14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</row>
    <row r="64" spans="1:32" ht="14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</row>
    <row r="65" spans="1:32" ht="14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</row>
    <row r="66" spans="1:32" ht="14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</row>
    <row r="67" spans="1:32" ht="14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</row>
    <row r="68" spans="1:32" ht="14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</row>
    <row r="69" spans="1:32" ht="14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</row>
    <row r="70" spans="1:32" ht="14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</row>
    <row r="71" spans="1:32" ht="14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</row>
    <row r="72" spans="1:32" ht="14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</row>
    <row r="73" spans="1:32" ht="14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</row>
    <row r="74" spans="1:32" ht="14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</row>
    <row r="75" spans="1:32" ht="14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</row>
    <row r="76" spans="1:32" ht="14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</row>
    <row r="77" spans="1:32" ht="14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</row>
    <row r="78" spans="1:32" ht="14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</row>
    <row r="79" spans="1:32" ht="14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1:32" ht="14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</row>
    <row r="81" spans="1:32" ht="14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</row>
    <row r="82" spans="1:32" ht="14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</row>
    <row r="83" spans="1:32" ht="14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</row>
    <row r="84" spans="1:32" ht="14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</row>
    <row r="85" spans="1:32" ht="14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</row>
    <row r="86" spans="1:32" ht="14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</row>
    <row r="87" spans="1:32" ht="14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</row>
    <row r="88" spans="1:32" ht="14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</row>
    <row r="89" spans="1:32" ht="14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</row>
    <row r="90" spans="1:32" ht="14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</row>
    <row r="91" spans="1:32" ht="14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</row>
    <row r="92" spans="1:32" ht="14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</row>
    <row r="93" spans="1:32" ht="14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</row>
    <row r="94" spans="1:32" ht="14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</row>
    <row r="95" spans="1:32" ht="14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</row>
    <row r="96" spans="1:32" ht="14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</row>
    <row r="97" spans="1:32" ht="14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</row>
    <row r="98" spans="1:32" ht="14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</row>
    <row r="99" spans="1:32" ht="14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</row>
    <row r="100" spans="1:32" ht="14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</row>
    <row r="101" spans="1:32" ht="14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</row>
    <row r="102" spans="1:32" ht="14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</row>
    <row r="103" spans="1:32" ht="14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</row>
    <row r="104" spans="1:32" ht="14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</row>
    <row r="105" spans="1:32" ht="14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</row>
    <row r="106" spans="1:32" ht="14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</row>
    <row r="107" spans="1:32" ht="14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</row>
    <row r="108" spans="1:32" ht="14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</row>
    <row r="109" spans="1:32" ht="14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</row>
    <row r="110" spans="1:32" ht="14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</row>
    <row r="111" spans="1:32" ht="14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</row>
    <row r="112" spans="1:32" ht="14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</row>
    <row r="113" spans="1:32" ht="14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</row>
    <row r="114" spans="1:32" ht="14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</row>
    <row r="115" spans="1:32" ht="14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</row>
    <row r="116" spans="1:32" ht="14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</row>
    <row r="117" spans="1:32" ht="14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</row>
    <row r="118" spans="1:32" ht="14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</row>
    <row r="119" spans="1:32" ht="14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</row>
    <row r="120" spans="1:32" ht="14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</row>
    <row r="121" spans="1:32" ht="14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</row>
    <row r="122" spans="1:32" ht="14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</row>
    <row r="123" spans="1:32" ht="14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</row>
    <row r="124" spans="1:32" ht="14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</row>
    <row r="125" spans="1:32" ht="14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</row>
    <row r="126" spans="1:32" ht="14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</row>
    <row r="127" spans="1:32" ht="14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</row>
    <row r="128" spans="1:32" ht="14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</row>
    <row r="129" spans="1:32" ht="14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</row>
    <row r="130" spans="1:32" ht="14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</row>
    <row r="131" spans="1:32" ht="14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</row>
    <row r="132" spans="1:32" ht="14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:32" ht="14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</row>
    <row r="134" spans="1:32" ht="14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</row>
    <row r="135" spans="1:32" ht="14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</row>
    <row r="136" spans="1:32" ht="14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1:32" ht="14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</row>
    <row r="138" spans="1:32" ht="14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</row>
    <row r="139" spans="1:32" ht="14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</row>
    <row r="140" spans="1:32" ht="14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</row>
    <row r="141" spans="1:32" ht="14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</row>
    <row r="142" spans="1:32" ht="14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</row>
    <row r="143" spans="1:32" ht="14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</row>
    <row r="144" spans="1:32" ht="14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</row>
    <row r="145" spans="1:32" ht="14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</row>
    <row r="146" spans="1:32" ht="14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</row>
    <row r="147" spans="1:32" ht="14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</row>
    <row r="148" spans="1:32" ht="14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</row>
    <row r="149" spans="1:32" ht="14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</row>
    <row r="150" spans="1:32" ht="14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</row>
    <row r="151" spans="1:32" ht="14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</row>
    <row r="152" spans="1:32" ht="14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</row>
    <row r="153" spans="1:32" ht="14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</row>
    <row r="154" spans="1:32" ht="14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</row>
    <row r="155" spans="1:32" ht="14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</row>
    <row r="156" spans="1:32" ht="14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</row>
    <row r="157" spans="1:32" ht="14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</row>
    <row r="158" spans="1:32" ht="14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</row>
    <row r="159" spans="1:32" ht="14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</row>
    <row r="160" spans="1:32" ht="14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</row>
    <row r="161" spans="1:32" ht="14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</row>
    <row r="162" spans="1:32" ht="14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</row>
    <row r="163" spans="1:32" ht="14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</row>
    <row r="164" spans="1:32" ht="14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</row>
    <row r="165" spans="1:32" ht="14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</row>
    <row r="166" spans="1:32" ht="14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</row>
    <row r="167" spans="1:32" ht="14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</row>
    <row r="168" spans="1:32" ht="14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</row>
    <row r="169" spans="1:32" ht="14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</row>
    <row r="170" spans="1:32" ht="14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</row>
    <row r="171" spans="1:32" ht="14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</row>
    <row r="172" spans="1:32" ht="14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</row>
    <row r="173" spans="1:32" ht="14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</row>
    <row r="174" spans="1:32" ht="14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</row>
    <row r="175" spans="1:32" ht="14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</row>
    <row r="176" spans="1:32" ht="14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</row>
    <row r="177" spans="1:32" ht="14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</row>
    <row r="178" spans="1:32" ht="14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</row>
    <row r="179" spans="1:32" ht="14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</row>
    <row r="180" spans="1:32" ht="14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</row>
    <row r="181" spans="1:32" ht="14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</row>
    <row r="182" spans="1:32" ht="14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</row>
    <row r="183" spans="1:32" ht="14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</row>
    <row r="184" spans="1:32" ht="14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</row>
    <row r="185" spans="1:32" ht="14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</row>
    <row r="186" spans="1:32" ht="14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</row>
    <row r="187" spans="1:32" ht="14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</row>
    <row r="188" spans="1:32" ht="14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</row>
    <row r="189" spans="1:32" ht="14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</row>
    <row r="190" spans="1:32" ht="14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</row>
    <row r="191" spans="1:32" ht="14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</row>
    <row r="192" spans="1:32" ht="14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</row>
    <row r="193" spans="1:32" ht="14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</row>
    <row r="194" spans="1:32" ht="14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</row>
    <row r="195" spans="1:32" ht="14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</row>
    <row r="196" spans="1:32" ht="14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</row>
    <row r="197" spans="1:32" ht="14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</row>
    <row r="198" spans="1:32" ht="14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</row>
    <row r="199" spans="1:32" ht="14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</row>
    <row r="200" spans="1:32" ht="14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</row>
    <row r="201" spans="1:32" ht="14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</row>
    <row r="202" spans="1:32" ht="14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</row>
    <row r="203" spans="1:32" ht="14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</row>
    <row r="204" spans="1:32" ht="14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</row>
    <row r="205" spans="1:32" ht="14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</row>
    <row r="206" spans="1:32" ht="14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</row>
    <row r="207" spans="1:32" ht="14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</row>
    <row r="208" spans="1:32" ht="14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</row>
    <row r="209" spans="1:32" ht="14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</row>
    <row r="210" spans="1:32" ht="14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</row>
    <row r="211" spans="1:32" ht="14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</row>
    <row r="212" spans="1:32" ht="14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</row>
    <row r="213" spans="1:32" ht="14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</row>
    <row r="214" spans="1:32" ht="14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</row>
    <row r="215" spans="1:32" ht="14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</row>
    <row r="216" spans="1:32" ht="14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</row>
    <row r="217" spans="1:32" ht="14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</row>
    <row r="218" spans="1:32" ht="14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</row>
    <row r="219" spans="1:32" ht="14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</row>
    <row r="220" spans="1:32" ht="14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</row>
    <row r="221" spans="1:32" ht="14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</row>
    <row r="222" spans="1:32" ht="14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</row>
    <row r="223" spans="1:32" ht="14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</row>
    <row r="224" spans="1:32" ht="14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</row>
    <row r="225" spans="1:32" ht="14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</row>
    <row r="226" spans="1:32" ht="14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</row>
    <row r="227" spans="1:32" ht="14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</row>
    <row r="228" spans="1:32" ht="14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</row>
    <row r="229" spans="1:32" ht="14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</row>
    <row r="230" spans="1:32" ht="14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</row>
    <row r="231" spans="1:32" ht="14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</row>
    <row r="232" spans="1:32" ht="14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</row>
    <row r="233" spans="1:32" ht="14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</row>
    <row r="234" spans="1:32" ht="14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</row>
    <row r="235" spans="1:32" ht="14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</row>
    <row r="236" spans="1:32" ht="14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</row>
    <row r="237" spans="1:32" ht="14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</row>
    <row r="238" spans="1:32" ht="14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</row>
    <row r="239" spans="1:32" ht="14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</row>
    <row r="240" spans="1:32" ht="14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</row>
    <row r="241" spans="1:32" ht="14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</row>
    <row r="242" spans="1:32" ht="14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</row>
    <row r="243" spans="1:32" ht="14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</row>
    <row r="244" spans="1:32" ht="14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</row>
    <row r="245" spans="1:32" ht="14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</row>
    <row r="246" spans="1:32" ht="14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</row>
    <row r="247" spans="1:32" ht="14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</row>
    <row r="248" spans="1:32" ht="14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</row>
    <row r="249" spans="1:32" ht="14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</row>
    <row r="250" spans="1:32" ht="14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</row>
    <row r="251" spans="1:32" ht="14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</row>
    <row r="252" spans="1:32" ht="14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</row>
    <row r="253" spans="1:32" ht="14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</row>
    <row r="254" spans="1:32" ht="14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</row>
    <row r="255" spans="1:32" ht="14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</row>
    <row r="256" spans="1:32" ht="14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</row>
    <row r="257" spans="1:32" ht="14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</row>
    <row r="258" spans="1:32" ht="14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</row>
    <row r="259" spans="1:32" ht="14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</row>
    <row r="260" spans="1:32" ht="14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</row>
    <row r="261" spans="1:32" ht="14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</row>
    <row r="262" spans="1:32" ht="14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</row>
    <row r="263" spans="1:32" ht="14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</row>
    <row r="264" spans="1:32" ht="14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</row>
    <row r="265" spans="1:32" ht="14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</row>
    <row r="266" spans="1:32" ht="14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</row>
    <row r="267" spans="1:32" ht="14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</row>
    <row r="268" spans="1:32" ht="14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</row>
    <row r="269" spans="1:32" ht="14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</row>
    <row r="270" spans="1:32" ht="14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</row>
    <row r="271" spans="1:32" ht="14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</row>
    <row r="272" spans="1:32" ht="14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</row>
    <row r="273" spans="1:32" ht="14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</row>
    <row r="274" spans="1:32" ht="14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</row>
    <row r="275" spans="1:32" ht="14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</row>
    <row r="276" spans="1:32" ht="14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</row>
    <row r="277" spans="1:32" ht="14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</row>
    <row r="278" spans="1:32" ht="14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</row>
    <row r="279" spans="1:32" ht="14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</row>
    <row r="280" spans="1:32" ht="14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</row>
    <row r="281" spans="1:32" ht="14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</row>
    <row r="282" spans="1:32" ht="14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</row>
    <row r="283" spans="1:32" ht="14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</row>
    <row r="284" spans="1:32" ht="14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</row>
    <row r="285" spans="1:32" ht="14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</row>
    <row r="286" spans="1:32" ht="14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</row>
    <row r="287" spans="1:32" ht="14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</row>
    <row r="288" spans="1:32" ht="14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</row>
    <row r="289" spans="1:32" ht="14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</row>
    <row r="290" spans="1:32" ht="14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</row>
    <row r="291" spans="1:32" ht="14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</row>
    <row r="292" spans="1:32" ht="14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</row>
    <row r="293" spans="1:32" ht="14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</row>
    <row r="294" spans="1:32" ht="14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</row>
    <row r="295" spans="1:32" ht="14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</row>
    <row r="296" spans="1:32" ht="14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</row>
    <row r="297" spans="1:32" ht="14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</row>
    <row r="298" spans="1:32" ht="14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</row>
    <row r="299" spans="1:32" ht="14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</row>
    <row r="300" spans="1:32" ht="14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</row>
    <row r="301" spans="1:32" ht="14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</row>
    <row r="302" spans="1:32" ht="14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</row>
    <row r="303" spans="1:32" ht="14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</row>
    <row r="304" spans="1:32" ht="14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</row>
    <row r="305" spans="1:32" ht="14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</row>
    <row r="306" spans="1:32" ht="14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</row>
    <row r="307" spans="1:32" ht="14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</row>
    <row r="308" spans="1:32" ht="14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</row>
    <row r="309" spans="1:32" ht="14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</row>
    <row r="310" spans="1:32" ht="14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</row>
    <row r="311" spans="1:32" ht="14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</row>
    <row r="312" spans="1:32" ht="14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</row>
    <row r="313" spans="1:32" ht="14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</row>
    <row r="314" spans="1:32" ht="14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</row>
    <row r="315" spans="1:32" ht="14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</row>
    <row r="316" spans="1:32" ht="14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</row>
    <row r="317" spans="1:32" ht="14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</row>
    <row r="318" spans="1:32" ht="14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</row>
    <row r="319" spans="1:32" ht="14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</row>
    <row r="320" spans="1:32" ht="14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</row>
    <row r="321" spans="1:32" ht="14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</row>
    <row r="322" spans="1:32" ht="14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</row>
    <row r="323" spans="1:32" ht="14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</row>
    <row r="324" spans="1:32" ht="14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</row>
    <row r="325" spans="1:32" ht="14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</row>
    <row r="326" spans="1:32" ht="14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</row>
    <row r="327" spans="1:32" ht="14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</row>
    <row r="328" spans="1:32" ht="14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</row>
    <row r="329" spans="1:32" ht="14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</row>
    <row r="330" spans="1:32" ht="14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</row>
    <row r="331" spans="1:32" ht="14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</row>
    <row r="332" spans="1:32" ht="14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</row>
    <row r="333" spans="1:32" ht="14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</row>
    <row r="334" spans="1:32" ht="14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</row>
    <row r="335" spans="1:32" ht="14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</row>
    <row r="336" spans="1:32" ht="14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</row>
    <row r="337" spans="1:32" ht="14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</row>
    <row r="338" spans="1:32" ht="14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</row>
    <row r="339" spans="1:32" ht="14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</row>
    <row r="340" spans="1:32" ht="14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</row>
    <row r="341" spans="1:32" ht="14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</row>
    <row r="342" spans="1:32" ht="14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</row>
    <row r="343" spans="1:32" ht="14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</row>
    <row r="344" spans="1:32" ht="14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</row>
    <row r="345" spans="1:32" ht="14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</row>
    <row r="346" spans="1:32" ht="14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</row>
    <row r="347" spans="1:32" ht="14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</row>
    <row r="348" spans="1:32" ht="14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</row>
    <row r="349" spans="1:32" ht="14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</row>
    <row r="350" spans="1:32" ht="14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</row>
    <row r="351" spans="1:32" ht="14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</row>
    <row r="352" spans="1:32" ht="14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</row>
    <row r="353" spans="1:32" ht="14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</row>
    <row r="354" spans="1:32" ht="14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</row>
    <row r="355" spans="1:32" ht="14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</row>
    <row r="356" spans="1:32" ht="14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</row>
    <row r="357" spans="1:32" ht="14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</row>
    <row r="358" spans="1:32" ht="14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</row>
    <row r="359" spans="1:32" ht="14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</row>
    <row r="360" spans="1:32" ht="14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</row>
    <row r="361" spans="1:32" ht="14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</row>
    <row r="362" spans="1:32" ht="14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</row>
    <row r="363" spans="1:32" ht="14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</row>
    <row r="364" spans="1:32" ht="14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</row>
    <row r="365" spans="1:32" ht="14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</row>
    <row r="366" spans="1:32" ht="14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</row>
    <row r="367" spans="1:32" ht="14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</row>
    <row r="368" spans="1:32" ht="14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</row>
    <row r="369" spans="1:32" ht="14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</row>
    <row r="370" spans="1:32" ht="14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</row>
    <row r="371" spans="1:32" ht="14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</row>
    <row r="372" spans="1:32" ht="14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</row>
    <row r="373" spans="1:32" ht="14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</row>
    <row r="374" spans="1:32" ht="14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</row>
    <row r="375" spans="1:32" ht="14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</row>
    <row r="376" spans="1:32" ht="14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</row>
    <row r="377" spans="1:32" ht="14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</row>
    <row r="378" spans="1:32" ht="14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</row>
    <row r="379" spans="1:32" ht="14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</row>
    <row r="380" spans="1:32" ht="14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</row>
    <row r="381" spans="1:32" ht="14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</row>
    <row r="382" spans="1:32" ht="14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</row>
    <row r="383" spans="1:32" ht="14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</row>
    <row r="384" spans="1:32" ht="14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</row>
    <row r="385" spans="1:32" ht="14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</row>
    <row r="386" spans="1:32" ht="14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</row>
    <row r="387" spans="1:32" ht="14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</row>
    <row r="388" spans="1:32" ht="14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</row>
    <row r="389" spans="1:32" ht="14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</row>
    <row r="390" spans="1:32" ht="14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</row>
    <row r="391" spans="1:32" ht="14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</row>
    <row r="392" spans="1:32" ht="14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</row>
    <row r="393" spans="1:32" ht="14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</row>
    <row r="394" spans="1:32" ht="14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</row>
    <row r="395" spans="1:32" ht="14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</row>
    <row r="396" spans="1:32" ht="14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</row>
    <row r="397" spans="1:32" ht="14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</row>
    <row r="398" spans="1:32" ht="14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</row>
    <row r="399" spans="1:32" ht="14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</row>
    <row r="400" spans="1:32" ht="14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</row>
    <row r="401" spans="1:32" ht="14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</row>
    <row r="402" spans="1:32" ht="14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</row>
    <row r="403" spans="1:32" ht="14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</row>
    <row r="404" spans="1:32" ht="14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</row>
    <row r="405" spans="1:32" ht="14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</row>
    <row r="406" spans="1:32" ht="14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</row>
    <row r="407" spans="1:32" ht="14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</row>
    <row r="408" spans="1:32" ht="14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</row>
    <row r="409" spans="1:32" ht="14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</row>
    <row r="410" spans="1:32" ht="14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</row>
    <row r="411" spans="1:32" ht="14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</row>
    <row r="412" spans="1:32" ht="14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</row>
    <row r="413" spans="1:32" ht="14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</row>
    <row r="414" spans="1:32" ht="14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</row>
    <row r="415" spans="1:32" ht="14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</row>
    <row r="416" spans="1:32" ht="14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</row>
    <row r="417" spans="1:32" ht="14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</row>
    <row r="418" spans="1:32" ht="14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</row>
    <row r="419" spans="1:32" ht="14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</row>
    <row r="420" spans="1:32" ht="14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</row>
    <row r="421" spans="1:32" ht="14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</row>
    <row r="422" spans="1:32" ht="14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</row>
    <row r="423" spans="1:32" ht="14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</row>
    <row r="424" spans="1:32" ht="14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</row>
    <row r="425" spans="1:32" ht="14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</row>
    <row r="426" spans="1:32" ht="14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</row>
    <row r="427" spans="1:32" ht="14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</row>
    <row r="428" spans="1:32" ht="14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</row>
    <row r="429" spans="1:32" ht="14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</row>
    <row r="430" spans="1:32" ht="14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</row>
    <row r="431" spans="1:32" ht="14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</row>
    <row r="432" spans="1:32" ht="14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</row>
    <row r="433" spans="1:32" ht="14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</row>
    <row r="434" spans="1:32" ht="14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</row>
    <row r="435" spans="1:32" ht="14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</row>
    <row r="436" spans="1:32" ht="14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</row>
    <row r="437" spans="1:32" ht="14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</row>
    <row r="438" spans="1:32" ht="14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</row>
    <row r="439" spans="1:32" ht="14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</row>
    <row r="440" spans="1:32" ht="14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</row>
    <row r="441" spans="1:32" ht="14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</row>
    <row r="442" spans="1:32" ht="14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</row>
    <row r="443" spans="1:32" ht="14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</row>
    <row r="444" spans="1:32" ht="14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</row>
    <row r="445" spans="1:32" ht="14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</row>
    <row r="446" spans="1:32" ht="14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</row>
    <row r="447" spans="1:32" ht="14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</row>
    <row r="448" spans="1:32" ht="14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</row>
    <row r="449" spans="1:32" ht="14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</row>
    <row r="450" spans="1:32" ht="14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</row>
    <row r="451" spans="1:32" ht="14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</row>
    <row r="452" spans="1:32" ht="14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</row>
    <row r="453" spans="1:32" ht="14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</row>
    <row r="454" spans="1:32" ht="14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</row>
    <row r="455" spans="1:32" ht="14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</row>
    <row r="456" spans="1:32" ht="14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</row>
    <row r="457" spans="1:32" ht="14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</row>
    <row r="458" spans="1:32" ht="14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</row>
    <row r="459" spans="1:32" ht="14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</row>
    <row r="460" spans="1:32" ht="14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</row>
    <row r="461" spans="1:32" ht="14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</row>
    <row r="462" spans="1:32" ht="14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</row>
    <row r="463" spans="1:32" ht="14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</row>
    <row r="464" spans="1:32" ht="14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</row>
    <row r="465" spans="1:32" ht="14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</row>
    <row r="466" spans="1:32" ht="14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</row>
    <row r="467" spans="1:32" ht="14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</row>
    <row r="468" spans="1:32" ht="14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</row>
    <row r="469" spans="1:32" ht="14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</row>
    <row r="470" spans="1:32" ht="14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</row>
    <row r="471" spans="1:32" ht="14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</row>
    <row r="472" spans="1:32" ht="14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</row>
    <row r="473" spans="1:32" ht="14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</row>
    <row r="474" spans="1:32" ht="14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</row>
    <row r="475" spans="1:32" ht="14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</row>
    <row r="476" spans="1:32" ht="14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</row>
    <row r="477" spans="1:32" ht="14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</row>
    <row r="478" spans="1:32" ht="14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</row>
    <row r="479" spans="1:32" ht="14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</row>
    <row r="480" spans="1:32" ht="14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</row>
    <row r="481" spans="1:32" ht="14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</row>
    <row r="482" spans="1:32" ht="14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</row>
    <row r="483" spans="1:32" ht="14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</row>
    <row r="484" spans="1:32" ht="14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</row>
    <row r="485" spans="1:32" ht="14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</row>
    <row r="486" spans="1:32" ht="14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</row>
    <row r="487" spans="1:32" ht="14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</row>
    <row r="488" spans="1:32" ht="14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</row>
    <row r="489" spans="1:32" ht="14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</row>
    <row r="490" spans="1:32" ht="14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</row>
    <row r="491" spans="1:32" ht="14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</row>
    <row r="492" spans="1:32" ht="14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</row>
    <row r="493" spans="1:32" ht="14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</row>
    <row r="494" spans="1:32" ht="14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</row>
    <row r="495" spans="1:32" ht="14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</row>
    <row r="496" spans="1:32" ht="14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</row>
    <row r="497" spans="1:32" ht="14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</row>
    <row r="498" spans="1:32" ht="14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</row>
    <row r="499" spans="1:32" ht="14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</row>
    <row r="500" spans="1:32" ht="14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</row>
    <row r="501" spans="1:32" ht="14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</row>
    <row r="502" spans="1:32" ht="14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</row>
    <row r="503" spans="1:32" ht="14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</row>
    <row r="504" spans="1:32" ht="14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</row>
    <row r="505" spans="1:32" ht="14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</row>
    <row r="506" spans="1:32" ht="14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</row>
    <row r="507" spans="1:32" ht="14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</row>
    <row r="508" spans="1:32" ht="14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</row>
    <row r="509" spans="1:32" ht="14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</row>
    <row r="510" spans="1:32" ht="14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</row>
    <row r="511" spans="1:32" ht="14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</row>
    <row r="512" spans="1:32" ht="14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</row>
    <row r="513" spans="1:32" ht="14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</row>
    <row r="514" spans="1:32" ht="14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</row>
    <row r="515" spans="1:32" ht="14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</row>
    <row r="516" spans="1:32" ht="14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</row>
    <row r="517" spans="1:32" ht="14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</row>
    <row r="518" spans="1:32" ht="14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</row>
    <row r="519" spans="1:32" ht="14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</row>
    <row r="520" spans="1:32" ht="14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</row>
    <row r="521" spans="1:32" ht="14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</row>
    <row r="522" spans="1:32" ht="14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</row>
    <row r="523" spans="1:32" ht="14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</row>
    <row r="524" spans="1:32" ht="14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</row>
    <row r="525" spans="1:32" ht="14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</row>
    <row r="526" spans="1:32" ht="14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</row>
    <row r="527" spans="1:32" ht="14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</row>
    <row r="528" spans="1:32" ht="14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</row>
    <row r="529" spans="1:32" ht="14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</row>
    <row r="530" spans="1:32" ht="14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</row>
    <row r="531" spans="1:32" ht="14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</row>
    <row r="532" spans="1:32" ht="14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</row>
    <row r="533" spans="1:32" ht="14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</row>
    <row r="534" spans="1:32" ht="14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</row>
    <row r="535" spans="1:32" ht="14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</row>
    <row r="536" spans="1:32" ht="14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</row>
    <row r="537" spans="1:32" ht="14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</row>
    <row r="538" spans="1:32" ht="14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</row>
    <row r="539" spans="1:32" ht="14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</row>
    <row r="540" spans="1:32" ht="14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</row>
    <row r="541" spans="1:32" ht="14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</row>
    <row r="542" spans="1:32" ht="14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</row>
    <row r="543" spans="1:32" ht="14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</row>
    <row r="544" spans="1:32" ht="14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</row>
    <row r="545" spans="1:32" ht="14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</row>
    <row r="546" spans="1:32" ht="14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</row>
    <row r="547" spans="1:32" ht="14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</row>
    <row r="548" spans="1:32" ht="14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</row>
    <row r="549" spans="1:32" ht="14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</row>
    <row r="550" spans="1:32" ht="14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</row>
    <row r="551" spans="1:32" ht="14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</row>
    <row r="552" spans="1:32" ht="14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</row>
    <row r="553" spans="1:32" ht="14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</row>
    <row r="554" spans="1:32" ht="14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</row>
    <row r="555" spans="1:32" ht="14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</row>
    <row r="556" spans="1:32" ht="14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</row>
    <row r="557" spans="1:32" ht="14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</row>
    <row r="558" spans="1:32" ht="14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</row>
    <row r="559" spans="1:32" ht="14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</row>
    <row r="560" spans="1:32" ht="14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</row>
    <row r="561" spans="1:32" ht="14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</row>
    <row r="562" spans="1:32" ht="14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</row>
    <row r="563" spans="1:32" ht="14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</row>
    <row r="564" spans="1:32" ht="14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</row>
    <row r="565" spans="1:32" ht="14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</row>
    <row r="566" spans="1:32" ht="14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</row>
    <row r="567" spans="1:32" ht="14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</row>
    <row r="568" spans="1:32" ht="14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</row>
    <row r="569" spans="1:32" ht="14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</row>
    <row r="570" spans="1:32" ht="14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</row>
    <row r="571" spans="1:32" ht="14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</row>
    <row r="572" spans="1:32" ht="14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</row>
    <row r="573" spans="1:32" ht="14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</row>
    <row r="574" spans="1:32" ht="14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</row>
    <row r="575" spans="1:32" ht="14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</row>
    <row r="576" spans="1:32" ht="14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</row>
    <row r="577" spans="1:32" ht="14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</row>
    <row r="578" spans="1:32" ht="14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</row>
    <row r="579" spans="1:32" ht="14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</row>
    <row r="580" spans="1:32" ht="14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</row>
    <row r="581" spans="1:32" ht="14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</row>
    <row r="582" spans="1:32" ht="14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</row>
    <row r="583" spans="1:32" ht="14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</row>
    <row r="584" spans="1:32" ht="14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</row>
    <row r="585" spans="1:32" ht="14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</row>
    <row r="586" spans="1:32" ht="14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</row>
    <row r="587" spans="1:32" ht="14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</row>
    <row r="588" spans="1:32" ht="14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</row>
    <row r="589" spans="1:32" ht="14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</row>
    <row r="590" spans="1:32" ht="14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</row>
    <row r="591" spans="1:32" ht="14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</row>
    <row r="592" spans="1:32" ht="14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</row>
    <row r="593" spans="1:32" ht="14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</row>
    <row r="594" spans="1:32" ht="14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</row>
    <row r="595" spans="1:32" ht="14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</row>
    <row r="596" spans="1:32" ht="14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</row>
    <row r="597" spans="1:32" ht="14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</row>
    <row r="598" spans="1:32" ht="14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</row>
    <row r="599" spans="1:32" ht="14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</row>
    <row r="600" spans="1:32" ht="14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</row>
    <row r="601" spans="1:32" ht="14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</row>
    <row r="602" spans="1:32" ht="14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</row>
    <row r="603" spans="1:32" ht="14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</row>
    <row r="604" spans="1:32" ht="14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</row>
    <row r="605" spans="1:32" ht="14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</row>
    <row r="606" spans="1:32" ht="14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</row>
    <row r="607" spans="1:32" ht="14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</row>
    <row r="608" spans="1:32" ht="14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</row>
    <row r="609" spans="1:32" ht="14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</row>
    <row r="610" spans="1:32" ht="14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</row>
    <row r="611" spans="1:32" ht="14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</row>
    <row r="612" spans="1:32" ht="14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</row>
    <row r="613" spans="1:32" ht="14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</row>
    <row r="614" spans="1:32" ht="14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</row>
    <row r="615" spans="1:32" ht="14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</row>
    <row r="616" spans="1:32" ht="14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</row>
    <row r="617" spans="1:32" ht="14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</row>
    <row r="618" spans="1:32" ht="14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</row>
    <row r="619" spans="1:32" ht="14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</row>
    <row r="620" spans="1:32" ht="14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</row>
    <row r="621" spans="1:32" ht="14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</row>
    <row r="622" spans="1:32" ht="14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</row>
    <row r="623" spans="1:32" ht="14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</row>
    <row r="624" spans="1:32" ht="14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</row>
    <row r="625" spans="1:32" ht="14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</row>
    <row r="626" spans="1:32" ht="14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</row>
    <row r="627" spans="1:32" ht="14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</row>
    <row r="628" spans="1:32" ht="14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</row>
    <row r="629" spans="1:32" ht="14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</row>
    <row r="630" spans="1:32" ht="14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</row>
    <row r="631" spans="1:32" ht="14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</row>
    <row r="632" spans="1:32" ht="14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</row>
    <row r="633" spans="1:32" ht="14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</row>
    <row r="634" spans="1:32" ht="14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</row>
    <row r="635" spans="1:32" ht="14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</row>
    <row r="636" spans="1:32" ht="14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</row>
    <row r="637" spans="1:32" ht="14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</row>
    <row r="638" spans="1:32" ht="14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</row>
    <row r="639" spans="1:32" ht="14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</row>
    <row r="640" spans="1:32" ht="14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</row>
    <row r="641" spans="1:32" ht="14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</row>
    <row r="642" spans="1:32" ht="14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</row>
    <row r="643" spans="1:32" ht="14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</row>
    <row r="644" spans="1:32" ht="14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</row>
    <row r="645" spans="1:32" ht="14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</row>
    <row r="646" spans="1:32" ht="14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</row>
    <row r="647" spans="1:32" ht="14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</row>
    <row r="648" spans="1:32" ht="14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</row>
    <row r="649" spans="1:32" ht="14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</row>
    <row r="650" spans="1:32" ht="14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</row>
    <row r="651" spans="1:32" ht="14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</row>
    <row r="652" spans="1:32" ht="14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</row>
    <row r="653" spans="1:32" ht="14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</row>
    <row r="654" spans="1:32" ht="14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</row>
    <row r="655" spans="1:32" ht="14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</row>
    <row r="656" spans="1:32" ht="14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</row>
    <row r="657" spans="1:32" ht="14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</row>
    <row r="658" spans="1:32" ht="14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</row>
    <row r="659" spans="1:32" ht="14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</row>
    <row r="660" spans="1:32" ht="14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</row>
    <row r="661" spans="1:32" ht="14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</row>
    <row r="662" spans="1:32" ht="14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</row>
    <row r="663" spans="1:32" ht="14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</row>
    <row r="664" spans="1:32" ht="14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</row>
    <row r="665" spans="1:32" ht="14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</row>
    <row r="666" spans="1:32" ht="14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</row>
    <row r="667" spans="1:32" ht="14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</row>
    <row r="668" spans="1:32" ht="14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</row>
    <row r="669" spans="1:32" ht="14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</row>
    <row r="670" spans="1:32" ht="14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</row>
    <row r="671" spans="1:32" ht="14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</row>
    <row r="672" spans="1:32" ht="14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</row>
    <row r="673" spans="1:32" ht="14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</row>
    <row r="674" spans="1:32" ht="14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</row>
    <row r="675" spans="1:32" ht="14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</row>
    <row r="676" spans="1:32" ht="14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</row>
    <row r="677" spans="1:32" ht="14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</row>
    <row r="678" spans="1:32" ht="14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</row>
    <row r="679" spans="1:32" ht="14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</row>
    <row r="680" spans="1:32" ht="14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</row>
    <row r="681" spans="1:32" ht="14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</row>
    <row r="682" spans="1:32" ht="14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</row>
    <row r="683" spans="1:32" ht="14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</row>
    <row r="684" spans="1:32" ht="14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</row>
    <row r="685" spans="1:32" ht="14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</row>
    <row r="686" spans="1:32" ht="14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</row>
    <row r="687" spans="1:32" ht="14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</row>
    <row r="688" spans="1:32" ht="14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</row>
    <row r="689" spans="1:32" ht="14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</row>
    <row r="690" spans="1:32" ht="14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</row>
    <row r="691" spans="1:32" ht="14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</row>
    <row r="692" spans="1:32" ht="14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</row>
    <row r="693" spans="1:32" ht="14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</row>
    <row r="694" spans="1:32" ht="14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</row>
    <row r="695" spans="1:32" ht="14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</row>
    <row r="696" spans="1:32" ht="14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</row>
    <row r="697" spans="1:32" ht="14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</row>
    <row r="698" spans="1:32" ht="14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</row>
    <row r="699" spans="1:32" ht="14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</row>
    <row r="700" spans="1:32" ht="14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</row>
    <row r="701" spans="1:32" ht="14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</row>
    <row r="702" spans="1:32" ht="14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</row>
    <row r="703" spans="1:32" ht="14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</row>
    <row r="704" spans="1:32" ht="14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</row>
    <row r="705" spans="1:32" ht="14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</row>
    <row r="706" spans="1:32" ht="14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</row>
    <row r="707" spans="1:32" ht="14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</row>
    <row r="708" spans="1:32" ht="14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</row>
    <row r="709" spans="1:32" ht="14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</row>
    <row r="710" spans="1:32" ht="14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</row>
    <row r="711" spans="1:32" ht="14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</row>
    <row r="712" spans="1:32" ht="14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</row>
    <row r="713" spans="1:32" ht="14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</row>
    <row r="714" spans="1:32" ht="14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</row>
    <row r="715" spans="1:32" ht="14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</row>
    <row r="716" spans="1:32" ht="14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</row>
    <row r="717" spans="1:32" ht="14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</row>
    <row r="718" spans="1:32" ht="14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</row>
    <row r="719" spans="1:32" ht="14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</row>
    <row r="720" spans="1:32" ht="14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</row>
    <row r="721" spans="1:32" ht="14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</row>
    <row r="722" spans="1:32" ht="14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</row>
    <row r="723" spans="1:32" ht="14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</row>
    <row r="724" spans="1:32" ht="14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</row>
    <row r="725" spans="1:32" ht="14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</row>
    <row r="726" spans="1:32" ht="14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</row>
    <row r="727" spans="1:32" ht="14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</row>
    <row r="728" spans="1:32" ht="14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</row>
    <row r="729" spans="1:32" ht="14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</row>
    <row r="730" spans="1:32" ht="14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</row>
    <row r="731" spans="1:32" ht="14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</row>
    <row r="732" spans="1:32" ht="14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</row>
    <row r="733" spans="1:32" ht="14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</row>
    <row r="734" spans="1:32" ht="14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</row>
    <row r="735" spans="1:32" ht="14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</row>
    <row r="736" spans="1:32" ht="14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</row>
    <row r="737" spans="1:32" ht="14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</row>
    <row r="738" spans="1:32" ht="14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</row>
    <row r="739" spans="1:32" ht="14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</row>
    <row r="740" spans="1:32" ht="14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</row>
    <row r="741" spans="1:32" ht="14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</row>
    <row r="742" spans="1:32" ht="14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</row>
    <row r="743" spans="1:32" ht="14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</row>
    <row r="744" spans="1:32" ht="14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</row>
    <row r="745" spans="1:32" ht="14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</row>
    <row r="746" spans="1:32" ht="14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</row>
    <row r="747" spans="1:32" ht="14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</row>
    <row r="748" spans="1:32" ht="14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</row>
    <row r="749" spans="1:32" ht="14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</row>
    <row r="750" spans="1:32" ht="14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</row>
    <row r="751" spans="1:32" ht="14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</row>
    <row r="752" spans="1:32" ht="14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</row>
    <row r="753" spans="1:32" ht="14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</row>
    <row r="754" spans="1:32" ht="14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</row>
    <row r="755" spans="1:32" ht="14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</row>
    <row r="756" spans="1:32" ht="14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</row>
    <row r="757" spans="1:32" ht="14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</row>
    <row r="758" spans="1:32" ht="14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</row>
    <row r="759" spans="1:32" ht="14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</row>
    <row r="760" spans="1:32" ht="14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</row>
    <row r="761" spans="1:32" ht="14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</row>
    <row r="762" spans="1:32" ht="14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</row>
    <row r="763" spans="1:32" ht="14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</row>
    <row r="764" spans="1:32" ht="14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</row>
    <row r="765" spans="1:32" ht="14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</row>
    <row r="766" spans="1:32" ht="14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</row>
    <row r="767" spans="1:32" ht="14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</row>
    <row r="768" spans="1:32" ht="14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</row>
    <row r="769" spans="1:32" ht="14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</row>
    <row r="770" spans="1:32" ht="14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</row>
    <row r="771" spans="1:32" ht="14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</row>
    <row r="772" spans="1:32" ht="14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</row>
    <row r="773" spans="1:32" ht="14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</row>
    <row r="774" spans="1:32" ht="14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</row>
    <row r="775" spans="1:32" ht="14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</row>
    <row r="776" spans="1:32" ht="14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</row>
    <row r="777" spans="1:32" ht="14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</row>
    <row r="778" spans="1:32" ht="14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</row>
    <row r="779" spans="1:32" ht="14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</row>
    <row r="780" spans="1:32" ht="14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</row>
    <row r="781" spans="1:32" ht="14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</row>
    <row r="782" spans="1:32" ht="14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</row>
    <row r="783" spans="1:32" ht="14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</row>
    <row r="784" spans="1:32" ht="14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</row>
    <row r="785" spans="1:32" ht="14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</row>
    <row r="786" spans="1:32" ht="14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</row>
    <row r="787" spans="1:32" ht="14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</row>
    <row r="788" spans="1:32" ht="14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</row>
    <row r="789" spans="1:32" ht="14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</row>
    <row r="790" spans="1:32" ht="14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</row>
    <row r="791" spans="1:32" ht="14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</row>
    <row r="792" spans="1:32" ht="14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</row>
    <row r="793" spans="1:32" ht="14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</row>
    <row r="794" spans="1:32" ht="14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</row>
    <row r="795" spans="1:32" ht="14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</row>
    <row r="796" spans="1:32" ht="14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</row>
    <row r="797" spans="1:32" ht="14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</row>
    <row r="798" spans="1:32" ht="14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</row>
    <row r="799" spans="1:32" ht="14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</row>
    <row r="800" spans="1:32" ht="14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</row>
    <row r="801" spans="1:32" ht="14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</row>
    <row r="802" spans="1:32" ht="14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</row>
    <row r="803" spans="1:32" ht="14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</row>
    <row r="804" spans="1:32" ht="14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</row>
    <row r="805" spans="1:32" ht="14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</row>
    <row r="806" spans="1:32" ht="14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</row>
    <row r="807" spans="1:32" ht="14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</row>
    <row r="808" spans="1:32" ht="14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</row>
    <row r="809" spans="1:32" ht="14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</row>
    <row r="810" spans="1:32" ht="14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</row>
    <row r="811" spans="1:32" ht="14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</row>
    <row r="812" spans="1:32" ht="14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</row>
    <row r="813" spans="1:32" ht="14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</row>
    <row r="814" spans="1:32" ht="14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</row>
    <row r="815" spans="1:32" ht="14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</row>
    <row r="816" spans="1:32" ht="14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</row>
    <row r="817" spans="1:32" ht="14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</row>
    <row r="818" spans="1:32" ht="14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</row>
    <row r="819" spans="1:32" ht="14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</row>
    <row r="820" spans="1:32" ht="14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</row>
    <row r="821" spans="1:32" ht="14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</row>
    <row r="822" spans="1:32" ht="14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</row>
    <row r="823" spans="1:32" ht="14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</row>
    <row r="824" spans="1:32" ht="14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</row>
    <row r="825" spans="1:32" ht="14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</row>
    <row r="826" spans="1:32" ht="14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</row>
    <row r="827" spans="1:32" ht="14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</row>
    <row r="828" spans="1:32" ht="14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</row>
    <row r="829" spans="1:32" ht="14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</row>
    <row r="830" spans="1:32" ht="14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</row>
    <row r="831" spans="1:32" ht="14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</row>
    <row r="832" spans="1:32" ht="14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</row>
    <row r="833" spans="1:32" ht="14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</row>
    <row r="834" spans="1:32" ht="14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</row>
    <row r="835" spans="1:32" ht="14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</row>
    <row r="836" spans="1:32" ht="14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</row>
    <row r="837" spans="1:32" ht="14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</row>
    <row r="838" spans="1:32" ht="14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</row>
    <row r="839" spans="1:32" ht="14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</row>
    <row r="840" spans="1:32" ht="14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</row>
    <row r="841" spans="1:32" ht="14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</row>
    <row r="842" spans="1:32" ht="14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</row>
    <row r="843" spans="1:32" ht="14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</row>
    <row r="844" spans="1:32" ht="14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</row>
    <row r="845" spans="1:32" ht="14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</row>
    <row r="846" spans="1:32" ht="14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</row>
    <row r="847" spans="1:32" ht="14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</row>
    <row r="848" spans="1:32" ht="14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</row>
    <row r="849" spans="1:32" ht="14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</row>
    <row r="850" spans="1:32" ht="14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</row>
    <row r="851" spans="1:32" ht="14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</row>
    <row r="852" spans="1:32" ht="14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</row>
    <row r="853" spans="1:32" ht="14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</row>
    <row r="854" spans="1:32" ht="14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</row>
    <row r="855" spans="1:32" ht="14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</row>
    <row r="856" spans="1:32" ht="14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</row>
    <row r="857" spans="1:32" ht="14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</row>
    <row r="858" spans="1:32" ht="14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</row>
    <row r="859" spans="1:32" ht="14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</row>
    <row r="860" spans="1:32" ht="14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</row>
    <row r="861" spans="1:32" ht="14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</row>
    <row r="862" spans="1:32" ht="14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</row>
    <row r="863" spans="1:32" ht="14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</row>
    <row r="864" spans="1:32" ht="14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</row>
    <row r="865" spans="1:32" ht="14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</row>
    <row r="866" spans="1:32" ht="14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</row>
    <row r="867" spans="1:32" ht="14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</row>
    <row r="868" spans="1:32" ht="14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</row>
    <row r="869" spans="1:32" ht="14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</row>
    <row r="870" spans="1:32" ht="14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</row>
    <row r="871" spans="1:32" ht="14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</row>
    <row r="872" spans="1:32" ht="14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</row>
    <row r="873" spans="1:32" ht="14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</row>
    <row r="874" spans="1:32" ht="14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</row>
    <row r="875" spans="1:32" ht="14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</row>
    <row r="876" spans="1:32" ht="14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</row>
    <row r="877" spans="1:32" ht="14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</row>
    <row r="878" spans="1:32" ht="14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</row>
    <row r="879" spans="1:32" ht="14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</row>
    <row r="880" spans="1:32" ht="14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</row>
    <row r="881" spans="1:32" ht="14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</row>
    <row r="882" spans="1:32" ht="14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</row>
    <row r="883" spans="1:32" ht="14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</row>
    <row r="884" spans="1:32" ht="14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</row>
    <row r="885" spans="1:32" ht="14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</row>
    <row r="886" spans="1:32" ht="14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</row>
    <row r="887" spans="1:32" ht="14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</row>
    <row r="888" spans="1:32" ht="14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</row>
    <row r="889" spans="1:32" ht="14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</row>
    <row r="890" spans="1:32" ht="14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</row>
    <row r="891" spans="1:32" ht="14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</row>
    <row r="892" spans="1:32" ht="14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</row>
    <row r="893" spans="1:32" ht="14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</row>
    <row r="894" spans="1:32" ht="14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</row>
    <row r="895" spans="1:32" ht="14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</row>
    <row r="896" spans="1:32" ht="14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</row>
    <row r="897" spans="1:32" ht="14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</row>
    <row r="898" spans="1:32" ht="14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</row>
    <row r="899" spans="1:32" ht="14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</row>
    <row r="900" spans="1:32" ht="14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</row>
    <row r="901" spans="1:32" ht="14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</row>
    <row r="902" spans="1:32" ht="14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</row>
    <row r="903" spans="1:32" ht="14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</row>
    <row r="904" spans="1:32" ht="14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</row>
    <row r="905" spans="1:32" ht="14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</row>
    <row r="906" spans="1:32" ht="14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</row>
    <row r="907" spans="1:32" ht="14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</row>
    <row r="908" spans="1:32" ht="14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</row>
    <row r="909" spans="1:32" ht="14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</row>
    <row r="910" spans="1:32" ht="14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</row>
    <row r="911" spans="1:32" ht="14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</row>
    <row r="912" spans="1:32" ht="14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</row>
    <row r="913" spans="1:32" ht="14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</row>
    <row r="914" spans="1:32" ht="14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</row>
    <row r="915" spans="1:32" ht="14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</row>
    <row r="916" spans="1:32" ht="14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</row>
    <row r="917" spans="1:32" ht="14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</row>
    <row r="918" spans="1:32" ht="14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</row>
    <row r="919" spans="1:32" ht="14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</row>
    <row r="920" spans="1:32" ht="14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</row>
    <row r="921" spans="1:32" ht="14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</row>
    <row r="922" spans="1:32" ht="14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</row>
    <row r="923" spans="1:32" ht="14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</row>
    <row r="924" spans="1:32" ht="14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</row>
    <row r="925" spans="1:32" ht="14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</row>
    <row r="926" spans="1:32" ht="14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</row>
    <row r="927" spans="1:32" ht="14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</row>
    <row r="928" spans="1:32" ht="14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</row>
    <row r="929" spans="1:32" ht="14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</row>
    <row r="930" spans="1:32" ht="14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</row>
    <row r="931" spans="1:32" ht="14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</row>
    <row r="932" spans="1:32" ht="14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</row>
    <row r="933" spans="1:32" ht="14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</row>
    <row r="934" spans="1:32" ht="14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</row>
    <row r="935" spans="1:32" ht="14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</row>
    <row r="936" spans="1:32" ht="14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</row>
    <row r="937" spans="1:32" ht="14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</row>
    <row r="938" spans="1:32" ht="14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</row>
    <row r="939" spans="1:32" ht="14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</row>
    <row r="940" spans="1:32" ht="14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</row>
    <row r="941" spans="1:32" ht="14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</row>
    <row r="942" spans="1:32" ht="14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</row>
    <row r="943" spans="1:32" ht="14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</row>
    <row r="944" spans="1:32" ht="14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</row>
    <row r="945" spans="1:32" ht="14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</row>
    <row r="946" spans="1:32" ht="14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</row>
    <row r="947" spans="1:32" ht="14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</row>
    <row r="948" spans="1:32" ht="14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</row>
    <row r="949" spans="1:32" ht="14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</row>
    <row r="950" spans="1:32" ht="14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</row>
    <row r="951" spans="1:32" ht="14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</row>
    <row r="952" spans="1:32" ht="14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</row>
    <row r="953" spans="1:32" ht="14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</row>
    <row r="954" spans="1:32" ht="14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</row>
    <row r="955" spans="1:32" ht="14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</row>
    <row r="956" spans="1:32" ht="14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</row>
    <row r="957" spans="1:32" ht="14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</row>
    <row r="958" spans="1:32" ht="14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</row>
    <row r="959" spans="1:32" ht="14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</row>
    <row r="960" spans="1:32" ht="14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</row>
    <row r="961" spans="1:32" ht="14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</row>
    <row r="962" spans="1:32" ht="14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</row>
    <row r="963" spans="1:32" ht="14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</row>
    <row r="964" spans="1:32" ht="14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</row>
    <row r="965" spans="1:32" ht="14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</row>
    <row r="966" spans="1:32" ht="14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</row>
    <row r="967" spans="1:32" ht="14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</row>
    <row r="968" spans="1:32" ht="14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</row>
    <row r="969" spans="1:32" ht="14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</row>
    <row r="970" spans="1:32" ht="14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</row>
    <row r="971" spans="1:32" ht="14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</row>
    <row r="972" spans="1:32" ht="14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</row>
    <row r="973" spans="1:32" ht="14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</row>
    <row r="974" spans="1:32" ht="14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</row>
    <row r="975" spans="1:32" ht="14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</row>
    <row r="976" spans="1:32" ht="14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</row>
    <row r="977" spans="1:32" ht="14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</row>
    <row r="978" spans="1:32" ht="14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</row>
    <row r="979" spans="1:32" ht="14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</row>
    <row r="980" spans="1:32" ht="14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</row>
    <row r="981" spans="1:32" ht="14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</row>
    <row r="982" spans="1:32" ht="14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</row>
    <row r="983" spans="1:32" ht="14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</row>
    <row r="984" spans="1:32" ht="14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</row>
    <row r="985" spans="1:32" ht="14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</row>
    <row r="986" spans="1:32" ht="14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</row>
    <row r="987" spans="1:32" ht="14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</row>
    <row r="988" spans="1:32" ht="14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</row>
    <row r="989" spans="1:32" ht="14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</row>
    <row r="990" spans="1:32" ht="14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</row>
    <row r="991" spans="1:32" ht="14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</row>
    <row r="992" spans="1:32" ht="14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</row>
    <row r="993" spans="1:32" ht="14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</row>
    <row r="994" spans="1:32" ht="14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</row>
    <row r="995" spans="1:32" ht="14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</row>
    <row r="996" spans="1:32" ht="14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</row>
    <row r="997" spans="1:32" ht="14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</row>
    <row r="998" spans="1:32" ht="14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</row>
    <row r="999" spans="1:32" ht="14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</row>
    <row r="1000" spans="1:32" ht="14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</row>
    <row r="1001" spans="1:32" ht="14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</row>
    <row r="1002" spans="1:32" ht="14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</row>
  </sheetData>
  <mergeCells count="1"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273359"/>
    <outlinePr summaryBelow="0" summaryRight="0"/>
  </sheetPr>
  <dimension ref="A1:AB1002"/>
  <sheetViews>
    <sheetView workbookViewId="0"/>
  </sheetViews>
  <sheetFormatPr baseColWidth="10" defaultColWidth="14.5" defaultRowHeight="15" customHeight="1" x14ac:dyDescent="0.15"/>
  <cols>
    <col min="1" max="1" width="15" customWidth="1"/>
    <col min="6" max="6" width="13.83203125" customWidth="1"/>
    <col min="7" max="7" width="16" customWidth="1"/>
    <col min="8" max="8" width="12.5" customWidth="1"/>
    <col min="9" max="9" width="10.5" customWidth="1"/>
    <col min="21" max="21" width="13" customWidth="1"/>
    <col min="26" max="26" width="19.33203125" customWidth="1"/>
    <col min="28" max="28" width="20" customWidth="1"/>
  </cols>
  <sheetData>
    <row r="1" spans="1:28" ht="16" x14ac:dyDescent="0.2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x14ac:dyDescent="0.2">
      <c r="A2" s="422" t="s">
        <v>135</v>
      </c>
      <c r="B2" s="27" t="s">
        <v>120</v>
      </c>
      <c r="C2" s="27" t="s">
        <v>111</v>
      </c>
      <c r="D2" s="27" t="s">
        <v>112</v>
      </c>
      <c r="E2" s="27" t="s">
        <v>113</v>
      </c>
      <c r="F2" s="27" t="s">
        <v>114</v>
      </c>
      <c r="G2" s="27" t="s">
        <v>108</v>
      </c>
      <c r="H2" s="27" t="s">
        <v>109</v>
      </c>
      <c r="I2" s="27" t="s">
        <v>110</v>
      </c>
      <c r="J2" s="27" t="s">
        <v>111</v>
      </c>
      <c r="K2" s="27" t="s">
        <v>112</v>
      </c>
      <c r="L2" s="27" t="s">
        <v>113</v>
      </c>
      <c r="M2" s="27" t="s">
        <v>114</v>
      </c>
      <c r="N2" s="27" t="s">
        <v>108</v>
      </c>
      <c r="O2" s="27" t="s">
        <v>109</v>
      </c>
      <c r="P2" s="27" t="s">
        <v>110</v>
      </c>
      <c r="Q2" s="27" t="s">
        <v>111</v>
      </c>
      <c r="R2" s="27" t="s">
        <v>112</v>
      </c>
      <c r="S2" s="27" t="s">
        <v>113</v>
      </c>
      <c r="T2" s="27" t="s">
        <v>114</v>
      </c>
      <c r="U2" s="27" t="s">
        <v>108</v>
      </c>
      <c r="V2" s="27" t="s">
        <v>109</v>
      </c>
      <c r="W2" s="27" t="s">
        <v>110</v>
      </c>
      <c r="X2" s="27" t="s">
        <v>111</v>
      </c>
      <c r="Y2" s="27" t="s">
        <v>112</v>
      </c>
      <c r="Z2" s="27" t="s">
        <v>113</v>
      </c>
      <c r="AA2" s="27" t="s">
        <v>114</v>
      </c>
      <c r="AB2" s="27" t="s">
        <v>108</v>
      </c>
    </row>
    <row r="3" spans="1:28" ht="14" x14ac:dyDescent="0.2">
      <c r="A3" s="423"/>
      <c r="B3" s="28">
        <v>43864</v>
      </c>
      <c r="C3" s="28">
        <v>43865</v>
      </c>
      <c r="D3" s="28">
        <v>43866</v>
      </c>
      <c r="E3" s="28">
        <v>43867</v>
      </c>
      <c r="F3" s="28">
        <v>43868</v>
      </c>
      <c r="G3" s="28">
        <v>43869</v>
      </c>
      <c r="H3" s="28">
        <v>43870</v>
      </c>
      <c r="I3" s="28">
        <v>43871</v>
      </c>
      <c r="J3" s="28">
        <v>43872</v>
      </c>
      <c r="K3" s="28">
        <v>43873</v>
      </c>
      <c r="L3" s="28">
        <v>43874</v>
      </c>
      <c r="M3" s="28">
        <v>43875</v>
      </c>
      <c r="N3" s="28">
        <v>43876</v>
      </c>
      <c r="O3" s="28">
        <v>43877</v>
      </c>
      <c r="P3" s="28">
        <v>43878</v>
      </c>
      <c r="Q3" s="28">
        <v>43879</v>
      </c>
      <c r="R3" s="28">
        <v>43880</v>
      </c>
      <c r="S3" s="28">
        <v>43881</v>
      </c>
      <c r="T3" s="28">
        <v>43882</v>
      </c>
      <c r="U3" s="28">
        <v>43883</v>
      </c>
      <c r="V3" s="28">
        <v>43884</v>
      </c>
      <c r="W3" s="28">
        <v>43885</v>
      </c>
      <c r="X3" s="28">
        <v>43886</v>
      </c>
      <c r="Y3" s="28">
        <v>43887</v>
      </c>
      <c r="Z3" s="28">
        <v>43888</v>
      </c>
      <c r="AA3" s="28">
        <v>43889</v>
      </c>
      <c r="AB3" s="28">
        <v>43890</v>
      </c>
    </row>
    <row r="4" spans="1:28" ht="41.25" customHeight="1" x14ac:dyDescent="0.15">
      <c r="A4" s="29" t="s">
        <v>115</v>
      </c>
      <c r="B4" s="30"/>
      <c r="C4" s="31"/>
      <c r="D4" s="31"/>
      <c r="E4" s="31"/>
      <c r="F4" s="31"/>
      <c r="G4" s="32"/>
      <c r="H4" s="32"/>
      <c r="I4" s="31"/>
      <c r="J4" s="31"/>
      <c r="K4" s="31"/>
      <c r="L4" s="31"/>
      <c r="M4" s="31"/>
      <c r="N4" s="32"/>
      <c r="O4" s="32"/>
      <c r="P4" s="31"/>
      <c r="Q4" s="31"/>
      <c r="R4" s="31"/>
      <c r="S4" s="31"/>
      <c r="T4" s="31"/>
      <c r="U4" s="32"/>
      <c r="V4" s="32"/>
      <c r="W4" s="31"/>
      <c r="X4" s="31"/>
      <c r="Y4" s="31"/>
      <c r="Z4" s="31"/>
      <c r="AA4" s="31"/>
      <c r="AB4" s="32"/>
    </row>
    <row r="5" spans="1:28" ht="36.75" customHeight="1" x14ac:dyDescent="0.15">
      <c r="A5" s="48" t="s">
        <v>122</v>
      </c>
      <c r="B5" s="52" t="s">
        <v>136</v>
      </c>
      <c r="C5" s="52" t="s">
        <v>136</v>
      </c>
      <c r="D5" s="53" t="s">
        <v>42</v>
      </c>
      <c r="E5" s="52" t="s">
        <v>101</v>
      </c>
      <c r="F5" s="52" t="s">
        <v>137</v>
      </c>
      <c r="G5" s="52" t="s">
        <v>138</v>
      </c>
      <c r="H5" s="49"/>
      <c r="I5" s="52" t="s">
        <v>78</v>
      </c>
      <c r="J5" s="52" t="s">
        <v>139</v>
      </c>
      <c r="K5" s="52" t="s">
        <v>140</v>
      </c>
      <c r="L5" s="52" t="s">
        <v>141</v>
      </c>
      <c r="M5" s="52" t="s">
        <v>102</v>
      </c>
      <c r="N5" s="49"/>
      <c r="O5" s="49"/>
      <c r="P5" s="33"/>
      <c r="Q5" s="33"/>
      <c r="R5" s="33"/>
      <c r="S5" s="52" t="s">
        <v>142</v>
      </c>
      <c r="T5" s="33"/>
      <c r="U5" s="49"/>
      <c r="V5" s="49"/>
      <c r="W5" s="33"/>
      <c r="X5" s="33"/>
      <c r="Y5" s="52" t="s">
        <v>32</v>
      </c>
      <c r="Z5" s="33"/>
      <c r="AA5" s="33"/>
      <c r="AB5" s="49"/>
    </row>
    <row r="6" spans="1:28" ht="28.5" customHeight="1" x14ac:dyDescent="0.15">
      <c r="A6" s="29" t="s">
        <v>116</v>
      </c>
      <c r="B6" s="30"/>
      <c r="C6" s="31"/>
      <c r="D6" s="31"/>
      <c r="E6" s="31"/>
      <c r="F6" s="31"/>
      <c r="G6" s="32"/>
      <c r="H6" s="32"/>
      <c r="I6" s="31"/>
      <c r="J6" s="31"/>
      <c r="K6" s="31"/>
      <c r="L6" s="31"/>
      <c r="M6" s="31"/>
      <c r="N6" s="32"/>
      <c r="O6" s="32"/>
      <c r="P6" s="31"/>
      <c r="Q6" s="31"/>
      <c r="R6" s="31"/>
      <c r="S6" s="31"/>
      <c r="T6" s="31"/>
      <c r="U6" s="32"/>
      <c r="V6" s="32"/>
      <c r="W6" s="31"/>
      <c r="X6" s="31"/>
      <c r="Y6" s="31"/>
      <c r="Z6" s="31"/>
      <c r="AA6" s="31"/>
      <c r="AB6" s="32"/>
    </row>
    <row r="7" spans="1:28" ht="26.25" customHeight="1" x14ac:dyDescent="0.15">
      <c r="A7" s="34" t="s">
        <v>117</v>
      </c>
      <c r="B7" s="35"/>
      <c r="C7" s="35"/>
      <c r="D7" s="35"/>
      <c r="E7" s="35"/>
      <c r="F7" s="35"/>
      <c r="G7" s="36"/>
      <c r="H7" s="36"/>
      <c r="I7" s="35"/>
      <c r="J7" s="35"/>
      <c r="K7" s="35"/>
      <c r="L7" s="35"/>
      <c r="M7" s="35"/>
      <c r="N7" s="36"/>
      <c r="O7" s="36"/>
      <c r="P7" s="35"/>
      <c r="Q7" s="35"/>
      <c r="R7" s="35"/>
      <c r="S7" s="35"/>
      <c r="T7" s="35"/>
      <c r="U7" s="36"/>
      <c r="V7" s="36"/>
      <c r="W7" s="35"/>
      <c r="X7" s="35"/>
      <c r="Y7" s="35"/>
      <c r="Z7" s="35"/>
      <c r="AA7" s="35"/>
      <c r="AB7" s="36"/>
    </row>
    <row r="8" spans="1:28" ht="29.25" customHeight="1" x14ac:dyDescent="0.15">
      <c r="A8" s="29" t="s">
        <v>118</v>
      </c>
      <c r="B8" s="30"/>
      <c r="C8" s="30"/>
      <c r="D8" s="30"/>
      <c r="E8" s="30"/>
      <c r="F8" s="30"/>
      <c r="G8" s="36"/>
      <c r="H8" s="36"/>
      <c r="I8" s="30"/>
      <c r="J8" s="30"/>
      <c r="K8" s="30"/>
      <c r="L8" s="30"/>
      <c r="M8" s="30"/>
      <c r="N8" s="36"/>
      <c r="O8" s="36"/>
      <c r="P8" s="30"/>
      <c r="Q8" s="30"/>
      <c r="R8" s="30"/>
      <c r="S8" s="30"/>
      <c r="T8" s="30"/>
      <c r="U8" s="36"/>
      <c r="V8" s="36"/>
      <c r="W8" s="30"/>
      <c r="X8" s="30"/>
      <c r="Y8" s="30"/>
      <c r="Z8" s="30"/>
      <c r="AA8" s="30"/>
      <c r="AB8" s="36"/>
    </row>
    <row r="9" spans="1:28" ht="14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</row>
    <row r="10" spans="1:28" ht="14" x14ac:dyDescent="0.15">
      <c r="A10" s="39"/>
      <c r="B10" s="40"/>
      <c r="C10" s="41"/>
      <c r="D10" s="41"/>
      <c r="E10" s="41"/>
      <c r="F10" s="41"/>
      <c r="G10" s="41"/>
      <c r="H10" s="41"/>
      <c r="I10" s="41"/>
      <c r="J10" s="41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28" ht="14" x14ac:dyDescent="0.15">
      <c r="A11" s="42"/>
      <c r="B11" s="43"/>
      <c r="C11" s="38"/>
      <c r="D11" s="38"/>
      <c r="E11" s="38"/>
      <c r="F11" s="38"/>
      <c r="G11" s="38"/>
      <c r="H11" s="38"/>
      <c r="I11" s="38"/>
      <c r="J11" s="38"/>
      <c r="K11" s="43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</row>
    <row r="12" spans="1:28" ht="14" x14ac:dyDescent="0.15">
      <c r="A12" s="44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 ht="14" x14ac:dyDescent="0.15">
      <c r="A13" s="42"/>
      <c r="B13" s="38"/>
      <c r="C13" s="38"/>
      <c r="D13" s="38"/>
      <c r="E13" s="38"/>
      <c r="F13" s="38"/>
      <c r="G13" s="38"/>
      <c r="H13" s="38"/>
      <c r="I13" s="38"/>
      <c r="J13" s="38"/>
      <c r="K13" s="45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28" ht="14" x14ac:dyDescent="0.15">
      <c r="A14" s="4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x14ac:dyDescent="0.15">
      <c r="A15" s="42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43" t="s">
        <v>119</v>
      </c>
      <c r="AA15" s="38"/>
      <c r="AB15" s="38"/>
    </row>
    <row r="16" spans="1:28" ht="14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t="14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t="14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t="14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4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t="14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t="14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t="14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t="14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t="14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t="14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t="14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</row>
    <row r="28" spans="1:28" ht="14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 spans="1:28" ht="14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spans="1:28" ht="14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 spans="1:28" ht="14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</row>
    <row r="32" spans="1:28" ht="14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 spans="1:28" ht="14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 spans="1:28" ht="14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 spans="1:28" ht="14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 spans="1:28" ht="14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 spans="1:28" ht="14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 spans="1:28" ht="14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 spans="1:28" ht="14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 spans="1:28" ht="14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 spans="1:28" ht="14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 spans="1:28" ht="14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 spans="1:28" ht="14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 spans="1:28" ht="14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 spans="1:28" ht="14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 spans="1:28" ht="14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 spans="1:28" ht="14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  <row r="48" spans="1:28" ht="14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 spans="1:28" ht="14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 spans="1:28" ht="14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 spans="1:28" ht="14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 spans="1:28" ht="14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 spans="1:28" ht="14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 spans="1:28" ht="14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 spans="1:28" ht="14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 spans="1:28" ht="14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 spans="1:28" ht="14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 spans="1:28" ht="14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 spans="1:28" ht="14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 spans="1:28" ht="14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 spans="1:28" ht="14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 spans="1:28" ht="14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 spans="1:28" ht="14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 spans="1:28" ht="14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 spans="1:28" ht="14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 spans="1:28" ht="14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 spans="1:28" ht="14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 spans="1:28" ht="14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 spans="1:28" ht="14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 spans="1:28" ht="14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 spans="1:28" ht="14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 spans="1:28" ht="14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 spans="1:28" ht="14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 spans="1:28" ht="14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 spans="1:28" ht="14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 spans="1:28" ht="14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 spans="1:28" ht="14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 spans="1:28" ht="14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 spans="1:28" ht="14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 spans="1:28" ht="14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 spans="1:28" ht="14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 spans="1:28" ht="14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 spans="1:28" ht="14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  <row r="84" spans="1:28" ht="14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 spans="1:28" ht="14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 spans="1:28" ht="14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 spans="1:28" ht="14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 spans="1:28" ht="14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 spans="1:28" ht="14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 spans="1:28" ht="14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 spans="1:28" ht="14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 spans="1:28" ht="14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</row>
    <row r="93" spans="1:28" ht="14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 spans="1:28" ht="14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</row>
    <row r="95" spans="1:28" ht="14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 spans="1:28" ht="14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</row>
    <row r="97" spans="1:28" ht="14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</row>
    <row r="98" spans="1:28" ht="14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</row>
    <row r="99" spans="1:28" ht="14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 spans="1:28" ht="14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</row>
    <row r="101" spans="1:28" ht="14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 spans="1:28" ht="14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</row>
    <row r="103" spans="1:28" ht="14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</row>
    <row r="104" spans="1:28" ht="14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</row>
    <row r="105" spans="1:28" ht="14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</row>
    <row r="106" spans="1:28" ht="14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</row>
    <row r="107" spans="1:28" ht="14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</row>
    <row r="108" spans="1:28" ht="14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</row>
    <row r="109" spans="1:28" ht="14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</row>
    <row r="110" spans="1:28" ht="14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</row>
    <row r="111" spans="1:28" ht="14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</row>
    <row r="112" spans="1:28" ht="14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</row>
    <row r="113" spans="1:28" ht="14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</row>
    <row r="114" spans="1:28" ht="14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</row>
    <row r="115" spans="1:28" ht="14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</row>
    <row r="116" spans="1:28" ht="14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</row>
    <row r="117" spans="1:28" ht="14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</row>
    <row r="118" spans="1:28" ht="14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</row>
    <row r="119" spans="1:28" ht="14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</row>
    <row r="120" spans="1:28" ht="14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</row>
    <row r="121" spans="1:28" ht="14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</row>
    <row r="122" spans="1:28" ht="14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</row>
    <row r="123" spans="1:28" ht="14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</row>
    <row r="124" spans="1:28" ht="14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</row>
    <row r="125" spans="1:28" ht="14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</row>
    <row r="126" spans="1:28" ht="14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</row>
    <row r="127" spans="1:28" ht="14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</row>
    <row r="128" spans="1:28" ht="14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</row>
    <row r="129" spans="1:28" ht="14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</row>
    <row r="130" spans="1:28" ht="14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</row>
    <row r="131" spans="1:28" ht="14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</row>
    <row r="132" spans="1:28" ht="14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</row>
    <row r="133" spans="1:28" ht="14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</row>
    <row r="134" spans="1:28" ht="14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</row>
    <row r="135" spans="1:28" ht="14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</row>
    <row r="136" spans="1:28" ht="14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</row>
    <row r="137" spans="1:28" ht="14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</row>
    <row r="138" spans="1:28" ht="14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</row>
    <row r="139" spans="1:28" ht="14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</row>
    <row r="140" spans="1:28" ht="14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</row>
    <row r="141" spans="1:28" ht="14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</row>
    <row r="142" spans="1:28" ht="14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</row>
    <row r="143" spans="1:28" ht="14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</row>
    <row r="144" spans="1:28" ht="14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</row>
    <row r="145" spans="1:28" ht="14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</row>
    <row r="146" spans="1:28" ht="14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</row>
    <row r="147" spans="1:28" ht="14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</row>
    <row r="148" spans="1:28" ht="14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</row>
    <row r="149" spans="1:28" ht="14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</row>
    <row r="150" spans="1:28" ht="14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</row>
    <row r="151" spans="1:28" ht="14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</row>
    <row r="152" spans="1:28" ht="14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</row>
    <row r="153" spans="1:28" ht="14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</row>
    <row r="154" spans="1:28" ht="14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</row>
    <row r="155" spans="1:28" ht="14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</row>
    <row r="156" spans="1:28" ht="14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</row>
    <row r="157" spans="1:28" ht="14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</row>
    <row r="158" spans="1:28" ht="14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</row>
    <row r="159" spans="1:28" ht="14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</row>
    <row r="160" spans="1:28" ht="14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</row>
    <row r="161" spans="1:28" ht="14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</row>
    <row r="162" spans="1:28" ht="14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</row>
    <row r="163" spans="1:28" ht="14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</row>
    <row r="164" spans="1:28" ht="14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</row>
    <row r="165" spans="1:28" ht="14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</row>
    <row r="166" spans="1:28" ht="14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</row>
    <row r="167" spans="1:28" ht="14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</row>
    <row r="168" spans="1:28" ht="14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</row>
    <row r="169" spans="1:28" ht="14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</row>
    <row r="170" spans="1:28" ht="14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</row>
    <row r="171" spans="1:28" ht="14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</row>
    <row r="172" spans="1:28" ht="14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</row>
    <row r="173" spans="1:28" ht="14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</row>
    <row r="174" spans="1:28" ht="14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</row>
    <row r="175" spans="1:28" ht="14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</row>
    <row r="176" spans="1:28" ht="14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</row>
    <row r="177" spans="1:28" ht="14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</row>
    <row r="178" spans="1:28" ht="14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</row>
    <row r="179" spans="1:28" ht="14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</row>
    <row r="180" spans="1:28" ht="14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</row>
    <row r="181" spans="1:28" ht="14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</row>
    <row r="182" spans="1:28" ht="14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</row>
    <row r="183" spans="1:28" ht="14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</row>
    <row r="184" spans="1:28" ht="14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</row>
    <row r="185" spans="1:28" ht="14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</row>
    <row r="186" spans="1:28" ht="14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</row>
    <row r="187" spans="1:28" ht="14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</row>
    <row r="188" spans="1:28" ht="14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</row>
    <row r="189" spans="1:28" ht="14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</row>
    <row r="190" spans="1:28" ht="14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</row>
    <row r="191" spans="1:28" ht="14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</row>
    <row r="192" spans="1:28" ht="14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</row>
    <row r="193" spans="1:28" ht="14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</row>
    <row r="194" spans="1:28" ht="14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</row>
    <row r="195" spans="1:28" ht="14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</row>
    <row r="196" spans="1:28" ht="14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</row>
    <row r="197" spans="1:28" ht="14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</row>
    <row r="198" spans="1:28" ht="14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</row>
    <row r="199" spans="1:28" ht="14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</row>
    <row r="200" spans="1:28" ht="14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</row>
    <row r="201" spans="1:28" ht="14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</row>
    <row r="202" spans="1:28" ht="14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</row>
    <row r="203" spans="1:28" ht="14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</row>
    <row r="204" spans="1:28" ht="14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</row>
    <row r="205" spans="1:28" ht="14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</row>
    <row r="206" spans="1:28" ht="14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</row>
    <row r="207" spans="1:28" ht="14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</row>
    <row r="208" spans="1:28" ht="14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</row>
    <row r="209" spans="1:28" ht="14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</row>
    <row r="210" spans="1:28" ht="14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</row>
    <row r="211" spans="1:28" ht="14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</row>
    <row r="212" spans="1:28" ht="14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</row>
    <row r="213" spans="1:28" ht="14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</row>
    <row r="214" spans="1:28" ht="14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</row>
    <row r="215" spans="1:28" ht="14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</row>
    <row r="216" spans="1:28" ht="14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</row>
    <row r="217" spans="1:28" ht="14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</row>
    <row r="218" spans="1:28" ht="14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</row>
    <row r="219" spans="1:28" ht="14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</row>
    <row r="220" spans="1:28" ht="14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</row>
    <row r="221" spans="1:28" ht="14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</row>
    <row r="222" spans="1:28" ht="14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</row>
    <row r="223" spans="1:28" ht="14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</row>
    <row r="224" spans="1:28" ht="14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</row>
    <row r="225" spans="1:28" ht="14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</row>
    <row r="226" spans="1:28" ht="14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</row>
    <row r="227" spans="1:28" ht="14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</row>
    <row r="228" spans="1:28" ht="14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</row>
    <row r="229" spans="1:28" ht="14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</row>
    <row r="230" spans="1:28" ht="14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</row>
    <row r="231" spans="1:28" ht="14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</row>
    <row r="232" spans="1:28" ht="14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</row>
    <row r="233" spans="1:28" ht="14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</row>
    <row r="234" spans="1:28" ht="14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</row>
    <row r="235" spans="1:28" ht="14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</row>
    <row r="236" spans="1:28" ht="14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</row>
    <row r="237" spans="1:28" ht="14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</row>
    <row r="238" spans="1:28" ht="14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</row>
    <row r="239" spans="1:28" ht="14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</row>
    <row r="240" spans="1:28" ht="14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</row>
    <row r="241" spans="1:28" ht="14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</row>
    <row r="242" spans="1:28" ht="14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</row>
    <row r="243" spans="1:28" ht="14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</row>
    <row r="244" spans="1:28" ht="14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</row>
    <row r="245" spans="1:28" ht="14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</row>
    <row r="246" spans="1:28" ht="14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</row>
    <row r="247" spans="1:28" ht="14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</row>
    <row r="248" spans="1:28" ht="14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</row>
    <row r="249" spans="1:28" ht="14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</row>
    <row r="250" spans="1:28" ht="14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</row>
    <row r="251" spans="1:28" ht="14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</row>
    <row r="252" spans="1:28" ht="14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</row>
    <row r="253" spans="1:28" ht="14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</row>
    <row r="254" spans="1:28" ht="14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</row>
    <row r="255" spans="1:28" ht="14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</row>
    <row r="256" spans="1:28" ht="14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</row>
    <row r="257" spans="1:28" ht="14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</row>
    <row r="258" spans="1:28" ht="14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</row>
    <row r="259" spans="1:28" ht="14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</row>
    <row r="260" spans="1:28" ht="14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</row>
    <row r="261" spans="1:28" ht="14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</row>
    <row r="262" spans="1:28" ht="14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</row>
    <row r="263" spans="1:28" ht="14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</row>
    <row r="264" spans="1:28" ht="14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</row>
    <row r="265" spans="1:28" ht="14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</row>
    <row r="266" spans="1:28" ht="14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</row>
    <row r="267" spans="1:28" ht="14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</row>
    <row r="268" spans="1:28" ht="14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</row>
    <row r="269" spans="1:28" ht="14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</row>
    <row r="270" spans="1:28" ht="14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</row>
    <row r="271" spans="1:28" ht="14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</row>
    <row r="272" spans="1:28" ht="14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</row>
    <row r="273" spans="1:28" ht="14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</row>
    <row r="274" spans="1:28" ht="14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</row>
    <row r="275" spans="1:28" ht="14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</row>
    <row r="276" spans="1:28" ht="14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</row>
    <row r="277" spans="1:28" ht="14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</row>
    <row r="278" spans="1:28" ht="14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</row>
    <row r="279" spans="1:28" ht="14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</row>
    <row r="280" spans="1:28" ht="14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</row>
    <row r="281" spans="1:28" ht="14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</row>
    <row r="282" spans="1:28" ht="14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</row>
    <row r="283" spans="1:28" ht="14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</row>
    <row r="284" spans="1:28" ht="14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</row>
    <row r="285" spans="1:28" ht="14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</row>
    <row r="286" spans="1:28" ht="14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</row>
    <row r="287" spans="1:28" ht="14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</row>
    <row r="288" spans="1:28" ht="14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</row>
    <row r="289" spans="1:28" ht="14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</row>
    <row r="290" spans="1:28" ht="14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</row>
    <row r="291" spans="1:28" ht="14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</row>
    <row r="292" spans="1:28" ht="14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</row>
    <row r="293" spans="1:28" ht="14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</row>
    <row r="294" spans="1:28" ht="14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</row>
    <row r="295" spans="1:28" ht="14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</row>
    <row r="296" spans="1:28" ht="14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</row>
    <row r="297" spans="1:28" ht="14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</row>
    <row r="298" spans="1:28" ht="14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</row>
    <row r="299" spans="1:28" ht="14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</row>
    <row r="300" spans="1:28" ht="14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</row>
    <row r="301" spans="1:28" ht="14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</row>
    <row r="302" spans="1:28" ht="14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</row>
    <row r="303" spans="1:28" ht="14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</row>
    <row r="304" spans="1:28" ht="14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</row>
    <row r="305" spans="1:28" ht="14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</row>
    <row r="306" spans="1:28" ht="14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</row>
    <row r="307" spans="1:28" ht="14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</row>
    <row r="308" spans="1:28" ht="14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</row>
    <row r="309" spans="1:28" ht="14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</row>
    <row r="310" spans="1:28" ht="14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</row>
    <row r="311" spans="1:28" ht="14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</row>
    <row r="312" spans="1:28" ht="14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</row>
    <row r="313" spans="1:28" ht="14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</row>
    <row r="314" spans="1:28" ht="14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</row>
    <row r="315" spans="1:28" ht="14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</row>
    <row r="316" spans="1:28" ht="14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</row>
    <row r="317" spans="1:28" ht="14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</row>
    <row r="318" spans="1:28" ht="14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</row>
    <row r="319" spans="1:28" ht="14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</row>
    <row r="320" spans="1:28" ht="14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</row>
    <row r="321" spans="1:28" ht="14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</row>
    <row r="322" spans="1:28" ht="14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</row>
    <row r="323" spans="1:28" ht="14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</row>
    <row r="324" spans="1:28" ht="14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</row>
    <row r="325" spans="1:28" ht="14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</row>
    <row r="326" spans="1:28" ht="14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</row>
    <row r="327" spans="1:28" ht="14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</row>
    <row r="328" spans="1:28" ht="14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</row>
    <row r="329" spans="1:28" ht="14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</row>
    <row r="330" spans="1:28" ht="14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</row>
    <row r="331" spans="1:28" ht="14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</row>
    <row r="332" spans="1:28" ht="14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</row>
    <row r="333" spans="1:28" ht="14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</row>
    <row r="334" spans="1:28" ht="14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</row>
    <row r="335" spans="1:28" ht="14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</row>
    <row r="336" spans="1:28" ht="14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</row>
    <row r="337" spans="1:28" ht="14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</row>
    <row r="338" spans="1:28" ht="14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</row>
    <row r="339" spans="1:28" ht="14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</row>
    <row r="340" spans="1:28" ht="14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</row>
    <row r="341" spans="1:28" ht="14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</row>
    <row r="342" spans="1:28" ht="14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</row>
    <row r="343" spans="1:28" ht="14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</row>
    <row r="344" spans="1:28" ht="14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</row>
    <row r="345" spans="1:28" ht="14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</row>
    <row r="346" spans="1:28" ht="14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</row>
    <row r="347" spans="1:28" ht="14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</row>
    <row r="348" spans="1:28" ht="14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</row>
    <row r="349" spans="1:28" ht="14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</row>
    <row r="350" spans="1:28" ht="14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</row>
    <row r="351" spans="1:28" ht="14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</row>
    <row r="352" spans="1:28" ht="14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</row>
    <row r="353" spans="1:28" ht="14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</row>
    <row r="354" spans="1:28" ht="14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</row>
    <row r="355" spans="1:28" ht="14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</row>
    <row r="356" spans="1:28" ht="14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</row>
    <row r="357" spans="1:28" ht="14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</row>
    <row r="358" spans="1:28" ht="14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</row>
    <row r="359" spans="1:28" ht="14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</row>
    <row r="360" spans="1:28" ht="14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</row>
    <row r="361" spans="1:28" ht="14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</row>
    <row r="362" spans="1:28" ht="14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</row>
    <row r="363" spans="1:28" ht="14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</row>
    <row r="364" spans="1:28" ht="14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</row>
    <row r="365" spans="1:28" ht="14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</row>
    <row r="366" spans="1:28" ht="14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</row>
    <row r="367" spans="1:28" ht="14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</row>
    <row r="368" spans="1:28" ht="14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</row>
    <row r="369" spans="1:28" ht="14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</row>
    <row r="370" spans="1:28" ht="14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</row>
    <row r="371" spans="1:28" ht="14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</row>
    <row r="372" spans="1:28" ht="14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</row>
    <row r="373" spans="1:28" ht="14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</row>
    <row r="374" spans="1:28" ht="14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</row>
    <row r="375" spans="1:28" ht="14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</row>
    <row r="376" spans="1:28" ht="14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</row>
    <row r="377" spans="1:28" ht="14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</row>
    <row r="378" spans="1:28" ht="14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</row>
    <row r="379" spans="1:28" ht="14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</row>
    <row r="380" spans="1:28" ht="14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</row>
    <row r="381" spans="1:28" ht="14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</row>
    <row r="382" spans="1:28" ht="14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</row>
    <row r="383" spans="1:28" ht="14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</row>
    <row r="384" spans="1:28" ht="14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</row>
    <row r="385" spans="1:28" ht="14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</row>
    <row r="386" spans="1:28" ht="14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</row>
    <row r="387" spans="1:28" ht="14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</row>
    <row r="388" spans="1:28" ht="14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</row>
    <row r="389" spans="1:28" ht="14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</row>
    <row r="390" spans="1:28" ht="14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</row>
    <row r="391" spans="1:28" ht="14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</row>
    <row r="392" spans="1:28" ht="14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</row>
    <row r="393" spans="1:28" ht="14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</row>
    <row r="394" spans="1:28" ht="14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</row>
    <row r="395" spans="1:28" ht="14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</row>
    <row r="396" spans="1:28" ht="14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</row>
    <row r="397" spans="1:28" ht="14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</row>
    <row r="398" spans="1:28" ht="14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</row>
    <row r="399" spans="1:28" ht="14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</row>
    <row r="400" spans="1:28" ht="14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</row>
    <row r="401" spans="1:28" ht="14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</row>
    <row r="402" spans="1:28" ht="14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</row>
    <row r="403" spans="1:28" ht="14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</row>
    <row r="404" spans="1:28" ht="14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</row>
    <row r="405" spans="1:28" ht="14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</row>
    <row r="406" spans="1:28" ht="14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</row>
    <row r="407" spans="1:28" ht="14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</row>
    <row r="408" spans="1:28" ht="14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</row>
    <row r="409" spans="1:28" ht="14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</row>
    <row r="410" spans="1:28" ht="14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</row>
    <row r="411" spans="1:28" ht="14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</row>
    <row r="412" spans="1:28" ht="14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</row>
    <row r="413" spans="1:28" ht="14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</row>
    <row r="414" spans="1:28" ht="14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</row>
    <row r="415" spans="1:28" ht="14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</row>
    <row r="416" spans="1:28" ht="14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</row>
    <row r="417" spans="1:28" ht="14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</row>
    <row r="418" spans="1:28" ht="14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</row>
    <row r="419" spans="1:28" ht="14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</row>
    <row r="420" spans="1:28" ht="14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</row>
    <row r="421" spans="1:28" ht="14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</row>
    <row r="422" spans="1:28" ht="14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</row>
    <row r="423" spans="1:28" ht="14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</row>
    <row r="424" spans="1:28" ht="14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</row>
    <row r="425" spans="1:28" ht="14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</row>
    <row r="426" spans="1:28" ht="14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</row>
    <row r="427" spans="1:28" ht="14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</row>
    <row r="428" spans="1:28" ht="14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</row>
    <row r="429" spans="1:28" ht="14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</row>
    <row r="430" spans="1:28" ht="14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</row>
    <row r="431" spans="1:28" ht="14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</row>
    <row r="432" spans="1:28" ht="14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</row>
    <row r="433" spans="1:28" ht="14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</row>
    <row r="434" spans="1:28" ht="14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</row>
    <row r="435" spans="1:28" ht="14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</row>
    <row r="436" spans="1:28" ht="14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</row>
    <row r="437" spans="1:28" ht="14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</row>
    <row r="438" spans="1:28" ht="14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</row>
    <row r="439" spans="1:28" ht="14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</row>
    <row r="440" spans="1:28" ht="14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</row>
    <row r="441" spans="1:28" ht="14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</row>
    <row r="442" spans="1:28" ht="14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</row>
    <row r="443" spans="1:28" ht="14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</row>
    <row r="444" spans="1:28" ht="14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</row>
    <row r="445" spans="1:28" ht="14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</row>
    <row r="446" spans="1:28" ht="14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</row>
    <row r="447" spans="1:28" ht="14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</row>
    <row r="448" spans="1:28" ht="14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</row>
    <row r="449" spans="1:28" ht="14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</row>
    <row r="450" spans="1:28" ht="14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</row>
    <row r="451" spans="1:28" ht="14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</row>
    <row r="452" spans="1:28" ht="14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</row>
    <row r="453" spans="1:28" ht="14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</row>
    <row r="454" spans="1:28" ht="14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</row>
    <row r="455" spans="1:28" ht="14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</row>
    <row r="456" spans="1:28" ht="14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</row>
    <row r="457" spans="1:28" ht="14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</row>
    <row r="458" spans="1:28" ht="14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</row>
    <row r="459" spans="1:28" ht="14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</row>
    <row r="460" spans="1:28" ht="14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</row>
    <row r="461" spans="1:28" ht="14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</row>
    <row r="462" spans="1:28" ht="14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</row>
    <row r="463" spans="1:28" ht="14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</row>
    <row r="464" spans="1:28" ht="14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</row>
    <row r="465" spans="1:28" ht="14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</row>
    <row r="466" spans="1:28" ht="14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</row>
    <row r="467" spans="1:28" ht="14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</row>
    <row r="468" spans="1:28" ht="14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</row>
    <row r="469" spans="1:28" ht="14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</row>
    <row r="470" spans="1:28" ht="14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</row>
    <row r="471" spans="1:28" ht="14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</row>
    <row r="472" spans="1:28" ht="14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</row>
    <row r="473" spans="1:28" ht="14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</row>
    <row r="474" spans="1:28" ht="14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</row>
    <row r="475" spans="1:28" ht="14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</row>
    <row r="476" spans="1:28" ht="14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</row>
    <row r="477" spans="1:28" ht="14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</row>
    <row r="478" spans="1:28" ht="14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</row>
    <row r="479" spans="1:28" ht="14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</row>
    <row r="480" spans="1:28" ht="14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</row>
    <row r="481" spans="1:28" ht="14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</row>
    <row r="482" spans="1:28" ht="14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</row>
    <row r="483" spans="1:28" ht="14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</row>
    <row r="484" spans="1:28" ht="14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</row>
    <row r="485" spans="1:28" ht="14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</row>
    <row r="486" spans="1:28" ht="14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</row>
    <row r="487" spans="1:28" ht="14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</row>
    <row r="488" spans="1:28" ht="14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</row>
    <row r="489" spans="1:28" ht="14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</row>
    <row r="490" spans="1:28" ht="14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</row>
    <row r="491" spans="1:28" ht="14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</row>
    <row r="492" spans="1:28" ht="14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</row>
    <row r="493" spans="1:28" ht="14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</row>
    <row r="494" spans="1:28" ht="14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</row>
    <row r="495" spans="1:28" ht="14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</row>
    <row r="496" spans="1:28" ht="14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</row>
    <row r="497" spans="1:28" ht="14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</row>
    <row r="498" spans="1:28" ht="14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</row>
    <row r="499" spans="1:28" ht="14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</row>
    <row r="500" spans="1:28" ht="14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</row>
    <row r="501" spans="1:28" ht="14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</row>
    <row r="502" spans="1:28" ht="14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</row>
    <row r="503" spans="1:28" ht="14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</row>
    <row r="504" spans="1:28" ht="14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</row>
    <row r="505" spans="1:28" ht="14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</row>
    <row r="506" spans="1:28" ht="14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</row>
    <row r="507" spans="1:28" ht="14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</row>
    <row r="508" spans="1:28" ht="14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</row>
    <row r="509" spans="1:28" ht="14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</row>
    <row r="510" spans="1:28" ht="14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</row>
    <row r="511" spans="1:28" ht="14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</row>
    <row r="512" spans="1:28" ht="14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</row>
    <row r="513" spans="1:28" ht="14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</row>
    <row r="514" spans="1:28" ht="14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</row>
    <row r="515" spans="1:28" ht="14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</row>
    <row r="516" spans="1:28" ht="14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</row>
    <row r="517" spans="1:28" ht="14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</row>
    <row r="518" spans="1:28" ht="14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</row>
    <row r="519" spans="1:28" ht="14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</row>
    <row r="520" spans="1:28" ht="14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</row>
    <row r="521" spans="1:28" ht="14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</row>
    <row r="522" spans="1:28" ht="14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</row>
    <row r="523" spans="1:28" ht="14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</row>
    <row r="524" spans="1:28" ht="14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</row>
    <row r="525" spans="1:28" ht="14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</row>
    <row r="526" spans="1:28" ht="14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</row>
    <row r="527" spans="1:28" ht="14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</row>
    <row r="528" spans="1:28" ht="14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</row>
    <row r="529" spans="1:28" ht="14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</row>
    <row r="530" spans="1:28" ht="14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</row>
    <row r="531" spans="1:28" ht="14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</row>
    <row r="532" spans="1:28" ht="14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</row>
    <row r="533" spans="1:28" ht="14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</row>
    <row r="534" spans="1:28" ht="14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</row>
    <row r="535" spans="1:28" ht="14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</row>
    <row r="536" spans="1:28" ht="14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</row>
    <row r="537" spans="1:28" ht="14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</row>
    <row r="538" spans="1:28" ht="14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</row>
    <row r="539" spans="1:28" ht="14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</row>
    <row r="540" spans="1:28" ht="14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</row>
    <row r="541" spans="1:28" ht="14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</row>
    <row r="542" spans="1:28" ht="14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</row>
    <row r="543" spans="1:28" ht="14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</row>
    <row r="544" spans="1:28" ht="14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</row>
    <row r="545" spans="1:28" ht="14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</row>
    <row r="546" spans="1:28" ht="14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</row>
    <row r="547" spans="1:28" ht="14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</row>
    <row r="548" spans="1:28" ht="14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</row>
    <row r="549" spans="1:28" ht="14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</row>
    <row r="550" spans="1:28" ht="14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</row>
    <row r="551" spans="1:28" ht="14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</row>
    <row r="552" spans="1:28" ht="14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</row>
    <row r="553" spans="1:28" ht="14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</row>
    <row r="554" spans="1:28" ht="14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</row>
    <row r="555" spans="1:28" ht="14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</row>
    <row r="556" spans="1:28" ht="14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</row>
    <row r="557" spans="1:28" ht="14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</row>
    <row r="558" spans="1:28" ht="14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</row>
    <row r="559" spans="1:28" ht="14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</row>
    <row r="560" spans="1:28" ht="14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</row>
    <row r="561" spans="1:28" ht="14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</row>
    <row r="562" spans="1:28" ht="14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</row>
    <row r="563" spans="1:28" ht="14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</row>
    <row r="564" spans="1:28" ht="14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</row>
    <row r="565" spans="1:28" ht="14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</row>
    <row r="566" spans="1:28" ht="14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</row>
    <row r="567" spans="1:28" ht="14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</row>
    <row r="568" spans="1:28" ht="14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</row>
    <row r="569" spans="1:28" ht="14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</row>
    <row r="570" spans="1:28" ht="14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</row>
    <row r="571" spans="1:28" ht="14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</row>
    <row r="572" spans="1:28" ht="14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</row>
    <row r="573" spans="1:28" ht="14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</row>
    <row r="574" spans="1:28" ht="14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</row>
    <row r="575" spans="1:28" ht="14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</row>
    <row r="576" spans="1:28" ht="14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</row>
    <row r="577" spans="1:28" ht="14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</row>
    <row r="578" spans="1:28" ht="14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</row>
    <row r="579" spans="1:28" ht="14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</row>
    <row r="580" spans="1:28" ht="14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</row>
    <row r="581" spans="1:28" ht="14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</row>
    <row r="582" spans="1:28" ht="14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</row>
    <row r="583" spans="1:28" ht="14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</row>
    <row r="584" spans="1:28" ht="14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</row>
    <row r="585" spans="1:28" ht="14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</row>
    <row r="586" spans="1:28" ht="14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</row>
    <row r="587" spans="1:28" ht="14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</row>
    <row r="588" spans="1:28" ht="14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</row>
    <row r="589" spans="1:28" ht="14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</row>
    <row r="590" spans="1:28" ht="14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</row>
    <row r="591" spans="1:28" ht="14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</row>
    <row r="592" spans="1:28" ht="14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</row>
    <row r="593" spans="1:28" ht="14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</row>
    <row r="594" spans="1:28" ht="14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</row>
    <row r="595" spans="1:28" ht="14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</row>
    <row r="596" spans="1:28" ht="14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</row>
    <row r="597" spans="1:28" ht="14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</row>
    <row r="598" spans="1:28" ht="14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</row>
    <row r="599" spans="1:28" ht="14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</row>
    <row r="600" spans="1:28" ht="14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</row>
    <row r="601" spans="1:28" ht="14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</row>
    <row r="602" spans="1:28" ht="14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</row>
    <row r="603" spans="1:28" ht="14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</row>
    <row r="604" spans="1:28" ht="14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</row>
    <row r="605" spans="1:28" ht="14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</row>
    <row r="606" spans="1:28" ht="14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</row>
    <row r="607" spans="1:28" ht="14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</row>
    <row r="608" spans="1:28" ht="14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</row>
    <row r="609" spans="1:28" ht="14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</row>
    <row r="610" spans="1:28" ht="14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</row>
    <row r="611" spans="1:28" ht="14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</row>
    <row r="612" spans="1:28" ht="14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</row>
    <row r="613" spans="1:28" ht="14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</row>
    <row r="614" spans="1:28" ht="14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</row>
    <row r="615" spans="1:28" ht="14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</row>
    <row r="616" spans="1:28" ht="14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</row>
    <row r="617" spans="1:28" ht="14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</row>
    <row r="618" spans="1:28" ht="14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</row>
    <row r="619" spans="1:28" ht="14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</row>
    <row r="620" spans="1:28" ht="14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</row>
    <row r="621" spans="1:28" ht="14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</row>
    <row r="622" spans="1:28" ht="14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</row>
    <row r="623" spans="1:28" ht="14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</row>
    <row r="624" spans="1:28" ht="14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</row>
    <row r="625" spans="1:28" ht="14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</row>
    <row r="626" spans="1:28" ht="14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</row>
    <row r="627" spans="1:28" ht="14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</row>
    <row r="628" spans="1:28" ht="14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</row>
    <row r="629" spans="1:28" ht="14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</row>
    <row r="630" spans="1:28" ht="14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</row>
    <row r="631" spans="1:28" ht="14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</row>
    <row r="632" spans="1:28" ht="14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</row>
    <row r="633" spans="1:28" ht="14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</row>
    <row r="634" spans="1:28" ht="14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</row>
    <row r="635" spans="1:28" ht="14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</row>
    <row r="636" spans="1:28" ht="14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</row>
    <row r="637" spans="1:28" ht="14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</row>
    <row r="638" spans="1:28" ht="14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</row>
    <row r="639" spans="1:28" ht="14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</row>
    <row r="640" spans="1:28" ht="14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</row>
    <row r="641" spans="1:28" ht="14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</row>
    <row r="642" spans="1:28" ht="14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</row>
    <row r="643" spans="1:28" ht="14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</row>
    <row r="644" spans="1:28" ht="14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</row>
    <row r="645" spans="1:28" ht="14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</row>
    <row r="646" spans="1:28" ht="14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</row>
    <row r="647" spans="1:28" ht="14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</row>
    <row r="648" spans="1:28" ht="14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</row>
    <row r="649" spans="1:28" ht="14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</row>
    <row r="650" spans="1:28" ht="14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</row>
    <row r="651" spans="1:28" ht="14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</row>
    <row r="652" spans="1:28" ht="14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</row>
    <row r="653" spans="1:28" ht="14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</row>
    <row r="654" spans="1:28" ht="14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</row>
    <row r="655" spans="1:28" ht="14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</row>
    <row r="656" spans="1:28" ht="14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</row>
    <row r="657" spans="1:28" ht="14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</row>
    <row r="658" spans="1:28" ht="14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</row>
    <row r="659" spans="1:28" ht="14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</row>
    <row r="660" spans="1:28" ht="14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</row>
    <row r="661" spans="1:28" ht="14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</row>
    <row r="662" spans="1:28" ht="14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</row>
    <row r="663" spans="1:28" ht="14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</row>
    <row r="664" spans="1:28" ht="14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</row>
    <row r="665" spans="1:28" ht="14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</row>
    <row r="666" spans="1:28" ht="14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</row>
    <row r="667" spans="1:28" ht="14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</row>
    <row r="668" spans="1:28" ht="14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</row>
    <row r="669" spans="1:28" ht="14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</row>
    <row r="670" spans="1:28" ht="14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</row>
    <row r="671" spans="1:28" ht="14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</row>
    <row r="672" spans="1:28" ht="14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</row>
    <row r="673" spans="1:28" ht="14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</row>
    <row r="674" spans="1:28" ht="14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</row>
    <row r="675" spans="1:28" ht="14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</row>
    <row r="676" spans="1:28" ht="14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</row>
    <row r="677" spans="1:28" ht="14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</row>
    <row r="678" spans="1:28" ht="14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</row>
    <row r="679" spans="1:28" ht="14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</row>
    <row r="680" spans="1:28" ht="14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</row>
    <row r="681" spans="1:28" ht="14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</row>
    <row r="682" spans="1:28" ht="14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</row>
    <row r="683" spans="1:28" ht="14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</row>
    <row r="684" spans="1:28" ht="14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</row>
    <row r="685" spans="1:28" ht="14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</row>
    <row r="686" spans="1:28" ht="14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</row>
    <row r="687" spans="1:28" ht="14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</row>
    <row r="688" spans="1:28" ht="14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</row>
    <row r="689" spans="1:28" ht="14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</row>
    <row r="690" spans="1:28" ht="14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</row>
    <row r="691" spans="1:28" ht="14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</row>
    <row r="692" spans="1:28" ht="14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</row>
    <row r="693" spans="1:28" ht="14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</row>
    <row r="694" spans="1:28" ht="14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</row>
    <row r="695" spans="1:28" ht="14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</row>
    <row r="696" spans="1:28" ht="14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</row>
    <row r="697" spans="1:28" ht="14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</row>
    <row r="698" spans="1:28" ht="14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</row>
    <row r="699" spans="1:28" ht="14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</row>
    <row r="700" spans="1:28" ht="14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</row>
    <row r="701" spans="1:28" ht="14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</row>
    <row r="702" spans="1:28" ht="14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</row>
    <row r="703" spans="1:28" ht="14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</row>
    <row r="704" spans="1:28" ht="14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</row>
    <row r="705" spans="1:28" ht="14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</row>
    <row r="706" spans="1:28" ht="14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</row>
    <row r="707" spans="1:28" ht="14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</row>
    <row r="708" spans="1:28" ht="14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</row>
    <row r="709" spans="1:28" ht="14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</row>
    <row r="710" spans="1:28" ht="14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</row>
    <row r="711" spans="1:28" ht="14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</row>
    <row r="712" spans="1:28" ht="14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</row>
    <row r="713" spans="1:28" ht="14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</row>
    <row r="714" spans="1:28" ht="14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</row>
    <row r="715" spans="1:28" ht="14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</row>
    <row r="716" spans="1:28" ht="14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</row>
    <row r="717" spans="1:28" ht="14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</row>
    <row r="718" spans="1:28" ht="14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</row>
    <row r="719" spans="1:28" ht="14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</row>
    <row r="720" spans="1:28" ht="14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</row>
    <row r="721" spans="1:28" ht="14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</row>
    <row r="722" spans="1:28" ht="14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</row>
    <row r="723" spans="1:28" ht="14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</row>
    <row r="724" spans="1:28" ht="14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</row>
    <row r="725" spans="1:28" ht="14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</row>
    <row r="726" spans="1:28" ht="14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</row>
    <row r="727" spans="1:28" ht="14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</row>
    <row r="728" spans="1:28" ht="14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</row>
    <row r="729" spans="1:28" ht="14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</row>
    <row r="730" spans="1:28" ht="14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</row>
    <row r="731" spans="1:28" ht="14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</row>
    <row r="732" spans="1:28" ht="14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</row>
    <row r="733" spans="1:28" ht="14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</row>
    <row r="734" spans="1:28" ht="14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</row>
    <row r="735" spans="1:28" ht="14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</row>
    <row r="736" spans="1:28" ht="14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</row>
    <row r="737" spans="1:28" ht="14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</row>
    <row r="738" spans="1:28" ht="14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</row>
    <row r="739" spans="1:28" ht="14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</row>
    <row r="740" spans="1:28" ht="14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</row>
    <row r="741" spans="1:28" ht="14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</row>
    <row r="742" spans="1:28" ht="14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</row>
    <row r="743" spans="1:28" ht="14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</row>
    <row r="744" spans="1:28" ht="14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</row>
    <row r="745" spans="1:28" ht="14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</row>
    <row r="746" spans="1:28" ht="14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</row>
    <row r="747" spans="1:28" ht="14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</row>
    <row r="748" spans="1:28" ht="14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</row>
    <row r="749" spans="1:28" ht="14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</row>
    <row r="750" spans="1:28" ht="14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</row>
    <row r="751" spans="1:28" ht="14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</row>
    <row r="752" spans="1:28" ht="14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</row>
    <row r="753" spans="1:28" ht="14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</row>
    <row r="754" spans="1:28" ht="14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</row>
    <row r="755" spans="1:28" ht="14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</row>
    <row r="756" spans="1:28" ht="14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</row>
    <row r="757" spans="1:28" ht="14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</row>
    <row r="758" spans="1:28" ht="14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</row>
    <row r="759" spans="1:28" ht="14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</row>
    <row r="760" spans="1:28" ht="14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</row>
    <row r="761" spans="1:28" ht="14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</row>
    <row r="762" spans="1:28" ht="14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</row>
    <row r="763" spans="1:28" ht="14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</row>
    <row r="764" spans="1:28" ht="14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</row>
    <row r="765" spans="1:28" ht="14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</row>
    <row r="766" spans="1:28" ht="14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</row>
    <row r="767" spans="1:28" ht="14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</row>
    <row r="768" spans="1:28" ht="14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</row>
    <row r="769" spans="1:28" ht="14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</row>
    <row r="770" spans="1:28" ht="14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</row>
    <row r="771" spans="1:28" ht="14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</row>
    <row r="772" spans="1:28" ht="14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</row>
    <row r="773" spans="1:28" ht="14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</row>
    <row r="774" spans="1:28" ht="14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</row>
    <row r="775" spans="1:28" ht="14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</row>
    <row r="776" spans="1:28" ht="14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</row>
    <row r="777" spans="1:28" ht="14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</row>
    <row r="778" spans="1:28" ht="14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</row>
    <row r="779" spans="1:28" ht="14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</row>
    <row r="780" spans="1:28" ht="14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</row>
    <row r="781" spans="1:28" ht="14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</row>
    <row r="782" spans="1:28" ht="14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</row>
    <row r="783" spans="1:28" ht="14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</row>
    <row r="784" spans="1:28" ht="14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</row>
    <row r="785" spans="1:28" ht="14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</row>
    <row r="786" spans="1:28" ht="14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</row>
    <row r="787" spans="1:28" ht="14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</row>
    <row r="788" spans="1:28" ht="14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</row>
    <row r="789" spans="1:28" ht="14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</row>
    <row r="790" spans="1:28" ht="14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</row>
    <row r="791" spans="1:28" ht="14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</row>
    <row r="792" spans="1:28" ht="14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</row>
    <row r="793" spans="1:28" ht="14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</row>
    <row r="794" spans="1:28" ht="14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</row>
    <row r="795" spans="1:28" ht="14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</row>
    <row r="796" spans="1:28" ht="14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</row>
    <row r="797" spans="1:28" ht="14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</row>
    <row r="798" spans="1:28" ht="14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</row>
    <row r="799" spans="1:28" ht="14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</row>
    <row r="800" spans="1:28" ht="14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</row>
    <row r="801" spans="1:28" ht="14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</row>
    <row r="802" spans="1:28" ht="14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</row>
    <row r="803" spans="1:28" ht="14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</row>
    <row r="804" spans="1:28" ht="14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</row>
    <row r="805" spans="1:28" ht="14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</row>
    <row r="806" spans="1:28" ht="14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</row>
    <row r="807" spans="1:28" ht="14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</row>
    <row r="808" spans="1:28" ht="14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</row>
    <row r="809" spans="1:28" ht="14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</row>
    <row r="810" spans="1:28" ht="14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</row>
    <row r="811" spans="1:28" ht="14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</row>
    <row r="812" spans="1:28" ht="14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</row>
    <row r="813" spans="1:28" ht="14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</row>
    <row r="814" spans="1:28" ht="14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</row>
    <row r="815" spans="1:28" ht="14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</row>
    <row r="816" spans="1:28" ht="14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</row>
    <row r="817" spans="1:28" ht="14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</row>
    <row r="818" spans="1:28" ht="14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</row>
    <row r="819" spans="1:28" ht="14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</row>
    <row r="820" spans="1:28" ht="14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</row>
    <row r="821" spans="1:28" ht="14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</row>
    <row r="822" spans="1:28" ht="14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</row>
    <row r="823" spans="1:28" ht="14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</row>
    <row r="824" spans="1:28" ht="14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</row>
    <row r="825" spans="1:28" ht="14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</row>
    <row r="826" spans="1:28" ht="14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</row>
    <row r="827" spans="1:28" ht="14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</row>
    <row r="828" spans="1:28" ht="14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</row>
    <row r="829" spans="1:28" ht="14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</row>
    <row r="830" spans="1:28" ht="14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</row>
    <row r="831" spans="1:28" ht="14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</row>
    <row r="832" spans="1:28" ht="14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</row>
    <row r="833" spans="1:28" ht="14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</row>
    <row r="834" spans="1:28" ht="14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</row>
    <row r="835" spans="1:28" ht="14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</row>
    <row r="836" spans="1:28" ht="14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</row>
    <row r="837" spans="1:28" ht="14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</row>
    <row r="838" spans="1:28" ht="14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</row>
    <row r="839" spans="1:28" ht="14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</row>
    <row r="840" spans="1:28" ht="14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</row>
    <row r="841" spans="1:28" ht="14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</row>
    <row r="842" spans="1:28" ht="14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</row>
    <row r="843" spans="1:28" ht="14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</row>
    <row r="844" spans="1:28" ht="14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</row>
    <row r="845" spans="1:28" ht="14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</row>
    <row r="846" spans="1:28" ht="14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</row>
    <row r="847" spans="1:28" ht="14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</row>
    <row r="848" spans="1:28" ht="14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</row>
    <row r="849" spans="1:28" ht="14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</row>
    <row r="850" spans="1:28" ht="14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</row>
    <row r="851" spans="1:28" ht="14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</row>
    <row r="852" spans="1:28" ht="14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</row>
    <row r="853" spans="1:28" ht="14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</row>
    <row r="854" spans="1:28" ht="14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</row>
    <row r="855" spans="1:28" ht="14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</row>
    <row r="856" spans="1:28" ht="14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</row>
    <row r="857" spans="1:28" ht="14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</row>
    <row r="858" spans="1:28" ht="14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</row>
    <row r="859" spans="1:28" ht="14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</row>
    <row r="860" spans="1:28" ht="14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</row>
    <row r="861" spans="1:28" ht="14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</row>
    <row r="862" spans="1:28" ht="14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</row>
    <row r="863" spans="1:28" ht="14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</row>
    <row r="864" spans="1:28" ht="14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</row>
    <row r="865" spans="1:28" ht="14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</row>
    <row r="866" spans="1:28" ht="14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</row>
    <row r="867" spans="1:28" ht="14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</row>
    <row r="868" spans="1:28" ht="14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</row>
    <row r="869" spans="1:28" ht="14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</row>
    <row r="870" spans="1:28" ht="14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</row>
    <row r="871" spans="1:28" ht="14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</row>
    <row r="872" spans="1:28" ht="14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</row>
    <row r="873" spans="1:28" ht="14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</row>
    <row r="874" spans="1:28" ht="14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</row>
    <row r="875" spans="1:28" ht="14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</row>
    <row r="876" spans="1:28" ht="14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</row>
    <row r="877" spans="1:28" ht="14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</row>
    <row r="878" spans="1:28" ht="14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</row>
    <row r="879" spans="1:28" ht="14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</row>
    <row r="880" spans="1:28" ht="14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</row>
    <row r="881" spans="1:28" ht="14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</row>
    <row r="882" spans="1:28" ht="14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</row>
    <row r="883" spans="1:28" ht="14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</row>
    <row r="884" spans="1:28" ht="14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</row>
    <row r="885" spans="1:28" ht="14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</row>
    <row r="886" spans="1:28" ht="14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</row>
    <row r="887" spans="1:28" ht="14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</row>
    <row r="888" spans="1:28" ht="14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</row>
    <row r="889" spans="1:28" ht="14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</row>
    <row r="890" spans="1:28" ht="14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</row>
    <row r="891" spans="1:28" ht="14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</row>
    <row r="892" spans="1:28" ht="14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</row>
    <row r="893" spans="1:28" ht="14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</row>
    <row r="894" spans="1:28" ht="14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</row>
    <row r="895" spans="1:28" ht="14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</row>
    <row r="896" spans="1:28" ht="14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</row>
    <row r="897" spans="1:28" ht="14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</row>
    <row r="898" spans="1:28" ht="14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</row>
    <row r="899" spans="1:28" ht="14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</row>
    <row r="900" spans="1:28" ht="14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</row>
    <row r="901" spans="1:28" ht="14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</row>
    <row r="902" spans="1:28" ht="14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</row>
    <row r="903" spans="1:28" ht="14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</row>
    <row r="904" spans="1:28" ht="14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</row>
    <row r="905" spans="1:28" ht="14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</row>
    <row r="906" spans="1:28" ht="14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</row>
    <row r="907" spans="1:28" ht="14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</row>
    <row r="908" spans="1:28" ht="14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</row>
    <row r="909" spans="1:28" ht="14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</row>
    <row r="910" spans="1:28" ht="14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</row>
    <row r="911" spans="1:28" ht="14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</row>
    <row r="912" spans="1:28" ht="14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</row>
    <row r="913" spans="1:28" ht="14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</row>
    <row r="914" spans="1:28" ht="14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</row>
    <row r="915" spans="1:28" ht="14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</row>
    <row r="916" spans="1:28" ht="14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</row>
    <row r="917" spans="1:28" ht="14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</row>
    <row r="918" spans="1:28" ht="14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</row>
    <row r="919" spans="1:28" ht="14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</row>
    <row r="920" spans="1:28" ht="14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</row>
    <row r="921" spans="1:28" ht="14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</row>
    <row r="922" spans="1:28" ht="14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</row>
    <row r="923" spans="1:28" ht="14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</row>
    <row r="924" spans="1:28" ht="14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</row>
    <row r="925" spans="1:28" ht="14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</row>
    <row r="926" spans="1:28" ht="14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</row>
    <row r="927" spans="1:28" ht="14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</row>
    <row r="928" spans="1:28" ht="14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</row>
    <row r="929" spans="1:28" ht="14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</row>
    <row r="930" spans="1:28" ht="14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</row>
    <row r="931" spans="1:28" ht="14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</row>
    <row r="932" spans="1:28" ht="14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</row>
    <row r="933" spans="1:28" ht="14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</row>
    <row r="934" spans="1:28" ht="14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</row>
    <row r="935" spans="1:28" ht="14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</row>
    <row r="936" spans="1:28" ht="14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</row>
    <row r="937" spans="1:28" ht="14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</row>
    <row r="938" spans="1:28" ht="14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</row>
    <row r="939" spans="1:28" ht="14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</row>
    <row r="940" spans="1:28" ht="14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</row>
    <row r="941" spans="1:28" ht="14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</row>
    <row r="942" spans="1:28" ht="14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</row>
    <row r="943" spans="1:28" ht="14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</row>
    <row r="944" spans="1:28" ht="14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</row>
    <row r="945" spans="1:28" ht="14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</row>
    <row r="946" spans="1:28" ht="14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</row>
    <row r="947" spans="1:28" ht="14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</row>
    <row r="948" spans="1:28" ht="14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</row>
    <row r="949" spans="1:28" ht="14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</row>
    <row r="950" spans="1:28" ht="14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</row>
    <row r="951" spans="1:28" ht="14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</row>
    <row r="952" spans="1:28" ht="14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</row>
    <row r="953" spans="1:28" ht="14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</row>
    <row r="954" spans="1:28" ht="14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</row>
    <row r="955" spans="1:28" ht="14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</row>
    <row r="956" spans="1:28" ht="14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</row>
    <row r="957" spans="1:28" ht="14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</row>
    <row r="958" spans="1:28" ht="14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</row>
    <row r="959" spans="1:28" ht="14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</row>
    <row r="960" spans="1:28" ht="14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</row>
    <row r="961" spans="1:28" ht="14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</row>
    <row r="962" spans="1:28" ht="14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</row>
    <row r="963" spans="1:28" ht="14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</row>
    <row r="964" spans="1:28" ht="14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</row>
    <row r="965" spans="1:28" ht="14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</row>
    <row r="966" spans="1:28" ht="14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</row>
    <row r="967" spans="1:28" ht="14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</row>
    <row r="968" spans="1:28" ht="14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</row>
    <row r="969" spans="1:28" ht="14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</row>
    <row r="970" spans="1:28" ht="14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</row>
    <row r="971" spans="1:28" ht="14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</row>
    <row r="972" spans="1:28" ht="14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</row>
    <row r="973" spans="1:28" ht="14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</row>
    <row r="974" spans="1:28" ht="14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</row>
    <row r="975" spans="1:28" ht="14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</row>
    <row r="976" spans="1:28" ht="14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</row>
    <row r="977" spans="1:28" ht="14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</row>
    <row r="978" spans="1:28" ht="14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</row>
    <row r="979" spans="1:28" ht="14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</row>
    <row r="980" spans="1:28" ht="14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</row>
    <row r="981" spans="1:28" ht="14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</row>
    <row r="982" spans="1:28" ht="14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</row>
    <row r="983" spans="1:28" ht="14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</row>
    <row r="984" spans="1:28" ht="14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</row>
    <row r="985" spans="1:28" ht="14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</row>
    <row r="986" spans="1:28" ht="14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</row>
    <row r="987" spans="1:28" ht="14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</row>
    <row r="988" spans="1:28" ht="14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</row>
    <row r="989" spans="1:28" ht="14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</row>
    <row r="990" spans="1:28" ht="14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</row>
    <row r="991" spans="1:28" ht="14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</row>
    <row r="992" spans="1:28" ht="14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</row>
    <row r="993" spans="1:28" ht="14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</row>
    <row r="994" spans="1:28" ht="14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</row>
    <row r="995" spans="1:28" ht="14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</row>
    <row r="996" spans="1:28" ht="14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</row>
    <row r="997" spans="1:28" ht="14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</row>
    <row r="998" spans="1:28" ht="14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</row>
    <row r="999" spans="1:28" ht="14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</row>
    <row r="1000" spans="1:28" ht="14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</row>
    <row r="1001" spans="1:28" ht="14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</row>
    <row r="1002" spans="1:28" ht="14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273359"/>
    <outlinePr summaryBelow="0" summaryRight="0"/>
  </sheetPr>
  <dimension ref="A1:AF1002"/>
  <sheetViews>
    <sheetView workbookViewId="0"/>
  </sheetViews>
  <sheetFormatPr baseColWidth="10" defaultColWidth="14.5" defaultRowHeight="15" customHeight="1" x14ac:dyDescent="0.15"/>
  <cols>
    <col min="1" max="1" width="15" customWidth="1"/>
    <col min="6" max="6" width="13.83203125" customWidth="1"/>
    <col min="7" max="7" width="16" customWidth="1"/>
    <col min="8" max="8" width="12.5" customWidth="1"/>
    <col min="9" max="9" width="10.5" customWidth="1"/>
    <col min="21" max="21" width="13" customWidth="1"/>
    <col min="26" max="26" width="19.33203125" customWidth="1"/>
    <col min="28" max="28" width="20" customWidth="1"/>
  </cols>
  <sheetData>
    <row r="1" spans="1:32" ht="16" x14ac:dyDescent="0.2">
      <c r="A1" s="54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x14ac:dyDescent="0.2">
      <c r="A2" s="422" t="s">
        <v>143</v>
      </c>
      <c r="B2" s="27" t="s">
        <v>105</v>
      </c>
      <c r="C2" s="27" t="s">
        <v>106</v>
      </c>
      <c r="D2" s="27" t="s">
        <v>107</v>
      </c>
      <c r="E2" s="27" t="s">
        <v>126</v>
      </c>
      <c r="F2" s="27" t="s">
        <v>127</v>
      </c>
      <c r="G2" s="27" t="s">
        <v>120</v>
      </c>
      <c r="H2" s="27" t="s">
        <v>144</v>
      </c>
      <c r="I2" s="27" t="s">
        <v>105</v>
      </c>
      <c r="J2" s="27" t="s">
        <v>106</v>
      </c>
      <c r="K2" s="27" t="s">
        <v>145</v>
      </c>
      <c r="L2" s="27" t="s">
        <v>126</v>
      </c>
      <c r="M2" s="27" t="s">
        <v>127</v>
      </c>
      <c r="N2" s="27" t="s">
        <v>120</v>
      </c>
      <c r="O2" s="27" t="s">
        <v>111</v>
      </c>
      <c r="P2" s="27" t="s">
        <v>112</v>
      </c>
      <c r="Q2" s="27" t="s">
        <v>113</v>
      </c>
      <c r="R2" s="27" t="s">
        <v>114</v>
      </c>
      <c r="S2" s="27" t="s">
        <v>108</v>
      </c>
      <c r="T2" s="27" t="s">
        <v>109</v>
      </c>
      <c r="U2" s="27" t="s">
        <v>110</v>
      </c>
      <c r="V2" s="27" t="s">
        <v>111</v>
      </c>
      <c r="W2" s="27" t="s">
        <v>112</v>
      </c>
      <c r="X2" s="27" t="s">
        <v>113</v>
      </c>
      <c r="Y2" s="27" t="s">
        <v>114</v>
      </c>
      <c r="Z2" s="27" t="s">
        <v>108</v>
      </c>
      <c r="AA2" s="27" t="s">
        <v>109</v>
      </c>
      <c r="AB2" s="27" t="s">
        <v>110</v>
      </c>
      <c r="AC2" s="27" t="s">
        <v>111</v>
      </c>
      <c r="AD2" s="27" t="s">
        <v>112</v>
      </c>
      <c r="AE2" s="27" t="s">
        <v>113</v>
      </c>
      <c r="AF2" s="27" t="s">
        <v>114</v>
      </c>
    </row>
    <row r="3" spans="1:32" ht="14" x14ac:dyDescent="0.2">
      <c r="A3" s="423"/>
      <c r="B3" s="28">
        <v>43831</v>
      </c>
      <c r="C3" s="28">
        <v>43832</v>
      </c>
      <c r="D3" s="28">
        <v>43833</v>
      </c>
      <c r="E3" s="28">
        <v>43834</v>
      </c>
      <c r="F3" s="28">
        <v>43835</v>
      </c>
      <c r="G3" s="28">
        <v>43836</v>
      </c>
      <c r="H3" s="28">
        <v>43837</v>
      </c>
      <c r="I3" s="28">
        <v>43838</v>
      </c>
      <c r="J3" s="28">
        <v>43839</v>
      </c>
      <c r="K3" s="28">
        <v>43840</v>
      </c>
      <c r="L3" s="28">
        <v>43841</v>
      </c>
      <c r="M3" s="28">
        <v>43842</v>
      </c>
      <c r="N3" s="28">
        <v>43843</v>
      </c>
      <c r="O3" s="28">
        <v>43844</v>
      </c>
      <c r="P3" s="28">
        <v>43845</v>
      </c>
      <c r="Q3" s="28">
        <v>43846</v>
      </c>
      <c r="R3" s="28">
        <v>43847</v>
      </c>
      <c r="S3" s="28">
        <v>43848</v>
      </c>
      <c r="T3" s="28">
        <v>43849</v>
      </c>
      <c r="U3" s="28">
        <v>43850</v>
      </c>
      <c r="V3" s="28">
        <v>43851</v>
      </c>
      <c r="W3" s="28">
        <v>43852</v>
      </c>
      <c r="X3" s="28">
        <v>43853</v>
      </c>
      <c r="Y3" s="28">
        <v>43854</v>
      </c>
      <c r="Z3" s="28">
        <v>43855</v>
      </c>
      <c r="AA3" s="28">
        <v>43856</v>
      </c>
      <c r="AB3" s="28">
        <v>43857</v>
      </c>
      <c r="AC3" s="28">
        <v>43858</v>
      </c>
      <c r="AD3" s="28">
        <v>43859</v>
      </c>
      <c r="AE3" s="28">
        <v>43860</v>
      </c>
      <c r="AF3" s="28">
        <v>43861</v>
      </c>
    </row>
    <row r="4" spans="1:32" ht="41.25" customHeight="1" x14ac:dyDescent="0.15">
      <c r="A4" s="29" t="s">
        <v>115</v>
      </c>
      <c r="B4" s="30"/>
      <c r="C4" s="31" t="s">
        <v>146</v>
      </c>
      <c r="D4" s="31"/>
      <c r="E4" s="32"/>
      <c r="F4" s="32"/>
      <c r="G4" s="32" t="s">
        <v>147</v>
      </c>
      <c r="H4" s="31"/>
      <c r="I4" s="31"/>
      <c r="J4" s="31"/>
      <c r="K4" s="31"/>
      <c r="L4" s="32"/>
      <c r="M4" s="32"/>
      <c r="N4" s="31"/>
      <c r="O4" s="31"/>
      <c r="P4" s="30"/>
      <c r="Q4" s="31"/>
      <c r="R4" s="31"/>
      <c r="S4" s="32"/>
      <c r="T4" s="32"/>
      <c r="U4" s="55"/>
      <c r="V4" s="30"/>
      <c r="W4" s="30"/>
      <c r="X4" s="31"/>
      <c r="Y4" s="31"/>
      <c r="Z4" s="32"/>
      <c r="AA4" s="32"/>
      <c r="AB4" s="56"/>
      <c r="AC4" s="30"/>
      <c r="AD4" s="30"/>
      <c r="AE4" s="30"/>
      <c r="AF4" s="30"/>
    </row>
    <row r="5" spans="1:32" ht="36.75" customHeight="1" x14ac:dyDescent="0.15">
      <c r="A5" s="48" t="s">
        <v>122</v>
      </c>
      <c r="B5" s="33"/>
      <c r="C5" s="33"/>
      <c r="D5" s="57"/>
      <c r="E5" s="32"/>
      <c r="F5" s="32"/>
      <c r="G5" s="32" t="s">
        <v>147</v>
      </c>
      <c r="H5" s="33"/>
      <c r="I5" s="33"/>
      <c r="J5" s="58" t="s">
        <v>61</v>
      </c>
      <c r="K5" s="58" t="s">
        <v>6</v>
      </c>
      <c r="L5" s="32"/>
      <c r="M5" s="32"/>
      <c r="N5" s="33"/>
      <c r="O5" s="58" t="s">
        <v>148</v>
      </c>
      <c r="P5" s="58" t="s">
        <v>42</v>
      </c>
      <c r="Q5" s="58" t="s">
        <v>149</v>
      </c>
      <c r="R5" s="58" t="s">
        <v>150</v>
      </c>
      <c r="S5" s="32"/>
      <c r="T5" s="32"/>
      <c r="U5" s="33"/>
      <c r="V5" s="58" t="s">
        <v>30</v>
      </c>
      <c r="W5" s="33"/>
      <c r="X5" s="58" t="s">
        <v>35</v>
      </c>
      <c r="Y5" s="33"/>
      <c r="Z5" s="32"/>
      <c r="AA5" s="32"/>
      <c r="AC5" s="58" t="s">
        <v>151</v>
      </c>
      <c r="AD5" s="58" t="s">
        <v>41</v>
      </c>
      <c r="AE5" s="58" t="s">
        <v>136</v>
      </c>
      <c r="AF5" s="58" t="s">
        <v>136</v>
      </c>
    </row>
    <row r="6" spans="1:32" ht="28.5" customHeight="1" x14ac:dyDescent="0.15">
      <c r="A6" s="29" t="s">
        <v>116</v>
      </c>
      <c r="B6" s="30"/>
      <c r="C6" s="31"/>
      <c r="D6" s="31"/>
      <c r="E6" s="32"/>
      <c r="F6" s="32"/>
      <c r="G6" s="32" t="s">
        <v>147</v>
      </c>
      <c r="H6" s="30"/>
      <c r="I6" s="30"/>
      <c r="K6" s="30"/>
      <c r="L6" s="32"/>
      <c r="M6" s="32"/>
      <c r="N6" s="31"/>
      <c r="O6" s="31"/>
      <c r="P6" s="30"/>
      <c r="Q6" s="30"/>
      <c r="R6" s="31"/>
      <c r="S6" s="32"/>
      <c r="T6" s="32"/>
      <c r="U6" s="31"/>
      <c r="V6" s="31" t="s">
        <v>35</v>
      </c>
      <c r="W6" s="30"/>
      <c r="X6" s="31"/>
      <c r="Y6" s="31"/>
      <c r="Z6" s="32"/>
      <c r="AA6" s="32"/>
      <c r="AB6" s="30"/>
      <c r="AC6" s="56"/>
      <c r="AD6" s="30"/>
      <c r="AE6" s="30"/>
      <c r="AF6" s="30"/>
    </row>
    <row r="7" spans="1:32" ht="26.25" customHeight="1" x14ac:dyDescent="0.15">
      <c r="A7" s="34" t="s">
        <v>117</v>
      </c>
      <c r="B7" s="35"/>
      <c r="C7" s="35"/>
      <c r="D7" s="35"/>
      <c r="E7" s="32"/>
      <c r="F7" s="32"/>
      <c r="G7" s="32" t="s">
        <v>147</v>
      </c>
      <c r="H7" s="35"/>
      <c r="I7" s="35"/>
      <c r="J7" s="35"/>
      <c r="K7" s="59"/>
      <c r="L7" s="32"/>
      <c r="M7" s="32"/>
      <c r="N7" s="59"/>
      <c r="O7" s="35"/>
      <c r="P7" s="35"/>
      <c r="Q7" s="59"/>
      <c r="R7" s="60"/>
      <c r="S7" s="32"/>
      <c r="T7" s="32"/>
      <c r="U7" s="59"/>
      <c r="V7" s="35"/>
      <c r="W7" s="35"/>
      <c r="X7" s="59"/>
      <c r="Y7" s="59"/>
      <c r="Z7" s="32"/>
      <c r="AA7" s="32"/>
      <c r="AB7" s="35"/>
      <c r="AC7" s="35"/>
      <c r="AD7" s="35"/>
      <c r="AE7" s="60"/>
      <c r="AF7" s="59"/>
    </row>
    <row r="8" spans="1:32" ht="29.25" customHeight="1" x14ac:dyDescent="0.15">
      <c r="A8" s="29" t="s">
        <v>118</v>
      </c>
      <c r="B8" s="30"/>
      <c r="C8" s="30"/>
      <c r="D8" s="30"/>
      <c r="E8" s="32"/>
      <c r="F8" s="32"/>
      <c r="G8" s="32" t="s">
        <v>147</v>
      </c>
      <c r="H8" s="30"/>
      <c r="I8" s="30"/>
      <c r="J8" s="30"/>
      <c r="K8" s="30"/>
      <c r="L8" s="32"/>
      <c r="M8" s="32"/>
      <c r="N8" s="30"/>
      <c r="O8" s="30"/>
      <c r="P8" s="30"/>
      <c r="Q8" s="30"/>
      <c r="R8" s="30"/>
      <c r="S8" s="32"/>
      <c r="T8" s="32"/>
      <c r="U8" s="30"/>
      <c r="V8" s="30"/>
      <c r="W8" s="30"/>
      <c r="X8" s="30"/>
      <c r="Y8" s="30"/>
      <c r="Z8" s="32"/>
      <c r="AA8" s="32"/>
      <c r="AB8" s="30"/>
      <c r="AC8" s="30"/>
      <c r="AD8" s="30"/>
      <c r="AE8" s="30"/>
      <c r="AF8" s="30"/>
    </row>
    <row r="9" spans="1:32" ht="14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4" x14ac:dyDescent="0.15">
      <c r="A10" s="39"/>
      <c r="B10" s="40"/>
      <c r="C10" s="41"/>
      <c r="D10" s="41"/>
      <c r="E10" s="41"/>
      <c r="F10" s="41"/>
      <c r="G10" s="41"/>
      <c r="H10" s="41"/>
      <c r="I10" s="41"/>
      <c r="J10" s="41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</row>
    <row r="11" spans="1:32" ht="14" x14ac:dyDescent="0.15">
      <c r="A11" s="42"/>
      <c r="B11" s="43"/>
      <c r="C11" s="38"/>
      <c r="D11" s="38"/>
      <c r="E11" s="38"/>
      <c r="F11" s="38"/>
      <c r="G11" s="38"/>
      <c r="H11" s="38"/>
      <c r="I11" s="38"/>
      <c r="J11" s="38"/>
      <c r="K11" s="43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4" x14ac:dyDescent="0.15">
      <c r="A12" s="44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</row>
    <row r="13" spans="1:32" ht="14" x14ac:dyDescent="0.15">
      <c r="A13" s="42"/>
      <c r="B13" s="38"/>
      <c r="C13" s="38"/>
      <c r="D13" s="38"/>
      <c r="E13" s="38"/>
      <c r="F13" s="38"/>
      <c r="G13" s="38"/>
      <c r="H13" s="38"/>
      <c r="I13" s="38"/>
      <c r="J13" s="38"/>
      <c r="K13" s="45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14" x14ac:dyDescent="0.15">
      <c r="A14" s="4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</row>
    <row r="15" spans="1:32" x14ac:dyDescent="0.15">
      <c r="A15" s="42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43" t="s">
        <v>119</v>
      </c>
      <c r="AA15" s="38"/>
      <c r="AB15" s="38"/>
      <c r="AC15" s="38"/>
      <c r="AD15" s="38"/>
      <c r="AE15" s="38"/>
      <c r="AF15" s="38"/>
    </row>
    <row r="16" spans="1:32" ht="14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</row>
    <row r="17" spans="1:32" ht="14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</row>
    <row r="18" spans="1:32" ht="14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</row>
    <row r="19" spans="1:32" ht="14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</row>
    <row r="20" spans="1:32" ht="14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</row>
    <row r="21" spans="1:32" ht="14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</row>
    <row r="22" spans="1:32" ht="14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</row>
    <row r="23" spans="1:32" ht="14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</row>
    <row r="24" spans="1:32" ht="14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</row>
    <row r="25" spans="1:32" ht="14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</row>
    <row r="26" spans="1:32" ht="14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</row>
    <row r="27" spans="1:32" ht="14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</row>
    <row r="28" spans="1:32" ht="14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</row>
    <row r="29" spans="1:32" ht="14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</row>
    <row r="30" spans="1:32" ht="14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</row>
    <row r="31" spans="1:32" ht="14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</row>
    <row r="32" spans="1:32" ht="14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</row>
    <row r="33" spans="1:32" ht="14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</row>
    <row r="34" spans="1:32" ht="14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</row>
    <row r="35" spans="1:32" ht="14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</row>
    <row r="36" spans="1:32" ht="14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</row>
    <row r="37" spans="1:32" ht="14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</row>
    <row r="38" spans="1:32" ht="14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</row>
    <row r="39" spans="1:32" ht="14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</row>
    <row r="40" spans="1:32" ht="14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</row>
    <row r="41" spans="1:32" ht="14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</row>
    <row r="42" spans="1:32" ht="14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</row>
    <row r="43" spans="1:32" ht="14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 ht="14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</row>
    <row r="45" spans="1:32" ht="14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 spans="1:32" ht="14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 spans="1:32" ht="14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</row>
    <row r="48" spans="1:32" ht="14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</row>
    <row r="49" spans="1:32" ht="14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</row>
    <row r="50" spans="1:32" ht="14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</row>
    <row r="51" spans="1:32" ht="14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</row>
    <row r="52" spans="1:32" ht="14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</row>
    <row r="53" spans="1:32" ht="14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</row>
    <row r="54" spans="1:32" ht="14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</row>
    <row r="55" spans="1:32" ht="14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</row>
    <row r="56" spans="1:32" ht="14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</row>
    <row r="57" spans="1:32" ht="14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</row>
    <row r="58" spans="1:32" ht="14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</row>
    <row r="59" spans="1:32" ht="14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</row>
    <row r="60" spans="1:32" ht="14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</row>
    <row r="61" spans="1:32" ht="14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</row>
    <row r="62" spans="1:32" ht="14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</row>
    <row r="63" spans="1:32" ht="14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</row>
    <row r="64" spans="1:32" ht="14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</row>
    <row r="65" spans="1:32" ht="14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</row>
    <row r="66" spans="1:32" ht="14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</row>
    <row r="67" spans="1:32" ht="14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</row>
    <row r="68" spans="1:32" ht="14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</row>
    <row r="69" spans="1:32" ht="14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</row>
    <row r="70" spans="1:32" ht="14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</row>
    <row r="71" spans="1:32" ht="14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</row>
    <row r="72" spans="1:32" ht="14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</row>
    <row r="73" spans="1:32" ht="14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</row>
    <row r="74" spans="1:32" ht="14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</row>
    <row r="75" spans="1:32" ht="14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</row>
    <row r="76" spans="1:32" ht="14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</row>
    <row r="77" spans="1:32" ht="14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</row>
    <row r="78" spans="1:32" ht="14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</row>
    <row r="79" spans="1:32" ht="14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1:32" ht="14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</row>
    <row r="81" spans="1:32" ht="14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</row>
    <row r="82" spans="1:32" ht="14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</row>
    <row r="83" spans="1:32" ht="14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</row>
    <row r="84" spans="1:32" ht="14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</row>
    <row r="85" spans="1:32" ht="14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</row>
    <row r="86" spans="1:32" ht="14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</row>
    <row r="87" spans="1:32" ht="14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</row>
    <row r="88" spans="1:32" ht="14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</row>
    <row r="89" spans="1:32" ht="14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</row>
    <row r="90" spans="1:32" ht="14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</row>
    <row r="91" spans="1:32" ht="14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</row>
    <row r="92" spans="1:32" ht="14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</row>
    <row r="93" spans="1:32" ht="14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</row>
    <row r="94" spans="1:32" ht="14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</row>
    <row r="95" spans="1:32" ht="14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</row>
    <row r="96" spans="1:32" ht="14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</row>
    <row r="97" spans="1:32" ht="14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</row>
    <row r="98" spans="1:32" ht="14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</row>
    <row r="99" spans="1:32" ht="14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</row>
    <row r="100" spans="1:32" ht="14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</row>
    <row r="101" spans="1:32" ht="14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</row>
    <row r="102" spans="1:32" ht="14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</row>
    <row r="103" spans="1:32" ht="14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</row>
    <row r="104" spans="1:32" ht="14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</row>
    <row r="105" spans="1:32" ht="14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</row>
    <row r="106" spans="1:32" ht="14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</row>
    <row r="107" spans="1:32" ht="14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</row>
    <row r="108" spans="1:32" ht="14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</row>
    <row r="109" spans="1:32" ht="14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</row>
    <row r="110" spans="1:32" ht="14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</row>
    <row r="111" spans="1:32" ht="14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</row>
    <row r="112" spans="1:32" ht="14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</row>
    <row r="113" spans="1:32" ht="14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</row>
    <row r="114" spans="1:32" ht="14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</row>
    <row r="115" spans="1:32" ht="14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</row>
    <row r="116" spans="1:32" ht="14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</row>
    <row r="117" spans="1:32" ht="14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</row>
    <row r="118" spans="1:32" ht="14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</row>
    <row r="119" spans="1:32" ht="14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</row>
    <row r="120" spans="1:32" ht="14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</row>
    <row r="121" spans="1:32" ht="14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</row>
    <row r="122" spans="1:32" ht="14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</row>
    <row r="123" spans="1:32" ht="14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</row>
    <row r="124" spans="1:32" ht="14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</row>
    <row r="125" spans="1:32" ht="14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</row>
    <row r="126" spans="1:32" ht="14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</row>
    <row r="127" spans="1:32" ht="14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</row>
    <row r="128" spans="1:32" ht="14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</row>
    <row r="129" spans="1:32" ht="14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</row>
    <row r="130" spans="1:32" ht="14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</row>
    <row r="131" spans="1:32" ht="14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</row>
    <row r="132" spans="1:32" ht="14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:32" ht="14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</row>
    <row r="134" spans="1:32" ht="14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</row>
    <row r="135" spans="1:32" ht="14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</row>
    <row r="136" spans="1:32" ht="14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1:32" ht="14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</row>
    <row r="138" spans="1:32" ht="14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</row>
    <row r="139" spans="1:32" ht="14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</row>
    <row r="140" spans="1:32" ht="14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</row>
    <row r="141" spans="1:32" ht="14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</row>
    <row r="142" spans="1:32" ht="14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</row>
    <row r="143" spans="1:32" ht="14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</row>
    <row r="144" spans="1:32" ht="14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</row>
    <row r="145" spans="1:32" ht="14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</row>
    <row r="146" spans="1:32" ht="14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</row>
    <row r="147" spans="1:32" ht="14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</row>
    <row r="148" spans="1:32" ht="14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</row>
    <row r="149" spans="1:32" ht="14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</row>
    <row r="150" spans="1:32" ht="14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</row>
    <row r="151" spans="1:32" ht="14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</row>
    <row r="152" spans="1:32" ht="14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</row>
    <row r="153" spans="1:32" ht="14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</row>
    <row r="154" spans="1:32" ht="14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</row>
    <row r="155" spans="1:32" ht="14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</row>
    <row r="156" spans="1:32" ht="14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</row>
    <row r="157" spans="1:32" ht="14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</row>
    <row r="158" spans="1:32" ht="14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</row>
    <row r="159" spans="1:32" ht="14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</row>
    <row r="160" spans="1:32" ht="14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</row>
    <row r="161" spans="1:32" ht="14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</row>
    <row r="162" spans="1:32" ht="14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</row>
    <row r="163" spans="1:32" ht="14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</row>
    <row r="164" spans="1:32" ht="14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</row>
    <row r="165" spans="1:32" ht="14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</row>
    <row r="166" spans="1:32" ht="14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</row>
    <row r="167" spans="1:32" ht="14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</row>
    <row r="168" spans="1:32" ht="14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</row>
    <row r="169" spans="1:32" ht="14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</row>
    <row r="170" spans="1:32" ht="14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</row>
    <row r="171" spans="1:32" ht="14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</row>
    <row r="172" spans="1:32" ht="14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</row>
    <row r="173" spans="1:32" ht="14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</row>
    <row r="174" spans="1:32" ht="14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</row>
    <row r="175" spans="1:32" ht="14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</row>
    <row r="176" spans="1:32" ht="14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</row>
    <row r="177" spans="1:32" ht="14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</row>
    <row r="178" spans="1:32" ht="14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</row>
    <row r="179" spans="1:32" ht="14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</row>
    <row r="180" spans="1:32" ht="14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</row>
    <row r="181" spans="1:32" ht="14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</row>
    <row r="182" spans="1:32" ht="14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</row>
    <row r="183" spans="1:32" ht="14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</row>
    <row r="184" spans="1:32" ht="14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</row>
    <row r="185" spans="1:32" ht="14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</row>
    <row r="186" spans="1:32" ht="14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</row>
    <row r="187" spans="1:32" ht="14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</row>
    <row r="188" spans="1:32" ht="14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</row>
    <row r="189" spans="1:32" ht="14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</row>
    <row r="190" spans="1:32" ht="14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</row>
    <row r="191" spans="1:32" ht="14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</row>
    <row r="192" spans="1:32" ht="14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</row>
    <row r="193" spans="1:32" ht="14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</row>
    <row r="194" spans="1:32" ht="14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</row>
    <row r="195" spans="1:32" ht="14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</row>
    <row r="196" spans="1:32" ht="14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</row>
    <row r="197" spans="1:32" ht="14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</row>
    <row r="198" spans="1:32" ht="14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</row>
    <row r="199" spans="1:32" ht="14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</row>
    <row r="200" spans="1:32" ht="14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</row>
    <row r="201" spans="1:32" ht="14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</row>
    <row r="202" spans="1:32" ht="14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</row>
    <row r="203" spans="1:32" ht="14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</row>
    <row r="204" spans="1:32" ht="14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</row>
    <row r="205" spans="1:32" ht="14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</row>
    <row r="206" spans="1:32" ht="14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</row>
    <row r="207" spans="1:32" ht="14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</row>
    <row r="208" spans="1:32" ht="14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</row>
    <row r="209" spans="1:32" ht="14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</row>
    <row r="210" spans="1:32" ht="14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</row>
    <row r="211" spans="1:32" ht="14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</row>
    <row r="212" spans="1:32" ht="14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</row>
    <row r="213" spans="1:32" ht="14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</row>
    <row r="214" spans="1:32" ht="14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</row>
    <row r="215" spans="1:32" ht="14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</row>
    <row r="216" spans="1:32" ht="14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</row>
    <row r="217" spans="1:32" ht="14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</row>
    <row r="218" spans="1:32" ht="14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</row>
    <row r="219" spans="1:32" ht="14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</row>
    <row r="220" spans="1:32" ht="14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</row>
    <row r="221" spans="1:32" ht="14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</row>
    <row r="222" spans="1:32" ht="14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</row>
    <row r="223" spans="1:32" ht="14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</row>
    <row r="224" spans="1:32" ht="14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</row>
    <row r="225" spans="1:32" ht="14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</row>
    <row r="226" spans="1:32" ht="14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</row>
    <row r="227" spans="1:32" ht="14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</row>
    <row r="228" spans="1:32" ht="14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</row>
    <row r="229" spans="1:32" ht="14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</row>
    <row r="230" spans="1:32" ht="14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</row>
    <row r="231" spans="1:32" ht="14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</row>
    <row r="232" spans="1:32" ht="14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</row>
    <row r="233" spans="1:32" ht="14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</row>
    <row r="234" spans="1:32" ht="14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</row>
    <row r="235" spans="1:32" ht="14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</row>
    <row r="236" spans="1:32" ht="14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</row>
    <row r="237" spans="1:32" ht="14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</row>
    <row r="238" spans="1:32" ht="14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</row>
    <row r="239" spans="1:32" ht="14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</row>
    <row r="240" spans="1:32" ht="14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</row>
    <row r="241" spans="1:32" ht="14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</row>
    <row r="242" spans="1:32" ht="14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</row>
    <row r="243" spans="1:32" ht="14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</row>
    <row r="244" spans="1:32" ht="14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</row>
    <row r="245" spans="1:32" ht="14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</row>
    <row r="246" spans="1:32" ht="14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</row>
    <row r="247" spans="1:32" ht="14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</row>
    <row r="248" spans="1:32" ht="14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</row>
    <row r="249" spans="1:32" ht="14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</row>
    <row r="250" spans="1:32" ht="14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</row>
    <row r="251" spans="1:32" ht="14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</row>
    <row r="252" spans="1:32" ht="14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</row>
    <row r="253" spans="1:32" ht="14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</row>
    <row r="254" spans="1:32" ht="14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</row>
    <row r="255" spans="1:32" ht="14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</row>
    <row r="256" spans="1:32" ht="14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</row>
    <row r="257" spans="1:32" ht="14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</row>
    <row r="258" spans="1:32" ht="14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</row>
    <row r="259" spans="1:32" ht="14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</row>
    <row r="260" spans="1:32" ht="14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</row>
    <row r="261" spans="1:32" ht="14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</row>
    <row r="262" spans="1:32" ht="14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</row>
    <row r="263" spans="1:32" ht="14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</row>
    <row r="264" spans="1:32" ht="14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</row>
    <row r="265" spans="1:32" ht="14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</row>
    <row r="266" spans="1:32" ht="14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</row>
    <row r="267" spans="1:32" ht="14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</row>
    <row r="268" spans="1:32" ht="14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</row>
    <row r="269" spans="1:32" ht="14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</row>
    <row r="270" spans="1:32" ht="14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</row>
    <row r="271" spans="1:32" ht="14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</row>
    <row r="272" spans="1:32" ht="14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</row>
    <row r="273" spans="1:32" ht="14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</row>
    <row r="274" spans="1:32" ht="14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</row>
    <row r="275" spans="1:32" ht="14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</row>
    <row r="276" spans="1:32" ht="14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</row>
    <row r="277" spans="1:32" ht="14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</row>
    <row r="278" spans="1:32" ht="14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</row>
    <row r="279" spans="1:32" ht="14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</row>
    <row r="280" spans="1:32" ht="14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</row>
    <row r="281" spans="1:32" ht="14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</row>
    <row r="282" spans="1:32" ht="14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</row>
    <row r="283" spans="1:32" ht="14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</row>
    <row r="284" spans="1:32" ht="14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</row>
    <row r="285" spans="1:32" ht="14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</row>
    <row r="286" spans="1:32" ht="14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</row>
    <row r="287" spans="1:32" ht="14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</row>
    <row r="288" spans="1:32" ht="14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</row>
    <row r="289" spans="1:32" ht="14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</row>
    <row r="290" spans="1:32" ht="14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</row>
    <row r="291" spans="1:32" ht="14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</row>
    <row r="292" spans="1:32" ht="14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</row>
    <row r="293" spans="1:32" ht="14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</row>
    <row r="294" spans="1:32" ht="14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</row>
    <row r="295" spans="1:32" ht="14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</row>
    <row r="296" spans="1:32" ht="14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</row>
    <row r="297" spans="1:32" ht="14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</row>
    <row r="298" spans="1:32" ht="14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</row>
    <row r="299" spans="1:32" ht="14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</row>
    <row r="300" spans="1:32" ht="14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</row>
    <row r="301" spans="1:32" ht="14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</row>
    <row r="302" spans="1:32" ht="14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</row>
    <row r="303" spans="1:32" ht="14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</row>
    <row r="304" spans="1:32" ht="14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</row>
    <row r="305" spans="1:32" ht="14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</row>
    <row r="306" spans="1:32" ht="14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</row>
    <row r="307" spans="1:32" ht="14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</row>
    <row r="308" spans="1:32" ht="14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</row>
    <row r="309" spans="1:32" ht="14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</row>
    <row r="310" spans="1:32" ht="14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</row>
    <row r="311" spans="1:32" ht="14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</row>
    <row r="312" spans="1:32" ht="14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</row>
    <row r="313" spans="1:32" ht="14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</row>
    <row r="314" spans="1:32" ht="14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</row>
    <row r="315" spans="1:32" ht="14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</row>
    <row r="316" spans="1:32" ht="14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</row>
    <row r="317" spans="1:32" ht="14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</row>
    <row r="318" spans="1:32" ht="14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</row>
    <row r="319" spans="1:32" ht="14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</row>
    <row r="320" spans="1:32" ht="14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</row>
    <row r="321" spans="1:32" ht="14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</row>
    <row r="322" spans="1:32" ht="14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</row>
    <row r="323" spans="1:32" ht="14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</row>
    <row r="324" spans="1:32" ht="14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</row>
    <row r="325" spans="1:32" ht="14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</row>
    <row r="326" spans="1:32" ht="14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</row>
    <row r="327" spans="1:32" ht="14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</row>
    <row r="328" spans="1:32" ht="14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</row>
    <row r="329" spans="1:32" ht="14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</row>
    <row r="330" spans="1:32" ht="14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</row>
    <row r="331" spans="1:32" ht="14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</row>
    <row r="332" spans="1:32" ht="14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</row>
    <row r="333" spans="1:32" ht="14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</row>
    <row r="334" spans="1:32" ht="14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</row>
    <row r="335" spans="1:32" ht="14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</row>
    <row r="336" spans="1:32" ht="14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</row>
    <row r="337" spans="1:32" ht="14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</row>
    <row r="338" spans="1:32" ht="14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</row>
    <row r="339" spans="1:32" ht="14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</row>
    <row r="340" spans="1:32" ht="14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</row>
    <row r="341" spans="1:32" ht="14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</row>
    <row r="342" spans="1:32" ht="14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</row>
    <row r="343" spans="1:32" ht="14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</row>
    <row r="344" spans="1:32" ht="14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</row>
    <row r="345" spans="1:32" ht="14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</row>
    <row r="346" spans="1:32" ht="14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</row>
    <row r="347" spans="1:32" ht="14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</row>
    <row r="348" spans="1:32" ht="14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</row>
    <row r="349" spans="1:32" ht="14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</row>
    <row r="350" spans="1:32" ht="14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</row>
    <row r="351" spans="1:32" ht="14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</row>
    <row r="352" spans="1:32" ht="14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</row>
    <row r="353" spans="1:32" ht="14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</row>
    <row r="354" spans="1:32" ht="14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</row>
    <row r="355" spans="1:32" ht="14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</row>
    <row r="356" spans="1:32" ht="14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</row>
    <row r="357" spans="1:32" ht="14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</row>
    <row r="358" spans="1:32" ht="14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</row>
    <row r="359" spans="1:32" ht="14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</row>
    <row r="360" spans="1:32" ht="14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</row>
    <row r="361" spans="1:32" ht="14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</row>
    <row r="362" spans="1:32" ht="14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</row>
    <row r="363" spans="1:32" ht="14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</row>
    <row r="364" spans="1:32" ht="14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</row>
    <row r="365" spans="1:32" ht="14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</row>
    <row r="366" spans="1:32" ht="14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</row>
    <row r="367" spans="1:32" ht="14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</row>
    <row r="368" spans="1:32" ht="14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</row>
    <row r="369" spans="1:32" ht="14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</row>
    <row r="370" spans="1:32" ht="14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</row>
    <row r="371" spans="1:32" ht="14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</row>
    <row r="372" spans="1:32" ht="14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</row>
    <row r="373" spans="1:32" ht="14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</row>
    <row r="374" spans="1:32" ht="14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</row>
    <row r="375" spans="1:32" ht="14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</row>
    <row r="376" spans="1:32" ht="14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</row>
    <row r="377" spans="1:32" ht="14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</row>
    <row r="378" spans="1:32" ht="14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</row>
    <row r="379" spans="1:32" ht="14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</row>
    <row r="380" spans="1:32" ht="14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</row>
    <row r="381" spans="1:32" ht="14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</row>
    <row r="382" spans="1:32" ht="14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</row>
    <row r="383" spans="1:32" ht="14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</row>
    <row r="384" spans="1:32" ht="14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</row>
    <row r="385" spans="1:32" ht="14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</row>
    <row r="386" spans="1:32" ht="14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</row>
    <row r="387" spans="1:32" ht="14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</row>
    <row r="388" spans="1:32" ht="14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</row>
    <row r="389" spans="1:32" ht="14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</row>
    <row r="390" spans="1:32" ht="14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</row>
    <row r="391" spans="1:32" ht="14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</row>
    <row r="392" spans="1:32" ht="14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</row>
    <row r="393" spans="1:32" ht="14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</row>
    <row r="394" spans="1:32" ht="14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</row>
    <row r="395" spans="1:32" ht="14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</row>
    <row r="396" spans="1:32" ht="14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</row>
    <row r="397" spans="1:32" ht="14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</row>
    <row r="398" spans="1:32" ht="14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</row>
    <row r="399" spans="1:32" ht="14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</row>
    <row r="400" spans="1:32" ht="14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</row>
    <row r="401" spans="1:32" ht="14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</row>
    <row r="402" spans="1:32" ht="14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</row>
    <row r="403" spans="1:32" ht="14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</row>
    <row r="404" spans="1:32" ht="14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</row>
    <row r="405" spans="1:32" ht="14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</row>
    <row r="406" spans="1:32" ht="14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</row>
    <row r="407" spans="1:32" ht="14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</row>
    <row r="408" spans="1:32" ht="14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</row>
    <row r="409" spans="1:32" ht="14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</row>
    <row r="410" spans="1:32" ht="14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</row>
    <row r="411" spans="1:32" ht="14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</row>
    <row r="412" spans="1:32" ht="14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</row>
    <row r="413" spans="1:32" ht="14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</row>
    <row r="414" spans="1:32" ht="14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</row>
    <row r="415" spans="1:32" ht="14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</row>
    <row r="416" spans="1:32" ht="14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</row>
    <row r="417" spans="1:32" ht="14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</row>
    <row r="418" spans="1:32" ht="14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</row>
    <row r="419" spans="1:32" ht="14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</row>
    <row r="420" spans="1:32" ht="14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</row>
    <row r="421" spans="1:32" ht="14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</row>
    <row r="422" spans="1:32" ht="14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</row>
    <row r="423" spans="1:32" ht="14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</row>
    <row r="424" spans="1:32" ht="14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</row>
    <row r="425" spans="1:32" ht="14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</row>
    <row r="426" spans="1:32" ht="14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</row>
    <row r="427" spans="1:32" ht="14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</row>
    <row r="428" spans="1:32" ht="14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</row>
    <row r="429" spans="1:32" ht="14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</row>
    <row r="430" spans="1:32" ht="14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</row>
    <row r="431" spans="1:32" ht="14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</row>
    <row r="432" spans="1:32" ht="14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</row>
    <row r="433" spans="1:32" ht="14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</row>
    <row r="434" spans="1:32" ht="14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</row>
    <row r="435" spans="1:32" ht="14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</row>
    <row r="436" spans="1:32" ht="14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</row>
    <row r="437" spans="1:32" ht="14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</row>
    <row r="438" spans="1:32" ht="14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</row>
    <row r="439" spans="1:32" ht="14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</row>
    <row r="440" spans="1:32" ht="14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</row>
    <row r="441" spans="1:32" ht="14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</row>
    <row r="442" spans="1:32" ht="14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</row>
    <row r="443" spans="1:32" ht="14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</row>
    <row r="444" spans="1:32" ht="14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</row>
    <row r="445" spans="1:32" ht="14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</row>
    <row r="446" spans="1:32" ht="14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</row>
    <row r="447" spans="1:32" ht="14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</row>
    <row r="448" spans="1:32" ht="14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</row>
    <row r="449" spans="1:32" ht="14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</row>
    <row r="450" spans="1:32" ht="14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</row>
    <row r="451" spans="1:32" ht="14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</row>
    <row r="452" spans="1:32" ht="14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</row>
    <row r="453" spans="1:32" ht="14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</row>
    <row r="454" spans="1:32" ht="14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</row>
    <row r="455" spans="1:32" ht="14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</row>
    <row r="456" spans="1:32" ht="14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</row>
    <row r="457" spans="1:32" ht="14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</row>
    <row r="458" spans="1:32" ht="14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</row>
    <row r="459" spans="1:32" ht="14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</row>
    <row r="460" spans="1:32" ht="14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</row>
    <row r="461" spans="1:32" ht="14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</row>
    <row r="462" spans="1:32" ht="14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</row>
    <row r="463" spans="1:32" ht="14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</row>
    <row r="464" spans="1:32" ht="14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</row>
    <row r="465" spans="1:32" ht="14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</row>
    <row r="466" spans="1:32" ht="14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</row>
    <row r="467" spans="1:32" ht="14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</row>
    <row r="468" spans="1:32" ht="14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</row>
    <row r="469" spans="1:32" ht="14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</row>
    <row r="470" spans="1:32" ht="14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</row>
    <row r="471" spans="1:32" ht="14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</row>
    <row r="472" spans="1:32" ht="14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</row>
    <row r="473" spans="1:32" ht="14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</row>
    <row r="474" spans="1:32" ht="14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</row>
    <row r="475" spans="1:32" ht="14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</row>
    <row r="476" spans="1:32" ht="14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</row>
    <row r="477" spans="1:32" ht="14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</row>
    <row r="478" spans="1:32" ht="14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</row>
    <row r="479" spans="1:32" ht="14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</row>
    <row r="480" spans="1:32" ht="14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</row>
    <row r="481" spans="1:32" ht="14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</row>
    <row r="482" spans="1:32" ht="14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</row>
    <row r="483" spans="1:32" ht="14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</row>
    <row r="484" spans="1:32" ht="14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</row>
    <row r="485" spans="1:32" ht="14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</row>
    <row r="486" spans="1:32" ht="14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</row>
    <row r="487" spans="1:32" ht="14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</row>
    <row r="488" spans="1:32" ht="14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</row>
    <row r="489" spans="1:32" ht="14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</row>
    <row r="490" spans="1:32" ht="14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</row>
    <row r="491" spans="1:32" ht="14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</row>
    <row r="492" spans="1:32" ht="14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</row>
    <row r="493" spans="1:32" ht="14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</row>
    <row r="494" spans="1:32" ht="14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</row>
    <row r="495" spans="1:32" ht="14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</row>
    <row r="496" spans="1:32" ht="14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</row>
    <row r="497" spans="1:32" ht="14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</row>
    <row r="498" spans="1:32" ht="14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</row>
    <row r="499" spans="1:32" ht="14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</row>
    <row r="500" spans="1:32" ht="14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</row>
    <row r="501" spans="1:32" ht="14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</row>
    <row r="502" spans="1:32" ht="14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</row>
    <row r="503" spans="1:32" ht="14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</row>
    <row r="504" spans="1:32" ht="14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</row>
    <row r="505" spans="1:32" ht="14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</row>
    <row r="506" spans="1:32" ht="14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</row>
    <row r="507" spans="1:32" ht="14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</row>
    <row r="508" spans="1:32" ht="14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</row>
    <row r="509" spans="1:32" ht="14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</row>
    <row r="510" spans="1:32" ht="14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</row>
    <row r="511" spans="1:32" ht="14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</row>
    <row r="512" spans="1:32" ht="14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</row>
    <row r="513" spans="1:32" ht="14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</row>
    <row r="514" spans="1:32" ht="14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</row>
    <row r="515" spans="1:32" ht="14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</row>
    <row r="516" spans="1:32" ht="14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</row>
    <row r="517" spans="1:32" ht="14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</row>
    <row r="518" spans="1:32" ht="14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</row>
    <row r="519" spans="1:32" ht="14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</row>
    <row r="520" spans="1:32" ht="14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</row>
    <row r="521" spans="1:32" ht="14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</row>
    <row r="522" spans="1:32" ht="14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</row>
    <row r="523" spans="1:32" ht="14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</row>
    <row r="524" spans="1:32" ht="14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</row>
    <row r="525" spans="1:32" ht="14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</row>
    <row r="526" spans="1:32" ht="14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</row>
    <row r="527" spans="1:32" ht="14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</row>
    <row r="528" spans="1:32" ht="14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</row>
    <row r="529" spans="1:32" ht="14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</row>
    <row r="530" spans="1:32" ht="14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</row>
    <row r="531" spans="1:32" ht="14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</row>
    <row r="532" spans="1:32" ht="14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</row>
    <row r="533" spans="1:32" ht="14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</row>
    <row r="534" spans="1:32" ht="14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</row>
    <row r="535" spans="1:32" ht="14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</row>
    <row r="536" spans="1:32" ht="14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</row>
    <row r="537" spans="1:32" ht="14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</row>
    <row r="538" spans="1:32" ht="14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</row>
    <row r="539" spans="1:32" ht="14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</row>
    <row r="540" spans="1:32" ht="14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</row>
    <row r="541" spans="1:32" ht="14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</row>
    <row r="542" spans="1:32" ht="14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</row>
    <row r="543" spans="1:32" ht="14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</row>
    <row r="544" spans="1:32" ht="14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</row>
    <row r="545" spans="1:32" ht="14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</row>
    <row r="546" spans="1:32" ht="14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</row>
    <row r="547" spans="1:32" ht="14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</row>
    <row r="548" spans="1:32" ht="14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</row>
    <row r="549" spans="1:32" ht="14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</row>
    <row r="550" spans="1:32" ht="14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</row>
    <row r="551" spans="1:32" ht="14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</row>
    <row r="552" spans="1:32" ht="14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</row>
    <row r="553" spans="1:32" ht="14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</row>
    <row r="554" spans="1:32" ht="14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</row>
    <row r="555" spans="1:32" ht="14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</row>
    <row r="556" spans="1:32" ht="14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</row>
    <row r="557" spans="1:32" ht="14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</row>
    <row r="558" spans="1:32" ht="14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</row>
    <row r="559" spans="1:32" ht="14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</row>
    <row r="560" spans="1:32" ht="14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</row>
    <row r="561" spans="1:32" ht="14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</row>
    <row r="562" spans="1:32" ht="14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</row>
    <row r="563" spans="1:32" ht="14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</row>
    <row r="564" spans="1:32" ht="14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</row>
    <row r="565" spans="1:32" ht="14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</row>
    <row r="566" spans="1:32" ht="14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</row>
    <row r="567" spans="1:32" ht="14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</row>
    <row r="568" spans="1:32" ht="14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</row>
    <row r="569" spans="1:32" ht="14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</row>
    <row r="570" spans="1:32" ht="14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</row>
    <row r="571" spans="1:32" ht="14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</row>
    <row r="572" spans="1:32" ht="14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</row>
    <row r="573" spans="1:32" ht="14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</row>
    <row r="574" spans="1:32" ht="14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</row>
    <row r="575" spans="1:32" ht="14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</row>
    <row r="576" spans="1:32" ht="14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</row>
    <row r="577" spans="1:32" ht="14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</row>
    <row r="578" spans="1:32" ht="14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</row>
    <row r="579" spans="1:32" ht="14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</row>
    <row r="580" spans="1:32" ht="14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</row>
    <row r="581" spans="1:32" ht="14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</row>
    <row r="582" spans="1:32" ht="14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</row>
    <row r="583" spans="1:32" ht="14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</row>
    <row r="584" spans="1:32" ht="14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</row>
    <row r="585" spans="1:32" ht="14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</row>
    <row r="586" spans="1:32" ht="14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</row>
    <row r="587" spans="1:32" ht="14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</row>
    <row r="588" spans="1:32" ht="14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</row>
    <row r="589" spans="1:32" ht="14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</row>
    <row r="590" spans="1:32" ht="14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</row>
    <row r="591" spans="1:32" ht="14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</row>
    <row r="592" spans="1:32" ht="14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</row>
    <row r="593" spans="1:32" ht="14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</row>
    <row r="594" spans="1:32" ht="14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</row>
    <row r="595" spans="1:32" ht="14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</row>
    <row r="596" spans="1:32" ht="14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</row>
    <row r="597" spans="1:32" ht="14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</row>
    <row r="598" spans="1:32" ht="14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</row>
    <row r="599" spans="1:32" ht="14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</row>
    <row r="600" spans="1:32" ht="14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</row>
    <row r="601" spans="1:32" ht="14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</row>
    <row r="602" spans="1:32" ht="14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</row>
    <row r="603" spans="1:32" ht="14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</row>
    <row r="604" spans="1:32" ht="14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</row>
    <row r="605" spans="1:32" ht="14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</row>
    <row r="606" spans="1:32" ht="14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</row>
    <row r="607" spans="1:32" ht="14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</row>
    <row r="608" spans="1:32" ht="14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</row>
    <row r="609" spans="1:32" ht="14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</row>
    <row r="610" spans="1:32" ht="14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</row>
    <row r="611" spans="1:32" ht="14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</row>
    <row r="612" spans="1:32" ht="14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</row>
    <row r="613" spans="1:32" ht="14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</row>
    <row r="614" spans="1:32" ht="14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</row>
    <row r="615" spans="1:32" ht="14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</row>
    <row r="616" spans="1:32" ht="14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</row>
    <row r="617" spans="1:32" ht="14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</row>
    <row r="618" spans="1:32" ht="14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</row>
    <row r="619" spans="1:32" ht="14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</row>
    <row r="620" spans="1:32" ht="14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</row>
    <row r="621" spans="1:32" ht="14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</row>
    <row r="622" spans="1:32" ht="14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</row>
    <row r="623" spans="1:32" ht="14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</row>
    <row r="624" spans="1:32" ht="14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</row>
    <row r="625" spans="1:32" ht="14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</row>
    <row r="626" spans="1:32" ht="14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</row>
    <row r="627" spans="1:32" ht="14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</row>
    <row r="628" spans="1:32" ht="14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</row>
    <row r="629" spans="1:32" ht="14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</row>
    <row r="630" spans="1:32" ht="14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</row>
    <row r="631" spans="1:32" ht="14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</row>
    <row r="632" spans="1:32" ht="14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</row>
    <row r="633" spans="1:32" ht="14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</row>
    <row r="634" spans="1:32" ht="14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</row>
    <row r="635" spans="1:32" ht="14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</row>
    <row r="636" spans="1:32" ht="14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</row>
    <row r="637" spans="1:32" ht="14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</row>
    <row r="638" spans="1:32" ht="14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</row>
    <row r="639" spans="1:32" ht="14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</row>
    <row r="640" spans="1:32" ht="14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</row>
    <row r="641" spans="1:32" ht="14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</row>
    <row r="642" spans="1:32" ht="14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</row>
    <row r="643" spans="1:32" ht="14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</row>
    <row r="644" spans="1:32" ht="14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</row>
    <row r="645" spans="1:32" ht="14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</row>
    <row r="646" spans="1:32" ht="14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</row>
    <row r="647" spans="1:32" ht="14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</row>
    <row r="648" spans="1:32" ht="14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</row>
    <row r="649" spans="1:32" ht="14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</row>
    <row r="650" spans="1:32" ht="14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</row>
    <row r="651" spans="1:32" ht="14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</row>
    <row r="652" spans="1:32" ht="14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</row>
    <row r="653" spans="1:32" ht="14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</row>
    <row r="654" spans="1:32" ht="14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</row>
    <row r="655" spans="1:32" ht="14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</row>
    <row r="656" spans="1:32" ht="14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</row>
    <row r="657" spans="1:32" ht="14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</row>
    <row r="658" spans="1:32" ht="14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</row>
    <row r="659" spans="1:32" ht="14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</row>
    <row r="660" spans="1:32" ht="14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</row>
    <row r="661" spans="1:32" ht="14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</row>
    <row r="662" spans="1:32" ht="14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</row>
    <row r="663" spans="1:32" ht="14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</row>
    <row r="664" spans="1:32" ht="14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</row>
    <row r="665" spans="1:32" ht="14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</row>
    <row r="666" spans="1:32" ht="14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</row>
    <row r="667" spans="1:32" ht="14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</row>
    <row r="668" spans="1:32" ht="14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</row>
    <row r="669" spans="1:32" ht="14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</row>
    <row r="670" spans="1:32" ht="14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</row>
    <row r="671" spans="1:32" ht="14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</row>
    <row r="672" spans="1:32" ht="14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</row>
    <row r="673" spans="1:32" ht="14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</row>
    <row r="674" spans="1:32" ht="14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</row>
    <row r="675" spans="1:32" ht="14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</row>
    <row r="676" spans="1:32" ht="14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</row>
    <row r="677" spans="1:32" ht="14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</row>
    <row r="678" spans="1:32" ht="14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</row>
    <row r="679" spans="1:32" ht="14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</row>
    <row r="680" spans="1:32" ht="14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</row>
    <row r="681" spans="1:32" ht="14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</row>
    <row r="682" spans="1:32" ht="14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</row>
    <row r="683" spans="1:32" ht="14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</row>
    <row r="684" spans="1:32" ht="14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</row>
    <row r="685" spans="1:32" ht="14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</row>
    <row r="686" spans="1:32" ht="14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</row>
    <row r="687" spans="1:32" ht="14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</row>
    <row r="688" spans="1:32" ht="14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</row>
    <row r="689" spans="1:32" ht="14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</row>
    <row r="690" spans="1:32" ht="14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</row>
    <row r="691" spans="1:32" ht="14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</row>
    <row r="692" spans="1:32" ht="14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</row>
    <row r="693" spans="1:32" ht="14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</row>
    <row r="694" spans="1:32" ht="14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</row>
    <row r="695" spans="1:32" ht="14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</row>
    <row r="696" spans="1:32" ht="14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</row>
    <row r="697" spans="1:32" ht="14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</row>
    <row r="698" spans="1:32" ht="14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</row>
    <row r="699" spans="1:32" ht="14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</row>
    <row r="700" spans="1:32" ht="14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</row>
    <row r="701" spans="1:32" ht="14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</row>
    <row r="702" spans="1:32" ht="14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</row>
    <row r="703" spans="1:32" ht="14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</row>
    <row r="704" spans="1:32" ht="14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</row>
    <row r="705" spans="1:32" ht="14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</row>
    <row r="706" spans="1:32" ht="14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</row>
    <row r="707" spans="1:32" ht="14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</row>
    <row r="708" spans="1:32" ht="14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</row>
    <row r="709" spans="1:32" ht="14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</row>
    <row r="710" spans="1:32" ht="14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</row>
    <row r="711" spans="1:32" ht="14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</row>
    <row r="712" spans="1:32" ht="14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</row>
    <row r="713" spans="1:32" ht="14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</row>
    <row r="714" spans="1:32" ht="14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</row>
    <row r="715" spans="1:32" ht="14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</row>
    <row r="716" spans="1:32" ht="14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</row>
    <row r="717" spans="1:32" ht="14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</row>
    <row r="718" spans="1:32" ht="14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</row>
    <row r="719" spans="1:32" ht="14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</row>
    <row r="720" spans="1:32" ht="14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</row>
    <row r="721" spans="1:32" ht="14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</row>
    <row r="722" spans="1:32" ht="14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</row>
    <row r="723" spans="1:32" ht="14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</row>
    <row r="724" spans="1:32" ht="14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</row>
    <row r="725" spans="1:32" ht="14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</row>
    <row r="726" spans="1:32" ht="14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</row>
    <row r="727" spans="1:32" ht="14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</row>
    <row r="728" spans="1:32" ht="14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</row>
    <row r="729" spans="1:32" ht="14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</row>
    <row r="730" spans="1:32" ht="14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</row>
    <row r="731" spans="1:32" ht="14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</row>
    <row r="732" spans="1:32" ht="14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</row>
    <row r="733" spans="1:32" ht="14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</row>
    <row r="734" spans="1:32" ht="14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</row>
    <row r="735" spans="1:32" ht="14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</row>
    <row r="736" spans="1:32" ht="14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</row>
    <row r="737" spans="1:32" ht="14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</row>
    <row r="738" spans="1:32" ht="14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</row>
    <row r="739" spans="1:32" ht="14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</row>
    <row r="740" spans="1:32" ht="14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</row>
    <row r="741" spans="1:32" ht="14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</row>
    <row r="742" spans="1:32" ht="14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</row>
    <row r="743" spans="1:32" ht="14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</row>
    <row r="744" spans="1:32" ht="14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</row>
    <row r="745" spans="1:32" ht="14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</row>
    <row r="746" spans="1:32" ht="14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</row>
    <row r="747" spans="1:32" ht="14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</row>
    <row r="748" spans="1:32" ht="14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</row>
    <row r="749" spans="1:32" ht="14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</row>
    <row r="750" spans="1:32" ht="14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</row>
    <row r="751" spans="1:32" ht="14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</row>
    <row r="752" spans="1:32" ht="14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</row>
    <row r="753" spans="1:32" ht="14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</row>
    <row r="754" spans="1:32" ht="14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</row>
    <row r="755" spans="1:32" ht="14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</row>
    <row r="756" spans="1:32" ht="14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</row>
    <row r="757" spans="1:32" ht="14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</row>
    <row r="758" spans="1:32" ht="14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</row>
    <row r="759" spans="1:32" ht="14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</row>
    <row r="760" spans="1:32" ht="14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</row>
    <row r="761" spans="1:32" ht="14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</row>
    <row r="762" spans="1:32" ht="14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</row>
    <row r="763" spans="1:32" ht="14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</row>
    <row r="764" spans="1:32" ht="14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</row>
    <row r="765" spans="1:32" ht="14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</row>
    <row r="766" spans="1:32" ht="14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</row>
    <row r="767" spans="1:32" ht="14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</row>
    <row r="768" spans="1:32" ht="14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</row>
    <row r="769" spans="1:32" ht="14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</row>
    <row r="770" spans="1:32" ht="14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</row>
    <row r="771" spans="1:32" ht="14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</row>
    <row r="772" spans="1:32" ht="14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</row>
    <row r="773" spans="1:32" ht="14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</row>
    <row r="774" spans="1:32" ht="14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</row>
    <row r="775" spans="1:32" ht="14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</row>
    <row r="776" spans="1:32" ht="14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</row>
    <row r="777" spans="1:32" ht="14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</row>
    <row r="778" spans="1:32" ht="14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</row>
    <row r="779" spans="1:32" ht="14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</row>
    <row r="780" spans="1:32" ht="14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</row>
    <row r="781" spans="1:32" ht="14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</row>
    <row r="782" spans="1:32" ht="14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</row>
    <row r="783" spans="1:32" ht="14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</row>
    <row r="784" spans="1:32" ht="14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</row>
    <row r="785" spans="1:32" ht="14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</row>
    <row r="786" spans="1:32" ht="14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</row>
    <row r="787" spans="1:32" ht="14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</row>
    <row r="788" spans="1:32" ht="14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</row>
    <row r="789" spans="1:32" ht="14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</row>
    <row r="790" spans="1:32" ht="14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</row>
    <row r="791" spans="1:32" ht="14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</row>
    <row r="792" spans="1:32" ht="14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</row>
    <row r="793" spans="1:32" ht="14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</row>
    <row r="794" spans="1:32" ht="14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</row>
    <row r="795" spans="1:32" ht="14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</row>
    <row r="796" spans="1:32" ht="14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</row>
    <row r="797" spans="1:32" ht="14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</row>
    <row r="798" spans="1:32" ht="14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</row>
    <row r="799" spans="1:32" ht="14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</row>
    <row r="800" spans="1:32" ht="14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</row>
    <row r="801" spans="1:32" ht="14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</row>
    <row r="802" spans="1:32" ht="14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</row>
    <row r="803" spans="1:32" ht="14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</row>
    <row r="804" spans="1:32" ht="14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</row>
    <row r="805" spans="1:32" ht="14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</row>
    <row r="806" spans="1:32" ht="14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</row>
    <row r="807" spans="1:32" ht="14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</row>
    <row r="808" spans="1:32" ht="14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</row>
    <row r="809" spans="1:32" ht="14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</row>
    <row r="810" spans="1:32" ht="14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</row>
    <row r="811" spans="1:32" ht="14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</row>
    <row r="812" spans="1:32" ht="14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</row>
    <row r="813" spans="1:32" ht="14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</row>
    <row r="814" spans="1:32" ht="14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</row>
    <row r="815" spans="1:32" ht="14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</row>
    <row r="816" spans="1:32" ht="14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</row>
    <row r="817" spans="1:32" ht="14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</row>
    <row r="818" spans="1:32" ht="14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</row>
    <row r="819" spans="1:32" ht="14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</row>
    <row r="820" spans="1:32" ht="14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</row>
    <row r="821" spans="1:32" ht="14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</row>
    <row r="822" spans="1:32" ht="14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</row>
    <row r="823" spans="1:32" ht="14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</row>
    <row r="824" spans="1:32" ht="14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</row>
    <row r="825" spans="1:32" ht="14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</row>
    <row r="826" spans="1:32" ht="14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</row>
    <row r="827" spans="1:32" ht="14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</row>
    <row r="828" spans="1:32" ht="14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</row>
    <row r="829" spans="1:32" ht="14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</row>
    <row r="830" spans="1:32" ht="14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</row>
    <row r="831" spans="1:32" ht="14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</row>
    <row r="832" spans="1:32" ht="14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</row>
    <row r="833" spans="1:32" ht="14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</row>
    <row r="834" spans="1:32" ht="14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</row>
    <row r="835" spans="1:32" ht="14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</row>
    <row r="836" spans="1:32" ht="14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</row>
    <row r="837" spans="1:32" ht="14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</row>
    <row r="838" spans="1:32" ht="14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</row>
    <row r="839" spans="1:32" ht="14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</row>
    <row r="840" spans="1:32" ht="14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</row>
    <row r="841" spans="1:32" ht="14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</row>
    <row r="842" spans="1:32" ht="14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</row>
    <row r="843" spans="1:32" ht="14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</row>
    <row r="844" spans="1:32" ht="14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</row>
    <row r="845" spans="1:32" ht="14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</row>
    <row r="846" spans="1:32" ht="14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</row>
    <row r="847" spans="1:32" ht="14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</row>
    <row r="848" spans="1:32" ht="14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</row>
    <row r="849" spans="1:32" ht="14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</row>
    <row r="850" spans="1:32" ht="14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</row>
    <row r="851" spans="1:32" ht="14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</row>
    <row r="852" spans="1:32" ht="14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</row>
    <row r="853" spans="1:32" ht="14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</row>
    <row r="854" spans="1:32" ht="14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</row>
    <row r="855" spans="1:32" ht="14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</row>
    <row r="856" spans="1:32" ht="14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</row>
    <row r="857" spans="1:32" ht="14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</row>
    <row r="858" spans="1:32" ht="14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</row>
    <row r="859" spans="1:32" ht="14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</row>
    <row r="860" spans="1:32" ht="14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</row>
    <row r="861" spans="1:32" ht="14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</row>
    <row r="862" spans="1:32" ht="14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</row>
    <row r="863" spans="1:32" ht="14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</row>
    <row r="864" spans="1:32" ht="14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</row>
    <row r="865" spans="1:32" ht="14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</row>
    <row r="866" spans="1:32" ht="14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</row>
    <row r="867" spans="1:32" ht="14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</row>
    <row r="868" spans="1:32" ht="14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</row>
    <row r="869" spans="1:32" ht="14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</row>
    <row r="870" spans="1:32" ht="14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</row>
    <row r="871" spans="1:32" ht="14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</row>
    <row r="872" spans="1:32" ht="14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</row>
    <row r="873" spans="1:32" ht="14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</row>
    <row r="874" spans="1:32" ht="14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</row>
    <row r="875" spans="1:32" ht="14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</row>
    <row r="876" spans="1:32" ht="14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</row>
    <row r="877" spans="1:32" ht="14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</row>
    <row r="878" spans="1:32" ht="14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</row>
    <row r="879" spans="1:32" ht="14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</row>
    <row r="880" spans="1:32" ht="14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</row>
    <row r="881" spans="1:32" ht="14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</row>
    <row r="882" spans="1:32" ht="14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</row>
    <row r="883" spans="1:32" ht="14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</row>
    <row r="884" spans="1:32" ht="14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</row>
    <row r="885" spans="1:32" ht="14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</row>
    <row r="886" spans="1:32" ht="14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</row>
    <row r="887" spans="1:32" ht="14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</row>
    <row r="888" spans="1:32" ht="14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</row>
    <row r="889" spans="1:32" ht="14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</row>
    <row r="890" spans="1:32" ht="14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</row>
    <row r="891" spans="1:32" ht="14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</row>
    <row r="892" spans="1:32" ht="14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</row>
    <row r="893" spans="1:32" ht="14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</row>
    <row r="894" spans="1:32" ht="14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</row>
    <row r="895" spans="1:32" ht="14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</row>
    <row r="896" spans="1:32" ht="14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</row>
    <row r="897" spans="1:32" ht="14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</row>
    <row r="898" spans="1:32" ht="14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</row>
    <row r="899" spans="1:32" ht="14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</row>
    <row r="900" spans="1:32" ht="14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</row>
    <row r="901" spans="1:32" ht="14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</row>
    <row r="902" spans="1:32" ht="14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</row>
    <row r="903" spans="1:32" ht="14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</row>
    <row r="904" spans="1:32" ht="14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</row>
    <row r="905" spans="1:32" ht="14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</row>
    <row r="906" spans="1:32" ht="14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</row>
    <row r="907" spans="1:32" ht="14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</row>
    <row r="908" spans="1:32" ht="14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</row>
    <row r="909" spans="1:32" ht="14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</row>
    <row r="910" spans="1:32" ht="14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</row>
    <row r="911" spans="1:32" ht="14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</row>
    <row r="912" spans="1:32" ht="14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</row>
    <row r="913" spans="1:32" ht="14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</row>
    <row r="914" spans="1:32" ht="14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</row>
    <row r="915" spans="1:32" ht="14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</row>
    <row r="916" spans="1:32" ht="14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</row>
    <row r="917" spans="1:32" ht="14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</row>
    <row r="918" spans="1:32" ht="14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</row>
    <row r="919" spans="1:32" ht="14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</row>
    <row r="920" spans="1:32" ht="14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</row>
    <row r="921" spans="1:32" ht="14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</row>
    <row r="922" spans="1:32" ht="14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</row>
    <row r="923" spans="1:32" ht="14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</row>
    <row r="924" spans="1:32" ht="14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</row>
    <row r="925" spans="1:32" ht="14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</row>
    <row r="926" spans="1:32" ht="14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</row>
    <row r="927" spans="1:32" ht="14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</row>
    <row r="928" spans="1:32" ht="14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</row>
    <row r="929" spans="1:32" ht="14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</row>
    <row r="930" spans="1:32" ht="14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</row>
    <row r="931" spans="1:32" ht="14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</row>
    <row r="932" spans="1:32" ht="14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</row>
    <row r="933" spans="1:32" ht="14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</row>
    <row r="934" spans="1:32" ht="14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</row>
    <row r="935" spans="1:32" ht="14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</row>
    <row r="936" spans="1:32" ht="14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</row>
    <row r="937" spans="1:32" ht="14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</row>
    <row r="938" spans="1:32" ht="14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</row>
    <row r="939" spans="1:32" ht="14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</row>
    <row r="940" spans="1:32" ht="14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</row>
    <row r="941" spans="1:32" ht="14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</row>
    <row r="942" spans="1:32" ht="14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</row>
    <row r="943" spans="1:32" ht="14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</row>
    <row r="944" spans="1:32" ht="14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</row>
    <row r="945" spans="1:32" ht="14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</row>
    <row r="946" spans="1:32" ht="14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</row>
    <row r="947" spans="1:32" ht="14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</row>
    <row r="948" spans="1:32" ht="14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</row>
    <row r="949" spans="1:32" ht="14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</row>
    <row r="950" spans="1:32" ht="14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</row>
    <row r="951" spans="1:32" ht="14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</row>
    <row r="952" spans="1:32" ht="14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</row>
    <row r="953" spans="1:32" ht="14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</row>
    <row r="954" spans="1:32" ht="14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</row>
    <row r="955" spans="1:32" ht="14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</row>
    <row r="956" spans="1:32" ht="14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</row>
    <row r="957" spans="1:32" ht="14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</row>
    <row r="958" spans="1:32" ht="14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</row>
    <row r="959" spans="1:32" ht="14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</row>
    <row r="960" spans="1:32" ht="14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</row>
    <row r="961" spans="1:32" ht="14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</row>
    <row r="962" spans="1:32" ht="14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</row>
    <row r="963" spans="1:32" ht="14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</row>
    <row r="964" spans="1:32" ht="14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</row>
    <row r="965" spans="1:32" ht="14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</row>
    <row r="966" spans="1:32" ht="14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</row>
    <row r="967" spans="1:32" ht="14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</row>
    <row r="968" spans="1:32" ht="14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</row>
    <row r="969" spans="1:32" ht="14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</row>
    <row r="970" spans="1:32" ht="14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</row>
    <row r="971" spans="1:32" ht="14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</row>
    <row r="972" spans="1:32" ht="14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</row>
    <row r="973" spans="1:32" ht="14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</row>
    <row r="974" spans="1:32" ht="14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</row>
    <row r="975" spans="1:32" ht="14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</row>
    <row r="976" spans="1:32" ht="14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</row>
    <row r="977" spans="1:32" ht="14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</row>
    <row r="978" spans="1:32" ht="14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</row>
    <row r="979" spans="1:32" ht="14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</row>
    <row r="980" spans="1:32" ht="14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</row>
    <row r="981" spans="1:32" ht="14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</row>
    <row r="982" spans="1:32" ht="14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</row>
    <row r="983" spans="1:32" ht="14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</row>
    <row r="984" spans="1:32" ht="14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</row>
    <row r="985" spans="1:32" ht="14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</row>
    <row r="986" spans="1:32" ht="14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</row>
    <row r="987" spans="1:32" ht="14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</row>
    <row r="988" spans="1:32" ht="14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</row>
    <row r="989" spans="1:32" ht="14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</row>
    <row r="990" spans="1:32" ht="14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</row>
    <row r="991" spans="1:32" ht="14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</row>
    <row r="992" spans="1:32" ht="14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</row>
    <row r="993" spans="1:32" ht="14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</row>
    <row r="994" spans="1:32" ht="14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</row>
    <row r="995" spans="1:32" ht="14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</row>
    <row r="996" spans="1:32" ht="14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</row>
    <row r="997" spans="1:32" ht="14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</row>
    <row r="998" spans="1:32" ht="14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</row>
    <row r="999" spans="1:32" ht="14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</row>
    <row r="1000" spans="1:32" ht="14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</row>
    <row r="1001" spans="1:32" ht="14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</row>
    <row r="1002" spans="1:32" ht="14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</row>
  </sheetData>
  <mergeCells count="1"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B5394"/>
    <outlinePr summaryBelow="0" summaryRight="0"/>
  </sheetPr>
  <dimension ref="A1:AF1002"/>
  <sheetViews>
    <sheetView showGridLines="0"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 x14ac:dyDescent="0.15"/>
  <cols>
    <col min="1" max="1" width="15" customWidth="1"/>
    <col min="6" max="6" width="13.83203125" customWidth="1"/>
    <col min="7" max="7" width="16" customWidth="1"/>
    <col min="8" max="8" width="12.5" customWidth="1"/>
    <col min="9" max="9" width="10.5" customWidth="1"/>
    <col min="21" max="21" width="13" customWidth="1"/>
    <col min="26" max="26" width="19.33203125" customWidth="1"/>
    <col min="28" max="28" width="20" customWidth="1"/>
  </cols>
  <sheetData>
    <row r="1" spans="1:32" ht="16" x14ac:dyDescent="0.2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x14ac:dyDescent="0.2">
      <c r="A2" s="422" t="s">
        <v>182</v>
      </c>
      <c r="B2" s="27" t="s">
        <v>127</v>
      </c>
      <c r="C2" s="27" t="s">
        <v>110</v>
      </c>
      <c r="D2" s="27" t="s">
        <v>111</v>
      </c>
      <c r="E2" s="27" t="s">
        <v>112</v>
      </c>
      <c r="F2" s="27" t="s">
        <v>113</v>
      </c>
      <c r="G2" s="27" t="s">
        <v>114</v>
      </c>
      <c r="H2" s="27" t="s">
        <v>108</v>
      </c>
      <c r="I2" s="27" t="s">
        <v>109</v>
      </c>
      <c r="J2" s="27" t="s">
        <v>110</v>
      </c>
      <c r="K2" s="27" t="s">
        <v>111</v>
      </c>
      <c r="L2" s="27" t="s">
        <v>112</v>
      </c>
      <c r="M2" s="27" t="s">
        <v>113</v>
      </c>
      <c r="N2" s="27" t="s">
        <v>114</v>
      </c>
      <c r="O2" s="27" t="s">
        <v>108</v>
      </c>
      <c r="P2" s="27" t="s">
        <v>109</v>
      </c>
      <c r="Q2" s="27" t="s">
        <v>110</v>
      </c>
      <c r="R2" s="27" t="s">
        <v>111</v>
      </c>
      <c r="S2" s="27" t="s">
        <v>112</v>
      </c>
      <c r="T2" s="27" t="s">
        <v>113</v>
      </c>
      <c r="U2" s="27" t="s">
        <v>114</v>
      </c>
      <c r="V2" s="27" t="s">
        <v>108</v>
      </c>
      <c r="W2" s="27" t="s">
        <v>109</v>
      </c>
      <c r="X2" s="27" t="s">
        <v>110</v>
      </c>
      <c r="Y2" s="27" t="s">
        <v>111</v>
      </c>
      <c r="Z2" s="27" t="s">
        <v>112</v>
      </c>
      <c r="AA2" s="27" t="s">
        <v>113</v>
      </c>
      <c r="AB2" s="27" t="s">
        <v>114</v>
      </c>
      <c r="AC2" s="27" t="s">
        <v>108</v>
      </c>
      <c r="AD2" s="27" t="s">
        <v>109</v>
      </c>
      <c r="AE2" s="27" t="s">
        <v>110</v>
      </c>
      <c r="AF2" s="27" t="s">
        <v>111</v>
      </c>
    </row>
    <row r="3" spans="1:32" ht="14" x14ac:dyDescent="0.2">
      <c r="A3" s="423"/>
      <c r="B3" s="28">
        <v>43800</v>
      </c>
      <c r="C3" s="28">
        <v>43801</v>
      </c>
      <c r="D3" s="28">
        <v>43802</v>
      </c>
      <c r="E3" s="28">
        <v>43803</v>
      </c>
      <c r="F3" s="28">
        <v>43804</v>
      </c>
      <c r="G3" s="28">
        <v>43805</v>
      </c>
      <c r="H3" s="28">
        <v>43806</v>
      </c>
      <c r="I3" s="28">
        <v>43807</v>
      </c>
      <c r="J3" s="28">
        <v>43808</v>
      </c>
      <c r="K3" s="28">
        <v>43809</v>
      </c>
      <c r="L3" s="28">
        <v>43810</v>
      </c>
      <c r="M3" s="28">
        <v>43811</v>
      </c>
      <c r="N3" s="28">
        <v>43812</v>
      </c>
      <c r="O3" s="28">
        <v>43813</v>
      </c>
      <c r="P3" s="28">
        <v>43814</v>
      </c>
      <c r="Q3" s="28">
        <v>43815</v>
      </c>
      <c r="R3" s="28">
        <v>43816</v>
      </c>
      <c r="S3" s="28">
        <v>43817</v>
      </c>
      <c r="T3" s="28">
        <v>43818</v>
      </c>
      <c r="U3" s="28">
        <v>43819</v>
      </c>
      <c r="V3" s="28">
        <v>43820</v>
      </c>
      <c r="W3" s="28">
        <v>43821</v>
      </c>
      <c r="X3" s="28">
        <v>43822</v>
      </c>
      <c r="Y3" s="28">
        <v>43823</v>
      </c>
      <c r="Z3" s="28">
        <v>43824</v>
      </c>
      <c r="AA3" s="28">
        <v>43825</v>
      </c>
      <c r="AB3" s="28">
        <v>43826</v>
      </c>
      <c r="AC3" s="28">
        <v>43827</v>
      </c>
      <c r="AD3" s="28">
        <v>43828</v>
      </c>
      <c r="AE3" s="28">
        <v>43829</v>
      </c>
      <c r="AF3" s="28">
        <v>43830</v>
      </c>
    </row>
    <row r="4" spans="1:32" ht="41.25" customHeight="1" x14ac:dyDescent="0.15">
      <c r="A4" s="29" t="s">
        <v>115</v>
      </c>
      <c r="B4" s="30"/>
      <c r="C4" s="31"/>
      <c r="D4" s="31"/>
      <c r="E4" s="31" t="s">
        <v>34</v>
      </c>
      <c r="F4" s="31" t="s">
        <v>33</v>
      </c>
      <c r="G4" s="31"/>
      <c r="H4" s="31"/>
      <c r="I4" s="31"/>
      <c r="J4" s="31"/>
      <c r="K4" s="31"/>
      <c r="L4" s="31" t="s">
        <v>61</v>
      </c>
      <c r="M4" s="31" t="s">
        <v>6</v>
      </c>
      <c r="N4" s="31"/>
      <c r="O4" s="31"/>
      <c r="P4" s="30"/>
      <c r="Q4" s="31"/>
      <c r="R4" s="31"/>
      <c r="S4" s="31" t="s">
        <v>25</v>
      </c>
      <c r="T4" s="31"/>
      <c r="U4" s="55"/>
      <c r="V4" s="30"/>
      <c r="W4" s="30"/>
      <c r="X4" s="31"/>
      <c r="Y4" s="31"/>
      <c r="Z4" s="56"/>
      <c r="AA4" s="56" t="s">
        <v>35</v>
      </c>
      <c r="AB4" s="56"/>
      <c r="AC4" s="30"/>
      <c r="AD4" s="30"/>
      <c r="AE4" s="30"/>
      <c r="AF4" s="30"/>
    </row>
    <row r="5" spans="1:32" ht="36.75" customHeight="1" x14ac:dyDescent="0.15">
      <c r="A5" s="48" t="s">
        <v>122</v>
      </c>
      <c r="B5" s="33"/>
      <c r="C5" s="33"/>
      <c r="D5" s="57"/>
      <c r="E5" s="57"/>
      <c r="F5" s="33"/>
      <c r="G5" s="33"/>
      <c r="H5" s="33"/>
      <c r="I5" s="33"/>
      <c r="J5" s="48"/>
      <c r="K5" s="33" t="s">
        <v>183</v>
      </c>
      <c r="L5" s="33" t="s">
        <v>184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 t="s">
        <v>185</v>
      </c>
      <c r="AC5" s="33"/>
      <c r="AD5" s="33"/>
      <c r="AE5" s="33"/>
      <c r="AF5" s="33"/>
    </row>
    <row r="6" spans="1:32" ht="28.5" customHeight="1" x14ac:dyDescent="0.15">
      <c r="A6" s="29" t="s">
        <v>116</v>
      </c>
      <c r="B6" s="30"/>
      <c r="C6" s="31"/>
      <c r="D6" s="31"/>
      <c r="E6" s="31"/>
      <c r="F6" s="31"/>
      <c r="G6" s="30"/>
      <c r="H6" s="30"/>
      <c r="I6" s="30"/>
      <c r="K6" s="30"/>
      <c r="L6" s="30"/>
      <c r="M6" s="31"/>
      <c r="N6" s="31"/>
      <c r="O6" s="31"/>
      <c r="P6" s="30"/>
      <c r="Q6" s="30"/>
      <c r="R6" s="31"/>
      <c r="S6" s="30"/>
      <c r="T6" s="31"/>
      <c r="U6" s="31"/>
      <c r="V6" s="31"/>
      <c r="W6" s="30"/>
      <c r="X6" s="31"/>
      <c r="Y6" s="31"/>
      <c r="Z6" s="30"/>
      <c r="AA6" s="30"/>
      <c r="AB6" s="30"/>
      <c r="AC6" s="56"/>
      <c r="AD6" s="30"/>
      <c r="AE6" s="30"/>
      <c r="AF6" s="30"/>
    </row>
    <row r="7" spans="1:32" ht="26.25" customHeight="1" x14ac:dyDescent="0.15">
      <c r="A7" s="34" t="s">
        <v>117</v>
      </c>
      <c r="B7" s="35"/>
      <c r="C7" s="35"/>
      <c r="D7" s="35"/>
      <c r="E7" s="35"/>
      <c r="F7" s="35"/>
      <c r="G7" s="35"/>
      <c r="H7" s="35"/>
      <c r="I7" s="35"/>
      <c r="J7" s="35"/>
      <c r="K7" s="59"/>
      <c r="L7" s="60"/>
      <c r="M7" s="60"/>
      <c r="N7" s="59"/>
      <c r="O7" s="35"/>
      <c r="P7" s="35"/>
      <c r="Q7" s="59"/>
      <c r="R7" s="60"/>
      <c r="S7" s="60"/>
      <c r="T7" s="59"/>
      <c r="U7" s="59"/>
      <c r="V7" s="35"/>
      <c r="W7" s="35"/>
      <c r="X7" s="59"/>
      <c r="Y7" s="59"/>
      <c r="Z7" s="59"/>
      <c r="AA7" s="35"/>
      <c r="AB7" s="35"/>
      <c r="AC7" s="35"/>
      <c r="AD7" s="35"/>
      <c r="AE7" s="59"/>
      <c r="AF7" s="59"/>
    </row>
    <row r="8" spans="1:32" ht="29.25" customHeight="1" x14ac:dyDescent="0.15">
      <c r="A8" s="29" t="s">
        <v>118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 spans="1:32" ht="14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4" x14ac:dyDescent="0.15">
      <c r="A10" s="39"/>
      <c r="B10" s="40"/>
      <c r="C10" s="41"/>
      <c r="D10" s="41"/>
      <c r="E10" s="41"/>
      <c r="F10" s="41"/>
      <c r="G10" s="41"/>
      <c r="H10" s="41"/>
      <c r="I10" s="41"/>
      <c r="J10" s="41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</row>
    <row r="11" spans="1:32" ht="14" x14ac:dyDescent="0.15">
      <c r="A11" s="42"/>
      <c r="B11" s="43"/>
      <c r="C11" s="38"/>
      <c r="D11" s="38"/>
      <c r="E11" s="38"/>
      <c r="F11" s="38"/>
      <c r="G11" s="38"/>
      <c r="H11" s="38"/>
      <c r="I11" s="38"/>
      <c r="J11" s="38"/>
      <c r="K11" s="43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4" x14ac:dyDescent="0.15">
      <c r="A12" s="44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</row>
    <row r="13" spans="1:32" ht="14" x14ac:dyDescent="0.15">
      <c r="A13" s="42"/>
      <c r="B13" s="38"/>
      <c r="C13" s="38"/>
      <c r="D13" s="38"/>
      <c r="E13" s="38"/>
      <c r="F13" s="38"/>
      <c r="G13" s="38"/>
      <c r="H13" s="38"/>
      <c r="I13" s="38"/>
      <c r="J13" s="38"/>
      <c r="K13" s="45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14" x14ac:dyDescent="0.15">
      <c r="A14" s="4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</row>
    <row r="15" spans="1:32" ht="14" x14ac:dyDescent="0.15">
      <c r="A15" s="42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4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</row>
    <row r="17" spans="1:32" ht="14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</row>
    <row r="18" spans="1:32" ht="14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</row>
    <row r="19" spans="1:32" ht="14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</row>
    <row r="20" spans="1:32" ht="14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</row>
    <row r="21" spans="1:32" ht="14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</row>
    <row r="22" spans="1:32" ht="14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</row>
    <row r="23" spans="1:32" ht="14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</row>
    <row r="24" spans="1:32" ht="14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</row>
    <row r="25" spans="1:32" ht="14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</row>
    <row r="26" spans="1:32" ht="14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</row>
    <row r="27" spans="1:32" ht="14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</row>
    <row r="28" spans="1:32" ht="14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</row>
    <row r="29" spans="1:32" ht="14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</row>
    <row r="30" spans="1:32" ht="14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</row>
    <row r="31" spans="1:32" ht="14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</row>
    <row r="32" spans="1:32" ht="14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</row>
    <row r="33" spans="1:32" ht="14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</row>
    <row r="34" spans="1:32" ht="14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</row>
    <row r="35" spans="1:32" ht="14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</row>
    <row r="36" spans="1:32" ht="14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</row>
    <row r="37" spans="1:32" ht="14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</row>
    <row r="38" spans="1:32" ht="14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</row>
    <row r="39" spans="1:32" ht="14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</row>
    <row r="40" spans="1:32" ht="14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</row>
    <row r="41" spans="1:32" ht="14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</row>
    <row r="42" spans="1:32" ht="14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</row>
    <row r="43" spans="1:32" ht="14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 ht="14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</row>
    <row r="45" spans="1:32" ht="14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 spans="1:32" ht="14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 spans="1:32" ht="14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</row>
    <row r="48" spans="1:32" ht="14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</row>
    <row r="49" spans="1:32" ht="14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</row>
    <row r="50" spans="1:32" ht="14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</row>
    <row r="51" spans="1:32" ht="14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</row>
    <row r="52" spans="1:32" ht="14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</row>
    <row r="53" spans="1:32" ht="14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</row>
    <row r="54" spans="1:32" ht="14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</row>
    <row r="55" spans="1:32" ht="14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</row>
    <row r="56" spans="1:32" ht="14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</row>
    <row r="57" spans="1:32" ht="14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</row>
    <row r="58" spans="1:32" ht="14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</row>
    <row r="59" spans="1:32" ht="14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</row>
    <row r="60" spans="1:32" ht="14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</row>
    <row r="61" spans="1:32" ht="14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</row>
    <row r="62" spans="1:32" ht="14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</row>
    <row r="63" spans="1:32" ht="14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</row>
    <row r="64" spans="1:32" ht="14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</row>
    <row r="65" spans="1:32" ht="14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</row>
    <row r="66" spans="1:32" ht="14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</row>
    <row r="67" spans="1:32" ht="14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</row>
    <row r="68" spans="1:32" ht="14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</row>
    <row r="69" spans="1:32" ht="14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</row>
    <row r="70" spans="1:32" ht="14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</row>
    <row r="71" spans="1:32" ht="14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</row>
    <row r="72" spans="1:32" ht="14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</row>
    <row r="73" spans="1:32" ht="14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</row>
    <row r="74" spans="1:32" ht="14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</row>
    <row r="75" spans="1:32" ht="14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</row>
    <row r="76" spans="1:32" ht="14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</row>
    <row r="77" spans="1:32" ht="14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</row>
    <row r="78" spans="1:32" ht="14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</row>
    <row r="79" spans="1:32" ht="14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1:32" ht="14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</row>
    <row r="81" spans="1:32" ht="14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</row>
    <row r="82" spans="1:32" ht="14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</row>
    <row r="83" spans="1:32" ht="14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</row>
    <row r="84" spans="1:32" ht="14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</row>
    <row r="85" spans="1:32" ht="14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</row>
    <row r="86" spans="1:32" ht="14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</row>
    <row r="87" spans="1:32" ht="14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</row>
    <row r="88" spans="1:32" ht="14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</row>
    <row r="89" spans="1:32" ht="14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</row>
    <row r="90" spans="1:32" ht="14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</row>
    <row r="91" spans="1:32" ht="14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</row>
    <row r="92" spans="1:32" ht="14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</row>
    <row r="93" spans="1:32" ht="14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</row>
    <row r="94" spans="1:32" ht="14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</row>
    <row r="95" spans="1:32" ht="14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</row>
    <row r="96" spans="1:32" ht="14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</row>
    <row r="97" spans="1:32" ht="14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</row>
    <row r="98" spans="1:32" ht="14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</row>
    <row r="99" spans="1:32" ht="14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</row>
    <row r="100" spans="1:32" ht="14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</row>
    <row r="101" spans="1:32" ht="14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</row>
    <row r="102" spans="1:32" ht="14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</row>
    <row r="103" spans="1:32" ht="14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</row>
    <row r="104" spans="1:32" ht="14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</row>
    <row r="105" spans="1:32" ht="14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</row>
    <row r="106" spans="1:32" ht="14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</row>
    <row r="107" spans="1:32" ht="14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</row>
    <row r="108" spans="1:32" ht="14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</row>
    <row r="109" spans="1:32" ht="14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</row>
    <row r="110" spans="1:32" ht="14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</row>
    <row r="111" spans="1:32" ht="14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</row>
    <row r="112" spans="1:32" ht="14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</row>
    <row r="113" spans="1:32" ht="14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</row>
    <row r="114" spans="1:32" ht="14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</row>
    <row r="115" spans="1:32" ht="14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</row>
    <row r="116" spans="1:32" ht="14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</row>
    <row r="117" spans="1:32" ht="14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</row>
    <row r="118" spans="1:32" ht="14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</row>
    <row r="119" spans="1:32" ht="14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</row>
    <row r="120" spans="1:32" ht="14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</row>
    <row r="121" spans="1:32" ht="14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</row>
    <row r="122" spans="1:32" ht="14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</row>
    <row r="123" spans="1:32" ht="14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</row>
    <row r="124" spans="1:32" ht="14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</row>
    <row r="125" spans="1:32" ht="14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</row>
    <row r="126" spans="1:32" ht="14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</row>
    <row r="127" spans="1:32" ht="14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</row>
    <row r="128" spans="1:32" ht="14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</row>
    <row r="129" spans="1:32" ht="14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</row>
    <row r="130" spans="1:32" ht="14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</row>
    <row r="131" spans="1:32" ht="14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</row>
    <row r="132" spans="1:32" ht="14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:32" ht="14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</row>
    <row r="134" spans="1:32" ht="14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</row>
    <row r="135" spans="1:32" ht="14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</row>
    <row r="136" spans="1:32" ht="14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1:32" ht="14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</row>
    <row r="138" spans="1:32" ht="14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</row>
    <row r="139" spans="1:32" ht="14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</row>
    <row r="140" spans="1:32" ht="14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</row>
    <row r="141" spans="1:32" ht="14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</row>
    <row r="142" spans="1:32" ht="14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</row>
    <row r="143" spans="1:32" ht="14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</row>
    <row r="144" spans="1:32" ht="14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</row>
    <row r="145" spans="1:32" ht="14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</row>
    <row r="146" spans="1:32" ht="14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</row>
    <row r="147" spans="1:32" ht="14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</row>
    <row r="148" spans="1:32" ht="14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</row>
    <row r="149" spans="1:32" ht="14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</row>
    <row r="150" spans="1:32" ht="14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</row>
    <row r="151" spans="1:32" ht="14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</row>
    <row r="152" spans="1:32" ht="14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</row>
    <row r="153" spans="1:32" ht="14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</row>
    <row r="154" spans="1:32" ht="14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</row>
    <row r="155" spans="1:32" ht="14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</row>
    <row r="156" spans="1:32" ht="14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</row>
    <row r="157" spans="1:32" ht="14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</row>
    <row r="158" spans="1:32" ht="14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</row>
    <row r="159" spans="1:32" ht="14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</row>
    <row r="160" spans="1:32" ht="14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</row>
    <row r="161" spans="1:32" ht="14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</row>
    <row r="162" spans="1:32" ht="14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</row>
    <row r="163" spans="1:32" ht="14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</row>
    <row r="164" spans="1:32" ht="14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</row>
    <row r="165" spans="1:32" ht="14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</row>
    <row r="166" spans="1:32" ht="14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</row>
    <row r="167" spans="1:32" ht="14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</row>
    <row r="168" spans="1:32" ht="14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</row>
    <row r="169" spans="1:32" ht="14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</row>
    <row r="170" spans="1:32" ht="14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</row>
    <row r="171" spans="1:32" ht="14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</row>
    <row r="172" spans="1:32" ht="14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</row>
    <row r="173" spans="1:32" ht="14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</row>
    <row r="174" spans="1:32" ht="14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</row>
    <row r="175" spans="1:32" ht="14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</row>
    <row r="176" spans="1:32" ht="14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</row>
    <row r="177" spans="1:32" ht="14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</row>
    <row r="178" spans="1:32" ht="14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</row>
    <row r="179" spans="1:32" ht="14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</row>
    <row r="180" spans="1:32" ht="14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</row>
    <row r="181" spans="1:32" ht="14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</row>
    <row r="182" spans="1:32" ht="14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</row>
    <row r="183" spans="1:32" ht="14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</row>
    <row r="184" spans="1:32" ht="14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</row>
    <row r="185" spans="1:32" ht="14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</row>
    <row r="186" spans="1:32" ht="14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</row>
    <row r="187" spans="1:32" ht="14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</row>
    <row r="188" spans="1:32" ht="14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</row>
    <row r="189" spans="1:32" ht="14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</row>
    <row r="190" spans="1:32" ht="14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</row>
    <row r="191" spans="1:32" ht="14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</row>
    <row r="192" spans="1:32" ht="14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</row>
    <row r="193" spans="1:32" ht="14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</row>
    <row r="194" spans="1:32" ht="14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</row>
    <row r="195" spans="1:32" ht="14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</row>
    <row r="196" spans="1:32" ht="14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</row>
    <row r="197" spans="1:32" ht="14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</row>
    <row r="198" spans="1:32" ht="14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</row>
    <row r="199" spans="1:32" ht="14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</row>
    <row r="200" spans="1:32" ht="14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</row>
    <row r="201" spans="1:32" ht="14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</row>
    <row r="202" spans="1:32" ht="14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</row>
    <row r="203" spans="1:32" ht="14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</row>
    <row r="204" spans="1:32" ht="14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</row>
    <row r="205" spans="1:32" ht="14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</row>
    <row r="206" spans="1:32" ht="14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</row>
    <row r="207" spans="1:32" ht="14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</row>
    <row r="208" spans="1:32" ht="14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</row>
    <row r="209" spans="1:32" ht="14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</row>
    <row r="210" spans="1:32" ht="14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</row>
    <row r="211" spans="1:32" ht="14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</row>
    <row r="212" spans="1:32" ht="14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</row>
    <row r="213" spans="1:32" ht="14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</row>
    <row r="214" spans="1:32" ht="14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</row>
    <row r="215" spans="1:32" ht="14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</row>
    <row r="216" spans="1:32" ht="14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</row>
    <row r="217" spans="1:32" ht="14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</row>
    <row r="218" spans="1:32" ht="14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</row>
    <row r="219" spans="1:32" ht="14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</row>
    <row r="220" spans="1:32" ht="14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</row>
    <row r="221" spans="1:32" ht="14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</row>
    <row r="222" spans="1:32" ht="14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</row>
    <row r="223" spans="1:32" ht="14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</row>
    <row r="224" spans="1:32" ht="14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</row>
    <row r="225" spans="1:32" ht="14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</row>
    <row r="226" spans="1:32" ht="14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</row>
    <row r="227" spans="1:32" ht="14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</row>
    <row r="228" spans="1:32" ht="14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</row>
    <row r="229" spans="1:32" ht="14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</row>
    <row r="230" spans="1:32" ht="14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</row>
    <row r="231" spans="1:32" ht="14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</row>
    <row r="232" spans="1:32" ht="14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</row>
    <row r="233" spans="1:32" ht="14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</row>
    <row r="234" spans="1:32" ht="14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</row>
    <row r="235" spans="1:32" ht="14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</row>
    <row r="236" spans="1:32" ht="14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</row>
    <row r="237" spans="1:32" ht="14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</row>
    <row r="238" spans="1:32" ht="14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</row>
    <row r="239" spans="1:32" ht="14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</row>
    <row r="240" spans="1:32" ht="14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</row>
    <row r="241" spans="1:32" ht="14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</row>
    <row r="242" spans="1:32" ht="14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</row>
    <row r="243" spans="1:32" ht="14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</row>
    <row r="244" spans="1:32" ht="14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</row>
    <row r="245" spans="1:32" ht="14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</row>
    <row r="246" spans="1:32" ht="14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</row>
    <row r="247" spans="1:32" ht="14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</row>
    <row r="248" spans="1:32" ht="14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</row>
    <row r="249" spans="1:32" ht="14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</row>
    <row r="250" spans="1:32" ht="14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</row>
    <row r="251" spans="1:32" ht="14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</row>
    <row r="252" spans="1:32" ht="14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</row>
    <row r="253" spans="1:32" ht="14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</row>
    <row r="254" spans="1:32" ht="14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</row>
    <row r="255" spans="1:32" ht="14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</row>
    <row r="256" spans="1:32" ht="14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</row>
    <row r="257" spans="1:32" ht="14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</row>
    <row r="258" spans="1:32" ht="14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</row>
    <row r="259" spans="1:32" ht="14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</row>
    <row r="260" spans="1:32" ht="14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</row>
    <row r="261" spans="1:32" ht="14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</row>
    <row r="262" spans="1:32" ht="14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</row>
    <row r="263" spans="1:32" ht="14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</row>
    <row r="264" spans="1:32" ht="14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</row>
    <row r="265" spans="1:32" ht="14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</row>
    <row r="266" spans="1:32" ht="14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</row>
    <row r="267" spans="1:32" ht="14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</row>
    <row r="268" spans="1:32" ht="14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</row>
    <row r="269" spans="1:32" ht="14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</row>
    <row r="270" spans="1:32" ht="14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</row>
    <row r="271" spans="1:32" ht="14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</row>
    <row r="272" spans="1:32" ht="14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</row>
    <row r="273" spans="1:32" ht="14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</row>
    <row r="274" spans="1:32" ht="14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</row>
    <row r="275" spans="1:32" ht="14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</row>
    <row r="276" spans="1:32" ht="14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</row>
    <row r="277" spans="1:32" ht="14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</row>
    <row r="278" spans="1:32" ht="14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</row>
    <row r="279" spans="1:32" ht="14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</row>
    <row r="280" spans="1:32" ht="14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</row>
    <row r="281" spans="1:32" ht="14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</row>
    <row r="282" spans="1:32" ht="14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</row>
    <row r="283" spans="1:32" ht="14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</row>
    <row r="284" spans="1:32" ht="14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</row>
    <row r="285" spans="1:32" ht="14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</row>
    <row r="286" spans="1:32" ht="14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</row>
    <row r="287" spans="1:32" ht="14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</row>
    <row r="288" spans="1:32" ht="14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</row>
    <row r="289" spans="1:32" ht="14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</row>
    <row r="290" spans="1:32" ht="14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</row>
    <row r="291" spans="1:32" ht="14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</row>
    <row r="292" spans="1:32" ht="14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</row>
    <row r="293" spans="1:32" ht="14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</row>
    <row r="294" spans="1:32" ht="14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</row>
    <row r="295" spans="1:32" ht="14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</row>
    <row r="296" spans="1:32" ht="14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</row>
    <row r="297" spans="1:32" ht="14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</row>
    <row r="298" spans="1:32" ht="14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</row>
    <row r="299" spans="1:32" ht="14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</row>
    <row r="300" spans="1:32" ht="14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</row>
    <row r="301" spans="1:32" ht="14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</row>
    <row r="302" spans="1:32" ht="14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</row>
    <row r="303" spans="1:32" ht="14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</row>
    <row r="304" spans="1:32" ht="14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</row>
    <row r="305" spans="1:32" ht="14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</row>
    <row r="306" spans="1:32" ht="14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</row>
    <row r="307" spans="1:32" ht="14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</row>
    <row r="308" spans="1:32" ht="14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</row>
    <row r="309" spans="1:32" ht="14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</row>
    <row r="310" spans="1:32" ht="14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</row>
    <row r="311" spans="1:32" ht="14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</row>
    <row r="312" spans="1:32" ht="14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</row>
    <row r="313" spans="1:32" ht="14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</row>
    <row r="314" spans="1:32" ht="14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</row>
    <row r="315" spans="1:32" ht="14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</row>
    <row r="316" spans="1:32" ht="14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</row>
    <row r="317" spans="1:32" ht="14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</row>
    <row r="318" spans="1:32" ht="14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</row>
    <row r="319" spans="1:32" ht="14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</row>
    <row r="320" spans="1:32" ht="14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</row>
    <row r="321" spans="1:32" ht="14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</row>
    <row r="322" spans="1:32" ht="14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</row>
    <row r="323" spans="1:32" ht="14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</row>
    <row r="324" spans="1:32" ht="14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</row>
    <row r="325" spans="1:32" ht="14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</row>
    <row r="326" spans="1:32" ht="14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</row>
    <row r="327" spans="1:32" ht="14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</row>
    <row r="328" spans="1:32" ht="14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</row>
    <row r="329" spans="1:32" ht="14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</row>
    <row r="330" spans="1:32" ht="14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</row>
    <row r="331" spans="1:32" ht="14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</row>
    <row r="332" spans="1:32" ht="14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</row>
    <row r="333" spans="1:32" ht="14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</row>
    <row r="334" spans="1:32" ht="14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</row>
    <row r="335" spans="1:32" ht="14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</row>
    <row r="336" spans="1:32" ht="14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</row>
    <row r="337" spans="1:32" ht="14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</row>
    <row r="338" spans="1:32" ht="14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</row>
    <row r="339" spans="1:32" ht="14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</row>
    <row r="340" spans="1:32" ht="14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</row>
    <row r="341" spans="1:32" ht="14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</row>
    <row r="342" spans="1:32" ht="14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</row>
    <row r="343" spans="1:32" ht="14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</row>
    <row r="344" spans="1:32" ht="14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</row>
    <row r="345" spans="1:32" ht="14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</row>
    <row r="346" spans="1:32" ht="14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</row>
    <row r="347" spans="1:32" ht="14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</row>
    <row r="348" spans="1:32" ht="14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</row>
    <row r="349" spans="1:32" ht="14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</row>
    <row r="350" spans="1:32" ht="14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</row>
    <row r="351" spans="1:32" ht="14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</row>
    <row r="352" spans="1:32" ht="14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</row>
    <row r="353" spans="1:32" ht="14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</row>
    <row r="354" spans="1:32" ht="14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</row>
    <row r="355" spans="1:32" ht="14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</row>
    <row r="356" spans="1:32" ht="14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</row>
    <row r="357" spans="1:32" ht="14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</row>
    <row r="358" spans="1:32" ht="14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</row>
    <row r="359" spans="1:32" ht="14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</row>
    <row r="360" spans="1:32" ht="14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</row>
    <row r="361" spans="1:32" ht="14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</row>
    <row r="362" spans="1:32" ht="14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</row>
    <row r="363" spans="1:32" ht="14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</row>
    <row r="364" spans="1:32" ht="14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</row>
    <row r="365" spans="1:32" ht="14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</row>
    <row r="366" spans="1:32" ht="14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</row>
    <row r="367" spans="1:32" ht="14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</row>
    <row r="368" spans="1:32" ht="14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</row>
    <row r="369" spans="1:32" ht="14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</row>
    <row r="370" spans="1:32" ht="14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</row>
    <row r="371" spans="1:32" ht="14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</row>
    <row r="372" spans="1:32" ht="14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</row>
    <row r="373" spans="1:32" ht="14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</row>
    <row r="374" spans="1:32" ht="14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</row>
    <row r="375" spans="1:32" ht="14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</row>
    <row r="376" spans="1:32" ht="14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</row>
    <row r="377" spans="1:32" ht="14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</row>
    <row r="378" spans="1:32" ht="14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</row>
    <row r="379" spans="1:32" ht="14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</row>
    <row r="380" spans="1:32" ht="14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</row>
    <row r="381" spans="1:32" ht="14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</row>
    <row r="382" spans="1:32" ht="14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</row>
    <row r="383" spans="1:32" ht="14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</row>
    <row r="384" spans="1:32" ht="14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</row>
    <row r="385" spans="1:32" ht="14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</row>
    <row r="386" spans="1:32" ht="14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</row>
    <row r="387" spans="1:32" ht="14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</row>
    <row r="388" spans="1:32" ht="14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</row>
    <row r="389" spans="1:32" ht="14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</row>
    <row r="390" spans="1:32" ht="14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</row>
    <row r="391" spans="1:32" ht="14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</row>
    <row r="392" spans="1:32" ht="14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</row>
    <row r="393" spans="1:32" ht="14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</row>
    <row r="394" spans="1:32" ht="14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</row>
    <row r="395" spans="1:32" ht="14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</row>
    <row r="396" spans="1:32" ht="14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</row>
    <row r="397" spans="1:32" ht="14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</row>
    <row r="398" spans="1:32" ht="14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</row>
    <row r="399" spans="1:32" ht="14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</row>
    <row r="400" spans="1:32" ht="14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</row>
    <row r="401" spans="1:32" ht="14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</row>
    <row r="402" spans="1:32" ht="14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</row>
    <row r="403" spans="1:32" ht="14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</row>
    <row r="404" spans="1:32" ht="14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</row>
    <row r="405" spans="1:32" ht="14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</row>
    <row r="406" spans="1:32" ht="14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</row>
    <row r="407" spans="1:32" ht="14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</row>
    <row r="408" spans="1:32" ht="14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</row>
    <row r="409" spans="1:32" ht="14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</row>
    <row r="410" spans="1:32" ht="14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</row>
    <row r="411" spans="1:32" ht="14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</row>
    <row r="412" spans="1:32" ht="14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</row>
    <row r="413" spans="1:32" ht="14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</row>
    <row r="414" spans="1:32" ht="14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</row>
    <row r="415" spans="1:32" ht="14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</row>
    <row r="416" spans="1:32" ht="14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</row>
    <row r="417" spans="1:32" ht="14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</row>
    <row r="418" spans="1:32" ht="14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</row>
    <row r="419" spans="1:32" ht="14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</row>
    <row r="420" spans="1:32" ht="14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</row>
    <row r="421" spans="1:32" ht="14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</row>
    <row r="422" spans="1:32" ht="14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</row>
    <row r="423" spans="1:32" ht="14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</row>
    <row r="424" spans="1:32" ht="14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</row>
    <row r="425" spans="1:32" ht="14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</row>
    <row r="426" spans="1:32" ht="14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</row>
    <row r="427" spans="1:32" ht="14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</row>
    <row r="428" spans="1:32" ht="14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</row>
    <row r="429" spans="1:32" ht="14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</row>
    <row r="430" spans="1:32" ht="14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</row>
    <row r="431" spans="1:32" ht="14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</row>
    <row r="432" spans="1:32" ht="14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</row>
    <row r="433" spans="1:32" ht="14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</row>
    <row r="434" spans="1:32" ht="14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</row>
    <row r="435" spans="1:32" ht="14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</row>
    <row r="436" spans="1:32" ht="14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</row>
    <row r="437" spans="1:32" ht="14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</row>
    <row r="438" spans="1:32" ht="14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</row>
    <row r="439" spans="1:32" ht="14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</row>
    <row r="440" spans="1:32" ht="14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</row>
    <row r="441" spans="1:32" ht="14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</row>
    <row r="442" spans="1:32" ht="14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</row>
    <row r="443" spans="1:32" ht="14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</row>
    <row r="444" spans="1:32" ht="14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</row>
    <row r="445" spans="1:32" ht="14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</row>
    <row r="446" spans="1:32" ht="14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</row>
    <row r="447" spans="1:32" ht="14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</row>
    <row r="448" spans="1:32" ht="14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</row>
    <row r="449" spans="1:32" ht="14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</row>
    <row r="450" spans="1:32" ht="14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</row>
    <row r="451" spans="1:32" ht="14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</row>
    <row r="452" spans="1:32" ht="14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</row>
    <row r="453" spans="1:32" ht="14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</row>
    <row r="454" spans="1:32" ht="14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</row>
    <row r="455" spans="1:32" ht="14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</row>
    <row r="456" spans="1:32" ht="14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</row>
    <row r="457" spans="1:32" ht="14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</row>
    <row r="458" spans="1:32" ht="14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</row>
    <row r="459" spans="1:32" ht="14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</row>
    <row r="460" spans="1:32" ht="14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</row>
    <row r="461" spans="1:32" ht="14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</row>
    <row r="462" spans="1:32" ht="14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</row>
    <row r="463" spans="1:32" ht="14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</row>
    <row r="464" spans="1:32" ht="14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</row>
    <row r="465" spans="1:32" ht="14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</row>
    <row r="466" spans="1:32" ht="14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</row>
    <row r="467" spans="1:32" ht="14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</row>
    <row r="468" spans="1:32" ht="14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</row>
    <row r="469" spans="1:32" ht="14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</row>
    <row r="470" spans="1:32" ht="14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</row>
    <row r="471" spans="1:32" ht="14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</row>
    <row r="472" spans="1:32" ht="14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</row>
    <row r="473" spans="1:32" ht="14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</row>
    <row r="474" spans="1:32" ht="14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</row>
    <row r="475" spans="1:32" ht="14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</row>
    <row r="476" spans="1:32" ht="14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</row>
    <row r="477" spans="1:32" ht="14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</row>
    <row r="478" spans="1:32" ht="14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</row>
    <row r="479" spans="1:32" ht="14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</row>
    <row r="480" spans="1:32" ht="14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</row>
    <row r="481" spans="1:32" ht="14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</row>
    <row r="482" spans="1:32" ht="14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</row>
    <row r="483" spans="1:32" ht="14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</row>
    <row r="484" spans="1:32" ht="14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</row>
    <row r="485" spans="1:32" ht="14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</row>
    <row r="486" spans="1:32" ht="14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</row>
    <row r="487" spans="1:32" ht="14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</row>
    <row r="488" spans="1:32" ht="14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</row>
    <row r="489" spans="1:32" ht="14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</row>
    <row r="490" spans="1:32" ht="14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</row>
    <row r="491" spans="1:32" ht="14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</row>
    <row r="492" spans="1:32" ht="14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</row>
    <row r="493" spans="1:32" ht="14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</row>
    <row r="494" spans="1:32" ht="14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</row>
    <row r="495" spans="1:32" ht="14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</row>
    <row r="496" spans="1:32" ht="14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</row>
    <row r="497" spans="1:32" ht="14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</row>
    <row r="498" spans="1:32" ht="14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</row>
    <row r="499" spans="1:32" ht="14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</row>
    <row r="500" spans="1:32" ht="14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</row>
    <row r="501" spans="1:32" ht="14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</row>
    <row r="502" spans="1:32" ht="14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</row>
    <row r="503" spans="1:32" ht="14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</row>
    <row r="504" spans="1:32" ht="14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</row>
    <row r="505" spans="1:32" ht="14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</row>
    <row r="506" spans="1:32" ht="14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</row>
    <row r="507" spans="1:32" ht="14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</row>
    <row r="508" spans="1:32" ht="14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</row>
    <row r="509" spans="1:32" ht="14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</row>
    <row r="510" spans="1:32" ht="14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</row>
    <row r="511" spans="1:32" ht="14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</row>
    <row r="512" spans="1:32" ht="14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</row>
    <row r="513" spans="1:32" ht="14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</row>
    <row r="514" spans="1:32" ht="14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</row>
    <row r="515" spans="1:32" ht="14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</row>
    <row r="516" spans="1:32" ht="14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</row>
    <row r="517" spans="1:32" ht="14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</row>
    <row r="518" spans="1:32" ht="14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</row>
    <row r="519" spans="1:32" ht="14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</row>
    <row r="520" spans="1:32" ht="14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</row>
    <row r="521" spans="1:32" ht="14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</row>
    <row r="522" spans="1:32" ht="14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</row>
    <row r="523" spans="1:32" ht="14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</row>
    <row r="524" spans="1:32" ht="14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</row>
    <row r="525" spans="1:32" ht="14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</row>
    <row r="526" spans="1:32" ht="14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</row>
    <row r="527" spans="1:32" ht="14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</row>
    <row r="528" spans="1:32" ht="14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</row>
    <row r="529" spans="1:32" ht="14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</row>
    <row r="530" spans="1:32" ht="14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</row>
    <row r="531" spans="1:32" ht="14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</row>
    <row r="532" spans="1:32" ht="14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</row>
    <row r="533" spans="1:32" ht="14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</row>
    <row r="534" spans="1:32" ht="14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</row>
    <row r="535" spans="1:32" ht="14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</row>
    <row r="536" spans="1:32" ht="14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</row>
    <row r="537" spans="1:32" ht="14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</row>
    <row r="538" spans="1:32" ht="14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</row>
    <row r="539" spans="1:32" ht="14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</row>
    <row r="540" spans="1:32" ht="14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</row>
    <row r="541" spans="1:32" ht="14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</row>
    <row r="542" spans="1:32" ht="14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</row>
    <row r="543" spans="1:32" ht="14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</row>
    <row r="544" spans="1:32" ht="14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</row>
    <row r="545" spans="1:32" ht="14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</row>
    <row r="546" spans="1:32" ht="14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</row>
    <row r="547" spans="1:32" ht="14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</row>
    <row r="548" spans="1:32" ht="14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</row>
    <row r="549" spans="1:32" ht="14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</row>
    <row r="550" spans="1:32" ht="14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</row>
    <row r="551" spans="1:32" ht="14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</row>
    <row r="552" spans="1:32" ht="14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</row>
    <row r="553" spans="1:32" ht="14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</row>
    <row r="554" spans="1:32" ht="14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</row>
    <row r="555" spans="1:32" ht="14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</row>
    <row r="556" spans="1:32" ht="14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</row>
    <row r="557" spans="1:32" ht="14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</row>
    <row r="558" spans="1:32" ht="14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</row>
    <row r="559" spans="1:32" ht="14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</row>
    <row r="560" spans="1:32" ht="14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</row>
    <row r="561" spans="1:32" ht="14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</row>
    <row r="562" spans="1:32" ht="14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</row>
    <row r="563" spans="1:32" ht="14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</row>
    <row r="564" spans="1:32" ht="14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</row>
    <row r="565" spans="1:32" ht="14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</row>
    <row r="566" spans="1:32" ht="14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</row>
    <row r="567" spans="1:32" ht="14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</row>
    <row r="568" spans="1:32" ht="14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</row>
    <row r="569" spans="1:32" ht="14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</row>
    <row r="570" spans="1:32" ht="14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</row>
    <row r="571" spans="1:32" ht="14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</row>
    <row r="572" spans="1:32" ht="14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</row>
    <row r="573" spans="1:32" ht="14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</row>
    <row r="574" spans="1:32" ht="14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</row>
    <row r="575" spans="1:32" ht="14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</row>
    <row r="576" spans="1:32" ht="14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</row>
    <row r="577" spans="1:32" ht="14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</row>
    <row r="578" spans="1:32" ht="14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</row>
    <row r="579" spans="1:32" ht="14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</row>
    <row r="580" spans="1:32" ht="14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</row>
    <row r="581" spans="1:32" ht="14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</row>
    <row r="582" spans="1:32" ht="14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</row>
    <row r="583" spans="1:32" ht="14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</row>
    <row r="584" spans="1:32" ht="14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</row>
    <row r="585" spans="1:32" ht="14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</row>
    <row r="586" spans="1:32" ht="14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</row>
    <row r="587" spans="1:32" ht="14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</row>
    <row r="588" spans="1:32" ht="14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</row>
    <row r="589" spans="1:32" ht="14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</row>
    <row r="590" spans="1:32" ht="14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</row>
    <row r="591" spans="1:32" ht="14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</row>
    <row r="592" spans="1:32" ht="14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</row>
    <row r="593" spans="1:32" ht="14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</row>
    <row r="594" spans="1:32" ht="14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</row>
    <row r="595" spans="1:32" ht="14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</row>
    <row r="596" spans="1:32" ht="14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</row>
    <row r="597" spans="1:32" ht="14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</row>
    <row r="598" spans="1:32" ht="14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</row>
    <row r="599" spans="1:32" ht="14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</row>
    <row r="600" spans="1:32" ht="14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</row>
    <row r="601" spans="1:32" ht="14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</row>
    <row r="602" spans="1:32" ht="14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</row>
    <row r="603" spans="1:32" ht="14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</row>
    <row r="604" spans="1:32" ht="14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</row>
    <row r="605" spans="1:32" ht="14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</row>
    <row r="606" spans="1:32" ht="14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</row>
    <row r="607" spans="1:32" ht="14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</row>
    <row r="608" spans="1:32" ht="14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</row>
    <row r="609" spans="1:32" ht="14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</row>
    <row r="610" spans="1:32" ht="14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</row>
    <row r="611" spans="1:32" ht="14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</row>
    <row r="612" spans="1:32" ht="14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</row>
    <row r="613" spans="1:32" ht="14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</row>
    <row r="614" spans="1:32" ht="14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</row>
    <row r="615" spans="1:32" ht="14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</row>
    <row r="616" spans="1:32" ht="14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</row>
    <row r="617" spans="1:32" ht="14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</row>
    <row r="618" spans="1:32" ht="14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</row>
    <row r="619" spans="1:32" ht="14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</row>
    <row r="620" spans="1:32" ht="14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</row>
    <row r="621" spans="1:32" ht="14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</row>
    <row r="622" spans="1:32" ht="14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</row>
    <row r="623" spans="1:32" ht="14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</row>
    <row r="624" spans="1:32" ht="14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</row>
    <row r="625" spans="1:32" ht="14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</row>
    <row r="626" spans="1:32" ht="14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</row>
    <row r="627" spans="1:32" ht="14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</row>
    <row r="628" spans="1:32" ht="14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</row>
    <row r="629" spans="1:32" ht="14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</row>
    <row r="630" spans="1:32" ht="14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</row>
    <row r="631" spans="1:32" ht="14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</row>
    <row r="632" spans="1:32" ht="14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</row>
    <row r="633" spans="1:32" ht="14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</row>
    <row r="634" spans="1:32" ht="14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</row>
    <row r="635" spans="1:32" ht="14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</row>
    <row r="636" spans="1:32" ht="14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</row>
    <row r="637" spans="1:32" ht="14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</row>
    <row r="638" spans="1:32" ht="14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</row>
    <row r="639" spans="1:32" ht="14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</row>
    <row r="640" spans="1:32" ht="14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</row>
    <row r="641" spans="1:32" ht="14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</row>
    <row r="642" spans="1:32" ht="14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</row>
    <row r="643" spans="1:32" ht="14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</row>
    <row r="644" spans="1:32" ht="14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</row>
    <row r="645" spans="1:32" ht="14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</row>
    <row r="646" spans="1:32" ht="14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</row>
    <row r="647" spans="1:32" ht="14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</row>
    <row r="648" spans="1:32" ht="14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</row>
    <row r="649" spans="1:32" ht="14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</row>
    <row r="650" spans="1:32" ht="14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</row>
    <row r="651" spans="1:32" ht="14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</row>
    <row r="652" spans="1:32" ht="14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</row>
    <row r="653" spans="1:32" ht="14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</row>
    <row r="654" spans="1:32" ht="14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</row>
    <row r="655" spans="1:32" ht="14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</row>
    <row r="656" spans="1:32" ht="14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</row>
    <row r="657" spans="1:32" ht="14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</row>
    <row r="658" spans="1:32" ht="14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</row>
    <row r="659" spans="1:32" ht="14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</row>
    <row r="660" spans="1:32" ht="14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</row>
    <row r="661" spans="1:32" ht="14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</row>
    <row r="662" spans="1:32" ht="14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</row>
    <row r="663" spans="1:32" ht="14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</row>
    <row r="664" spans="1:32" ht="14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</row>
    <row r="665" spans="1:32" ht="14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</row>
    <row r="666" spans="1:32" ht="14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</row>
    <row r="667" spans="1:32" ht="14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</row>
    <row r="668" spans="1:32" ht="14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</row>
    <row r="669" spans="1:32" ht="14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</row>
    <row r="670" spans="1:32" ht="14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</row>
    <row r="671" spans="1:32" ht="14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</row>
    <row r="672" spans="1:32" ht="14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</row>
    <row r="673" spans="1:32" ht="14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</row>
    <row r="674" spans="1:32" ht="14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</row>
    <row r="675" spans="1:32" ht="14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</row>
    <row r="676" spans="1:32" ht="14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</row>
    <row r="677" spans="1:32" ht="14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</row>
    <row r="678" spans="1:32" ht="14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</row>
    <row r="679" spans="1:32" ht="14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</row>
    <row r="680" spans="1:32" ht="14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</row>
    <row r="681" spans="1:32" ht="14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</row>
    <row r="682" spans="1:32" ht="14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</row>
    <row r="683" spans="1:32" ht="14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</row>
    <row r="684" spans="1:32" ht="14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</row>
    <row r="685" spans="1:32" ht="14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</row>
    <row r="686" spans="1:32" ht="14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</row>
    <row r="687" spans="1:32" ht="14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</row>
    <row r="688" spans="1:32" ht="14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</row>
    <row r="689" spans="1:32" ht="14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</row>
    <row r="690" spans="1:32" ht="14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</row>
    <row r="691" spans="1:32" ht="14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</row>
    <row r="692" spans="1:32" ht="14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</row>
    <row r="693" spans="1:32" ht="14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</row>
    <row r="694" spans="1:32" ht="14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</row>
    <row r="695" spans="1:32" ht="14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</row>
    <row r="696" spans="1:32" ht="14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</row>
    <row r="697" spans="1:32" ht="14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</row>
    <row r="698" spans="1:32" ht="14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</row>
    <row r="699" spans="1:32" ht="14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</row>
    <row r="700" spans="1:32" ht="14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</row>
    <row r="701" spans="1:32" ht="14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</row>
    <row r="702" spans="1:32" ht="14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</row>
    <row r="703" spans="1:32" ht="14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</row>
    <row r="704" spans="1:32" ht="14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</row>
    <row r="705" spans="1:32" ht="14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</row>
    <row r="706" spans="1:32" ht="14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</row>
    <row r="707" spans="1:32" ht="14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</row>
    <row r="708" spans="1:32" ht="14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</row>
    <row r="709" spans="1:32" ht="14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</row>
    <row r="710" spans="1:32" ht="14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</row>
    <row r="711" spans="1:32" ht="14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</row>
    <row r="712" spans="1:32" ht="14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</row>
    <row r="713" spans="1:32" ht="14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</row>
    <row r="714" spans="1:32" ht="14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</row>
    <row r="715" spans="1:32" ht="14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</row>
    <row r="716" spans="1:32" ht="14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</row>
    <row r="717" spans="1:32" ht="14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</row>
    <row r="718" spans="1:32" ht="14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</row>
    <row r="719" spans="1:32" ht="14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</row>
    <row r="720" spans="1:32" ht="14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</row>
    <row r="721" spans="1:32" ht="14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</row>
    <row r="722" spans="1:32" ht="14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</row>
    <row r="723" spans="1:32" ht="14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</row>
    <row r="724" spans="1:32" ht="14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</row>
    <row r="725" spans="1:32" ht="14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</row>
    <row r="726" spans="1:32" ht="14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</row>
    <row r="727" spans="1:32" ht="14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</row>
    <row r="728" spans="1:32" ht="14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</row>
    <row r="729" spans="1:32" ht="14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</row>
    <row r="730" spans="1:32" ht="14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</row>
    <row r="731" spans="1:32" ht="14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</row>
    <row r="732" spans="1:32" ht="14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</row>
    <row r="733" spans="1:32" ht="14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</row>
    <row r="734" spans="1:32" ht="14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</row>
    <row r="735" spans="1:32" ht="14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</row>
    <row r="736" spans="1:32" ht="14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</row>
    <row r="737" spans="1:32" ht="14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</row>
    <row r="738" spans="1:32" ht="14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</row>
    <row r="739" spans="1:32" ht="14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</row>
    <row r="740" spans="1:32" ht="14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</row>
    <row r="741" spans="1:32" ht="14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</row>
    <row r="742" spans="1:32" ht="14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</row>
    <row r="743" spans="1:32" ht="14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</row>
    <row r="744" spans="1:32" ht="14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</row>
    <row r="745" spans="1:32" ht="14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</row>
    <row r="746" spans="1:32" ht="14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</row>
    <row r="747" spans="1:32" ht="14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</row>
    <row r="748" spans="1:32" ht="14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</row>
    <row r="749" spans="1:32" ht="14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</row>
    <row r="750" spans="1:32" ht="14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</row>
    <row r="751" spans="1:32" ht="14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</row>
    <row r="752" spans="1:32" ht="14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</row>
    <row r="753" spans="1:32" ht="14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</row>
    <row r="754" spans="1:32" ht="14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</row>
    <row r="755" spans="1:32" ht="14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</row>
    <row r="756" spans="1:32" ht="14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</row>
    <row r="757" spans="1:32" ht="14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</row>
    <row r="758" spans="1:32" ht="14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</row>
    <row r="759" spans="1:32" ht="14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</row>
    <row r="760" spans="1:32" ht="14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</row>
    <row r="761" spans="1:32" ht="14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</row>
    <row r="762" spans="1:32" ht="14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</row>
    <row r="763" spans="1:32" ht="14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</row>
    <row r="764" spans="1:32" ht="14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</row>
    <row r="765" spans="1:32" ht="14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</row>
    <row r="766" spans="1:32" ht="14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</row>
    <row r="767" spans="1:32" ht="14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</row>
    <row r="768" spans="1:32" ht="14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</row>
    <row r="769" spans="1:32" ht="14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</row>
    <row r="770" spans="1:32" ht="14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</row>
    <row r="771" spans="1:32" ht="14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</row>
    <row r="772" spans="1:32" ht="14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</row>
    <row r="773" spans="1:32" ht="14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</row>
    <row r="774" spans="1:32" ht="14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</row>
    <row r="775" spans="1:32" ht="14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</row>
    <row r="776" spans="1:32" ht="14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</row>
    <row r="777" spans="1:32" ht="14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</row>
    <row r="778" spans="1:32" ht="14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</row>
    <row r="779" spans="1:32" ht="14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</row>
    <row r="780" spans="1:32" ht="14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</row>
    <row r="781" spans="1:32" ht="14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</row>
    <row r="782" spans="1:32" ht="14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</row>
    <row r="783" spans="1:32" ht="14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</row>
    <row r="784" spans="1:32" ht="14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</row>
    <row r="785" spans="1:32" ht="14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</row>
    <row r="786" spans="1:32" ht="14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</row>
    <row r="787" spans="1:32" ht="14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</row>
    <row r="788" spans="1:32" ht="14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</row>
    <row r="789" spans="1:32" ht="14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</row>
    <row r="790" spans="1:32" ht="14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</row>
    <row r="791" spans="1:32" ht="14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</row>
    <row r="792" spans="1:32" ht="14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</row>
    <row r="793" spans="1:32" ht="14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</row>
    <row r="794" spans="1:32" ht="14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</row>
    <row r="795" spans="1:32" ht="14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</row>
    <row r="796" spans="1:32" ht="14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</row>
    <row r="797" spans="1:32" ht="14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</row>
    <row r="798" spans="1:32" ht="14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</row>
    <row r="799" spans="1:32" ht="14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</row>
    <row r="800" spans="1:32" ht="14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</row>
    <row r="801" spans="1:32" ht="14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</row>
    <row r="802" spans="1:32" ht="14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</row>
    <row r="803" spans="1:32" ht="14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</row>
    <row r="804" spans="1:32" ht="14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</row>
    <row r="805" spans="1:32" ht="14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</row>
    <row r="806" spans="1:32" ht="14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</row>
    <row r="807" spans="1:32" ht="14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</row>
    <row r="808" spans="1:32" ht="14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</row>
    <row r="809" spans="1:32" ht="14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</row>
    <row r="810" spans="1:32" ht="14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</row>
    <row r="811" spans="1:32" ht="14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</row>
    <row r="812" spans="1:32" ht="14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</row>
    <row r="813" spans="1:32" ht="14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</row>
    <row r="814" spans="1:32" ht="14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</row>
    <row r="815" spans="1:32" ht="14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</row>
    <row r="816" spans="1:32" ht="14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</row>
    <row r="817" spans="1:32" ht="14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</row>
    <row r="818" spans="1:32" ht="14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</row>
    <row r="819" spans="1:32" ht="14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</row>
    <row r="820" spans="1:32" ht="14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</row>
    <row r="821" spans="1:32" ht="14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</row>
    <row r="822" spans="1:32" ht="14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</row>
    <row r="823" spans="1:32" ht="14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</row>
    <row r="824" spans="1:32" ht="14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</row>
    <row r="825" spans="1:32" ht="14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</row>
    <row r="826" spans="1:32" ht="14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</row>
    <row r="827" spans="1:32" ht="14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</row>
    <row r="828" spans="1:32" ht="14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</row>
    <row r="829" spans="1:32" ht="14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</row>
    <row r="830" spans="1:32" ht="14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</row>
    <row r="831" spans="1:32" ht="14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</row>
    <row r="832" spans="1:32" ht="14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</row>
    <row r="833" spans="1:32" ht="14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</row>
    <row r="834" spans="1:32" ht="14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</row>
    <row r="835" spans="1:32" ht="14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</row>
    <row r="836" spans="1:32" ht="14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</row>
    <row r="837" spans="1:32" ht="14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</row>
    <row r="838" spans="1:32" ht="14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</row>
    <row r="839" spans="1:32" ht="14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</row>
    <row r="840" spans="1:32" ht="14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</row>
    <row r="841" spans="1:32" ht="14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</row>
    <row r="842" spans="1:32" ht="14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</row>
    <row r="843" spans="1:32" ht="14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</row>
    <row r="844" spans="1:32" ht="14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</row>
    <row r="845" spans="1:32" ht="14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</row>
    <row r="846" spans="1:32" ht="14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</row>
    <row r="847" spans="1:32" ht="14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</row>
    <row r="848" spans="1:32" ht="14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</row>
    <row r="849" spans="1:32" ht="14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</row>
    <row r="850" spans="1:32" ht="14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</row>
    <row r="851" spans="1:32" ht="14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</row>
    <row r="852" spans="1:32" ht="14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</row>
    <row r="853" spans="1:32" ht="14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</row>
    <row r="854" spans="1:32" ht="14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</row>
    <row r="855" spans="1:32" ht="14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</row>
    <row r="856" spans="1:32" ht="14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</row>
    <row r="857" spans="1:32" ht="14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</row>
    <row r="858" spans="1:32" ht="14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</row>
    <row r="859" spans="1:32" ht="14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</row>
    <row r="860" spans="1:32" ht="14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</row>
    <row r="861" spans="1:32" ht="14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</row>
    <row r="862" spans="1:32" ht="14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</row>
    <row r="863" spans="1:32" ht="14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</row>
    <row r="864" spans="1:32" ht="14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</row>
    <row r="865" spans="1:32" ht="14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</row>
    <row r="866" spans="1:32" ht="14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</row>
    <row r="867" spans="1:32" ht="14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</row>
    <row r="868" spans="1:32" ht="14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</row>
    <row r="869" spans="1:32" ht="14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</row>
    <row r="870" spans="1:32" ht="14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</row>
    <row r="871" spans="1:32" ht="14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</row>
    <row r="872" spans="1:32" ht="14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</row>
    <row r="873" spans="1:32" ht="14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</row>
    <row r="874" spans="1:32" ht="14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</row>
    <row r="875" spans="1:32" ht="14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</row>
    <row r="876" spans="1:32" ht="14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</row>
    <row r="877" spans="1:32" ht="14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</row>
    <row r="878" spans="1:32" ht="14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</row>
    <row r="879" spans="1:32" ht="14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</row>
    <row r="880" spans="1:32" ht="14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</row>
    <row r="881" spans="1:32" ht="14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</row>
    <row r="882" spans="1:32" ht="14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</row>
    <row r="883" spans="1:32" ht="14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</row>
    <row r="884" spans="1:32" ht="14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</row>
    <row r="885" spans="1:32" ht="14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</row>
    <row r="886" spans="1:32" ht="14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</row>
    <row r="887" spans="1:32" ht="14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</row>
    <row r="888" spans="1:32" ht="14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</row>
    <row r="889" spans="1:32" ht="14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</row>
    <row r="890" spans="1:32" ht="14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</row>
    <row r="891" spans="1:32" ht="14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</row>
    <row r="892" spans="1:32" ht="14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</row>
    <row r="893" spans="1:32" ht="14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</row>
    <row r="894" spans="1:32" ht="14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</row>
    <row r="895" spans="1:32" ht="14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</row>
    <row r="896" spans="1:32" ht="14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</row>
    <row r="897" spans="1:32" ht="14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</row>
    <row r="898" spans="1:32" ht="14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</row>
    <row r="899" spans="1:32" ht="14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</row>
    <row r="900" spans="1:32" ht="14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</row>
    <row r="901" spans="1:32" ht="14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</row>
    <row r="902" spans="1:32" ht="14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</row>
    <row r="903" spans="1:32" ht="14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</row>
    <row r="904" spans="1:32" ht="14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</row>
    <row r="905" spans="1:32" ht="14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</row>
    <row r="906" spans="1:32" ht="14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</row>
    <row r="907" spans="1:32" ht="14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</row>
    <row r="908" spans="1:32" ht="14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</row>
    <row r="909" spans="1:32" ht="14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</row>
    <row r="910" spans="1:32" ht="14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</row>
    <row r="911" spans="1:32" ht="14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</row>
    <row r="912" spans="1:32" ht="14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</row>
    <row r="913" spans="1:32" ht="14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</row>
    <row r="914" spans="1:32" ht="14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</row>
    <row r="915" spans="1:32" ht="14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</row>
    <row r="916" spans="1:32" ht="14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</row>
    <row r="917" spans="1:32" ht="14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</row>
    <row r="918" spans="1:32" ht="14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</row>
    <row r="919" spans="1:32" ht="14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</row>
    <row r="920" spans="1:32" ht="14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</row>
    <row r="921" spans="1:32" ht="14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</row>
    <row r="922" spans="1:32" ht="14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</row>
    <row r="923" spans="1:32" ht="14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</row>
    <row r="924" spans="1:32" ht="14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</row>
    <row r="925" spans="1:32" ht="14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</row>
    <row r="926" spans="1:32" ht="14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</row>
    <row r="927" spans="1:32" ht="14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</row>
    <row r="928" spans="1:32" ht="14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</row>
    <row r="929" spans="1:32" ht="14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</row>
    <row r="930" spans="1:32" ht="14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</row>
    <row r="931" spans="1:32" ht="14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</row>
    <row r="932" spans="1:32" ht="14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</row>
    <row r="933" spans="1:32" ht="14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</row>
    <row r="934" spans="1:32" ht="14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</row>
    <row r="935" spans="1:32" ht="14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</row>
    <row r="936" spans="1:32" ht="14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</row>
    <row r="937" spans="1:32" ht="14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</row>
    <row r="938" spans="1:32" ht="14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</row>
    <row r="939" spans="1:32" ht="14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</row>
    <row r="940" spans="1:32" ht="14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</row>
    <row r="941" spans="1:32" ht="14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</row>
    <row r="942" spans="1:32" ht="14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</row>
    <row r="943" spans="1:32" ht="14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</row>
    <row r="944" spans="1:32" ht="14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</row>
    <row r="945" spans="1:32" ht="14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</row>
    <row r="946" spans="1:32" ht="14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</row>
    <row r="947" spans="1:32" ht="14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</row>
    <row r="948" spans="1:32" ht="14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</row>
    <row r="949" spans="1:32" ht="14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</row>
    <row r="950" spans="1:32" ht="14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</row>
    <row r="951" spans="1:32" ht="14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</row>
    <row r="952" spans="1:32" ht="14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</row>
    <row r="953" spans="1:32" ht="14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</row>
    <row r="954" spans="1:32" ht="14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</row>
    <row r="955" spans="1:32" ht="14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</row>
    <row r="956" spans="1:32" ht="14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</row>
    <row r="957" spans="1:32" ht="14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</row>
    <row r="958" spans="1:32" ht="14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</row>
    <row r="959" spans="1:32" ht="14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</row>
    <row r="960" spans="1:32" ht="14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</row>
    <row r="961" spans="1:32" ht="14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</row>
    <row r="962" spans="1:32" ht="14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</row>
    <row r="963" spans="1:32" ht="14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</row>
    <row r="964" spans="1:32" ht="14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</row>
    <row r="965" spans="1:32" ht="14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</row>
    <row r="966" spans="1:32" ht="14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</row>
    <row r="967" spans="1:32" ht="14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</row>
    <row r="968" spans="1:32" ht="14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</row>
    <row r="969" spans="1:32" ht="14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</row>
    <row r="970" spans="1:32" ht="14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</row>
    <row r="971" spans="1:32" ht="14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</row>
    <row r="972" spans="1:32" ht="14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</row>
    <row r="973" spans="1:32" ht="14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</row>
    <row r="974" spans="1:32" ht="14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</row>
    <row r="975" spans="1:32" ht="14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</row>
    <row r="976" spans="1:32" ht="14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</row>
    <row r="977" spans="1:32" ht="14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</row>
    <row r="978" spans="1:32" ht="14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</row>
    <row r="979" spans="1:32" ht="14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</row>
    <row r="980" spans="1:32" ht="14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</row>
    <row r="981" spans="1:32" ht="14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</row>
    <row r="982" spans="1:32" ht="14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</row>
    <row r="983" spans="1:32" ht="14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</row>
    <row r="984" spans="1:32" ht="14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</row>
    <row r="985" spans="1:32" ht="14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</row>
    <row r="986" spans="1:32" ht="14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</row>
    <row r="987" spans="1:32" ht="14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</row>
    <row r="988" spans="1:32" ht="14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</row>
    <row r="989" spans="1:32" ht="14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</row>
    <row r="990" spans="1:32" ht="14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</row>
    <row r="991" spans="1:32" ht="14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</row>
    <row r="992" spans="1:32" ht="14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</row>
    <row r="993" spans="1:32" ht="14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</row>
    <row r="994" spans="1:32" ht="14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</row>
    <row r="995" spans="1:32" ht="14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</row>
    <row r="996" spans="1:32" ht="14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</row>
    <row r="997" spans="1:32" ht="14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</row>
    <row r="998" spans="1:32" ht="14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</row>
    <row r="999" spans="1:32" ht="14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</row>
    <row r="1000" spans="1:32" ht="14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</row>
    <row r="1001" spans="1:32" ht="14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</row>
    <row r="1002" spans="1:32" ht="14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</row>
  </sheetData>
  <mergeCells count="1">
    <mergeCell ref="A2: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B5394"/>
    <outlinePr summaryBelow="0" summaryRight="0"/>
  </sheetPr>
  <dimension ref="A1:AE1002"/>
  <sheetViews>
    <sheetView showGridLines="0"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 x14ac:dyDescent="0.15"/>
  <cols>
    <col min="1" max="1" width="15" customWidth="1"/>
    <col min="6" max="6" width="13.83203125" customWidth="1"/>
    <col min="7" max="7" width="16" customWidth="1"/>
    <col min="8" max="8" width="12.5" customWidth="1"/>
    <col min="9" max="9" width="10.5" customWidth="1"/>
    <col min="26" max="26" width="19.33203125" customWidth="1"/>
    <col min="28" max="28" width="20" customWidth="1"/>
  </cols>
  <sheetData>
    <row r="1" spans="1:31" ht="16" x14ac:dyDescent="0.2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x14ac:dyDescent="0.2">
      <c r="A2" s="422" t="s">
        <v>186</v>
      </c>
      <c r="B2" s="27" t="s">
        <v>107</v>
      </c>
      <c r="C2" s="27" t="s">
        <v>108</v>
      </c>
      <c r="D2" s="27" t="s">
        <v>109</v>
      </c>
      <c r="E2" s="27" t="s">
        <v>110</v>
      </c>
      <c r="F2" s="27" t="s">
        <v>111</v>
      </c>
      <c r="G2" s="27" t="s">
        <v>112</v>
      </c>
      <c r="H2" s="27" t="s">
        <v>113</v>
      </c>
      <c r="I2" s="27" t="s">
        <v>114</v>
      </c>
      <c r="J2" s="27" t="s">
        <v>108</v>
      </c>
      <c r="K2" s="27" t="s">
        <v>109</v>
      </c>
      <c r="L2" s="27" t="s">
        <v>110</v>
      </c>
      <c r="M2" s="27" t="s">
        <v>111</v>
      </c>
      <c r="N2" s="27" t="s">
        <v>112</v>
      </c>
      <c r="O2" s="27" t="s">
        <v>113</v>
      </c>
      <c r="P2" s="27" t="s">
        <v>114</v>
      </c>
      <c r="Q2" s="27" t="s">
        <v>108</v>
      </c>
      <c r="R2" s="27" t="s">
        <v>109</v>
      </c>
      <c r="S2" s="27" t="s">
        <v>110</v>
      </c>
      <c r="T2" s="27" t="s">
        <v>111</v>
      </c>
      <c r="U2" s="27" t="s">
        <v>112</v>
      </c>
      <c r="V2" s="27" t="s">
        <v>113</v>
      </c>
      <c r="W2" s="27" t="s">
        <v>114</v>
      </c>
      <c r="X2" s="27" t="s">
        <v>108</v>
      </c>
      <c r="Y2" s="27" t="s">
        <v>109</v>
      </c>
      <c r="Z2" s="27" t="s">
        <v>110</v>
      </c>
      <c r="AA2" s="27" t="s">
        <v>111</v>
      </c>
      <c r="AB2" s="27" t="s">
        <v>112</v>
      </c>
      <c r="AC2" s="27" t="s">
        <v>113</v>
      </c>
      <c r="AD2" s="27" t="s">
        <v>114</v>
      </c>
      <c r="AE2" s="27" t="s">
        <v>108</v>
      </c>
    </row>
    <row r="3" spans="1:31" ht="14" x14ac:dyDescent="0.2">
      <c r="A3" s="423"/>
      <c r="B3" s="28">
        <v>43770</v>
      </c>
      <c r="C3" s="28">
        <v>43771</v>
      </c>
      <c r="D3" s="28">
        <v>43772</v>
      </c>
      <c r="E3" s="28">
        <v>43773</v>
      </c>
      <c r="F3" s="28">
        <v>43774</v>
      </c>
      <c r="G3" s="28">
        <v>43775</v>
      </c>
      <c r="H3" s="28">
        <v>43776</v>
      </c>
      <c r="I3" s="28">
        <v>43777</v>
      </c>
      <c r="J3" s="28">
        <v>43778</v>
      </c>
      <c r="K3" s="28">
        <v>43779</v>
      </c>
      <c r="L3" s="28">
        <v>43780</v>
      </c>
      <c r="M3" s="28">
        <v>43781</v>
      </c>
      <c r="N3" s="28">
        <v>43782</v>
      </c>
      <c r="O3" s="28">
        <v>43783</v>
      </c>
      <c r="P3" s="28">
        <v>43784</v>
      </c>
      <c r="Q3" s="28">
        <v>43785</v>
      </c>
      <c r="R3" s="28">
        <v>43786</v>
      </c>
      <c r="S3" s="28">
        <v>43787</v>
      </c>
      <c r="T3" s="28">
        <v>43788</v>
      </c>
      <c r="U3" s="28">
        <v>43789</v>
      </c>
      <c r="V3" s="28">
        <v>43790</v>
      </c>
      <c r="W3" s="28">
        <v>43791</v>
      </c>
      <c r="X3" s="28">
        <v>43792</v>
      </c>
      <c r="Y3" s="28">
        <v>43793</v>
      </c>
      <c r="Z3" s="28">
        <v>43794</v>
      </c>
      <c r="AA3" s="28">
        <v>43795</v>
      </c>
      <c r="AB3" s="28">
        <v>43796</v>
      </c>
      <c r="AC3" s="28">
        <v>43797</v>
      </c>
      <c r="AD3" s="28">
        <v>43798</v>
      </c>
      <c r="AE3" s="28">
        <v>43799</v>
      </c>
    </row>
    <row r="4" spans="1:31" ht="41.25" customHeight="1" x14ac:dyDescent="0.15">
      <c r="A4" s="29" t="s">
        <v>115</v>
      </c>
      <c r="B4" s="30"/>
      <c r="C4" s="31"/>
      <c r="D4" s="31"/>
      <c r="E4" s="30"/>
      <c r="G4" s="65" t="s">
        <v>30</v>
      </c>
      <c r="H4" s="31" t="s">
        <v>23</v>
      </c>
      <c r="I4" s="31" t="s">
        <v>187</v>
      </c>
      <c r="J4" s="31"/>
      <c r="K4" s="31"/>
      <c r="L4" s="31"/>
      <c r="M4" s="31"/>
      <c r="N4" s="31" t="s">
        <v>54</v>
      </c>
      <c r="O4" s="31" t="s">
        <v>34</v>
      </c>
      <c r="P4" s="30"/>
      <c r="Q4" s="31"/>
      <c r="R4" s="31"/>
      <c r="S4" s="31"/>
      <c r="T4" s="31"/>
      <c r="U4" s="31" t="s">
        <v>188</v>
      </c>
      <c r="V4" s="31" t="s">
        <v>188</v>
      </c>
      <c r="W4" s="31" t="s">
        <v>189</v>
      </c>
      <c r="X4" s="31"/>
      <c r="Y4" s="31"/>
      <c r="Z4" s="56"/>
      <c r="AA4" s="56"/>
      <c r="AB4" s="56" t="s">
        <v>32</v>
      </c>
      <c r="AC4" s="31" t="s">
        <v>55</v>
      </c>
      <c r="AD4" s="31" t="s">
        <v>45</v>
      </c>
      <c r="AE4" s="30"/>
    </row>
    <row r="5" spans="1:31" ht="27" customHeight="1" x14ac:dyDescent="0.15">
      <c r="A5" s="48" t="s">
        <v>122</v>
      </c>
      <c r="B5" s="33"/>
      <c r="C5" s="33"/>
      <c r="D5" s="33"/>
      <c r="E5" s="57"/>
      <c r="F5" s="58" t="s">
        <v>47</v>
      </c>
      <c r="G5" s="33"/>
      <c r="H5" s="33"/>
      <c r="I5" s="33"/>
      <c r="J5" s="48"/>
      <c r="K5" s="48"/>
      <c r="L5" s="58" t="s">
        <v>190</v>
      </c>
      <c r="M5" s="33"/>
      <c r="N5" s="58" t="s">
        <v>191</v>
      </c>
      <c r="O5" s="33"/>
      <c r="P5" s="33"/>
      <c r="Q5" s="33"/>
      <c r="R5" s="33"/>
      <c r="S5" s="66" t="s">
        <v>25</v>
      </c>
      <c r="T5" s="66" t="s">
        <v>192</v>
      </c>
      <c r="U5" s="33"/>
      <c r="V5" s="33"/>
      <c r="W5" s="33"/>
      <c r="X5" s="33"/>
      <c r="Y5" s="33"/>
      <c r="Z5" s="66" t="s">
        <v>193</v>
      </c>
      <c r="AA5" s="66" t="s">
        <v>194</v>
      </c>
      <c r="AB5" s="33" t="s">
        <v>195</v>
      </c>
      <c r="AC5" s="33" t="s">
        <v>62</v>
      </c>
      <c r="AD5" s="33" t="s">
        <v>196</v>
      </c>
      <c r="AE5" s="33"/>
    </row>
    <row r="6" spans="1:31" ht="28.5" customHeight="1" x14ac:dyDescent="0.15">
      <c r="A6" s="29" t="s">
        <v>116</v>
      </c>
      <c r="B6" s="30"/>
      <c r="C6" s="31" t="s">
        <v>197</v>
      </c>
      <c r="D6" s="31" t="s">
        <v>198</v>
      </c>
      <c r="E6" s="31" t="s">
        <v>199</v>
      </c>
      <c r="F6" s="31" t="s">
        <v>42</v>
      </c>
      <c r="G6" s="30"/>
      <c r="H6" s="30"/>
      <c r="I6" s="30"/>
      <c r="K6" s="30"/>
      <c r="L6" s="30"/>
      <c r="M6" s="31"/>
      <c r="N6" s="31"/>
      <c r="O6" s="31"/>
      <c r="P6" s="30"/>
      <c r="Q6" s="30"/>
      <c r="R6" s="31"/>
      <c r="S6" s="30"/>
      <c r="T6" s="31"/>
      <c r="U6" s="31"/>
      <c r="V6" s="31"/>
      <c r="W6" s="30"/>
      <c r="X6" s="31"/>
      <c r="Y6" s="31"/>
      <c r="Z6" s="30"/>
      <c r="AA6" s="30"/>
      <c r="AB6" s="30"/>
      <c r="AC6" s="56"/>
      <c r="AD6" s="30"/>
      <c r="AE6" s="31" t="s">
        <v>200</v>
      </c>
    </row>
    <row r="7" spans="1:31" ht="26.25" customHeight="1" x14ac:dyDescent="0.15">
      <c r="A7" s="34" t="s">
        <v>117</v>
      </c>
      <c r="B7" s="35"/>
      <c r="C7" s="35"/>
      <c r="D7" s="35"/>
      <c r="E7" s="35"/>
      <c r="F7" s="35"/>
      <c r="G7" s="35"/>
      <c r="H7" s="35"/>
      <c r="I7" s="35"/>
      <c r="J7" s="35"/>
      <c r="K7" s="59"/>
      <c r="L7" s="60"/>
      <c r="M7" s="60"/>
      <c r="N7" s="59"/>
      <c r="O7" s="35"/>
      <c r="P7" s="35"/>
      <c r="Q7" s="59"/>
      <c r="R7" s="60"/>
      <c r="S7" s="60"/>
      <c r="T7" s="59"/>
      <c r="U7" s="59"/>
      <c r="V7" s="35"/>
      <c r="W7" s="35"/>
      <c r="X7" s="59"/>
      <c r="Y7" s="59"/>
      <c r="Z7" s="59"/>
      <c r="AA7" s="35"/>
      <c r="AB7" s="35"/>
      <c r="AC7" s="60" t="s">
        <v>54</v>
      </c>
      <c r="AD7" s="35"/>
      <c r="AE7" s="59"/>
    </row>
    <row r="8" spans="1:31" ht="29.25" customHeight="1" x14ac:dyDescent="0.15">
      <c r="A8" s="29" t="s">
        <v>118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1:31" ht="14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</row>
    <row r="10" spans="1:31" ht="45" x14ac:dyDescent="0.15">
      <c r="A10" s="39"/>
      <c r="B10" s="40" t="s">
        <v>201</v>
      </c>
      <c r="C10" s="41"/>
      <c r="D10" s="41"/>
      <c r="E10" s="41"/>
      <c r="F10" s="41"/>
      <c r="G10" s="41"/>
      <c r="H10" s="41"/>
      <c r="I10" s="41"/>
      <c r="J10" s="41"/>
      <c r="K10" s="40"/>
      <c r="L10" s="41"/>
      <c r="M10" s="41"/>
      <c r="N10" s="41"/>
      <c r="O10" s="41"/>
      <c r="P10" s="41"/>
      <c r="Q10" s="41"/>
      <c r="R10" s="40" t="s">
        <v>202</v>
      </c>
      <c r="S10" s="41"/>
      <c r="T10" s="41"/>
      <c r="U10" s="41"/>
      <c r="V10" s="41"/>
      <c r="W10" s="41"/>
      <c r="X10" s="41"/>
      <c r="Y10" s="41"/>
      <c r="Z10" s="41"/>
      <c r="AA10" s="40" t="s">
        <v>203</v>
      </c>
      <c r="AB10" s="41"/>
      <c r="AC10" s="41"/>
      <c r="AD10" s="41"/>
      <c r="AE10" s="40" t="s">
        <v>204</v>
      </c>
    </row>
    <row r="11" spans="1:31" ht="14" x14ac:dyDescent="0.15">
      <c r="A11" s="42"/>
      <c r="B11" s="43"/>
      <c r="C11" s="38"/>
      <c r="D11" s="38"/>
      <c r="E11" s="38"/>
      <c r="F11" s="38"/>
      <c r="G11" s="38"/>
      <c r="H11" s="38"/>
      <c r="I11" s="38"/>
      <c r="J11" s="38"/>
      <c r="K11" s="43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</row>
    <row r="12" spans="1:31" ht="14" x14ac:dyDescent="0.15">
      <c r="A12" s="44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</row>
    <row r="13" spans="1:31" ht="14" x14ac:dyDescent="0.15">
      <c r="A13" s="42"/>
      <c r="B13" s="38"/>
      <c r="C13" s="38"/>
      <c r="D13" s="38"/>
      <c r="E13" s="38"/>
      <c r="F13" s="38"/>
      <c r="G13" s="38"/>
      <c r="H13" s="38"/>
      <c r="I13" s="38"/>
      <c r="J13" s="38"/>
      <c r="K13" s="45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</row>
    <row r="14" spans="1:31" ht="14" x14ac:dyDescent="0.15">
      <c r="A14" s="4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</row>
    <row r="15" spans="1:31" ht="14" x14ac:dyDescent="0.15">
      <c r="A15" s="42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</row>
    <row r="16" spans="1:31" ht="14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 spans="1:31" ht="14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spans="1:31" ht="14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spans="1:31" ht="14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 spans="1:31" ht="14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spans="1:31" ht="14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 spans="1:31" ht="14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 spans="1:31" ht="14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 spans="1:31" ht="14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spans="1:31" ht="14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 spans="1:31" ht="14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spans="1:31" ht="14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 spans="1:31" ht="14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spans="1:31" ht="14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spans="1:31" ht="14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spans="1:31" ht="14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 spans="1:31" ht="14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 spans="1:31" ht="14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 spans="1:31" ht="14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spans="1:31" ht="14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spans="1:31" ht="14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spans="1:31" ht="14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 spans="1:31" ht="14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 spans="1:31" ht="14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 spans="1:31" ht="14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 spans="1:31" ht="14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 spans="1:31" ht="14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 spans="1:31" ht="14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</row>
    <row r="44" spans="1:31" ht="14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</row>
    <row r="45" spans="1:31" ht="14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</row>
    <row r="46" spans="1:31" ht="14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</row>
    <row r="47" spans="1:31" ht="14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31" ht="14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</row>
    <row r="49" spans="1:31" ht="14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</row>
    <row r="50" spans="1:31" ht="14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</row>
    <row r="51" spans="1:31" ht="14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</row>
    <row r="52" spans="1:31" ht="14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</row>
    <row r="53" spans="1:31" ht="14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</row>
    <row r="54" spans="1:31" ht="14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</row>
    <row r="55" spans="1:31" ht="14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</row>
    <row r="56" spans="1:31" ht="14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</row>
    <row r="57" spans="1:31" ht="14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</row>
    <row r="58" spans="1:31" ht="14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</row>
    <row r="59" spans="1:31" ht="14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</row>
    <row r="60" spans="1:31" ht="14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 spans="1:31" ht="14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</row>
    <row r="62" spans="1:31" ht="14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 spans="1:31" ht="14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</row>
    <row r="64" spans="1:31" ht="14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</row>
    <row r="65" spans="1:31" ht="14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</row>
    <row r="66" spans="1:31" ht="14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</row>
    <row r="67" spans="1:31" ht="14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</row>
    <row r="68" spans="1:31" ht="14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</row>
    <row r="69" spans="1:31" ht="14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</row>
    <row r="70" spans="1:31" ht="14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</row>
    <row r="71" spans="1:31" ht="14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</row>
    <row r="72" spans="1:31" ht="14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</row>
    <row r="73" spans="1:31" ht="14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</row>
    <row r="74" spans="1:31" ht="14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</row>
    <row r="75" spans="1:31" ht="14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</row>
    <row r="76" spans="1:31" ht="14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</row>
    <row r="77" spans="1:31" ht="14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</row>
    <row r="78" spans="1:31" ht="14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</row>
    <row r="79" spans="1:31" ht="14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</row>
    <row r="80" spans="1:31" ht="14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</row>
    <row r="81" spans="1:31" ht="14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</row>
    <row r="82" spans="1:31" ht="14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</row>
    <row r="83" spans="1:31" ht="14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</row>
    <row r="84" spans="1:31" ht="14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</row>
    <row r="85" spans="1:31" ht="14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</row>
    <row r="86" spans="1:31" ht="14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</row>
    <row r="87" spans="1:31" ht="14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 spans="1:31" ht="14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</row>
    <row r="89" spans="1:31" ht="14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</row>
    <row r="90" spans="1:31" ht="14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</row>
    <row r="91" spans="1:31" ht="14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</row>
    <row r="92" spans="1:31" ht="14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</row>
    <row r="93" spans="1:31" ht="14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</row>
    <row r="94" spans="1:31" ht="14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</row>
    <row r="95" spans="1:31" ht="14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</row>
    <row r="96" spans="1:31" ht="14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</row>
    <row r="97" spans="1:31" ht="14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</row>
    <row r="98" spans="1:31" ht="14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</row>
    <row r="99" spans="1:31" ht="14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</row>
    <row r="100" spans="1:31" ht="14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</row>
    <row r="101" spans="1:31" ht="14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</row>
    <row r="102" spans="1:31" ht="14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</row>
    <row r="103" spans="1:31" ht="14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</row>
    <row r="104" spans="1:31" ht="14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</row>
    <row r="105" spans="1:31" ht="14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</row>
    <row r="106" spans="1:31" ht="14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  <row r="107" spans="1:31" ht="14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</row>
    <row r="108" spans="1:31" ht="14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</row>
    <row r="109" spans="1:31" ht="14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</row>
    <row r="110" spans="1:31" ht="14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</row>
    <row r="111" spans="1:31" ht="14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</row>
    <row r="112" spans="1:31" ht="14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</row>
    <row r="113" spans="1:31" ht="14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</row>
    <row r="114" spans="1:31" ht="14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</row>
    <row r="115" spans="1:31" ht="14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</row>
    <row r="116" spans="1:31" ht="14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</row>
    <row r="117" spans="1:31" ht="14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</row>
    <row r="118" spans="1:31" ht="14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</row>
    <row r="119" spans="1:31" ht="14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</row>
    <row r="120" spans="1:31" ht="14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 spans="1:31" ht="14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</row>
    <row r="122" spans="1:31" ht="14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</row>
    <row r="123" spans="1:31" ht="14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</row>
    <row r="124" spans="1:31" ht="14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</row>
    <row r="125" spans="1:31" ht="14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</row>
    <row r="126" spans="1:31" ht="14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</row>
    <row r="127" spans="1:31" ht="14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</row>
    <row r="128" spans="1:31" ht="14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</row>
    <row r="129" spans="1:31" ht="14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</row>
    <row r="130" spans="1:31" ht="14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</row>
    <row r="131" spans="1:31" ht="14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</row>
    <row r="132" spans="1:31" ht="14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</row>
    <row r="133" spans="1:31" ht="14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</row>
    <row r="134" spans="1:31" ht="14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</row>
    <row r="135" spans="1:31" ht="14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</row>
    <row r="136" spans="1:31" ht="14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</row>
    <row r="137" spans="1:31" ht="14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</row>
    <row r="138" spans="1:31" ht="14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</row>
    <row r="139" spans="1:31" ht="14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</row>
    <row r="140" spans="1:31" ht="14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</row>
    <row r="141" spans="1:31" ht="14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</row>
    <row r="142" spans="1:31" ht="14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</row>
    <row r="143" spans="1:31" ht="14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</row>
    <row r="144" spans="1:31" ht="14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</row>
    <row r="145" spans="1:31" ht="14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</row>
    <row r="146" spans="1:31" ht="14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</row>
    <row r="147" spans="1:31" ht="14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</row>
    <row r="148" spans="1:31" ht="14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</row>
    <row r="149" spans="1:31" ht="14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</row>
    <row r="150" spans="1:31" ht="14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</row>
    <row r="151" spans="1:31" ht="14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</row>
    <row r="152" spans="1:31" ht="14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</row>
    <row r="153" spans="1:31" ht="14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</row>
    <row r="154" spans="1:31" ht="14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</row>
    <row r="155" spans="1:31" ht="14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</row>
    <row r="156" spans="1:31" ht="14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</row>
    <row r="157" spans="1:31" ht="14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</row>
    <row r="158" spans="1:31" ht="14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</row>
    <row r="159" spans="1:31" ht="14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</row>
    <row r="160" spans="1:31" ht="14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</row>
    <row r="161" spans="1:31" ht="14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</row>
    <row r="162" spans="1:31" ht="14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</row>
    <row r="163" spans="1:31" ht="14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</row>
    <row r="164" spans="1:31" ht="14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</row>
    <row r="165" spans="1:31" ht="14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</row>
    <row r="166" spans="1:31" ht="14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</row>
    <row r="167" spans="1:31" ht="14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</row>
    <row r="168" spans="1:31" ht="14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</row>
    <row r="169" spans="1:31" ht="14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</row>
    <row r="170" spans="1:31" ht="14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</row>
    <row r="171" spans="1:31" ht="14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</row>
    <row r="172" spans="1:31" ht="14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</row>
    <row r="173" spans="1:31" ht="14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</row>
    <row r="174" spans="1:31" ht="14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</row>
    <row r="175" spans="1:31" ht="14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</row>
    <row r="176" spans="1:31" ht="14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</row>
    <row r="177" spans="1:31" ht="14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</row>
    <row r="178" spans="1:31" ht="14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</row>
    <row r="179" spans="1:31" ht="14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</row>
    <row r="180" spans="1:31" ht="14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</row>
    <row r="181" spans="1:31" ht="14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</row>
    <row r="182" spans="1:31" ht="14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</row>
    <row r="183" spans="1:31" ht="14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</row>
    <row r="184" spans="1:31" ht="14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</row>
    <row r="185" spans="1:31" ht="14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</row>
    <row r="186" spans="1:31" ht="14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</row>
    <row r="187" spans="1:31" ht="14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</row>
    <row r="188" spans="1:31" ht="14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</row>
    <row r="189" spans="1:31" ht="14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</row>
    <row r="190" spans="1:31" ht="14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</row>
    <row r="191" spans="1:31" ht="14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</row>
    <row r="192" spans="1:31" ht="14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</row>
    <row r="193" spans="1:31" ht="14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</row>
    <row r="194" spans="1:31" ht="14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</row>
    <row r="195" spans="1:31" ht="14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</row>
    <row r="196" spans="1:31" ht="14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</row>
    <row r="197" spans="1:31" ht="14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</row>
    <row r="198" spans="1:31" ht="14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</row>
    <row r="199" spans="1:31" ht="14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4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</row>
    <row r="201" spans="1:31" ht="14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</row>
    <row r="202" spans="1:31" ht="14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</row>
    <row r="203" spans="1:31" ht="14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</row>
    <row r="204" spans="1:31" ht="14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</row>
    <row r="205" spans="1:31" ht="14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</row>
    <row r="206" spans="1:31" ht="14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</row>
    <row r="207" spans="1:31" ht="14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</row>
    <row r="208" spans="1:31" ht="14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</row>
    <row r="209" spans="1:31" ht="14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</row>
    <row r="210" spans="1:31" ht="14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</row>
    <row r="211" spans="1:31" ht="14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</row>
    <row r="212" spans="1:31" ht="14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</row>
    <row r="213" spans="1:31" ht="14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</row>
    <row r="214" spans="1:31" ht="14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</row>
    <row r="215" spans="1:31" ht="14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</row>
    <row r="216" spans="1:31" ht="14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</row>
    <row r="217" spans="1:31" ht="14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</row>
    <row r="218" spans="1:31" ht="14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</row>
    <row r="219" spans="1:31" ht="14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</row>
    <row r="220" spans="1:31" ht="14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</row>
    <row r="221" spans="1:31" ht="14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</row>
    <row r="222" spans="1:31" ht="14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</row>
    <row r="223" spans="1:31" ht="14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</row>
    <row r="224" spans="1:31" ht="14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</row>
    <row r="225" spans="1:31" ht="14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</row>
    <row r="226" spans="1:31" ht="14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</row>
    <row r="227" spans="1:31" ht="14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</row>
    <row r="228" spans="1:31" ht="14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</row>
    <row r="229" spans="1:31" ht="14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</row>
    <row r="230" spans="1:31" ht="14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</row>
    <row r="231" spans="1:31" ht="14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</row>
    <row r="232" spans="1:31" ht="14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</row>
    <row r="233" spans="1:31" ht="14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</row>
    <row r="234" spans="1:31" ht="14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</row>
    <row r="235" spans="1:31" ht="14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</row>
    <row r="236" spans="1:31" ht="14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</row>
    <row r="237" spans="1:31" ht="14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</row>
    <row r="238" spans="1:31" ht="14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</row>
    <row r="239" spans="1:31" ht="14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</row>
    <row r="240" spans="1:31" ht="14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</row>
    <row r="241" spans="1:31" ht="14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</row>
    <row r="242" spans="1:31" ht="14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</row>
    <row r="243" spans="1:31" ht="14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</row>
    <row r="244" spans="1:31" ht="14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</row>
    <row r="245" spans="1:31" ht="14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</row>
    <row r="246" spans="1:31" ht="14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</row>
    <row r="247" spans="1:31" ht="14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</row>
    <row r="248" spans="1:31" ht="14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</row>
    <row r="249" spans="1:31" ht="14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</row>
    <row r="250" spans="1:31" ht="14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</row>
    <row r="251" spans="1:31" ht="14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</row>
    <row r="252" spans="1:31" ht="14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</row>
    <row r="253" spans="1:31" ht="14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</row>
    <row r="254" spans="1:31" ht="14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</row>
    <row r="255" spans="1:31" ht="14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</row>
    <row r="256" spans="1:31" ht="14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</row>
    <row r="257" spans="1:31" ht="14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</row>
    <row r="258" spans="1:31" ht="14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</row>
    <row r="259" spans="1:31" ht="14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</row>
    <row r="260" spans="1:31" ht="14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</row>
    <row r="261" spans="1:31" ht="14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</row>
    <row r="262" spans="1:31" ht="14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</row>
    <row r="263" spans="1:31" ht="14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</row>
    <row r="264" spans="1:31" ht="14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</row>
    <row r="265" spans="1:31" ht="14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</row>
    <row r="266" spans="1:31" ht="14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</row>
    <row r="267" spans="1:31" ht="14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</row>
    <row r="268" spans="1:31" ht="14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</row>
    <row r="269" spans="1:31" ht="14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</row>
    <row r="270" spans="1:31" ht="14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</row>
    <row r="271" spans="1:31" ht="14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</row>
    <row r="272" spans="1:31" ht="14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</row>
    <row r="273" spans="1:31" ht="14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</row>
    <row r="274" spans="1:31" ht="14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</row>
    <row r="275" spans="1:31" ht="14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</row>
    <row r="276" spans="1:31" ht="14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</row>
    <row r="277" spans="1:31" ht="14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</row>
    <row r="278" spans="1:31" ht="14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</row>
    <row r="279" spans="1:31" ht="14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</row>
    <row r="280" spans="1:31" ht="14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</row>
    <row r="281" spans="1:31" ht="14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</row>
    <row r="282" spans="1:31" ht="14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</row>
    <row r="283" spans="1:31" ht="14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</row>
    <row r="284" spans="1:31" ht="14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</row>
    <row r="285" spans="1:31" ht="14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</row>
    <row r="286" spans="1:31" ht="14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</row>
    <row r="287" spans="1:31" ht="14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</row>
    <row r="288" spans="1:31" ht="14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</row>
    <row r="289" spans="1:31" ht="14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</row>
    <row r="290" spans="1:31" ht="14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</row>
    <row r="291" spans="1:31" ht="14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</row>
    <row r="292" spans="1:31" ht="14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</row>
    <row r="293" spans="1:31" ht="14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</row>
    <row r="294" spans="1:31" ht="14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</row>
    <row r="295" spans="1:31" ht="14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</row>
    <row r="296" spans="1:31" ht="14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</row>
    <row r="297" spans="1:31" ht="14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</row>
    <row r="298" spans="1:31" ht="14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</row>
    <row r="299" spans="1:31" ht="14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</row>
    <row r="300" spans="1:31" ht="14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</row>
    <row r="301" spans="1:31" ht="14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</row>
    <row r="302" spans="1:31" ht="14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</row>
    <row r="303" spans="1:31" ht="14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</row>
    <row r="304" spans="1:31" ht="14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</row>
    <row r="305" spans="1:31" ht="14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</row>
    <row r="306" spans="1:31" ht="14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</row>
    <row r="307" spans="1:31" ht="14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</row>
    <row r="308" spans="1:31" ht="14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</row>
    <row r="309" spans="1:31" ht="14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</row>
    <row r="310" spans="1:31" ht="14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</row>
    <row r="311" spans="1:31" ht="14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</row>
    <row r="312" spans="1:31" ht="14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</row>
    <row r="313" spans="1:31" ht="14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</row>
    <row r="314" spans="1:31" ht="14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</row>
    <row r="315" spans="1:31" ht="14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</row>
    <row r="316" spans="1:31" ht="14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</row>
    <row r="317" spans="1:31" ht="14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</row>
    <row r="318" spans="1:31" ht="14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</row>
    <row r="319" spans="1:31" ht="14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</row>
    <row r="320" spans="1:31" ht="14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</row>
    <row r="321" spans="1:31" ht="14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</row>
    <row r="322" spans="1:31" ht="14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</row>
    <row r="323" spans="1:31" ht="14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</row>
    <row r="324" spans="1:31" ht="14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</row>
    <row r="325" spans="1:31" ht="14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</row>
    <row r="326" spans="1:31" ht="14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</row>
    <row r="327" spans="1:31" ht="14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</row>
    <row r="328" spans="1:31" ht="14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</row>
    <row r="329" spans="1:31" ht="14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</row>
    <row r="330" spans="1:31" ht="14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</row>
    <row r="331" spans="1:31" ht="14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</row>
    <row r="332" spans="1:31" ht="14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</row>
    <row r="333" spans="1:31" ht="14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</row>
    <row r="334" spans="1:31" ht="14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</row>
    <row r="335" spans="1:31" ht="14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</row>
    <row r="336" spans="1:31" ht="14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</row>
    <row r="337" spans="1:31" ht="14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</row>
    <row r="338" spans="1:31" ht="14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</row>
    <row r="339" spans="1:31" ht="14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</row>
    <row r="340" spans="1:31" ht="14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</row>
    <row r="341" spans="1:31" ht="14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</row>
    <row r="342" spans="1:31" ht="14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</row>
    <row r="343" spans="1:31" ht="14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</row>
    <row r="344" spans="1:31" ht="14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</row>
    <row r="345" spans="1:31" ht="14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</row>
    <row r="346" spans="1:31" ht="14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</row>
    <row r="347" spans="1:31" ht="14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</row>
    <row r="348" spans="1:31" ht="14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</row>
    <row r="349" spans="1:31" ht="14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</row>
    <row r="350" spans="1:31" ht="14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</row>
    <row r="351" spans="1:31" ht="14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</row>
    <row r="352" spans="1:31" ht="14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</row>
    <row r="353" spans="1:31" ht="14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</row>
    <row r="354" spans="1:31" ht="14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</row>
    <row r="355" spans="1:31" ht="14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</row>
    <row r="356" spans="1:31" ht="14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</row>
    <row r="357" spans="1:31" ht="14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</row>
    <row r="358" spans="1:31" ht="14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</row>
    <row r="359" spans="1:31" ht="14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</row>
    <row r="360" spans="1:31" ht="14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</row>
    <row r="361" spans="1:31" ht="14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</row>
    <row r="362" spans="1:31" ht="14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</row>
    <row r="363" spans="1:31" ht="14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</row>
    <row r="364" spans="1:31" ht="14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</row>
    <row r="365" spans="1:31" ht="14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</row>
    <row r="366" spans="1:31" ht="14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</row>
    <row r="367" spans="1:31" ht="14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</row>
    <row r="368" spans="1:31" ht="14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</row>
    <row r="369" spans="1:31" ht="14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</row>
    <row r="370" spans="1:31" ht="14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</row>
    <row r="371" spans="1:31" ht="14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</row>
    <row r="372" spans="1:31" ht="14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</row>
    <row r="373" spans="1:31" ht="14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</row>
    <row r="374" spans="1:31" ht="14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</row>
    <row r="375" spans="1:31" ht="14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</row>
    <row r="376" spans="1:31" ht="14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</row>
    <row r="377" spans="1:31" ht="14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</row>
    <row r="378" spans="1:31" ht="14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</row>
    <row r="379" spans="1:31" ht="14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</row>
    <row r="380" spans="1:31" ht="14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</row>
    <row r="381" spans="1:31" ht="14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</row>
    <row r="382" spans="1:31" ht="14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</row>
    <row r="383" spans="1:31" ht="14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</row>
    <row r="384" spans="1:31" ht="14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</row>
    <row r="385" spans="1:31" ht="14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</row>
    <row r="386" spans="1:31" ht="14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</row>
    <row r="387" spans="1:31" ht="14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</row>
    <row r="388" spans="1:31" ht="14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</row>
    <row r="389" spans="1:31" ht="14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</row>
    <row r="390" spans="1:31" ht="14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</row>
    <row r="391" spans="1:31" ht="14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</row>
    <row r="392" spans="1:31" ht="14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</row>
    <row r="393" spans="1:31" ht="14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</row>
    <row r="394" spans="1:31" ht="14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</row>
    <row r="395" spans="1:31" ht="14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</row>
    <row r="396" spans="1:31" ht="14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</row>
    <row r="397" spans="1:31" ht="14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</row>
    <row r="398" spans="1:31" ht="14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</row>
    <row r="399" spans="1:31" ht="14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</row>
    <row r="400" spans="1:31" ht="14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</row>
    <row r="401" spans="1:31" ht="14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</row>
    <row r="402" spans="1:31" ht="14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</row>
    <row r="403" spans="1:31" ht="14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</row>
    <row r="404" spans="1:31" ht="14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</row>
    <row r="405" spans="1:31" ht="14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</row>
    <row r="406" spans="1:31" ht="14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</row>
    <row r="407" spans="1:31" ht="14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</row>
    <row r="408" spans="1:31" ht="14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</row>
    <row r="409" spans="1:31" ht="14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</row>
    <row r="410" spans="1:31" ht="14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</row>
    <row r="411" spans="1:31" ht="14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</row>
    <row r="412" spans="1:31" ht="14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</row>
    <row r="413" spans="1:31" ht="14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</row>
    <row r="414" spans="1:31" ht="14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</row>
    <row r="415" spans="1:31" ht="14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</row>
    <row r="416" spans="1:31" ht="14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</row>
    <row r="417" spans="1:31" ht="14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</row>
    <row r="418" spans="1:31" ht="14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</row>
    <row r="419" spans="1:31" ht="14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</row>
    <row r="420" spans="1:31" ht="14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</row>
    <row r="421" spans="1:31" ht="14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</row>
    <row r="422" spans="1:31" ht="14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</row>
    <row r="423" spans="1:31" ht="14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</row>
    <row r="424" spans="1:31" ht="14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</row>
    <row r="425" spans="1:31" ht="14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</row>
    <row r="426" spans="1:31" ht="14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</row>
    <row r="427" spans="1:31" ht="14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</row>
    <row r="428" spans="1:31" ht="14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</row>
    <row r="429" spans="1:31" ht="14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</row>
    <row r="430" spans="1:31" ht="14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</row>
    <row r="431" spans="1:31" ht="14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</row>
    <row r="432" spans="1:31" ht="14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</row>
    <row r="433" spans="1:31" ht="14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</row>
    <row r="434" spans="1:31" ht="14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</row>
    <row r="435" spans="1:31" ht="14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</row>
    <row r="436" spans="1:31" ht="14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</row>
    <row r="437" spans="1:31" ht="14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</row>
    <row r="438" spans="1:31" ht="14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</row>
    <row r="439" spans="1:31" ht="14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</row>
    <row r="440" spans="1:31" ht="14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</row>
    <row r="441" spans="1:31" ht="14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</row>
    <row r="442" spans="1:31" ht="14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</row>
    <row r="443" spans="1:31" ht="14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</row>
    <row r="444" spans="1:31" ht="14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</row>
    <row r="445" spans="1:31" ht="14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</row>
    <row r="446" spans="1:31" ht="14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</row>
    <row r="447" spans="1:31" ht="14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</row>
    <row r="448" spans="1:31" ht="14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</row>
    <row r="449" spans="1:31" ht="14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</row>
    <row r="450" spans="1:31" ht="14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</row>
    <row r="451" spans="1:31" ht="14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</row>
    <row r="452" spans="1:31" ht="14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</row>
    <row r="453" spans="1:31" ht="14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</row>
    <row r="454" spans="1:31" ht="14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</row>
    <row r="455" spans="1:31" ht="14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</row>
    <row r="456" spans="1:31" ht="14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</row>
    <row r="457" spans="1:31" ht="14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</row>
    <row r="458" spans="1:31" ht="14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</row>
    <row r="459" spans="1:31" ht="14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</row>
    <row r="460" spans="1:31" ht="14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</row>
    <row r="461" spans="1:31" ht="14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</row>
    <row r="462" spans="1:31" ht="14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</row>
    <row r="463" spans="1:31" ht="14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</row>
    <row r="464" spans="1:31" ht="14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</row>
    <row r="465" spans="1:31" ht="14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</row>
    <row r="466" spans="1:31" ht="14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</row>
    <row r="467" spans="1:31" ht="14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</row>
    <row r="468" spans="1:31" ht="14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</row>
    <row r="469" spans="1:31" ht="14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</row>
    <row r="470" spans="1:31" ht="14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</row>
    <row r="471" spans="1:31" ht="14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</row>
    <row r="472" spans="1:31" ht="14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</row>
    <row r="473" spans="1:31" ht="14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</row>
    <row r="474" spans="1:31" ht="14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</row>
    <row r="475" spans="1:31" ht="14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</row>
    <row r="476" spans="1:31" ht="14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</row>
    <row r="477" spans="1:31" ht="14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</row>
    <row r="478" spans="1:31" ht="14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</row>
    <row r="479" spans="1:31" ht="14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</row>
    <row r="480" spans="1:31" ht="14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</row>
    <row r="481" spans="1:31" ht="14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</row>
    <row r="482" spans="1:31" ht="14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</row>
    <row r="483" spans="1:31" ht="14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</row>
    <row r="484" spans="1:31" ht="14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</row>
    <row r="485" spans="1:31" ht="14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</row>
    <row r="486" spans="1:31" ht="14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</row>
    <row r="487" spans="1:31" ht="14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</row>
    <row r="488" spans="1:31" ht="14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</row>
    <row r="489" spans="1:31" ht="14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</row>
    <row r="490" spans="1:31" ht="14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</row>
    <row r="491" spans="1:31" ht="14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</row>
    <row r="492" spans="1:31" ht="14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</row>
    <row r="493" spans="1:31" ht="14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</row>
    <row r="494" spans="1:31" ht="14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</row>
    <row r="495" spans="1:31" ht="14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</row>
    <row r="496" spans="1:31" ht="14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</row>
    <row r="497" spans="1:31" ht="14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</row>
    <row r="498" spans="1:31" ht="14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</row>
    <row r="499" spans="1:31" ht="14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</row>
    <row r="500" spans="1:31" ht="14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</row>
    <row r="501" spans="1:31" ht="14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</row>
    <row r="502" spans="1:31" ht="14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</row>
    <row r="503" spans="1:31" ht="14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</row>
    <row r="504" spans="1:31" ht="14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</row>
    <row r="505" spans="1:31" ht="14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</row>
    <row r="506" spans="1:31" ht="14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</row>
    <row r="507" spans="1:31" ht="14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</row>
    <row r="508" spans="1:31" ht="14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</row>
    <row r="509" spans="1:31" ht="14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</row>
    <row r="510" spans="1:31" ht="14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</row>
    <row r="511" spans="1:31" ht="14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</row>
    <row r="512" spans="1:31" ht="14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</row>
    <row r="513" spans="1:31" ht="14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</row>
    <row r="514" spans="1:31" ht="14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</row>
    <row r="515" spans="1:31" ht="14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</row>
    <row r="516" spans="1:31" ht="14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</row>
    <row r="517" spans="1:31" ht="14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</row>
    <row r="518" spans="1:31" ht="14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</row>
    <row r="519" spans="1:31" ht="14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</row>
    <row r="520" spans="1:31" ht="14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</row>
    <row r="521" spans="1:31" ht="14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</row>
    <row r="522" spans="1:31" ht="14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</row>
    <row r="523" spans="1:31" ht="14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</row>
    <row r="524" spans="1:31" ht="14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</row>
    <row r="525" spans="1:31" ht="14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</row>
    <row r="526" spans="1:31" ht="14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</row>
    <row r="527" spans="1:31" ht="14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</row>
    <row r="528" spans="1:31" ht="14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</row>
    <row r="529" spans="1:31" ht="14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</row>
    <row r="530" spans="1:31" ht="14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</row>
    <row r="531" spans="1:31" ht="14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</row>
    <row r="532" spans="1:31" ht="14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</row>
    <row r="533" spans="1:31" ht="14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</row>
    <row r="534" spans="1:31" ht="14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</row>
    <row r="535" spans="1:31" ht="14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</row>
    <row r="536" spans="1:31" ht="14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</row>
    <row r="537" spans="1:31" ht="14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</row>
    <row r="538" spans="1:31" ht="14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</row>
    <row r="539" spans="1:31" ht="14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</row>
    <row r="540" spans="1:31" ht="14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</row>
    <row r="541" spans="1:31" ht="14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</row>
    <row r="542" spans="1:31" ht="14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</row>
    <row r="543" spans="1:31" ht="14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</row>
    <row r="544" spans="1:31" ht="14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</row>
    <row r="545" spans="1:31" ht="14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</row>
    <row r="546" spans="1:31" ht="14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</row>
    <row r="547" spans="1:31" ht="14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</row>
    <row r="548" spans="1:31" ht="14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</row>
    <row r="549" spans="1:31" ht="14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</row>
    <row r="550" spans="1:31" ht="14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</row>
    <row r="551" spans="1:31" ht="14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</row>
    <row r="552" spans="1:31" ht="14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</row>
    <row r="553" spans="1:31" ht="14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</row>
    <row r="554" spans="1:31" ht="14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</row>
    <row r="555" spans="1:31" ht="14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</row>
    <row r="556" spans="1:31" ht="14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</row>
    <row r="557" spans="1:31" ht="14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</row>
    <row r="558" spans="1:31" ht="14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</row>
    <row r="559" spans="1:31" ht="14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</row>
    <row r="560" spans="1:31" ht="14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</row>
    <row r="561" spans="1:31" ht="14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</row>
    <row r="562" spans="1:31" ht="14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</row>
    <row r="563" spans="1:31" ht="14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</row>
    <row r="564" spans="1:31" ht="14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</row>
    <row r="565" spans="1:31" ht="14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</row>
    <row r="566" spans="1:31" ht="14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</row>
    <row r="567" spans="1:31" ht="14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</row>
    <row r="568" spans="1:31" ht="14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</row>
    <row r="569" spans="1:31" ht="14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</row>
    <row r="570" spans="1:31" ht="14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</row>
    <row r="571" spans="1:31" ht="14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</row>
    <row r="572" spans="1:31" ht="14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</row>
    <row r="573" spans="1:31" ht="14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</row>
    <row r="574" spans="1:31" ht="14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</row>
    <row r="575" spans="1:31" ht="14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</row>
    <row r="576" spans="1:31" ht="14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</row>
    <row r="577" spans="1:31" ht="14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</row>
    <row r="578" spans="1:31" ht="14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</row>
    <row r="579" spans="1:31" ht="14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</row>
    <row r="580" spans="1:31" ht="14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</row>
    <row r="581" spans="1:31" ht="14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</row>
    <row r="582" spans="1:31" ht="14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</row>
    <row r="583" spans="1:31" ht="14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</row>
    <row r="584" spans="1:31" ht="14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</row>
    <row r="585" spans="1:31" ht="14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</row>
    <row r="586" spans="1:31" ht="14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</row>
    <row r="587" spans="1:31" ht="14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</row>
    <row r="588" spans="1:31" ht="14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</row>
    <row r="589" spans="1:31" ht="14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</row>
    <row r="590" spans="1:31" ht="14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</row>
    <row r="591" spans="1:31" ht="14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</row>
    <row r="592" spans="1:31" ht="14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</row>
    <row r="593" spans="1:31" ht="14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</row>
    <row r="594" spans="1:31" ht="14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</row>
    <row r="595" spans="1:31" ht="14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</row>
    <row r="596" spans="1:31" ht="14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</row>
    <row r="597" spans="1:31" ht="14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</row>
    <row r="598" spans="1:31" ht="14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</row>
    <row r="599" spans="1:31" ht="14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</row>
    <row r="600" spans="1:31" ht="14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</row>
    <row r="601" spans="1:31" ht="14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</row>
    <row r="602" spans="1:31" ht="14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</row>
    <row r="603" spans="1:31" ht="14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</row>
    <row r="604" spans="1:31" ht="14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</row>
    <row r="605" spans="1:31" ht="14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</row>
    <row r="606" spans="1:31" ht="14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</row>
    <row r="607" spans="1:31" ht="14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</row>
    <row r="608" spans="1:31" ht="14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</row>
    <row r="609" spans="1:31" ht="14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</row>
    <row r="610" spans="1:31" ht="14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</row>
    <row r="611" spans="1:31" ht="14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</row>
    <row r="612" spans="1:31" ht="14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</row>
    <row r="613" spans="1:31" ht="14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</row>
    <row r="614" spans="1:31" ht="14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</row>
    <row r="615" spans="1:31" ht="14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</row>
    <row r="616" spans="1:31" ht="14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</row>
    <row r="617" spans="1:31" ht="14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</row>
    <row r="618" spans="1:31" ht="14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</row>
    <row r="619" spans="1:31" ht="14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</row>
    <row r="620" spans="1:31" ht="14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</row>
    <row r="621" spans="1:31" ht="14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</row>
    <row r="622" spans="1:31" ht="14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</row>
    <row r="623" spans="1:31" ht="14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</row>
    <row r="624" spans="1:31" ht="14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</row>
    <row r="625" spans="1:31" ht="14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</row>
    <row r="626" spans="1:31" ht="14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</row>
    <row r="627" spans="1:31" ht="14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</row>
    <row r="628" spans="1:31" ht="14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</row>
    <row r="629" spans="1:31" ht="14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</row>
    <row r="630" spans="1:31" ht="14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</row>
    <row r="631" spans="1:31" ht="14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</row>
    <row r="632" spans="1:31" ht="14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</row>
    <row r="633" spans="1:31" ht="14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</row>
    <row r="634" spans="1:31" ht="14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</row>
    <row r="635" spans="1:31" ht="14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</row>
    <row r="636" spans="1:31" ht="14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</row>
    <row r="637" spans="1:31" ht="14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</row>
    <row r="638" spans="1:31" ht="14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</row>
    <row r="639" spans="1:31" ht="14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</row>
    <row r="640" spans="1:31" ht="14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</row>
    <row r="641" spans="1:31" ht="14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</row>
    <row r="642" spans="1:31" ht="14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</row>
    <row r="643" spans="1:31" ht="14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</row>
    <row r="644" spans="1:31" ht="14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</row>
    <row r="645" spans="1:31" ht="14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</row>
    <row r="646" spans="1:31" ht="14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</row>
    <row r="647" spans="1:31" ht="14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</row>
    <row r="648" spans="1:31" ht="14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</row>
    <row r="649" spans="1:31" ht="14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</row>
    <row r="650" spans="1:31" ht="14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</row>
    <row r="651" spans="1:31" ht="14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</row>
    <row r="652" spans="1:31" ht="14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</row>
    <row r="653" spans="1:31" ht="14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</row>
    <row r="654" spans="1:31" ht="14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</row>
    <row r="655" spans="1:31" ht="14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</row>
    <row r="656" spans="1:31" ht="14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</row>
    <row r="657" spans="1:31" ht="14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</row>
    <row r="658" spans="1:31" ht="14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</row>
    <row r="659" spans="1:31" ht="14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</row>
    <row r="660" spans="1:31" ht="14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</row>
    <row r="661" spans="1:31" ht="14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</row>
    <row r="662" spans="1:31" ht="14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</row>
    <row r="663" spans="1:31" ht="14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</row>
    <row r="664" spans="1:31" ht="14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</row>
    <row r="665" spans="1:31" ht="14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</row>
    <row r="666" spans="1:31" ht="14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</row>
    <row r="667" spans="1:31" ht="14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</row>
    <row r="668" spans="1:31" ht="14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</row>
    <row r="669" spans="1:31" ht="14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</row>
    <row r="670" spans="1:31" ht="14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</row>
    <row r="671" spans="1:31" ht="14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</row>
    <row r="672" spans="1:31" ht="14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</row>
    <row r="673" spans="1:31" ht="14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</row>
    <row r="674" spans="1:31" ht="14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</row>
    <row r="675" spans="1:31" ht="14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</row>
    <row r="676" spans="1:31" ht="14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</row>
    <row r="677" spans="1:31" ht="14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</row>
    <row r="678" spans="1:31" ht="14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</row>
    <row r="679" spans="1:31" ht="14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</row>
    <row r="680" spans="1:31" ht="14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</row>
    <row r="681" spans="1:31" ht="14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</row>
    <row r="682" spans="1:31" ht="14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</row>
    <row r="683" spans="1:31" ht="14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</row>
    <row r="684" spans="1:31" ht="14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</row>
    <row r="685" spans="1:31" ht="14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</row>
    <row r="686" spans="1:31" ht="14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</row>
    <row r="687" spans="1:31" ht="14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</row>
    <row r="688" spans="1:31" ht="14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</row>
    <row r="689" spans="1:31" ht="14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</row>
    <row r="690" spans="1:31" ht="14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</row>
    <row r="691" spans="1:31" ht="14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</row>
    <row r="692" spans="1:31" ht="14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</row>
    <row r="693" spans="1:31" ht="14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</row>
    <row r="694" spans="1:31" ht="14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</row>
    <row r="695" spans="1:31" ht="14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</row>
    <row r="696" spans="1:31" ht="14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</row>
    <row r="697" spans="1:31" ht="14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</row>
    <row r="698" spans="1:31" ht="14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</row>
    <row r="699" spans="1:31" ht="14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</row>
    <row r="700" spans="1:31" ht="14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</row>
    <row r="701" spans="1:31" ht="14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</row>
    <row r="702" spans="1:31" ht="14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</row>
    <row r="703" spans="1:31" ht="14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</row>
    <row r="704" spans="1:31" ht="14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</row>
    <row r="705" spans="1:31" ht="14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</row>
    <row r="706" spans="1:31" ht="14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</row>
    <row r="707" spans="1:31" ht="14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</row>
    <row r="708" spans="1:31" ht="14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</row>
    <row r="709" spans="1:31" ht="14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</row>
    <row r="710" spans="1:31" ht="14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</row>
    <row r="711" spans="1:31" ht="14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</row>
    <row r="712" spans="1:31" ht="14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</row>
    <row r="713" spans="1:31" ht="14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</row>
    <row r="714" spans="1:31" ht="14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</row>
    <row r="715" spans="1:31" ht="14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</row>
    <row r="716" spans="1:31" ht="14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</row>
    <row r="717" spans="1:31" ht="14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</row>
    <row r="718" spans="1:31" ht="14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</row>
    <row r="719" spans="1:31" ht="14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</row>
    <row r="720" spans="1:31" ht="14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</row>
    <row r="721" spans="1:31" ht="14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</row>
    <row r="722" spans="1:31" ht="14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</row>
    <row r="723" spans="1:31" ht="14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</row>
    <row r="724" spans="1:31" ht="14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</row>
    <row r="725" spans="1:31" ht="14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</row>
    <row r="726" spans="1:31" ht="14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</row>
    <row r="727" spans="1:31" ht="14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</row>
    <row r="728" spans="1:31" ht="14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</row>
    <row r="729" spans="1:31" ht="14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</row>
    <row r="730" spans="1:31" ht="14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</row>
    <row r="731" spans="1:31" ht="14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</row>
    <row r="732" spans="1:31" ht="14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</row>
    <row r="733" spans="1:31" ht="14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</row>
    <row r="734" spans="1:31" ht="14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</row>
    <row r="735" spans="1:31" ht="14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</row>
    <row r="736" spans="1:31" ht="14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</row>
    <row r="737" spans="1:31" ht="14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</row>
    <row r="738" spans="1:31" ht="14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</row>
    <row r="739" spans="1:31" ht="14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</row>
    <row r="740" spans="1:31" ht="14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</row>
    <row r="741" spans="1:31" ht="14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</row>
    <row r="742" spans="1:31" ht="14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</row>
    <row r="743" spans="1:31" ht="14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</row>
    <row r="744" spans="1:31" ht="14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</row>
    <row r="745" spans="1:31" ht="14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</row>
    <row r="746" spans="1:31" ht="14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</row>
    <row r="747" spans="1:31" ht="14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</row>
    <row r="748" spans="1:31" ht="14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</row>
    <row r="749" spans="1:31" ht="14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</row>
    <row r="750" spans="1:31" ht="14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</row>
    <row r="751" spans="1:31" ht="14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</row>
    <row r="752" spans="1:31" ht="14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</row>
    <row r="753" spans="1:31" ht="14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</row>
    <row r="754" spans="1:31" ht="14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</row>
    <row r="755" spans="1:31" ht="14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</row>
    <row r="756" spans="1:31" ht="14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</row>
    <row r="757" spans="1:31" ht="14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</row>
    <row r="758" spans="1:31" ht="14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</row>
    <row r="759" spans="1:31" ht="14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</row>
    <row r="760" spans="1:31" ht="14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</row>
    <row r="761" spans="1:31" ht="14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</row>
    <row r="762" spans="1:31" ht="14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</row>
    <row r="763" spans="1:31" ht="14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</row>
    <row r="764" spans="1:31" ht="14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</row>
    <row r="765" spans="1:31" ht="14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</row>
    <row r="766" spans="1:31" ht="14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</row>
    <row r="767" spans="1:31" ht="14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</row>
    <row r="768" spans="1:31" ht="14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</row>
    <row r="769" spans="1:31" ht="14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</row>
    <row r="770" spans="1:31" ht="14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</row>
    <row r="771" spans="1:31" ht="14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</row>
    <row r="772" spans="1:31" ht="14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</row>
    <row r="773" spans="1:31" ht="14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</row>
    <row r="774" spans="1:31" ht="14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</row>
    <row r="775" spans="1:31" ht="14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</row>
    <row r="776" spans="1:31" ht="14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</row>
    <row r="777" spans="1:31" ht="14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</row>
    <row r="778" spans="1:31" ht="14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</row>
    <row r="779" spans="1:31" ht="14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</row>
    <row r="780" spans="1:31" ht="14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</row>
    <row r="781" spans="1:31" ht="14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</row>
    <row r="782" spans="1:31" ht="14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</row>
    <row r="783" spans="1:31" ht="14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</row>
    <row r="784" spans="1:31" ht="14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</row>
    <row r="785" spans="1:31" ht="14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</row>
    <row r="786" spans="1:31" ht="14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</row>
    <row r="787" spans="1:31" ht="14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</row>
    <row r="788" spans="1:31" ht="14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</row>
    <row r="789" spans="1:31" ht="14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</row>
    <row r="790" spans="1:31" ht="14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</row>
    <row r="791" spans="1:31" ht="14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</row>
    <row r="792" spans="1:31" ht="14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</row>
    <row r="793" spans="1:31" ht="14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</row>
    <row r="794" spans="1:31" ht="14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</row>
    <row r="795" spans="1:31" ht="14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</row>
    <row r="796" spans="1:31" ht="14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</row>
    <row r="797" spans="1:31" ht="14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</row>
    <row r="798" spans="1:31" ht="14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</row>
    <row r="799" spans="1:31" ht="14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</row>
    <row r="800" spans="1:31" ht="14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</row>
    <row r="801" spans="1:31" ht="14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</row>
    <row r="802" spans="1:31" ht="14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</row>
    <row r="803" spans="1:31" ht="14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</row>
    <row r="804" spans="1:31" ht="14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</row>
    <row r="805" spans="1:31" ht="14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</row>
    <row r="806" spans="1:31" ht="14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</row>
    <row r="807" spans="1:31" ht="14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</row>
    <row r="808" spans="1:31" ht="14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</row>
    <row r="809" spans="1:31" ht="14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</row>
    <row r="810" spans="1:31" ht="14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</row>
    <row r="811" spans="1:31" ht="14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</row>
    <row r="812" spans="1:31" ht="14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</row>
    <row r="813" spans="1:31" ht="14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</row>
    <row r="814" spans="1:31" ht="14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</row>
    <row r="815" spans="1:31" ht="14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</row>
    <row r="816" spans="1:31" ht="14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</row>
    <row r="817" spans="1:31" ht="14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</row>
    <row r="818" spans="1:31" ht="14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</row>
    <row r="819" spans="1:31" ht="14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</row>
    <row r="820" spans="1:31" ht="14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</row>
    <row r="821" spans="1:31" ht="14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</row>
    <row r="822" spans="1:31" ht="14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</row>
    <row r="823" spans="1:31" ht="14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</row>
    <row r="824" spans="1:31" ht="14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</row>
    <row r="825" spans="1:31" ht="14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</row>
    <row r="826" spans="1:31" ht="14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</row>
    <row r="827" spans="1:31" ht="14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</row>
    <row r="828" spans="1:31" ht="14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</row>
    <row r="829" spans="1:31" ht="14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</row>
    <row r="830" spans="1:31" ht="14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</row>
    <row r="831" spans="1:31" ht="14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</row>
    <row r="832" spans="1:31" ht="14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</row>
    <row r="833" spans="1:31" ht="14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</row>
    <row r="834" spans="1:31" ht="14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</row>
    <row r="835" spans="1:31" ht="14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</row>
    <row r="836" spans="1:31" ht="14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</row>
    <row r="837" spans="1:31" ht="14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</row>
    <row r="838" spans="1:31" ht="14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</row>
    <row r="839" spans="1:31" ht="14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</row>
    <row r="840" spans="1:31" ht="14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</row>
    <row r="841" spans="1:31" ht="14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</row>
    <row r="842" spans="1:31" ht="14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</row>
    <row r="843" spans="1:31" ht="14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</row>
    <row r="844" spans="1:31" ht="14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</row>
    <row r="845" spans="1:31" ht="14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</row>
    <row r="846" spans="1:31" ht="14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</row>
    <row r="847" spans="1:31" ht="14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</row>
    <row r="848" spans="1:31" ht="14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</row>
    <row r="849" spans="1:31" ht="14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</row>
    <row r="850" spans="1:31" ht="14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</row>
    <row r="851" spans="1:31" ht="14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</row>
    <row r="852" spans="1:31" ht="14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</row>
    <row r="853" spans="1:31" ht="14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</row>
    <row r="854" spans="1:31" ht="14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</row>
    <row r="855" spans="1:31" ht="14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</row>
    <row r="856" spans="1:31" ht="14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</row>
    <row r="857" spans="1:31" ht="14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</row>
    <row r="858" spans="1:31" ht="14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</row>
    <row r="859" spans="1:31" ht="14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</row>
    <row r="860" spans="1:31" ht="14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</row>
    <row r="861" spans="1:31" ht="14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</row>
    <row r="862" spans="1:31" ht="14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</row>
    <row r="863" spans="1:31" ht="14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</row>
    <row r="864" spans="1:31" ht="14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</row>
    <row r="865" spans="1:31" ht="14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</row>
    <row r="866" spans="1:31" ht="14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</row>
    <row r="867" spans="1:31" ht="14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</row>
    <row r="868" spans="1:31" ht="14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</row>
    <row r="869" spans="1:31" ht="14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</row>
    <row r="870" spans="1:31" ht="14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</row>
    <row r="871" spans="1:31" ht="14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</row>
    <row r="872" spans="1:31" ht="14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</row>
    <row r="873" spans="1:31" ht="14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</row>
    <row r="874" spans="1:31" ht="14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</row>
    <row r="875" spans="1:31" ht="14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</row>
    <row r="876" spans="1:31" ht="14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</row>
    <row r="877" spans="1:31" ht="14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</row>
    <row r="878" spans="1:31" ht="14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</row>
    <row r="879" spans="1:31" ht="14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</row>
    <row r="880" spans="1:31" ht="14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</row>
    <row r="881" spans="1:31" ht="14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</row>
    <row r="882" spans="1:31" ht="14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</row>
    <row r="883" spans="1:31" ht="14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</row>
    <row r="884" spans="1:31" ht="14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</row>
    <row r="885" spans="1:31" ht="14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</row>
    <row r="886" spans="1:31" ht="14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</row>
    <row r="887" spans="1:31" ht="14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</row>
    <row r="888" spans="1:31" ht="14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</row>
    <row r="889" spans="1:31" ht="14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</row>
    <row r="890" spans="1:31" ht="14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</row>
    <row r="891" spans="1:31" ht="14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</row>
    <row r="892" spans="1:31" ht="14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</row>
    <row r="893" spans="1:31" ht="14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</row>
    <row r="894" spans="1:31" ht="14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</row>
    <row r="895" spans="1:31" ht="14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</row>
    <row r="896" spans="1:31" ht="14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</row>
    <row r="897" spans="1:31" ht="14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</row>
    <row r="898" spans="1:31" ht="14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</row>
    <row r="899" spans="1:31" ht="14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</row>
    <row r="900" spans="1:31" ht="14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</row>
    <row r="901" spans="1:31" ht="14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</row>
    <row r="902" spans="1:31" ht="14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</row>
    <row r="903" spans="1:31" ht="14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</row>
    <row r="904" spans="1:31" ht="14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</row>
    <row r="905" spans="1:31" ht="14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</row>
    <row r="906" spans="1:31" ht="14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</row>
    <row r="907" spans="1:31" ht="14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</row>
    <row r="908" spans="1:31" ht="14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</row>
    <row r="909" spans="1:31" ht="14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</row>
    <row r="910" spans="1:31" ht="14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</row>
    <row r="911" spans="1:31" ht="14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</row>
    <row r="912" spans="1:31" ht="14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</row>
    <row r="913" spans="1:31" ht="14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</row>
    <row r="914" spans="1:31" ht="14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</row>
    <row r="915" spans="1:31" ht="14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</row>
    <row r="916" spans="1:31" ht="14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</row>
    <row r="917" spans="1:31" ht="14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</row>
    <row r="918" spans="1:31" ht="14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</row>
    <row r="919" spans="1:31" ht="14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</row>
    <row r="920" spans="1:31" ht="14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</row>
    <row r="921" spans="1:31" ht="14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</row>
    <row r="922" spans="1:31" ht="14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</row>
    <row r="923" spans="1:31" ht="14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</row>
    <row r="924" spans="1:31" ht="14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</row>
    <row r="925" spans="1:31" ht="14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</row>
    <row r="926" spans="1:31" ht="14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</row>
    <row r="927" spans="1:31" ht="14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</row>
    <row r="928" spans="1:31" ht="14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</row>
    <row r="929" spans="1:31" ht="14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</row>
    <row r="930" spans="1:31" ht="14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</row>
    <row r="931" spans="1:31" ht="14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</row>
    <row r="932" spans="1:31" ht="14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</row>
    <row r="933" spans="1:31" ht="14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</row>
    <row r="934" spans="1:31" ht="14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</row>
    <row r="935" spans="1:31" ht="14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</row>
    <row r="936" spans="1:31" ht="14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</row>
    <row r="937" spans="1:31" ht="14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</row>
    <row r="938" spans="1:31" ht="14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</row>
    <row r="939" spans="1:31" ht="14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</row>
    <row r="940" spans="1:31" ht="14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</row>
    <row r="941" spans="1:31" ht="14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</row>
    <row r="942" spans="1:31" ht="14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</row>
    <row r="943" spans="1:31" ht="14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</row>
    <row r="944" spans="1:31" ht="14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</row>
    <row r="945" spans="1:31" ht="14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</row>
    <row r="946" spans="1:31" ht="14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</row>
    <row r="947" spans="1:31" ht="14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</row>
    <row r="948" spans="1:31" ht="14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</row>
    <row r="949" spans="1:31" ht="14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</row>
    <row r="950" spans="1:31" ht="14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</row>
    <row r="951" spans="1:31" ht="14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</row>
    <row r="952" spans="1:31" ht="14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</row>
    <row r="953" spans="1:31" ht="14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</row>
    <row r="954" spans="1:31" ht="14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</row>
    <row r="955" spans="1:31" ht="14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</row>
    <row r="956" spans="1:31" ht="14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</row>
    <row r="957" spans="1:31" ht="14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</row>
    <row r="958" spans="1:31" ht="14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</row>
    <row r="959" spans="1:31" ht="14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</row>
    <row r="960" spans="1:31" ht="14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</row>
    <row r="961" spans="1:31" ht="14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</row>
    <row r="962" spans="1:31" ht="14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</row>
    <row r="963" spans="1:31" ht="14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</row>
    <row r="964" spans="1:31" ht="14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</row>
    <row r="965" spans="1:31" ht="14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</row>
    <row r="966" spans="1:31" ht="14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</row>
    <row r="967" spans="1:31" ht="14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</row>
    <row r="968" spans="1:31" ht="14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</row>
    <row r="969" spans="1:31" ht="14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</row>
    <row r="970" spans="1:31" ht="14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</row>
    <row r="971" spans="1:31" ht="14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</row>
    <row r="972" spans="1:31" ht="14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</row>
    <row r="973" spans="1:31" ht="14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</row>
    <row r="974" spans="1:31" ht="14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</row>
    <row r="975" spans="1:31" ht="14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</row>
    <row r="976" spans="1:31" ht="14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</row>
    <row r="977" spans="1:31" ht="14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</row>
    <row r="978" spans="1:31" ht="14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</row>
    <row r="979" spans="1:31" ht="14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</row>
    <row r="980" spans="1:31" ht="14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</row>
    <row r="981" spans="1:31" ht="14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</row>
    <row r="982" spans="1:31" ht="14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</row>
    <row r="983" spans="1:31" ht="14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</row>
    <row r="984" spans="1:31" ht="14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</row>
    <row r="985" spans="1:31" ht="14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</row>
    <row r="986" spans="1:31" ht="14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</row>
    <row r="987" spans="1:31" ht="14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</row>
    <row r="988" spans="1:31" ht="14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</row>
    <row r="989" spans="1:31" ht="14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</row>
    <row r="990" spans="1:31" ht="14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</row>
    <row r="991" spans="1:31" ht="14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</row>
    <row r="992" spans="1:31" ht="14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</row>
    <row r="993" spans="1:31" ht="14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</row>
    <row r="994" spans="1:31" ht="14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</row>
    <row r="995" spans="1:31" ht="14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</row>
    <row r="996" spans="1:31" ht="14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</row>
    <row r="997" spans="1:31" ht="14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</row>
    <row r="998" spans="1:31" ht="14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</row>
    <row r="999" spans="1:31" ht="14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</row>
    <row r="1000" spans="1:31" ht="14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</row>
    <row r="1001" spans="1:31" ht="14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</row>
    <row r="1002" spans="1:31" ht="14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</row>
  </sheetData>
  <mergeCells count="1">
    <mergeCell ref="A2: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B5394"/>
    <outlinePr summaryBelow="0" summaryRight="0"/>
  </sheetPr>
  <dimension ref="A1:AF1002"/>
  <sheetViews>
    <sheetView showGridLines="0"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 x14ac:dyDescent="0.15"/>
  <cols>
    <col min="1" max="1" width="15" customWidth="1"/>
    <col min="6" max="6" width="13.83203125" customWidth="1"/>
    <col min="7" max="7" width="16" customWidth="1"/>
    <col min="8" max="8" width="12.5" customWidth="1"/>
    <col min="9" max="9" width="10.5" customWidth="1"/>
    <col min="26" max="26" width="19.33203125" customWidth="1"/>
    <col min="28" max="28" width="20" customWidth="1"/>
  </cols>
  <sheetData>
    <row r="1" spans="1:32" ht="16" x14ac:dyDescent="0.2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x14ac:dyDescent="0.2">
      <c r="A2" s="424">
        <f ca="1">TODAY()</f>
        <v>44318</v>
      </c>
      <c r="B2" s="27" t="s">
        <v>144</v>
      </c>
      <c r="C2" s="27" t="s">
        <v>112</v>
      </c>
      <c r="D2" s="27" t="s">
        <v>113</v>
      </c>
      <c r="E2" s="27" t="s">
        <v>114</v>
      </c>
      <c r="F2" s="27" t="s">
        <v>108</v>
      </c>
      <c r="G2" s="27" t="s">
        <v>109</v>
      </c>
      <c r="H2" s="27" t="s">
        <v>110</v>
      </c>
      <c r="I2" s="27" t="s">
        <v>111</v>
      </c>
      <c r="J2" s="27" t="s">
        <v>112</v>
      </c>
      <c r="K2" s="27" t="s">
        <v>113</v>
      </c>
      <c r="L2" s="27" t="s">
        <v>114</v>
      </c>
      <c r="M2" s="27" t="s">
        <v>108</v>
      </c>
      <c r="N2" s="27" t="s">
        <v>109</v>
      </c>
      <c r="O2" s="27" t="s">
        <v>110</v>
      </c>
      <c r="P2" s="27" t="s">
        <v>111</v>
      </c>
      <c r="Q2" s="27" t="s">
        <v>112</v>
      </c>
      <c r="R2" s="27" t="s">
        <v>113</v>
      </c>
      <c r="S2" s="27" t="s">
        <v>114</v>
      </c>
      <c r="T2" s="27" t="s">
        <v>108</v>
      </c>
      <c r="U2" s="27" t="s">
        <v>109</v>
      </c>
      <c r="V2" s="27" t="s">
        <v>110</v>
      </c>
      <c r="W2" s="27" t="s">
        <v>111</v>
      </c>
      <c r="X2" s="27" t="s">
        <v>112</v>
      </c>
      <c r="Y2" s="27" t="s">
        <v>113</v>
      </c>
      <c r="Z2" s="27" t="s">
        <v>114</v>
      </c>
      <c r="AA2" s="27" t="s">
        <v>108</v>
      </c>
      <c r="AB2" s="27" t="s">
        <v>109</v>
      </c>
      <c r="AC2" s="27" t="s">
        <v>110</v>
      </c>
      <c r="AD2" s="27" t="s">
        <v>111</v>
      </c>
      <c r="AE2" s="27" t="s">
        <v>112</v>
      </c>
      <c r="AF2" s="27" t="s">
        <v>113</v>
      </c>
    </row>
    <row r="3" spans="1:32" ht="14" x14ac:dyDescent="0.2">
      <c r="A3" s="423"/>
      <c r="B3" s="28">
        <v>43739</v>
      </c>
      <c r="C3" s="28">
        <v>43740</v>
      </c>
      <c r="D3" s="28">
        <v>43741</v>
      </c>
      <c r="E3" s="28">
        <v>43742</v>
      </c>
      <c r="F3" s="28">
        <v>43743</v>
      </c>
      <c r="G3" s="28">
        <v>43744</v>
      </c>
      <c r="H3" s="28">
        <v>43745</v>
      </c>
      <c r="I3" s="28">
        <v>43746</v>
      </c>
      <c r="J3" s="28">
        <v>43747</v>
      </c>
      <c r="K3" s="28">
        <v>43748</v>
      </c>
      <c r="L3" s="28">
        <v>43749</v>
      </c>
      <c r="M3" s="28">
        <v>43750</v>
      </c>
      <c r="N3" s="28">
        <v>43751</v>
      </c>
      <c r="O3" s="28">
        <v>43752</v>
      </c>
      <c r="P3" s="28">
        <v>43753</v>
      </c>
      <c r="Q3" s="28">
        <v>43754</v>
      </c>
      <c r="R3" s="28">
        <v>43755</v>
      </c>
      <c r="S3" s="28">
        <v>43756</v>
      </c>
      <c r="T3" s="28">
        <v>43757</v>
      </c>
      <c r="U3" s="28">
        <v>43758</v>
      </c>
      <c r="V3" s="28">
        <v>43759</v>
      </c>
      <c r="W3" s="28">
        <v>43760</v>
      </c>
      <c r="X3" s="28">
        <v>43761</v>
      </c>
      <c r="Y3" s="28">
        <v>43762</v>
      </c>
      <c r="Z3" s="28">
        <v>43763</v>
      </c>
      <c r="AA3" s="28">
        <v>43764</v>
      </c>
      <c r="AB3" s="28">
        <v>43765</v>
      </c>
      <c r="AC3" s="28">
        <v>43766</v>
      </c>
      <c r="AD3" s="28">
        <v>43767</v>
      </c>
      <c r="AE3" s="28">
        <v>43768</v>
      </c>
      <c r="AF3" s="28">
        <v>43769</v>
      </c>
    </row>
    <row r="4" spans="1:32" ht="41.25" customHeight="1" x14ac:dyDescent="0.15">
      <c r="A4" s="29" t="s">
        <v>115</v>
      </c>
      <c r="B4" s="30"/>
      <c r="C4" s="31" t="s">
        <v>50</v>
      </c>
      <c r="D4" s="31" t="s">
        <v>16</v>
      </c>
      <c r="E4" s="30"/>
      <c r="F4" s="31"/>
      <c r="G4" s="31"/>
      <c r="H4" s="30"/>
      <c r="I4" s="30"/>
      <c r="J4" s="31" t="s">
        <v>205</v>
      </c>
      <c r="K4" s="31" t="s">
        <v>25</v>
      </c>
      <c r="L4" s="31" t="s">
        <v>206</v>
      </c>
      <c r="M4" s="31"/>
      <c r="N4" s="31"/>
      <c r="O4" s="30"/>
      <c r="P4" s="30"/>
      <c r="Q4" s="31"/>
      <c r="R4" s="31" t="s">
        <v>56</v>
      </c>
      <c r="S4" s="31" t="s">
        <v>43</v>
      </c>
      <c r="T4" s="31"/>
      <c r="U4" s="55"/>
      <c r="V4" s="30"/>
      <c r="W4" s="31" t="s">
        <v>207</v>
      </c>
      <c r="X4" s="31" t="s">
        <v>63</v>
      </c>
      <c r="Y4" s="31" t="s">
        <v>64</v>
      </c>
      <c r="Z4" s="31" t="s">
        <v>208</v>
      </c>
      <c r="AA4" s="56"/>
      <c r="AB4" s="56"/>
      <c r="AC4" s="30"/>
      <c r="AD4" s="30"/>
      <c r="AE4" s="31"/>
      <c r="AF4" s="30" t="s">
        <v>42</v>
      </c>
    </row>
    <row r="5" spans="1:32" ht="30" x14ac:dyDescent="0.15">
      <c r="A5" s="67" t="s">
        <v>122</v>
      </c>
      <c r="B5" s="66" t="s">
        <v>209</v>
      </c>
      <c r="C5" s="66" t="s">
        <v>24</v>
      </c>
      <c r="D5" s="68"/>
      <c r="E5" s="69"/>
      <c r="F5" s="69"/>
      <c r="G5" s="57"/>
      <c r="H5" s="69"/>
      <c r="I5" s="69"/>
      <c r="J5" s="70"/>
      <c r="K5" s="66" t="s">
        <v>16</v>
      </c>
      <c r="L5" s="66" t="s">
        <v>44</v>
      </c>
      <c r="M5" s="57"/>
      <c r="N5" s="71"/>
      <c r="O5" s="57"/>
      <c r="P5" s="66" t="s">
        <v>210</v>
      </c>
      <c r="Q5" s="66" t="s">
        <v>48</v>
      </c>
      <c r="R5" s="57"/>
      <c r="S5" s="66" t="s">
        <v>211</v>
      </c>
      <c r="T5" s="57"/>
      <c r="U5" s="71"/>
      <c r="V5" s="66" t="s">
        <v>36</v>
      </c>
      <c r="W5" s="57"/>
      <c r="X5" s="57"/>
      <c r="Y5" s="66" t="s">
        <v>57</v>
      </c>
      <c r="Z5" s="66" t="s">
        <v>212</v>
      </c>
      <c r="AA5" s="57"/>
      <c r="AB5" s="57"/>
      <c r="AC5" s="66" t="s">
        <v>198</v>
      </c>
      <c r="AD5" s="66" t="s">
        <v>63</v>
      </c>
      <c r="AE5" s="66" t="s">
        <v>64</v>
      </c>
      <c r="AF5" s="57"/>
    </row>
    <row r="6" spans="1:32" ht="28.5" customHeight="1" x14ac:dyDescent="0.15">
      <c r="A6" s="29" t="s">
        <v>116</v>
      </c>
      <c r="B6" s="30"/>
      <c r="C6" s="30"/>
      <c r="D6" s="30"/>
      <c r="E6" s="30"/>
      <c r="F6" s="30"/>
      <c r="G6" s="30"/>
      <c r="H6" s="30"/>
      <c r="I6" s="30"/>
      <c r="J6" s="31" t="s">
        <v>16</v>
      </c>
      <c r="K6" s="30"/>
      <c r="L6" s="30"/>
      <c r="M6" s="31" t="s">
        <v>26</v>
      </c>
      <c r="N6" s="31"/>
      <c r="O6" s="31"/>
      <c r="P6" s="30"/>
      <c r="Q6" s="30"/>
      <c r="R6" s="31"/>
      <c r="S6" s="30"/>
      <c r="T6" s="31"/>
      <c r="U6" s="31"/>
      <c r="V6" s="31"/>
      <c r="W6" s="30"/>
      <c r="X6" s="31"/>
      <c r="Y6" s="31"/>
      <c r="Z6" s="30"/>
      <c r="AA6" s="30"/>
      <c r="AB6" s="30"/>
      <c r="AC6" s="56"/>
      <c r="AD6" s="30"/>
      <c r="AE6" s="31" t="s">
        <v>50</v>
      </c>
      <c r="AF6" s="30"/>
    </row>
    <row r="7" spans="1:32" ht="26.25" customHeight="1" x14ac:dyDescent="0.15">
      <c r="A7" s="34" t="s">
        <v>117</v>
      </c>
      <c r="B7" s="35"/>
      <c r="C7" s="35"/>
      <c r="D7" s="35"/>
      <c r="E7" s="35"/>
      <c r="F7" s="35"/>
      <c r="G7" s="35"/>
      <c r="H7" s="35"/>
      <c r="I7" s="35"/>
      <c r="J7" s="35"/>
      <c r="K7" s="59"/>
      <c r="L7" s="60"/>
      <c r="M7" s="60"/>
      <c r="N7" s="59"/>
      <c r="O7" s="35"/>
      <c r="P7" s="35"/>
      <c r="Q7" s="59"/>
      <c r="R7" s="60"/>
      <c r="S7" s="60"/>
      <c r="T7" s="59"/>
      <c r="U7" s="59"/>
      <c r="V7" s="35"/>
      <c r="W7" s="35"/>
      <c r="X7" s="59"/>
      <c r="Y7" s="59"/>
      <c r="Z7" s="59"/>
      <c r="AA7" s="35"/>
      <c r="AB7" s="35"/>
      <c r="AC7" s="35"/>
      <c r="AD7" s="35"/>
      <c r="AE7" s="59"/>
      <c r="AF7" s="59"/>
    </row>
    <row r="8" spans="1:32" ht="29.25" customHeight="1" x14ac:dyDescent="0.15">
      <c r="A8" s="29" t="s">
        <v>118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 spans="1:32" ht="14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</row>
    <row r="10" spans="1:32" ht="14" x14ac:dyDescent="0.2">
      <c r="A10" s="47"/>
      <c r="B10" s="47"/>
      <c r="D10" s="47"/>
      <c r="E10" s="47"/>
      <c r="F10" s="47"/>
      <c r="G10" s="47"/>
      <c r="H10" s="47"/>
      <c r="I10" s="47"/>
      <c r="J10" s="47"/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</row>
    <row r="11" spans="1:32" ht="14" x14ac:dyDescent="0.2">
      <c r="A11" s="46"/>
      <c r="B11" s="46" t="s">
        <v>213</v>
      </c>
      <c r="C11" s="47"/>
      <c r="D11" s="47"/>
      <c r="E11" s="47"/>
      <c r="F11" s="47"/>
      <c r="G11" s="47"/>
      <c r="H11" s="47"/>
      <c r="I11" s="47"/>
      <c r="J11" s="47"/>
      <c r="K11" s="46"/>
      <c r="L11" s="46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</row>
    <row r="12" spans="1:32" ht="14" x14ac:dyDescent="0.2">
      <c r="A12" s="46"/>
      <c r="B12" s="47"/>
      <c r="C12" s="47"/>
      <c r="D12" s="47"/>
      <c r="E12" s="47"/>
      <c r="F12" s="47"/>
      <c r="G12" s="47"/>
      <c r="H12" s="47"/>
      <c r="I12" s="47"/>
      <c r="J12" s="47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</row>
    <row r="13" spans="1:32" ht="14" x14ac:dyDescent="0.2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72"/>
      <c r="L13" s="4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</row>
    <row r="14" spans="1:32" ht="14" x14ac:dyDescent="0.2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</row>
    <row r="15" spans="1:32" ht="14" x14ac:dyDescent="0.2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</row>
    <row r="16" spans="1:32" ht="14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</row>
    <row r="17" spans="1:32" ht="14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</row>
    <row r="18" spans="1:32" ht="14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</row>
    <row r="19" spans="1:32" ht="14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</row>
    <row r="20" spans="1:32" ht="14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</row>
    <row r="21" spans="1:32" ht="14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</row>
    <row r="22" spans="1:32" ht="14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</row>
    <row r="23" spans="1:32" ht="14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</row>
    <row r="24" spans="1:32" ht="14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</row>
    <row r="25" spans="1:32" ht="14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</row>
    <row r="26" spans="1:32" ht="14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</row>
    <row r="27" spans="1:32" ht="14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</row>
    <row r="28" spans="1:32" ht="14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</row>
    <row r="29" spans="1:32" ht="14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</row>
    <row r="30" spans="1:32" ht="14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</row>
    <row r="31" spans="1:32" ht="14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</row>
    <row r="32" spans="1:32" ht="14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</row>
    <row r="33" spans="1:32" ht="14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</row>
    <row r="34" spans="1:32" ht="14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</row>
    <row r="35" spans="1:32" ht="14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</row>
    <row r="36" spans="1:32" ht="14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</row>
    <row r="37" spans="1:32" ht="14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</row>
    <row r="38" spans="1:32" ht="14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</row>
    <row r="39" spans="1:32" ht="14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</row>
    <row r="40" spans="1:32" ht="14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</row>
    <row r="41" spans="1:32" ht="14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</row>
    <row r="42" spans="1:32" ht="14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</row>
    <row r="43" spans="1:32" ht="14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 ht="14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</row>
    <row r="45" spans="1:32" ht="14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 spans="1:32" ht="14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 spans="1:32" ht="14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</row>
    <row r="48" spans="1:32" ht="14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</row>
    <row r="49" spans="1:32" ht="14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</row>
    <row r="50" spans="1:32" ht="14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</row>
    <row r="51" spans="1:32" ht="14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</row>
    <row r="52" spans="1:32" ht="14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</row>
    <row r="53" spans="1:32" ht="14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</row>
    <row r="54" spans="1:32" ht="14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</row>
    <row r="55" spans="1:32" ht="14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</row>
    <row r="56" spans="1:32" ht="14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</row>
    <row r="57" spans="1:32" ht="14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</row>
    <row r="58" spans="1:32" ht="14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</row>
    <row r="59" spans="1:32" ht="14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</row>
    <row r="60" spans="1:32" ht="14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</row>
    <row r="61" spans="1:32" ht="14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</row>
    <row r="62" spans="1:32" ht="14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</row>
    <row r="63" spans="1:32" ht="14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</row>
    <row r="64" spans="1:32" ht="14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</row>
    <row r="65" spans="1:32" ht="14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</row>
    <row r="66" spans="1:32" ht="14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</row>
    <row r="67" spans="1:32" ht="14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</row>
    <row r="68" spans="1:32" ht="14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</row>
    <row r="69" spans="1:32" ht="14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</row>
    <row r="70" spans="1:32" ht="14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</row>
    <row r="71" spans="1:32" ht="14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</row>
    <row r="72" spans="1:32" ht="14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</row>
    <row r="73" spans="1:32" ht="14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</row>
    <row r="74" spans="1:32" ht="14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</row>
    <row r="75" spans="1:32" ht="14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</row>
    <row r="76" spans="1:32" ht="14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</row>
    <row r="77" spans="1:32" ht="14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</row>
    <row r="78" spans="1:32" ht="14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</row>
    <row r="79" spans="1:32" ht="14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1:32" ht="14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</row>
    <row r="81" spans="1:32" ht="14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</row>
    <row r="82" spans="1:32" ht="14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</row>
    <row r="83" spans="1:32" ht="14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</row>
    <row r="84" spans="1:32" ht="14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</row>
    <row r="85" spans="1:32" ht="14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</row>
    <row r="86" spans="1:32" ht="14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</row>
    <row r="87" spans="1:32" ht="14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</row>
    <row r="88" spans="1:32" ht="14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</row>
    <row r="89" spans="1:32" ht="14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</row>
    <row r="90" spans="1:32" ht="14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</row>
    <row r="91" spans="1:32" ht="14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</row>
    <row r="92" spans="1:32" ht="14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</row>
    <row r="93" spans="1:32" ht="14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</row>
    <row r="94" spans="1:32" ht="14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</row>
    <row r="95" spans="1:32" ht="14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</row>
    <row r="96" spans="1:32" ht="14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</row>
    <row r="97" spans="1:32" ht="14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</row>
    <row r="98" spans="1:32" ht="14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</row>
    <row r="99" spans="1:32" ht="14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</row>
    <row r="100" spans="1:32" ht="14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</row>
    <row r="101" spans="1:32" ht="14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</row>
    <row r="102" spans="1:32" ht="14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</row>
    <row r="103" spans="1:32" ht="14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</row>
    <row r="104" spans="1:32" ht="14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</row>
    <row r="105" spans="1:32" ht="14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</row>
    <row r="106" spans="1:32" ht="14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</row>
    <row r="107" spans="1:32" ht="14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</row>
    <row r="108" spans="1:32" ht="14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</row>
    <row r="109" spans="1:32" ht="14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</row>
    <row r="110" spans="1:32" ht="14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</row>
    <row r="111" spans="1:32" ht="14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</row>
    <row r="112" spans="1:32" ht="14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</row>
    <row r="113" spans="1:32" ht="14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</row>
    <row r="114" spans="1:32" ht="14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</row>
    <row r="115" spans="1:32" ht="14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</row>
    <row r="116" spans="1:32" ht="14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</row>
    <row r="117" spans="1:32" ht="14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</row>
    <row r="118" spans="1:32" ht="14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</row>
    <row r="119" spans="1:32" ht="14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</row>
    <row r="120" spans="1:32" ht="14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</row>
    <row r="121" spans="1:32" ht="14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</row>
    <row r="122" spans="1:32" ht="14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</row>
    <row r="123" spans="1:32" ht="14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</row>
    <row r="124" spans="1:32" ht="14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</row>
    <row r="125" spans="1:32" ht="14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</row>
    <row r="126" spans="1:32" ht="14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</row>
    <row r="127" spans="1:32" ht="14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</row>
    <row r="128" spans="1:32" ht="14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</row>
    <row r="129" spans="1:32" ht="14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</row>
    <row r="130" spans="1:32" ht="14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</row>
    <row r="131" spans="1:32" ht="14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</row>
    <row r="132" spans="1:32" ht="14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:32" ht="14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</row>
    <row r="134" spans="1:32" ht="14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</row>
    <row r="135" spans="1:32" ht="14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</row>
    <row r="136" spans="1:32" ht="14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1:32" ht="14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</row>
    <row r="138" spans="1:32" ht="14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</row>
    <row r="139" spans="1:32" ht="14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</row>
    <row r="140" spans="1:32" ht="14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</row>
    <row r="141" spans="1:32" ht="14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</row>
    <row r="142" spans="1:32" ht="14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</row>
    <row r="143" spans="1:32" ht="14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</row>
    <row r="144" spans="1:32" ht="14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</row>
    <row r="145" spans="1:32" ht="14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</row>
    <row r="146" spans="1:32" ht="14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</row>
    <row r="147" spans="1:32" ht="14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</row>
    <row r="148" spans="1:32" ht="14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</row>
    <row r="149" spans="1:32" ht="14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</row>
    <row r="150" spans="1:32" ht="14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</row>
    <row r="151" spans="1:32" ht="14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</row>
    <row r="152" spans="1:32" ht="14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</row>
    <row r="153" spans="1:32" ht="14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</row>
    <row r="154" spans="1:32" ht="14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</row>
    <row r="155" spans="1:32" ht="14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</row>
    <row r="156" spans="1:32" ht="14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</row>
    <row r="157" spans="1:32" ht="14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</row>
    <row r="158" spans="1:32" ht="14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</row>
    <row r="159" spans="1:32" ht="14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</row>
    <row r="160" spans="1:32" ht="14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</row>
    <row r="161" spans="1:32" ht="14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</row>
    <row r="162" spans="1:32" ht="14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</row>
    <row r="163" spans="1:32" ht="14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</row>
    <row r="164" spans="1:32" ht="14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</row>
    <row r="165" spans="1:32" ht="14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</row>
    <row r="166" spans="1:32" ht="14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</row>
    <row r="167" spans="1:32" ht="14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</row>
    <row r="168" spans="1:32" ht="14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</row>
    <row r="169" spans="1:32" ht="14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</row>
    <row r="170" spans="1:32" ht="14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</row>
    <row r="171" spans="1:32" ht="14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</row>
    <row r="172" spans="1:32" ht="14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</row>
    <row r="173" spans="1:32" ht="14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</row>
    <row r="174" spans="1:32" ht="14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</row>
    <row r="175" spans="1:32" ht="14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</row>
    <row r="176" spans="1:32" ht="14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</row>
    <row r="177" spans="1:32" ht="14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</row>
    <row r="178" spans="1:32" ht="14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</row>
    <row r="179" spans="1:32" ht="14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</row>
    <row r="180" spans="1:32" ht="14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</row>
    <row r="181" spans="1:32" ht="14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</row>
    <row r="182" spans="1:32" ht="14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</row>
    <row r="183" spans="1:32" ht="14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</row>
    <row r="184" spans="1:32" ht="14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</row>
    <row r="185" spans="1:32" ht="14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</row>
    <row r="186" spans="1:32" ht="14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</row>
    <row r="187" spans="1:32" ht="14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</row>
    <row r="188" spans="1:32" ht="14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</row>
    <row r="189" spans="1:32" ht="14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</row>
    <row r="190" spans="1:32" ht="14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</row>
    <row r="191" spans="1:32" ht="14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</row>
    <row r="192" spans="1:32" ht="14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</row>
    <row r="193" spans="1:32" ht="14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</row>
    <row r="194" spans="1:32" ht="14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</row>
    <row r="195" spans="1:32" ht="14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</row>
    <row r="196" spans="1:32" ht="14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</row>
    <row r="197" spans="1:32" ht="14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</row>
    <row r="198" spans="1:32" ht="14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</row>
    <row r="199" spans="1:32" ht="14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</row>
    <row r="200" spans="1:32" ht="14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</row>
    <row r="201" spans="1:32" ht="14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</row>
    <row r="202" spans="1:32" ht="14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</row>
    <row r="203" spans="1:32" ht="14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</row>
    <row r="204" spans="1:32" ht="14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</row>
    <row r="205" spans="1:32" ht="14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</row>
    <row r="206" spans="1:32" ht="14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</row>
    <row r="207" spans="1:32" ht="14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</row>
    <row r="208" spans="1:32" ht="14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</row>
    <row r="209" spans="1:32" ht="14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</row>
    <row r="210" spans="1:32" ht="14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</row>
    <row r="211" spans="1:32" ht="14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</row>
    <row r="212" spans="1:32" ht="14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</row>
    <row r="213" spans="1:32" ht="14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</row>
    <row r="214" spans="1:32" ht="14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</row>
    <row r="215" spans="1:32" ht="14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</row>
    <row r="216" spans="1:32" ht="14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</row>
    <row r="217" spans="1:32" ht="14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</row>
    <row r="218" spans="1:32" ht="14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</row>
    <row r="219" spans="1:32" ht="14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</row>
    <row r="220" spans="1:32" ht="14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</row>
    <row r="221" spans="1:32" ht="14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</row>
    <row r="222" spans="1:32" ht="14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</row>
    <row r="223" spans="1:32" ht="14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</row>
    <row r="224" spans="1:32" ht="14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</row>
    <row r="225" spans="1:32" ht="14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</row>
    <row r="226" spans="1:32" ht="14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</row>
    <row r="227" spans="1:32" ht="14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</row>
    <row r="228" spans="1:32" ht="14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</row>
    <row r="229" spans="1:32" ht="14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</row>
    <row r="230" spans="1:32" ht="14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</row>
    <row r="231" spans="1:32" ht="14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</row>
    <row r="232" spans="1:32" ht="14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</row>
    <row r="233" spans="1:32" ht="14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</row>
    <row r="234" spans="1:32" ht="14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</row>
    <row r="235" spans="1:32" ht="14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</row>
    <row r="236" spans="1:32" ht="14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</row>
    <row r="237" spans="1:32" ht="14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</row>
    <row r="238" spans="1:32" ht="14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</row>
    <row r="239" spans="1:32" ht="14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</row>
    <row r="240" spans="1:32" ht="14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</row>
    <row r="241" spans="1:32" ht="14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</row>
    <row r="242" spans="1:32" ht="14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</row>
    <row r="243" spans="1:32" ht="14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</row>
    <row r="244" spans="1:32" ht="14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</row>
    <row r="245" spans="1:32" ht="14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</row>
    <row r="246" spans="1:32" ht="14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</row>
    <row r="247" spans="1:32" ht="14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</row>
    <row r="248" spans="1:32" ht="14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</row>
    <row r="249" spans="1:32" ht="14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</row>
    <row r="250" spans="1:32" ht="14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</row>
    <row r="251" spans="1:32" ht="14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</row>
    <row r="252" spans="1:32" ht="14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</row>
    <row r="253" spans="1:32" ht="14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</row>
    <row r="254" spans="1:32" ht="14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</row>
    <row r="255" spans="1:32" ht="14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</row>
    <row r="256" spans="1:32" ht="14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</row>
    <row r="257" spans="1:32" ht="14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</row>
    <row r="258" spans="1:32" ht="14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</row>
    <row r="259" spans="1:32" ht="14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</row>
    <row r="260" spans="1:32" ht="14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</row>
    <row r="261" spans="1:32" ht="14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</row>
    <row r="262" spans="1:32" ht="14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</row>
    <row r="263" spans="1:32" ht="14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</row>
    <row r="264" spans="1:32" ht="14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</row>
    <row r="265" spans="1:32" ht="14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</row>
    <row r="266" spans="1:32" ht="14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</row>
    <row r="267" spans="1:32" ht="14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</row>
    <row r="268" spans="1:32" ht="14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</row>
    <row r="269" spans="1:32" ht="14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</row>
    <row r="270" spans="1:32" ht="14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</row>
    <row r="271" spans="1:32" ht="14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</row>
    <row r="272" spans="1:32" ht="14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</row>
    <row r="273" spans="1:32" ht="14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</row>
    <row r="274" spans="1:32" ht="14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</row>
    <row r="275" spans="1:32" ht="14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</row>
    <row r="276" spans="1:32" ht="14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</row>
    <row r="277" spans="1:32" ht="14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</row>
    <row r="278" spans="1:32" ht="14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</row>
    <row r="279" spans="1:32" ht="14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</row>
    <row r="280" spans="1:32" ht="14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</row>
    <row r="281" spans="1:32" ht="14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</row>
    <row r="282" spans="1:32" ht="14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</row>
    <row r="283" spans="1:32" ht="14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</row>
    <row r="284" spans="1:32" ht="14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</row>
    <row r="285" spans="1:32" ht="14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</row>
    <row r="286" spans="1:32" ht="14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</row>
    <row r="287" spans="1:32" ht="14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</row>
    <row r="288" spans="1:32" ht="14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</row>
    <row r="289" spans="1:32" ht="14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</row>
    <row r="290" spans="1:32" ht="14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</row>
    <row r="291" spans="1:32" ht="14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</row>
    <row r="292" spans="1:32" ht="14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</row>
    <row r="293" spans="1:32" ht="14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</row>
    <row r="294" spans="1:32" ht="14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</row>
    <row r="295" spans="1:32" ht="14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</row>
    <row r="296" spans="1:32" ht="14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</row>
    <row r="297" spans="1:32" ht="14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</row>
    <row r="298" spans="1:32" ht="14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</row>
    <row r="299" spans="1:32" ht="14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</row>
    <row r="300" spans="1:32" ht="14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</row>
    <row r="301" spans="1:32" ht="14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</row>
    <row r="302" spans="1:32" ht="14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</row>
    <row r="303" spans="1:32" ht="14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</row>
    <row r="304" spans="1:32" ht="14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</row>
    <row r="305" spans="1:32" ht="14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</row>
    <row r="306" spans="1:32" ht="14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</row>
    <row r="307" spans="1:32" ht="14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</row>
    <row r="308" spans="1:32" ht="14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</row>
    <row r="309" spans="1:32" ht="14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</row>
    <row r="310" spans="1:32" ht="14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</row>
    <row r="311" spans="1:32" ht="14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</row>
    <row r="312" spans="1:32" ht="14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</row>
    <row r="313" spans="1:32" ht="14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</row>
    <row r="314" spans="1:32" ht="14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</row>
    <row r="315" spans="1:32" ht="14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</row>
    <row r="316" spans="1:32" ht="14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</row>
    <row r="317" spans="1:32" ht="14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</row>
    <row r="318" spans="1:32" ht="14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</row>
    <row r="319" spans="1:32" ht="14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</row>
    <row r="320" spans="1:32" ht="14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</row>
    <row r="321" spans="1:32" ht="14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</row>
    <row r="322" spans="1:32" ht="14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</row>
    <row r="323" spans="1:32" ht="14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</row>
    <row r="324" spans="1:32" ht="14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</row>
    <row r="325" spans="1:32" ht="14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</row>
    <row r="326" spans="1:32" ht="14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</row>
    <row r="327" spans="1:32" ht="14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</row>
    <row r="328" spans="1:32" ht="14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</row>
    <row r="329" spans="1:32" ht="14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</row>
    <row r="330" spans="1:32" ht="14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</row>
    <row r="331" spans="1:32" ht="14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</row>
    <row r="332" spans="1:32" ht="14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</row>
    <row r="333" spans="1:32" ht="14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</row>
    <row r="334" spans="1:32" ht="14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</row>
    <row r="335" spans="1:32" ht="14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</row>
    <row r="336" spans="1:32" ht="14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</row>
    <row r="337" spans="1:32" ht="14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</row>
    <row r="338" spans="1:32" ht="14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</row>
    <row r="339" spans="1:32" ht="14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</row>
    <row r="340" spans="1:32" ht="14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</row>
    <row r="341" spans="1:32" ht="14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</row>
    <row r="342" spans="1:32" ht="14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</row>
    <row r="343" spans="1:32" ht="14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</row>
    <row r="344" spans="1:32" ht="14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</row>
    <row r="345" spans="1:32" ht="14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</row>
    <row r="346" spans="1:32" ht="14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</row>
    <row r="347" spans="1:32" ht="14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</row>
    <row r="348" spans="1:32" ht="14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</row>
    <row r="349" spans="1:32" ht="14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</row>
    <row r="350" spans="1:32" ht="14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</row>
    <row r="351" spans="1:32" ht="14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</row>
    <row r="352" spans="1:32" ht="14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</row>
    <row r="353" spans="1:32" ht="14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</row>
    <row r="354" spans="1:32" ht="14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</row>
    <row r="355" spans="1:32" ht="14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</row>
    <row r="356" spans="1:32" ht="14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</row>
    <row r="357" spans="1:32" ht="14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</row>
    <row r="358" spans="1:32" ht="14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</row>
    <row r="359" spans="1:32" ht="14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</row>
    <row r="360" spans="1:32" ht="14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</row>
    <row r="361" spans="1:32" ht="14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</row>
    <row r="362" spans="1:32" ht="14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</row>
    <row r="363" spans="1:32" ht="14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</row>
    <row r="364" spans="1:32" ht="14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</row>
    <row r="365" spans="1:32" ht="14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</row>
    <row r="366" spans="1:32" ht="14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</row>
    <row r="367" spans="1:32" ht="14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</row>
    <row r="368" spans="1:32" ht="14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</row>
    <row r="369" spans="1:32" ht="14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</row>
    <row r="370" spans="1:32" ht="14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</row>
    <row r="371" spans="1:32" ht="14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</row>
    <row r="372" spans="1:32" ht="14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</row>
    <row r="373" spans="1:32" ht="14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</row>
    <row r="374" spans="1:32" ht="14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</row>
    <row r="375" spans="1:32" ht="14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</row>
    <row r="376" spans="1:32" ht="14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</row>
    <row r="377" spans="1:32" ht="14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</row>
    <row r="378" spans="1:32" ht="14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</row>
    <row r="379" spans="1:32" ht="14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</row>
    <row r="380" spans="1:32" ht="14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</row>
    <row r="381" spans="1:32" ht="14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</row>
    <row r="382" spans="1:32" ht="14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</row>
    <row r="383" spans="1:32" ht="14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</row>
    <row r="384" spans="1:32" ht="14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</row>
    <row r="385" spans="1:32" ht="14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</row>
    <row r="386" spans="1:32" ht="14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</row>
    <row r="387" spans="1:32" ht="14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</row>
    <row r="388" spans="1:32" ht="14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</row>
    <row r="389" spans="1:32" ht="14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</row>
    <row r="390" spans="1:32" ht="14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</row>
    <row r="391" spans="1:32" ht="14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</row>
    <row r="392" spans="1:32" ht="14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</row>
    <row r="393" spans="1:32" ht="14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</row>
    <row r="394" spans="1:32" ht="14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</row>
    <row r="395" spans="1:32" ht="14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</row>
    <row r="396" spans="1:32" ht="14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</row>
    <row r="397" spans="1:32" ht="14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</row>
    <row r="398" spans="1:32" ht="14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</row>
    <row r="399" spans="1:32" ht="14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</row>
    <row r="400" spans="1:32" ht="14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</row>
    <row r="401" spans="1:32" ht="14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</row>
    <row r="402" spans="1:32" ht="14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</row>
    <row r="403" spans="1:32" ht="14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</row>
    <row r="404" spans="1:32" ht="14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</row>
    <row r="405" spans="1:32" ht="14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</row>
    <row r="406" spans="1:32" ht="14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</row>
    <row r="407" spans="1:32" ht="14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</row>
    <row r="408" spans="1:32" ht="14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</row>
    <row r="409" spans="1:32" ht="14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</row>
    <row r="410" spans="1:32" ht="14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</row>
    <row r="411" spans="1:32" ht="14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</row>
    <row r="412" spans="1:32" ht="14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</row>
    <row r="413" spans="1:32" ht="14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</row>
    <row r="414" spans="1:32" ht="14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</row>
    <row r="415" spans="1:32" ht="14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</row>
    <row r="416" spans="1:32" ht="14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</row>
    <row r="417" spans="1:32" ht="14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</row>
    <row r="418" spans="1:32" ht="14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</row>
    <row r="419" spans="1:32" ht="14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</row>
    <row r="420" spans="1:32" ht="14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</row>
    <row r="421" spans="1:32" ht="14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</row>
    <row r="422" spans="1:32" ht="14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</row>
    <row r="423" spans="1:32" ht="14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</row>
    <row r="424" spans="1:32" ht="14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</row>
    <row r="425" spans="1:32" ht="14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</row>
    <row r="426" spans="1:32" ht="14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</row>
    <row r="427" spans="1:32" ht="14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</row>
    <row r="428" spans="1:32" ht="14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</row>
    <row r="429" spans="1:32" ht="14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</row>
    <row r="430" spans="1:32" ht="14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</row>
    <row r="431" spans="1:32" ht="14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</row>
    <row r="432" spans="1:32" ht="14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</row>
    <row r="433" spans="1:32" ht="14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</row>
    <row r="434" spans="1:32" ht="14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</row>
    <row r="435" spans="1:32" ht="14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</row>
    <row r="436" spans="1:32" ht="14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</row>
    <row r="437" spans="1:32" ht="14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</row>
    <row r="438" spans="1:32" ht="14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</row>
    <row r="439" spans="1:32" ht="14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</row>
    <row r="440" spans="1:32" ht="14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</row>
    <row r="441" spans="1:32" ht="14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</row>
    <row r="442" spans="1:32" ht="14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</row>
    <row r="443" spans="1:32" ht="14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</row>
    <row r="444" spans="1:32" ht="14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</row>
    <row r="445" spans="1:32" ht="14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</row>
    <row r="446" spans="1:32" ht="14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</row>
    <row r="447" spans="1:32" ht="14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</row>
    <row r="448" spans="1:32" ht="14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</row>
    <row r="449" spans="1:32" ht="14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</row>
    <row r="450" spans="1:32" ht="14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</row>
    <row r="451" spans="1:32" ht="14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</row>
    <row r="452" spans="1:32" ht="14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</row>
    <row r="453" spans="1:32" ht="14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</row>
    <row r="454" spans="1:32" ht="14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</row>
    <row r="455" spans="1:32" ht="14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</row>
    <row r="456" spans="1:32" ht="14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</row>
    <row r="457" spans="1:32" ht="14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</row>
    <row r="458" spans="1:32" ht="14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</row>
    <row r="459" spans="1:32" ht="14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</row>
    <row r="460" spans="1:32" ht="14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</row>
    <row r="461" spans="1:32" ht="14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</row>
    <row r="462" spans="1:32" ht="14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</row>
    <row r="463" spans="1:32" ht="14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</row>
    <row r="464" spans="1:32" ht="14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</row>
    <row r="465" spans="1:32" ht="14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</row>
    <row r="466" spans="1:32" ht="14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</row>
    <row r="467" spans="1:32" ht="14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</row>
    <row r="468" spans="1:32" ht="14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</row>
    <row r="469" spans="1:32" ht="14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</row>
    <row r="470" spans="1:32" ht="14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</row>
    <row r="471" spans="1:32" ht="14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</row>
    <row r="472" spans="1:32" ht="14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</row>
    <row r="473" spans="1:32" ht="14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</row>
    <row r="474" spans="1:32" ht="14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</row>
    <row r="475" spans="1:32" ht="14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</row>
    <row r="476" spans="1:32" ht="14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</row>
    <row r="477" spans="1:32" ht="14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</row>
    <row r="478" spans="1:32" ht="14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</row>
    <row r="479" spans="1:32" ht="14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</row>
    <row r="480" spans="1:32" ht="14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</row>
    <row r="481" spans="1:32" ht="14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</row>
    <row r="482" spans="1:32" ht="14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</row>
    <row r="483" spans="1:32" ht="14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</row>
    <row r="484" spans="1:32" ht="14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</row>
    <row r="485" spans="1:32" ht="14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</row>
    <row r="486" spans="1:32" ht="14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</row>
    <row r="487" spans="1:32" ht="14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</row>
    <row r="488" spans="1:32" ht="14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</row>
    <row r="489" spans="1:32" ht="14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</row>
    <row r="490" spans="1:32" ht="14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</row>
    <row r="491" spans="1:32" ht="14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</row>
    <row r="492" spans="1:32" ht="14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</row>
    <row r="493" spans="1:32" ht="14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</row>
    <row r="494" spans="1:32" ht="14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</row>
    <row r="495" spans="1:32" ht="14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</row>
    <row r="496" spans="1:32" ht="14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</row>
    <row r="497" spans="1:32" ht="14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</row>
    <row r="498" spans="1:32" ht="14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</row>
    <row r="499" spans="1:32" ht="14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</row>
    <row r="500" spans="1:32" ht="14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</row>
    <row r="501" spans="1:32" ht="14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</row>
    <row r="502" spans="1:32" ht="14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</row>
    <row r="503" spans="1:32" ht="14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</row>
    <row r="504" spans="1:32" ht="14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</row>
    <row r="505" spans="1:32" ht="14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</row>
    <row r="506" spans="1:32" ht="14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</row>
    <row r="507" spans="1:32" ht="14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</row>
    <row r="508" spans="1:32" ht="14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</row>
    <row r="509" spans="1:32" ht="14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</row>
    <row r="510" spans="1:32" ht="14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</row>
    <row r="511" spans="1:32" ht="14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</row>
    <row r="512" spans="1:32" ht="14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</row>
    <row r="513" spans="1:32" ht="14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</row>
    <row r="514" spans="1:32" ht="14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</row>
    <row r="515" spans="1:32" ht="14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</row>
    <row r="516" spans="1:32" ht="14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</row>
    <row r="517" spans="1:32" ht="14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</row>
    <row r="518" spans="1:32" ht="14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</row>
    <row r="519" spans="1:32" ht="14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</row>
    <row r="520" spans="1:32" ht="14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</row>
    <row r="521" spans="1:32" ht="14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</row>
    <row r="522" spans="1:32" ht="14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</row>
    <row r="523" spans="1:32" ht="14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</row>
    <row r="524" spans="1:32" ht="14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</row>
    <row r="525" spans="1:32" ht="14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</row>
    <row r="526" spans="1:32" ht="14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</row>
    <row r="527" spans="1:32" ht="14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</row>
    <row r="528" spans="1:32" ht="14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</row>
    <row r="529" spans="1:32" ht="14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</row>
    <row r="530" spans="1:32" ht="14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</row>
    <row r="531" spans="1:32" ht="14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</row>
    <row r="532" spans="1:32" ht="14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</row>
    <row r="533" spans="1:32" ht="14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</row>
    <row r="534" spans="1:32" ht="14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</row>
    <row r="535" spans="1:32" ht="14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</row>
    <row r="536" spans="1:32" ht="14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</row>
    <row r="537" spans="1:32" ht="14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</row>
    <row r="538" spans="1:32" ht="14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</row>
    <row r="539" spans="1:32" ht="14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</row>
    <row r="540" spans="1:32" ht="14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</row>
    <row r="541" spans="1:32" ht="14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</row>
    <row r="542" spans="1:32" ht="14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</row>
    <row r="543" spans="1:32" ht="14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</row>
    <row r="544" spans="1:32" ht="14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</row>
    <row r="545" spans="1:32" ht="14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</row>
    <row r="546" spans="1:32" ht="14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</row>
    <row r="547" spans="1:32" ht="14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</row>
    <row r="548" spans="1:32" ht="14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</row>
    <row r="549" spans="1:32" ht="14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</row>
    <row r="550" spans="1:32" ht="14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</row>
    <row r="551" spans="1:32" ht="14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</row>
    <row r="552" spans="1:32" ht="14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</row>
    <row r="553" spans="1:32" ht="14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</row>
    <row r="554" spans="1:32" ht="14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</row>
    <row r="555" spans="1:32" ht="14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</row>
    <row r="556" spans="1:32" ht="14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</row>
    <row r="557" spans="1:32" ht="14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</row>
    <row r="558" spans="1:32" ht="14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</row>
    <row r="559" spans="1:32" ht="14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</row>
    <row r="560" spans="1:32" ht="14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</row>
    <row r="561" spans="1:32" ht="14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</row>
    <row r="562" spans="1:32" ht="14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</row>
    <row r="563" spans="1:32" ht="14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</row>
    <row r="564" spans="1:32" ht="14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</row>
    <row r="565" spans="1:32" ht="14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</row>
    <row r="566" spans="1:32" ht="14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</row>
    <row r="567" spans="1:32" ht="14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</row>
    <row r="568" spans="1:32" ht="14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</row>
    <row r="569" spans="1:32" ht="14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</row>
    <row r="570" spans="1:32" ht="14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</row>
    <row r="571" spans="1:32" ht="14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</row>
    <row r="572" spans="1:32" ht="14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</row>
    <row r="573" spans="1:32" ht="14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</row>
    <row r="574" spans="1:32" ht="14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</row>
    <row r="575" spans="1:32" ht="14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</row>
    <row r="576" spans="1:32" ht="14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</row>
    <row r="577" spans="1:32" ht="14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</row>
    <row r="578" spans="1:32" ht="14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</row>
    <row r="579" spans="1:32" ht="14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</row>
    <row r="580" spans="1:32" ht="14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</row>
    <row r="581" spans="1:32" ht="14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</row>
    <row r="582" spans="1:32" ht="14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</row>
    <row r="583" spans="1:32" ht="14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</row>
    <row r="584" spans="1:32" ht="14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</row>
    <row r="585" spans="1:32" ht="14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</row>
    <row r="586" spans="1:32" ht="14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</row>
    <row r="587" spans="1:32" ht="14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</row>
    <row r="588" spans="1:32" ht="14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</row>
    <row r="589" spans="1:32" ht="14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</row>
    <row r="590" spans="1:32" ht="14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</row>
    <row r="591" spans="1:32" ht="14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</row>
    <row r="592" spans="1:32" ht="14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</row>
    <row r="593" spans="1:32" ht="14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</row>
    <row r="594" spans="1:32" ht="14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</row>
    <row r="595" spans="1:32" ht="14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</row>
    <row r="596" spans="1:32" ht="14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</row>
    <row r="597" spans="1:32" ht="14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</row>
    <row r="598" spans="1:32" ht="14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</row>
    <row r="599" spans="1:32" ht="14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</row>
    <row r="600" spans="1:32" ht="14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</row>
    <row r="601" spans="1:32" ht="14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</row>
    <row r="602" spans="1:32" ht="14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</row>
    <row r="603" spans="1:32" ht="14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</row>
    <row r="604" spans="1:32" ht="14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</row>
    <row r="605" spans="1:32" ht="14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</row>
    <row r="606" spans="1:32" ht="14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</row>
    <row r="607" spans="1:32" ht="14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</row>
    <row r="608" spans="1:32" ht="14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</row>
    <row r="609" spans="1:32" ht="14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</row>
    <row r="610" spans="1:32" ht="14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</row>
    <row r="611" spans="1:32" ht="14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</row>
    <row r="612" spans="1:32" ht="14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</row>
    <row r="613" spans="1:32" ht="14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</row>
    <row r="614" spans="1:32" ht="14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</row>
    <row r="615" spans="1:32" ht="14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</row>
    <row r="616" spans="1:32" ht="14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</row>
    <row r="617" spans="1:32" ht="14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</row>
    <row r="618" spans="1:32" ht="14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</row>
    <row r="619" spans="1:32" ht="14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</row>
    <row r="620" spans="1:32" ht="14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</row>
    <row r="621" spans="1:32" ht="14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</row>
    <row r="622" spans="1:32" ht="14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</row>
    <row r="623" spans="1:32" ht="14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</row>
    <row r="624" spans="1:32" ht="14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</row>
    <row r="625" spans="1:32" ht="14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</row>
    <row r="626" spans="1:32" ht="14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</row>
    <row r="627" spans="1:32" ht="14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</row>
    <row r="628" spans="1:32" ht="14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</row>
    <row r="629" spans="1:32" ht="14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</row>
    <row r="630" spans="1:32" ht="14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</row>
    <row r="631" spans="1:32" ht="14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</row>
    <row r="632" spans="1:32" ht="14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</row>
    <row r="633" spans="1:32" ht="14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</row>
    <row r="634" spans="1:32" ht="14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</row>
    <row r="635" spans="1:32" ht="14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</row>
    <row r="636" spans="1:32" ht="14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</row>
    <row r="637" spans="1:32" ht="14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</row>
    <row r="638" spans="1:32" ht="14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</row>
    <row r="639" spans="1:32" ht="14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</row>
    <row r="640" spans="1:32" ht="14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</row>
    <row r="641" spans="1:32" ht="14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</row>
    <row r="642" spans="1:32" ht="14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</row>
    <row r="643" spans="1:32" ht="14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</row>
    <row r="644" spans="1:32" ht="14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</row>
    <row r="645" spans="1:32" ht="14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</row>
    <row r="646" spans="1:32" ht="14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</row>
    <row r="647" spans="1:32" ht="14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</row>
    <row r="648" spans="1:32" ht="14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</row>
    <row r="649" spans="1:32" ht="14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</row>
    <row r="650" spans="1:32" ht="14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</row>
    <row r="651" spans="1:32" ht="14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</row>
    <row r="652" spans="1:32" ht="14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</row>
    <row r="653" spans="1:32" ht="14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</row>
    <row r="654" spans="1:32" ht="14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</row>
    <row r="655" spans="1:32" ht="14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</row>
    <row r="656" spans="1:32" ht="14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</row>
    <row r="657" spans="1:32" ht="14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</row>
    <row r="658" spans="1:32" ht="14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</row>
    <row r="659" spans="1:32" ht="14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</row>
    <row r="660" spans="1:32" ht="14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</row>
    <row r="661" spans="1:32" ht="14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</row>
    <row r="662" spans="1:32" ht="14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</row>
    <row r="663" spans="1:32" ht="14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</row>
    <row r="664" spans="1:32" ht="14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</row>
    <row r="665" spans="1:32" ht="14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</row>
    <row r="666" spans="1:32" ht="14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</row>
    <row r="667" spans="1:32" ht="14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</row>
    <row r="668" spans="1:32" ht="14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</row>
    <row r="669" spans="1:32" ht="14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</row>
    <row r="670" spans="1:32" ht="14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</row>
    <row r="671" spans="1:32" ht="14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</row>
    <row r="672" spans="1:32" ht="14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</row>
    <row r="673" spans="1:32" ht="14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</row>
    <row r="674" spans="1:32" ht="14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</row>
    <row r="675" spans="1:32" ht="14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</row>
    <row r="676" spans="1:32" ht="14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</row>
    <row r="677" spans="1:32" ht="14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</row>
    <row r="678" spans="1:32" ht="14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</row>
    <row r="679" spans="1:32" ht="14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</row>
    <row r="680" spans="1:32" ht="14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</row>
    <row r="681" spans="1:32" ht="14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</row>
    <row r="682" spans="1:32" ht="14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</row>
    <row r="683" spans="1:32" ht="14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</row>
    <row r="684" spans="1:32" ht="14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</row>
    <row r="685" spans="1:32" ht="14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</row>
    <row r="686" spans="1:32" ht="14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</row>
    <row r="687" spans="1:32" ht="14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</row>
    <row r="688" spans="1:32" ht="14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</row>
    <row r="689" spans="1:32" ht="14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</row>
    <row r="690" spans="1:32" ht="14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</row>
    <row r="691" spans="1:32" ht="14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</row>
    <row r="692" spans="1:32" ht="14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</row>
    <row r="693" spans="1:32" ht="14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</row>
    <row r="694" spans="1:32" ht="14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</row>
    <row r="695" spans="1:32" ht="14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</row>
    <row r="696" spans="1:32" ht="14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</row>
    <row r="697" spans="1:32" ht="14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</row>
    <row r="698" spans="1:32" ht="14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</row>
    <row r="699" spans="1:32" ht="14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</row>
    <row r="700" spans="1:32" ht="14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</row>
    <row r="701" spans="1:32" ht="14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</row>
    <row r="702" spans="1:32" ht="14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</row>
    <row r="703" spans="1:32" ht="14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</row>
    <row r="704" spans="1:32" ht="14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</row>
    <row r="705" spans="1:32" ht="14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</row>
    <row r="706" spans="1:32" ht="14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</row>
    <row r="707" spans="1:32" ht="14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</row>
    <row r="708" spans="1:32" ht="14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</row>
    <row r="709" spans="1:32" ht="14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</row>
    <row r="710" spans="1:32" ht="14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</row>
    <row r="711" spans="1:32" ht="14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</row>
    <row r="712" spans="1:32" ht="14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</row>
    <row r="713" spans="1:32" ht="14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</row>
    <row r="714" spans="1:32" ht="14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</row>
    <row r="715" spans="1:32" ht="14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</row>
    <row r="716" spans="1:32" ht="14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</row>
    <row r="717" spans="1:32" ht="14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</row>
    <row r="718" spans="1:32" ht="14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</row>
    <row r="719" spans="1:32" ht="14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</row>
    <row r="720" spans="1:32" ht="14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</row>
    <row r="721" spans="1:32" ht="14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</row>
    <row r="722" spans="1:32" ht="14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</row>
    <row r="723" spans="1:32" ht="14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</row>
    <row r="724" spans="1:32" ht="14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</row>
    <row r="725" spans="1:32" ht="14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</row>
    <row r="726" spans="1:32" ht="14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</row>
    <row r="727" spans="1:32" ht="14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</row>
    <row r="728" spans="1:32" ht="14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</row>
    <row r="729" spans="1:32" ht="14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</row>
    <row r="730" spans="1:32" ht="14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</row>
    <row r="731" spans="1:32" ht="14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</row>
    <row r="732" spans="1:32" ht="14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</row>
    <row r="733" spans="1:32" ht="14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</row>
    <row r="734" spans="1:32" ht="14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</row>
    <row r="735" spans="1:32" ht="14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</row>
    <row r="736" spans="1:32" ht="14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</row>
    <row r="737" spans="1:32" ht="14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</row>
    <row r="738" spans="1:32" ht="14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</row>
    <row r="739" spans="1:32" ht="14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</row>
    <row r="740" spans="1:32" ht="14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</row>
    <row r="741" spans="1:32" ht="14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</row>
    <row r="742" spans="1:32" ht="14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</row>
    <row r="743" spans="1:32" ht="14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</row>
    <row r="744" spans="1:32" ht="14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</row>
    <row r="745" spans="1:32" ht="14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</row>
    <row r="746" spans="1:32" ht="14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</row>
    <row r="747" spans="1:32" ht="14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</row>
    <row r="748" spans="1:32" ht="14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</row>
    <row r="749" spans="1:32" ht="14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</row>
    <row r="750" spans="1:32" ht="14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</row>
    <row r="751" spans="1:32" ht="14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</row>
    <row r="752" spans="1:32" ht="14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</row>
    <row r="753" spans="1:32" ht="14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</row>
    <row r="754" spans="1:32" ht="14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</row>
    <row r="755" spans="1:32" ht="14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</row>
    <row r="756" spans="1:32" ht="14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</row>
    <row r="757" spans="1:32" ht="14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</row>
    <row r="758" spans="1:32" ht="14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</row>
    <row r="759" spans="1:32" ht="14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</row>
    <row r="760" spans="1:32" ht="14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</row>
    <row r="761" spans="1:32" ht="14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</row>
    <row r="762" spans="1:32" ht="14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</row>
    <row r="763" spans="1:32" ht="14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</row>
    <row r="764" spans="1:32" ht="14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</row>
    <row r="765" spans="1:32" ht="14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</row>
    <row r="766" spans="1:32" ht="14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</row>
    <row r="767" spans="1:32" ht="14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</row>
    <row r="768" spans="1:32" ht="14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</row>
    <row r="769" spans="1:32" ht="14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</row>
    <row r="770" spans="1:32" ht="14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</row>
    <row r="771" spans="1:32" ht="14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</row>
    <row r="772" spans="1:32" ht="14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</row>
    <row r="773" spans="1:32" ht="14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</row>
    <row r="774" spans="1:32" ht="14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</row>
    <row r="775" spans="1:32" ht="14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</row>
    <row r="776" spans="1:32" ht="14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</row>
    <row r="777" spans="1:32" ht="14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</row>
    <row r="778" spans="1:32" ht="14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</row>
    <row r="779" spans="1:32" ht="14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</row>
    <row r="780" spans="1:32" ht="14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</row>
    <row r="781" spans="1:32" ht="14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</row>
    <row r="782" spans="1:32" ht="14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</row>
    <row r="783" spans="1:32" ht="14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</row>
    <row r="784" spans="1:32" ht="14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</row>
    <row r="785" spans="1:32" ht="14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</row>
    <row r="786" spans="1:32" ht="14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</row>
    <row r="787" spans="1:32" ht="14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</row>
    <row r="788" spans="1:32" ht="14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</row>
    <row r="789" spans="1:32" ht="14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</row>
    <row r="790" spans="1:32" ht="14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</row>
    <row r="791" spans="1:32" ht="14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</row>
    <row r="792" spans="1:32" ht="14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</row>
    <row r="793" spans="1:32" ht="14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</row>
    <row r="794" spans="1:32" ht="14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</row>
    <row r="795" spans="1:32" ht="14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</row>
    <row r="796" spans="1:32" ht="14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</row>
    <row r="797" spans="1:32" ht="14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</row>
    <row r="798" spans="1:32" ht="14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</row>
    <row r="799" spans="1:32" ht="14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</row>
    <row r="800" spans="1:32" ht="14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</row>
    <row r="801" spans="1:32" ht="14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</row>
    <row r="802" spans="1:32" ht="14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</row>
    <row r="803" spans="1:32" ht="14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</row>
    <row r="804" spans="1:32" ht="14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</row>
    <row r="805" spans="1:32" ht="14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</row>
    <row r="806" spans="1:32" ht="14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</row>
    <row r="807" spans="1:32" ht="14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</row>
    <row r="808" spans="1:32" ht="14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</row>
    <row r="809" spans="1:32" ht="14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</row>
    <row r="810" spans="1:32" ht="14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</row>
    <row r="811" spans="1:32" ht="14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</row>
    <row r="812" spans="1:32" ht="14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</row>
    <row r="813" spans="1:32" ht="14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</row>
    <row r="814" spans="1:32" ht="14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</row>
    <row r="815" spans="1:32" ht="14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</row>
    <row r="816" spans="1:32" ht="14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</row>
    <row r="817" spans="1:32" ht="14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</row>
    <row r="818" spans="1:32" ht="14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</row>
    <row r="819" spans="1:32" ht="14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</row>
    <row r="820" spans="1:32" ht="14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</row>
    <row r="821" spans="1:32" ht="14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</row>
    <row r="822" spans="1:32" ht="14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</row>
    <row r="823" spans="1:32" ht="14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</row>
    <row r="824" spans="1:32" ht="14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</row>
    <row r="825" spans="1:32" ht="14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</row>
    <row r="826" spans="1:32" ht="14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</row>
    <row r="827" spans="1:32" ht="14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</row>
    <row r="828" spans="1:32" ht="14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</row>
    <row r="829" spans="1:32" ht="14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</row>
    <row r="830" spans="1:32" ht="14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</row>
    <row r="831" spans="1:32" ht="14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</row>
    <row r="832" spans="1:32" ht="14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</row>
    <row r="833" spans="1:32" ht="14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</row>
    <row r="834" spans="1:32" ht="14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</row>
    <row r="835" spans="1:32" ht="14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</row>
    <row r="836" spans="1:32" ht="14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</row>
    <row r="837" spans="1:32" ht="14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</row>
    <row r="838" spans="1:32" ht="14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</row>
    <row r="839" spans="1:32" ht="14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</row>
    <row r="840" spans="1:32" ht="14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</row>
    <row r="841" spans="1:32" ht="14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</row>
    <row r="842" spans="1:32" ht="14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</row>
    <row r="843" spans="1:32" ht="14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</row>
    <row r="844" spans="1:32" ht="14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</row>
    <row r="845" spans="1:32" ht="14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</row>
    <row r="846" spans="1:32" ht="14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</row>
    <row r="847" spans="1:32" ht="14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</row>
    <row r="848" spans="1:32" ht="14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</row>
    <row r="849" spans="1:32" ht="14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</row>
    <row r="850" spans="1:32" ht="14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</row>
    <row r="851" spans="1:32" ht="14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</row>
    <row r="852" spans="1:32" ht="14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</row>
    <row r="853" spans="1:32" ht="14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</row>
    <row r="854" spans="1:32" ht="14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</row>
    <row r="855" spans="1:32" ht="14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</row>
    <row r="856" spans="1:32" ht="14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</row>
    <row r="857" spans="1:32" ht="14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</row>
    <row r="858" spans="1:32" ht="14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</row>
    <row r="859" spans="1:32" ht="14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</row>
    <row r="860" spans="1:32" ht="14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</row>
    <row r="861" spans="1:32" ht="14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</row>
    <row r="862" spans="1:32" ht="14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</row>
    <row r="863" spans="1:32" ht="14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</row>
    <row r="864" spans="1:32" ht="14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</row>
    <row r="865" spans="1:32" ht="14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</row>
    <row r="866" spans="1:32" ht="14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</row>
    <row r="867" spans="1:32" ht="14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</row>
    <row r="868" spans="1:32" ht="14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</row>
    <row r="869" spans="1:32" ht="14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</row>
    <row r="870" spans="1:32" ht="14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</row>
    <row r="871" spans="1:32" ht="14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</row>
    <row r="872" spans="1:32" ht="14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</row>
    <row r="873" spans="1:32" ht="14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</row>
    <row r="874" spans="1:32" ht="14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</row>
    <row r="875" spans="1:32" ht="14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</row>
    <row r="876" spans="1:32" ht="14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</row>
    <row r="877" spans="1:32" ht="14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</row>
    <row r="878" spans="1:32" ht="14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</row>
    <row r="879" spans="1:32" ht="14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</row>
    <row r="880" spans="1:32" ht="14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</row>
    <row r="881" spans="1:32" ht="14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</row>
    <row r="882" spans="1:32" ht="14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</row>
    <row r="883" spans="1:32" ht="14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</row>
    <row r="884" spans="1:32" ht="14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</row>
    <row r="885" spans="1:32" ht="14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</row>
    <row r="886" spans="1:32" ht="14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</row>
    <row r="887" spans="1:32" ht="14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</row>
    <row r="888" spans="1:32" ht="14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</row>
    <row r="889" spans="1:32" ht="14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</row>
    <row r="890" spans="1:32" ht="14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</row>
    <row r="891" spans="1:32" ht="14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</row>
    <row r="892" spans="1:32" ht="14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</row>
    <row r="893" spans="1:32" ht="14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</row>
    <row r="894" spans="1:32" ht="14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</row>
    <row r="895" spans="1:32" ht="14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</row>
    <row r="896" spans="1:32" ht="14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</row>
    <row r="897" spans="1:32" ht="14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</row>
    <row r="898" spans="1:32" ht="14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</row>
    <row r="899" spans="1:32" ht="14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</row>
    <row r="900" spans="1:32" ht="14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</row>
    <row r="901" spans="1:32" ht="14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</row>
    <row r="902" spans="1:32" ht="14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</row>
    <row r="903" spans="1:32" ht="14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</row>
    <row r="904" spans="1:32" ht="14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</row>
    <row r="905" spans="1:32" ht="14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</row>
    <row r="906" spans="1:32" ht="14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</row>
    <row r="907" spans="1:32" ht="14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</row>
    <row r="908" spans="1:32" ht="14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</row>
    <row r="909" spans="1:32" ht="14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</row>
    <row r="910" spans="1:32" ht="14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</row>
    <row r="911" spans="1:32" ht="14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</row>
    <row r="912" spans="1:32" ht="14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</row>
    <row r="913" spans="1:32" ht="14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</row>
    <row r="914" spans="1:32" ht="14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</row>
    <row r="915" spans="1:32" ht="14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</row>
    <row r="916" spans="1:32" ht="14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</row>
    <row r="917" spans="1:32" ht="14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</row>
    <row r="918" spans="1:32" ht="14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</row>
    <row r="919" spans="1:32" ht="14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</row>
    <row r="920" spans="1:32" ht="14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</row>
    <row r="921" spans="1:32" ht="14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</row>
    <row r="922" spans="1:32" ht="14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</row>
    <row r="923" spans="1:32" ht="14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</row>
    <row r="924" spans="1:32" ht="14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</row>
    <row r="925" spans="1:32" ht="14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</row>
    <row r="926" spans="1:32" ht="14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</row>
    <row r="927" spans="1:32" ht="14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</row>
    <row r="928" spans="1:32" ht="14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</row>
    <row r="929" spans="1:32" ht="14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</row>
    <row r="930" spans="1:32" ht="14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</row>
    <row r="931" spans="1:32" ht="14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</row>
    <row r="932" spans="1:32" ht="14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</row>
    <row r="933" spans="1:32" ht="14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</row>
    <row r="934" spans="1:32" ht="14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</row>
    <row r="935" spans="1:32" ht="14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</row>
    <row r="936" spans="1:32" ht="14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</row>
    <row r="937" spans="1:32" ht="14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</row>
    <row r="938" spans="1:32" ht="14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</row>
    <row r="939" spans="1:32" ht="14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</row>
    <row r="940" spans="1:32" ht="14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</row>
    <row r="941" spans="1:32" ht="14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</row>
    <row r="942" spans="1:32" ht="14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</row>
    <row r="943" spans="1:32" ht="14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</row>
    <row r="944" spans="1:32" ht="14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</row>
    <row r="945" spans="1:32" ht="14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</row>
    <row r="946" spans="1:32" ht="14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</row>
    <row r="947" spans="1:32" ht="14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</row>
    <row r="948" spans="1:32" ht="14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</row>
    <row r="949" spans="1:32" ht="14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</row>
    <row r="950" spans="1:32" ht="14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</row>
    <row r="951" spans="1:32" ht="14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</row>
    <row r="952" spans="1:32" ht="14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</row>
    <row r="953" spans="1:32" ht="14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</row>
    <row r="954" spans="1:32" ht="14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</row>
    <row r="955" spans="1:32" ht="14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</row>
    <row r="956" spans="1:32" ht="14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</row>
    <row r="957" spans="1:32" ht="14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</row>
    <row r="958" spans="1:32" ht="14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</row>
    <row r="959" spans="1:32" ht="14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</row>
    <row r="960" spans="1:32" ht="14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</row>
    <row r="961" spans="1:32" ht="14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</row>
    <row r="962" spans="1:32" ht="14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</row>
    <row r="963" spans="1:32" ht="14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</row>
    <row r="964" spans="1:32" ht="14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</row>
    <row r="965" spans="1:32" ht="14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</row>
    <row r="966" spans="1:32" ht="14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</row>
    <row r="967" spans="1:32" ht="14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</row>
    <row r="968" spans="1:32" ht="14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</row>
    <row r="969" spans="1:32" ht="14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</row>
    <row r="970" spans="1:32" ht="14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</row>
    <row r="971" spans="1:32" ht="14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</row>
    <row r="972" spans="1:32" ht="14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</row>
    <row r="973" spans="1:32" ht="14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</row>
    <row r="974" spans="1:32" ht="14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</row>
    <row r="975" spans="1:32" ht="14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</row>
    <row r="976" spans="1:32" ht="14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</row>
    <row r="977" spans="1:32" ht="14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</row>
    <row r="978" spans="1:32" ht="14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</row>
    <row r="979" spans="1:32" ht="14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</row>
    <row r="980" spans="1:32" ht="14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</row>
    <row r="981" spans="1:32" ht="14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</row>
    <row r="982" spans="1:32" ht="14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</row>
    <row r="983" spans="1:32" ht="14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</row>
    <row r="984" spans="1:32" ht="14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</row>
    <row r="985" spans="1:32" ht="14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</row>
    <row r="986" spans="1:32" ht="14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</row>
    <row r="987" spans="1:32" ht="14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</row>
    <row r="988" spans="1:32" ht="14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</row>
    <row r="989" spans="1:32" ht="14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</row>
    <row r="990" spans="1:32" ht="14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</row>
    <row r="991" spans="1:32" ht="14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</row>
    <row r="992" spans="1:32" ht="14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</row>
    <row r="993" spans="1:32" ht="14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</row>
    <row r="994" spans="1:32" ht="14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</row>
    <row r="995" spans="1:32" ht="14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</row>
    <row r="996" spans="1:32" ht="14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</row>
    <row r="997" spans="1:32" ht="14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</row>
    <row r="998" spans="1:32" ht="14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</row>
    <row r="999" spans="1:32" ht="14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</row>
    <row r="1000" spans="1:32" ht="14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</row>
    <row r="1001" spans="1:32" ht="14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</row>
    <row r="1002" spans="1:32" ht="14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B5394"/>
    <outlinePr summaryBelow="0" summaryRight="0"/>
  </sheetPr>
  <dimension ref="A1:AE1002"/>
  <sheetViews>
    <sheetView showGridLines="0"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 x14ac:dyDescent="0.15"/>
  <cols>
    <col min="1" max="1" width="15" customWidth="1"/>
    <col min="6" max="6" width="13.83203125" customWidth="1"/>
    <col min="7" max="7" width="16" customWidth="1"/>
    <col min="8" max="8" width="12.5" customWidth="1"/>
    <col min="9" max="9" width="10.5" customWidth="1"/>
    <col min="26" max="26" width="19.33203125" customWidth="1"/>
    <col min="28" max="28" width="20" customWidth="1"/>
  </cols>
  <sheetData>
    <row r="1" spans="1:31" ht="16" x14ac:dyDescent="0.2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x14ac:dyDescent="0.2">
      <c r="A2" s="422" t="s">
        <v>214</v>
      </c>
      <c r="B2" s="73" t="s">
        <v>127</v>
      </c>
      <c r="C2" s="73" t="s">
        <v>110</v>
      </c>
      <c r="D2" s="73" t="s">
        <v>111</v>
      </c>
      <c r="E2" s="73" t="s">
        <v>112</v>
      </c>
      <c r="F2" s="73" t="s">
        <v>113</v>
      </c>
      <c r="G2" s="73" t="s">
        <v>114</v>
      </c>
      <c r="H2" s="73" t="s">
        <v>108</v>
      </c>
      <c r="I2" s="73" t="s">
        <v>109</v>
      </c>
      <c r="J2" s="73" t="s">
        <v>110</v>
      </c>
      <c r="K2" s="73" t="s">
        <v>111</v>
      </c>
      <c r="L2" s="73" t="s">
        <v>112</v>
      </c>
      <c r="M2" s="73" t="s">
        <v>113</v>
      </c>
      <c r="N2" s="73" t="s">
        <v>114</v>
      </c>
      <c r="O2" s="73" t="s">
        <v>108</v>
      </c>
      <c r="P2" s="73" t="s">
        <v>109</v>
      </c>
      <c r="Q2" s="73" t="s">
        <v>110</v>
      </c>
      <c r="R2" s="73" t="s">
        <v>111</v>
      </c>
      <c r="S2" s="73" t="s">
        <v>112</v>
      </c>
      <c r="T2" s="73" t="s">
        <v>113</v>
      </c>
      <c r="U2" s="73" t="s">
        <v>114</v>
      </c>
      <c r="V2" s="73" t="s">
        <v>108</v>
      </c>
      <c r="W2" s="73" t="s">
        <v>109</v>
      </c>
      <c r="X2" s="73" t="s">
        <v>110</v>
      </c>
      <c r="Y2" s="73" t="s">
        <v>111</v>
      </c>
      <c r="Z2" s="73" t="s">
        <v>112</v>
      </c>
      <c r="AA2" s="73" t="s">
        <v>113</v>
      </c>
      <c r="AB2" s="73" t="s">
        <v>114</v>
      </c>
      <c r="AC2" s="73" t="s">
        <v>108</v>
      </c>
      <c r="AD2" s="73" t="s">
        <v>109</v>
      </c>
      <c r="AE2" s="73" t="s">
        <v>110</v>
      </c>
    </row>
    <row r="3" spans="1:31" ht="14" x14ac:dyDescent="0.2">
      <c r="A3" s="423"/>
      <c r="B3" s="74">
        <v>43709</v>
      </c>
      <c r="C3" s="75">
        <f t="shared" ref="C3:AE3" si="0">B3+1</f>
        <v>43710</v>
      </c>
      <c r="D3" s="75">
        <f t="shared" si="0"/>
        <v>43711</v>
      </c>
      <c r="E3" s="75">
        <f t="shared" si="0"/>
        <v>43712</v>
      </c>
      <c r="F3" s="75">
        <f t="shared" si="0"/>
        <v>43713</v>
      </c>
      <c r="G3" s="75">
        <f t="shared" si="0"/>
        <v>43714</v>
      </c>
      <c r="H3" s="75">
        <f t="shared" si="0"/>
        <v>43715</v>
      </c>
      <c r="I3" s="75">
        <f t="shared" si="0"/>
        <v>43716</v>
      </c>
      <c r="J3" s="75">
        <f t="shared" si="0"/>
        <v>43717</v>
      </c>
      <c r="K3" s="75">
        <f t="shared" si="0"/>
        <v>43718</v>
      </c>
      <c r="L3" s="75">
        <f t="shared" si="0"/>
        <v>43719</v>
      </c>
      <c r="M3" s="75">
        <f t="shared" si="0"/>
        <v>43720</v>
      </c>
      <c r="N3" s="75">
        <f t="shared" si="0"/>
        <v>43721</v>
      </c>
      <c r="O3" s="75">
        <f t="shared" si="0"/>
        <v>43722</v>
      </c>
      <c r="P3" s="75">
        <f t="shared" si="0"/>
        <v>43723</v>
      </c>
      <c r="Q3" s="75">
        <f t="shared" si="0"/>
        <v>43724</v>
      </c>
      <c r="R3" s="75">
        <f t="shared" si="0"/>
        <v>43725</v>
      </c>
      <c r="S3" s="75">
        <f t="shared" si="0"/>
        <v>43726</v>
      </c>
      <c r="T3" s="75">
        <f t="shared" si="0"/>
        <v>43727</v>
      </c>
      <c r="U3" s="75">
        <f t="shared" si="0"/>
        <v>43728</v>
      </c>
      <c r="V3" s="75">
        <f t="shared" si="0"/>
        <v>43729</v>
      </c>
      <c r="W3" s="75">
        <f t="shared" si="0"/>
        <v>43730</v>
      </c>
      <c r="X3" s="75">
        <f t="shared" si="0"/>
        <v>43731</v>
      </c>
      <c r="Y3" s="75">
        <f t="shared" si="0"/>
        <v>43732</v>
      </c>
      <c r="Z3" s="75">
        <f t="shared" si="0"/>
        <v>43733</v>
      </c>
      <c r="AA3" s="75">
        <f t="shared" si="0"/>
        <v>43734</v>
      </c>
      <c r="AB3" s="75">
        <f t="shared" si="0"/>
        <v>43735</v>
      </c>
      <c r="AC3" s="75">
        <f t="shared" si="0"/>
        <v>43736</v>
      </c>
      <c r="AD3" s="75">
        <f t="shared" si="0"/>
        <v>43737</v>
      </c>
      <c r="AE3" s="75">
        <f t="shared" si="0"/>
        <v>43738</v>
      </c>
    </row>
    <row r="4" spans="1:31" ht="41.25" customHeight="1" x14ac:dyDescent="0.15">
      <c r="A4" s="29" t="s">
        <v>115</v>
      </c>
      <c r="B4" s="30"/>
      <c r="C4" s="30"/>
      <c r="D4" s="30"/>
      <c r="E4" s="30"/>
      <c r="F4" s="53" t="s">
        <v>31</v>
      </c>
      <c r="G4" s="53" t="s">
        <v>215</v>
      </c>
      <c r="H4" s="30"/>
      <c r="I4" s="30"/>
      <c r="J4" s="30"/>
      <c r="K4" s="30"/>
      <c r="L4" s="53" t="s">
        <v>38</v>
      </c>
      <c r="M4" s="53" t="s">
        <v>46</v>
      </c>
      <c r="N4" s="53" t="s">
        <v>58</v>
      </c>
      <c r="O4" s="30"/>
      <c r="P4" s="30"/>
      <c r="Q4" s="30"/>
      <c r="R4" s="76" t="s">
        <v>216</v>
      </c>
      <c r="S4" s="53" t="s">
        <v>65</v>
      </c>
      <c r="T4" s="53" t="s">
        <v>39</v>
      </c>
      <c r="U4" s="76" t="s">
        <v>40</v>
      </c>
      <c r="V4" s="30"/>
      <c r="W4" s="30"/>
      <c r="X4" s="30"/>
      <c r="Y4" s="31" t="s">
        <v>217</v>
      </c>
      <c r="Z4" s="56" t="s">
        <v>218</v>
      </c>
      <c r="AA4" s="56" t="s">
        <v>219</v>
      </c>
      <c r="AB4" s="56" t="s">
        <v>48</v>
      </c>
      <c r="AC4" s="30"/>
      <c r="AD4" s="30"/>
      <c r="AE4" s="30"/>
    </row>
    <row r="5" spans="1:31" ht="27" customHeight="1" x14ac:dyDescent="0.15">
      <c r="A5" s="34" t="s">
        <v>122</v>
      </c>
      <c r="B5" s="35"/>
      <c r="C5" s="35"/>
      <c r="D5" s="35"/>
      <c r="E5" s="35"/>
      <c r="F5" s="35"/>
      <c r="G5" s="53" t="s">
        <v>69</v>
      </c>
      <c r="H5" s="35"/>
      <c r="I5" s="35"/>
      <c r="J5" s="77"/>
      <c r="K5" s="77"/>
      <c r="L5" s="53" t="s">
        <v>15</v>
      </c>
      <c r="M5" s="53" t="s">
        <v>205</v>
      </c>
      <c r="N5" s="59"/>
      <c r="O5" s="59"/>
      <c r="P5" s="35"/>
      <c r="Q5" s="60"/>
      <c r="R5" s="53" t="s">
        <v>58</v>
      </c>
      <c r="S5" s="53" t="s">
        <v>46</v>
      </c>
      <c r="T5" s="53" t="s">
        <v>38</v>
      </c>
      <c r="U5" s="59"/>
      <c r="V5" s="35"/>
      <c r="W5" s="35"/>
      <c r="X5" s="35"/>
      <c r="Y5" s="53" t="s">
        <v>31</v>
      </c>
      <c r="Z5" s="53" t="s">
        <v>59</v>
      </c>
      <c r="AA5" s="53" t="s">
        <v>220</v>
      </c>
      <c r="AB5" s="53" t="s">
        <v>221</v>
      </c>
      <c r="AC5" s="35"/>
      <c r="AD5" s="35"/>
      <c r="AE5" s="53" t="s">
        <v>40</v>
      </c>
    </row>
    <row r="6" spans="1:31" ht="28.5" customHeight="1" x14ac:dyDescent="0.15">
      <c r="A6" s="29" t="s">
        <v>116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1"/>
      <c r="N6" s="31" t="s">
        <v>38</v>
      </c>
      <c r="O6" s="31" t="s">
        <v>222</v>
      </c>
      <c r="P6" s="30"/>
      <c r="Q6" s="30"/>
      <c r="R6" s="31"/>
      <c r="S6" s="30"/>
      <c r="T6" s="31" t="s">
        <v>65</v>
      </c>
      <c r="U6" s="31" t="s">
        <v>39</v>
      </c>
      <c r="V6" s="31" t="s">
        <v>223</v>
      </c>
      <c r="W6" s="30"/>
      <c r="X6" s="31"/>
      <c r="Y6" s="31"/>
      <c r="Z6" s="30"/>
      <c r="AA6" s="30"/>
      <c r="AB6" s="30"/>
      <c r="AC6" s="56" t="s">
        <v>48</v>
      </c>
      <c r="AD6" s="30"/>
      <c r="AE6" s="30"/>
    </row>
    <row r="7" spans="1:31" ht="26.25" customHeight="1" x14ac:dyDescent="0.15">
      <c r="A7" s="34" t="s">
        <v>117</v>
      </c>
      <c r="B7" s="35"/>
      <c r="C7" s="35"/>
      <c r="D7" s="35"/>
      <c r="E7" s="35"/>
      <c r="F7" s="35"/>
      <c r="G7" s="35"/>
      <c r="H7" s="35"/>
      <c r="I7" s="35"/>
      <c r="J7" s="35"/>
      <c r="K7" s="59"/>
      <c r="L7" s="60"/>
      <c r="M7" s="60"/>
      <c r="N7" s="59"/>
      <c r="O7" s="35"/>
      <c r="P7" s="35"/>
      <c r="Q7" s="59"/>
      <c r="R7" s="60"/>
      <c r="S7" s="60"/>
      <c r="T7" s="59"/>
      <c r="U7" s="59"/>
      <c r="V7" s="35"/>
      <c r="W7" s="35"/>
      <c r="X7" s="59"/>
      <c r="Y7" s="59"/>
      <c r="Z7" s="59"/>
      <c r="AA7" s="35"/>
      <c r="AB7" s="35"/>
      <c r="AC7" s="35"/>
      <c r="AD7" s="35"/>
      <c r="AE7" s="59"/>
    </row>
    <row r="8" spans="1:31" ht="29.25" customHeight="1" x14ac:dyDescent="0.15">
      <c r="A8" s="29" t="s">
        <v>118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1:31" ht="14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</row>
    <row r="10" spans="1:31" ht="14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6" t="s">
        <v>224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 spans="1:31" ht="14" x14ac:dyDescent="0.2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6" t="s">
        <v>225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spans="1:31" ht="14" x14ac:dyDescent="0.2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72" t="s">
        <v>46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 spans="1:31" ht="14" x14ac:dyDescent="0.2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72" t="s">
        <v>58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 spans="1:31" ht="14" x14ac:dyDescent="0.2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</row>
    <row r="15" spans="1:31" ht="14" x14ac:dyDescent="0.2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 spans="1:31" ht="14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 spans="1:31" ht="14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spans="1:31" ht="14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spans="1:31" ht="14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 spans="1:31" ht="14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spans="1:31" ht="14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 spans="1:31" ht="14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 spans="1:31" ht="14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 spans="1:31" ht="14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spans="1:31" ht="14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 spans="1:31" ht="14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spans="1:31" ht="14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 spans="1:31" ht="14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spans="1:31" ht="14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spans="1:31" ht="14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spans="1:31" ht="14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 spans="1:31" ht="14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 spans="1:31" ht="14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 spans="1:31" ht="14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spans="1:31" ht="14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spans="1:31" ht="14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spans="1:31" ht="14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 spans="1:31" ht="14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 spans="1:31" ht="14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 spans="1:31" ht="14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 spans="1:31" ht="14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 spans="1:31" ht="14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 spans="1:31" ht="14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</row>
    <row r="44" spans="1:31" ht="14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</row>
    <row r="45" spans="1:31" ht="14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</row>
    <row r="46" spans="1:31" ht="14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</row>
    <row r="47" spans="1:31" ht="14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31" ht="14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</row>
    <row r="49" spans="1:31" ht="14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</row>
    <row r="50" spans="1:31" ht="14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</row>
    <row r="51" spans="1:31" ht="14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</row>
    <row r="52" spans="1:31" ht="14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</row>
    <row r="53" spans="1:31" ht="14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</row>
    <row r="54" spans="1:31" ht="14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</row>
    <row r="55" spans="1:31" ht="14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</row>
    <row r="56" spans="1:31" ht="14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</row>
    <row r="57" spans="1:31" ht="14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</row>
    <row r="58" spans="1:31" ht="14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</row>
    <row r="59" spans="1:31" ht="14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</row>
    <row r="60" spans="1:31" ht="14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 spans="1:31" ht="14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</row>
    <row r="62" spans="1:31" ht="14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 spans="1:31" ht="14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</row>
    <row r="64" spans="1:31" ht="14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</row>
    <row r="65" spans="1:31" ht="14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</row>
    <row r="66" spans="1:31" ht="14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</row>
    <row r="67" spans="1:31" ht="14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</row>
    <row r="68" spans="1:31" ht="14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</row>
    <row r="69" spans="1:31" ht="14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</row>
    <row r="70" spans="1:31" ht="14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</row>
    <row r="71" spans="1:31" ht="14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</row>
    <row r="72" spans="1:31" ht="14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</row>
    <row r="73" spans="1:31" ht="14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</row>
    <row r="74" spans="1:31" ht="14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</row>
    <row r="75" spans="1:31" ht="14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</row>
    <row r="76" spans="1:31" ht="14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</row>
    <row r="77" spans="1:31" ht="14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</row>
    <row r="78" spans="1:31" ht="14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</row>
    <row r="79" spans="1:31" ht="14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</row>
    <row r="80" spans="1:31" ht="14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</row>
    <row r="81" spans="1:31" ht="14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</row>
    <row r="82" spans="1:31" ht="14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</row>
    <row r="83" spans="1:31" ht="14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</row>
    <row r="84" spans="1:31" ht="14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</row>
    <row r="85" spans="1:31" ht="14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</row>
    <row r="86" spans="1:31" ht="14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</row>
    <row r="87" spans="1:31" ht="14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 spans="1:31" ht="14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</row>
    <row r="89" spans="1:31" ht="14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</row>
    <row r="90" spans="1:31" ht="14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</row>
    <row r="91" spans="1:31" ht="14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</row>
    <row r="92" spans="1:31" ht="14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</row>
    <row r="93" spans="1:31" ht="14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</row>
    <row r="94" spans="1:31" ht="14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</row>
    <row r="95" spans="1:31" ht="14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</row>
    <row r="96" spans="1:31" ht="14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</row>
    <row r="97" spans="1:31" ht="14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</row>
    <row r="98" spans="1:31" ht="14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</row>
    <row r="99" spans="1:31" ht="14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</row>
    <row r="100" spans="1:31" ht="14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</row>
    <row r="101" spans="1:31" ht="14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</row>
    <row r="102" spans="1:31" ht="14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</row>
    <row r="103" spans="1:31" ht="14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</row>
    <row r="104" spans="1:31" ht="14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</row>
    <row r="105" spans="1:31" ht="14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</row>
    <row r="106" spans="1:31" ht="14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  <row r="107" spans="1:31" ht="14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</row>
    <row r="108" spans="1:31" ht="14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</row>
    <row r="109" spans="1:31" ht="14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</row>
    <row r="110" spans="1:31" ht="14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</row>
    <row r="111" spans="1:31" ht="14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</row>
    <row r="112" spans="1:31" ht="14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</row>
    <row r="113" spans="1:31" ht="14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</row>
    <row r="114" spans="1:31" ht="14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</row>
    <row r="115" spans="1:31" ht="14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</row>
    <row r="116" spans="1:31" ht="14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</row>
    <row r="117" spans="1:31" ht="14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</row>
    <row r="118" spans="1:31" ht="14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</row>
    <row r="119" spans="1:31" ht="14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</row>
    <row r="120" spans="1:31" ht="14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 spans="1:31" ht="14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</row>
    <row r="122" spans="1:31" ht="14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</row>
    <row r="123" spans="1:31" ht="14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</row>
    <row r="124" spans="1:31" ht="14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</row>
    <row r="125" spans="1:31" ht="14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</row>
    <row r="126" spans="1:31" ht="14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</row>
    <row r="127" spans="1:31" ht="14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</row>
    <row r="128" spans="1:31" ht="14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</row>
    <row r="129" spans="1:31" ht="14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</row>
    <row r="130" spans="1:31" ht="14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</row>
    <row r="131" spans="1:31" ht="14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</row>
    <row r="132" spans="1:31" ht="14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</row>
    <row r="133" spans="1:31" ht="14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</row>
    <row r="134" spans="1:31" ht="14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</row>
    <row r="135" spans="1:31" ht="14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</row>
    <row r="136" spans="1:31" ht="14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</row>
    <row r="137" spans="1:31" ht="14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</row>
    <row r="138" spans="1:31" ht="14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</row>
    <row r="139" spans="1:31" ht="14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</row>
    <row r="140" spans="1:31" ht="14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</row>
    <row r="141" spans="1:31" ht="14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</row>
    <row r="142" spans="1:31" ht="14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</row>
    <row r="143" spans="1:31" ht="14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</row>
    <row r="144" spans="1:31" ht="14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</row>
    <row r="145" spans="1:31" ht="14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</row>
    <row r="146" spans="1:31" ht="14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</row>
    <row r="147" spans="1:31" ht="14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</row>
    <row r="148" spans="1:31" ht="14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</row>
    <row r="149" spans="1:31" ht="14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</row>
    <row r="150" spans="1:31" ht="14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</row>
    <row r="151" spans="1:31" ht="14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</row>
    <row r="152" spans="1:31" ht="14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</row>
    <row r="153" spans="1:31" ht="14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</row>
    <row r="154" spans="1:31" ht="14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</row>
    <row r="155" spans="1:31" ht="14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</row>
    <row r="156" spans="1:31" ht="14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</row>
    <row r="157" spans="1:31" ht="14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</row>
    <row r="158" spans="1:31" ht="14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</row>
    <row r="159" spans="1:31" ht="14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</row>
    <row r="160" spans="1:31" ht="14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</row>
    <row r="161" spans="1:31" ht="14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</row>
    <row r="162" spans="1:31" ht="14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</row>
    <row r="163" spans="1:31" ht="14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</row>
    <row r="164" spans="1:31" ht="14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</row>
    <row r="165" spans="1:31" ht="14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</row>
    <row r="166" spans="1:31" ht="14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</row>
    <row r="167" spans="1:31" ht="14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</row>
    <row r="168" spans="1:31" ht="14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</row>
    <row r="169" spans="1:31" ht="14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</row>
    <row r="170" spans="1:31" ht="14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</row>
    <row r="171" spans="1:31" ht="14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</row>
    <row r="172" spans="1:31" ht="14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</row>
    <row r="173" spans="1:31" ht="14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</row>
    <row r="174" spans="1:31" ht="14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</row>
    <row r="175" spans="1:31" ht="14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</row>
    <row r="176" spans="1:31" ht="14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</row>
    <row r="177" spans="1:31" ht="14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</row>
    <row r="178" spans="1:31" ht="14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</row>
    <row r="179" spans="1:31" ht="14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</row>
    <row r="180" spans="1:31" ht="14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</row>
    <row r="181" spans="1:31" ht="14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</row>
    <row r="182" spans="1:31" ht="14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</row>
    <row r="183" spans="1:31" ht="14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</row>
    <row r="184" spans="1:31" ht="14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</row>
    <row r="185" spans="1:31" ht="14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</row>
    <row r="186" spans="1:31" ht="14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</row>
    <row r="187" spans="1:31" ht="14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</row>
    <row r="188" spans="1:31" ht="14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</row>
    <row r="189" spans="1:31" ht="14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</row>
    <row r="190" spans="1:31" ht="14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</row>
    <row r="191" spans="1:31" ht="14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</row>
    <row r="192" spans="1:31" ht="14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</row>
    <row r="193" spans="1:31" ht="14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</row>
    <row r="194" spans="1:31" ht="14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</row>
    <row r="195" spans="1:31" ht="14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</row>
    <row r="196" spans="1:31" ht="14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</row>
    <row r="197" spans="1:31" ht="14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</row>
    <row r="198" spans="1:31" ht="14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</row>
    <row r="199" spans="1:31" ht="14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4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</row>
    <row r="201" spans="1:31" ht="14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</row>
    <row r="202" spans="1:31" ht="14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</row>
    <row r="203" spans="1:31" ht="14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</row>
    <row r="204" spans="1:31" ht="14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</row>
    <row r="205" spans="1:31" ht="14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</row>
    <row r="206" spans="1:31" ht="14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</row>
    <row r="207" spans="1:31" ht="14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</row>
    <row r="208" spans="1:31" ht="14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</row>
    <row r="209" spans="1:31" ht="14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</row>
    <row r="210" spans="1:31" ht="14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</row>
    <row r="211" spans="1:31" ht="14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</row>
    <row r="212" spans="1:31" ht="14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</row>
    <row r="213" spans="1:31" ht="14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</row>
    <row r="214" spans="1:31" ht="14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</row>
    <row r="215" spans="1:31" ht="14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</row>
    <row r="216" spans="1:31" ht="14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</row>
    <row r="217" spans="1:31" ht="14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</row>
    <row r="218" spans="1:31" ht="14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</row>
    <row r="219" spans="1:31" ht="14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</row>
    <row r="220" spans="1:31" ht="14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</row>
    <row r="221" spans="1:31" ht="14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</row>
    <row r="222" spans="1:31" ht="14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</row>
    <row r="223" spans="1:31" ht="14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</row>
    <row r="224" spans="1:31" ht="14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</row>
    <row r="225" spans="1:31" ht="14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</row>
    <row r="226" spans="1:31" ht="14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</row>
    <row r="227" spans="1:31" ht="14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</row>
    <row r="228" spans="1:31" ht="14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</row>
    <row r="229" spans="1:31" ht="14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</row>
    <row r="230" spans="1:31" ht="14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</row>
    <row r="231" spans="1:31" ht="14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</row>
    <row r="232" spans="1:31" ht="14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</row>
    <row r="233" spans="1:31" ht="14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</row>
    <row r="234" spans="1:31" ht="14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</row>
    <row r="235" spans="1:31" ht="14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</row>
    <row r="236" spans="1:31" ht="14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</row>
    <row r="237" spans="1:31" ht="14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</row>
    <row r="238" spans="1:31" ht="14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</row>
    <row r="239" spans="1:31" ht="14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</row>
    <row r="240" spans="1:31" ht="14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</row>
    <row r="241" spans="1:31" ht="14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</row>
    <row r="242" spans="1:31" ht="14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</row>
    <row r="243" spans="1:31" ht="14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</row>
    <row r="244" spans="1:31" ht="14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</row>
    <row r="245" spans="1:31" ht="14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</row>
    <row r="246" spans="1:31" ht="14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</row>
    <row r="247" spans="1:31" ht="14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</row>
    <row r="248" spans="1:31" ht="14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</row>
    <row r="249" spans="1:31" ht="14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</row>
    <row r="250" spans="1:31" ht="14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</row>
    <row r="251" spans="1:31" ht="14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</row>
    <row r="252" spans="1:31" ht="14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</row>
    <row r="253" spans="1:31" ht="14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</row>
    <row r="254" spans="1:31" ht="14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</row>
    <row r="255" spans="1:31" ht="14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</row>
    <row r="256" spans="1:31" ht="14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</row>
    <row r="257" spans="1:31" ht="14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</row>
    <row r="258" spans="1:31" ht="14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</row>
    <row r="259" spans="1:31" ht="14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</row>
    <row r="260" spans="1:31" ht="14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</row>
    <row r="261" spans="1:31" ht="14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</row>
    <row r="262" spans="1:31" ht="14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</row>
    <row r="263" spans="1:31" ht="14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</row>
    <row r="264" spans="1:31" ht="14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</row>
    <row r="265" spans="1:31" ht="14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</row>
    <row r="266" spans="1:31" ht="14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</row>
    <row r="267" spans="1:31" ht="14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</row>
    <row r="268" spans="1:31" ht="14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</row>
    <row r="269" spans="1:31" ht="14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</row>
    <row r="270" spans="1:31" ht="14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</row>
    <row r="271" spans="1:31" ht="14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</row>
    <row r="272" spans="1:31" ht="14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</row>
    <row r="273" spans="1:31" ht="14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</row>
    <row r="274" spans="1:31" ht="14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</row>
    <row r="275" spans="1:31" ht="14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</row>
    <row r="276" spans="1:31" ht="14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</row>
    <row r="277" spans="1:31" ht="14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</row>
    <row r="278" spans="1:31" ht="14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</row>
    <row r="279" spans="1:31" ht="14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</row>
    <row r="280" spans="1:31" ht="14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</row>
    <row r="281" spans="1:31" ht="14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</row>
    <row r="282" spans="1:31" ht="14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</row>
    <row r="283" spans="1:31" ht="14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</row>
    <row r="284" spans="1:31" ht="14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</row>
    <row r="285" spans="1:31" ht="14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</row>
    <row r="286" spans="1:31" ht="14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</row>
    <row r="287" spans="1:31" ht="14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</row>
    <row r="288" spans="1:31" ht="14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</row>
    <row r="289" spans="1:31" ht="14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</row>
    <row r="290" spans="1:31" ht="14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</row>
    <row r="291" spans="1:31" ht="14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</row>
    <row r="292" spans="1:31" ht="14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</row>
    <row r="293" spans="1:31" ht="14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</row>
    <row r="294" spans="1:31" ht="14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</row>
    <row r="295" spans="1:31" ht="14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</row>
    <row r="296" spans="1:31" ht="14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</row>
    <row r="297" spans="1:31" ht="14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</row>
    <row r="298" spans="1:31" ht="14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</row>
    <row r="299" spans="1:31" ht="14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</row>
    <row r="300" spans="1:31" ht="14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</row>
    <row r="301" spans="1:31" ht="14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</row>
    <row r="302" spans="1:31" ht="14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</row>
    <row r="303" spans="1:31" ht="14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</row>
    <row r="304" spans="1:31" ht="14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</row>
    <row r="305" spans="1:31" ht="14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</row>
    <row r="306" spans="1:31" ht="14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</row>
    <row r="307" spans="1:31" ht="14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</row>
    <row r="308" spans="1:31" ht="14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</row>
    <row r="309" spans="1:31" ht="14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</row>
    <row r="310" spans="1:31" ht="14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</row>
    <row r="311" spans="1:31" ht="14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</row>
    <row r="312" spans="1:31" ht="14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</row>
    <row r="313" spans="1:31" ht="14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</row>
    <row r="314" spans="1:31" ht="14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</row>
    <row r="315" spans="1:31" ht="14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</row>
    <row r="316" spans="1:31" ht="14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</row>
    <row r="317" spans="1:31" ht="14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</row>
    <row r="318" spans="1:31" ht="14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</row>
    <row r="319" spans="1:31" ht="14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</row>
    <row r="320" spans="1:31" ht="14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</row>
    <row r="321" spans="1:31" ht="14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</row>
    <row r="322" spans="1:31" ht="14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</row>
    <row r="323" spans="1:31" ht="14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</row>
    <row r="324" spans="1:31" ht="14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</row>
    <row r="325" spans="1:31" ht="14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</row>
    <row r="326" spans="1:31" ht="14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</row>
    <row r="327" spans="1:31" ht="14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</row>
    <row r="328" spans="1:31" ht="14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</row>
    <row r="329" spans="1:31" ht="14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</row>
    <row r="330" spans="1:31" ht="14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</row>
    <row r="331" spans="1:31" ht="14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</row>
    <row r="332" spans="1:31" ht="14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</row>
    <row r="333" spans="1:31" ht="14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</row>
    <row r="334" spans="1:31" ht="14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</row>
    <row r="335" spans="1:31" ht="14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</row>
    <row r="336" spans="1:31" ht="14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</row>
    <row r="337" spans="1:31" ht="14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</row>
    <row r="338" spans="1:31" ht="14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</row>
    <row r="339" spans="1:31" ht="14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</row>
    <row r="340" spans="1:31" ht="14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</row>
    <row r="341" spans="1:31" ht="14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</row>
    <row r="342" spans="1:31" ht="14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</row>
    <row r="343" spans="1:31" ht="14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</row>
    <row r="344" spans="1:31" ht="14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</row>
    <row r="345" spans="1:31" ht="14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</row>
    <row r="346" spans="1:31" ht="14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</row>
    <row r="347" spans="1:31" ht="14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</row>
    <row r="348" spans="1:31" ht="14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</row>
    <row r="349" spans="1:31" ht="14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</row>
    <row r="350" spans="1:31" ht="14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</row>
    <row r="351" spans="1:31" ht="14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</row>
    <row r="352" spans="1:31" ht="14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</row>
    <row r="353" spans="1:31" ht="14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</row>
    <row r="354" spans="1:31" ht="14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</row>
    <row r="355" spans="1:31" ht="14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</row>
    <row r="356" spans="1:31" ht="14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</row>
    <row r="357" spans="1:31" ht="14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</row>
    <row r="358" spans="1:31" ht="14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</row>
    <row r="359" spans="1:31" ht="14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</row>
    <row r="360" spans="1:31" ht="14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</row>
    <row r="361" spans="1:31" ht="14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</row>
    <row r="362" spans="1:31" ht="14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</row>
    <row r="363" spans="1:31" ht="14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</row>
    <row r="364" spans="1:31" ht="14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</row>
    <row r="365" spans="1:31" ht="14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</row>
    <row r="366" spans="1:31" ht="14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</row>
    <row r="367" spans="1:31" ht="14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</row>
    <row r="368" spans="1:31" ht="14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</row>
    <row r="369" spans="1:31" ht="14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</row>
    <row r="370" spans="1:31" ht="14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</row>
    <row r="371" spans="1:31" ht="14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</row>
    <row r="372" spans="1:31" ht="14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</row>
    <row r="373" spans="1:31" ht="14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</row>
    <row r="374" spans="1:31" ht="14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</row>
    <row r="375" spans="1:31" ht="14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</row>
    <row r="376" spans="1:31" ht="14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</row>
    <row r="377" spans="1:31" ht="14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</row>
    <row r="378" spans="1:31" ht="14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</row>
    <row r="379" spans="1:31" ht="14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</row>
    <row r="380" spans="1:31" ht="14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</row>
    <row r="381" spans="1:31" ht="14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</row>
    <row r="382" spans="1:31" ht="14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</row>
    <row r="383" spans="1:31" ht="14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</row>
    <row r="384" spans="1:31" ht="14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</row>
    <row r="385" spans="1:31" ht="14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</row>
    <row r="386" spans="1:31" ht="14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</row>
    <row r="387" spans="1:31" ht="14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</row>
    <row r="388" spans="1:31" ht="14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</row>
    <row r="389" spans="1:31" ht="14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</row>
    <row r="390" spans="1:31" ht="14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</row>
    <row r="391" spans="1:31" ht="14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</row>
    <row r="392" spans="1:31" ht="14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</row>
    <row r="393" spans="1:31" ht="14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</row>
    <row r="394" spans="1:31" ht="14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</row>
    <row r="395" spans="1:31" ht="14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</row>
    <row r="396" spans="1:31" ht="14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</row>
    <row r="397" spans="1:31" ht="14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</row>
    <row r="398" spans="1:31" ht="14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</row>
    <row r="399" spans="1:31" ht="14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</row>
    <row r="400" spans="1:31" ht="14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</row>
    <row r="401" spans="1:31" ht="14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</row>
    <row r="402" spans="1:31" ht="14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</row>
    <row r="403" spans="1:31" ht="14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</row>
    <row r="404" spans="1:31" ht="14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</row>
    <row r="405" spans="1:31" ht="14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</row>
    <row r="406" spans="1:31" ht="14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</row>
    <row r="407" spans="1:31" ht="14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</row>
    <row r="408" spans="1:31" ht="14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</row>
    <row r="409" spans="1:31" ht="14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</row>
    <row r="410" spans="1:31" ht="14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</row>
    <row r="411" spans="1:31" ht="14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</row>
    <row r="412" spans="1:31" ht="14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</row>
    <row r="413" spans="1:31" ht="14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</row>
    <row r="414" spans="1:31" ht="14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</row>
    <row r="415" spans="1:31" ht="14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</row>
    <row r="416" spans="1:31" ht="14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</row>
    <row r="417" spans="1:31" ht="14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</row>
    <row r="418" spans="1:31" ht="14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</row>
    <row r="419" spans="1:31" ht="14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</row>
    <row r="420" spans="1:31" ht="14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</row>
    <row r="421" spans="1:31" ht="14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</row>
    <row r="422" spans="1:31" ht="14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</row>
    <row r="423" spans="1:31" ht="14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</row>
    <row r="424" spans="1:31" ht="14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</row>
    <row r="425" spans="1:31" ht="14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</row>
    <row r="426" spans="1:31" ht="14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</row>
    <row r="427" spans="1:31" ht="14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</row>
    <row r="428" spans="1:31" ht="14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</row>
    <row r="429" spans="1:31" ht="14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</row>
    <row r="430" spans="1:31" ht="14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</row>
    <row r="431" spans="1:31" ht="14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</row>
    <row r="432" spans="1:31" ht="14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</row>
    <row r="433" spans="1:31" ht="14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</row>
    <row r="434" spans="1:31" ht="14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</row>
    <row r="435" spans="1:31" ht="14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</row>
    <row r="436" spans="1:31" ht="14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</row>
    <row r="437" spans="1:31" ht="14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</row>
    <row r="438" spans="1:31" ht="14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</row>
    <row r="439" spans="1:31" ht="14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</row>
    <row r="440" spans="1:31" ht="14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</row>
    <row r="441" spans="1:31" ht="14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</row>
    <row r="442" spans="1:31" ht="14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</row>
    <row r="443" spans="1:31" ht="14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</row>
    <row r="444" spans="1:31" ht="14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</row>
    <row r="445" spans="1:31" ht="14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</row>
    <row r="446" spans="1:31" ht="14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</row>
    <row r="447" spans="1:31" ht="14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</row>
    <row r="448" spans="1:31" ht="14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</row>
    <row r="449" spans="1:31" ht="14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</row>
    <row r="450" spans="1:31" ht="14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</row>
    <row r="451" spans="1:31" ht="14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</row>
    <row r="452" spans="1:31" ht="14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</row>
    <row r="453" spans="1:31" ht="14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</row>
    <row r="454" spans="1:31" ht="14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</row>
    <row r="455" spans="1:31" ht="14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</row>
    <row r="456" spans="1:31" ht="14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</row>
    <row r="457" spans="1:31" ht="14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</row>
    <row r="458" spans="1:31" ht="14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</row>
    <row r="459" spans="1:31" ht="14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</row>
    <row r="460" spans="1:31" ht="14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</row>
    <row r="461" spans="1:31" ht="14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</row>
    <row r="462" spans="1:31" ht="14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</row>
    <row r="463" spans="1:31" ht="14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</row>
    <row r="464" spans="1:31" ht="14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</row>
    <row r="465" spans="1:31" ht="14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</row>
    <row r="466" spans="1:31" ht="14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</row>
    <row r="467" spans="1:31" ht="14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</row>
    <row r="468" spans="1:31" ht="14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</row>
    <row r="469" spans="1:31" ht="14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</row>
    <row r="470" spans="1:31" ht="14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</row>
    <row r="471" spans="1:31" ht="14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</row>
    <row r="472" spans="1:31" ht="14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</row>
    <row r="473" spans="1:31" ht="14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</row>
    <row r="474" spans="1:31" ht="14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</row>
    <row r="475" spans="1:31" ht="14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</row>
    <row r="476" spans="1:31" ht="14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</row>
    <row r="477" spans="1:31" ht="14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</row>
    <row r="478" spans="1:31" ht="14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</row>
    <row r="479" spans="1:31" ht="14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</row>
    <row r="480" spans="1:31" ht="14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</row>
    <row r="481" spans="1:31" ht="14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</row>
    <row r="482" spans="1:31" ht="14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</row>
    <row r="483" spans="1:31" ht="14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</row>
    <row r="484" spans="1:31" ht="14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</row>
    <row r="485" spans="1:31" ht="14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</row>
    <row r="486" spans="1:31" ht="14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</row>
    <row r="487" spans="1:31" ht="14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</row>
    <row r="488" spans="1:31" ht="14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</row>
    <row r="489" spans="1:31" ht="14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</row>
    <row r="490" spans="1:31" ht="14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</row>
    <row r="491" spans="1:31" ht="14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</row>
    <row r="492" spans="1:31" ht="14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</row>
    <row r="493" spans="1:31" ht="14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</row>
    <row r="494" spans="1:31" ht="14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</row>
    <row r="495" spans="1:31" ht="14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</row>
    <row r="496" spans="1:31" ht="14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</row>
    <row r="497" spans="1:31" ht="14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</row>
    <row r="498" spans="1:31" ht="14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</row>
    <row r="499" spans="1:31" ht="14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</row>
    <row r="500" spans="1:31" ht="14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</row>
    <row r="501" spans="1:31" ht="14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</row>
    <row r="502" spans="1:31" ht="14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</row>
    <row r="503" spans="1:31" ht="14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</row>
    <row r="504" spans="1:31" ht="14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</row>
    <row r="505" spans="1:31" ht="14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</row>
    <row r="506" spans="1:31" ht="14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</row>
    <row r="507" spans="1:31" ht="14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</row>
    <row r="508" spans="1:31" ht="14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</row>
    <row r="509" spans="1:31" ht="14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</row>
    <row r="510" spans="1:31" ht="14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</row>
    <row r="511" spans="1:31" ht="14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</row>
    <row r="512" spans="1:31" ht="14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</row>
    <row r="513" spans="1:31" ht="14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</row>
    <row r="514" spans="1:31" ht="14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</row>
    <row r="515" spans="1:31" ht="14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</row>
    <row r="516" spans="1:31" ht="14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</row>
    <row r="517" spans="1:31" ht="14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</row>
    <row r="518" spans="1:31" ht="14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</row>
    <row r="519" spans="1:31" ht="14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</row>
    <row r="520" spans="1:31" ht="14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</row>
    <row r="521" spans="1:31" ht="14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</row>
    <row r="522" spans="1:31" ht="14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</row>
    <row r="523" spans="1:31" ht="14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</row>
    <row r="524" spans="1:31" ht="14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</row>
    <row r="525" spans="1:31" ht="14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</row>
    <row r="526" spans="1:31" ht="14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</row>
    <row r="527" spans="1:31" ht="14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</row>
    <row r="528" spans="1:31" ht="14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</row>
    <row r="529" spans="1:31" ht="14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</row>
    <row r="530" spans="1:31" ht="14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</row>
    <row r="531" spans="1:31" ht="14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</row>
    <row r="532" spans="1:31" ht="14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</row>
    <row r="533" spans="1:31" ht="14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</row>
    <row r="534" spans="1:31" ht="14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</row>
    <row r="535" spans="1:31" ht="14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</row>
    <row r="536" spans="1:31" ht="14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</row>
    <row r="537" spans="1:31" ht="14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</row>
    <row r="538" spans="1:31" ht="14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</row>
    <row r="539" spans="1:31" ht="14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</row>
    <row r="540" spans="1:31" ht="14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</row>
    <row r="541" spans="1:31" ht="14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</row>
    <row r="542" spans="1:31" ht="14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</row>
    <row r="543" spans="1:31" ht="14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</row>
    <row r="544" spans="1:31" ht="14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</row>
    <row r="545" spans="1:31" ht="14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</row>
    <row r="546" spans="1:31" ht="14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</row>
    <row r="547" spans="1:31" ht="14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</row>
    <row r="548" spans="1:31" ht="14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</row>
    <row r="549" spans="1:31" ht="14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</row>
    <row r="550" spans="1:31" ht="14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</row>
    <row r="551" spans="1:31" ht="14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</row>
    <row r="552" spans="1:31" ht="14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</row>
    <row r="553" spans="1:31" ht="14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</row>
    <row r="554" spans="1:31" ht="14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</row>
    <row r="555" spans="1:31" ht="14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</row>
    <row r="556" spans="1:31" ht="14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</row>
    <row r="557" spans="1:31" ht="14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</row>
    <row r="558" spans="1:31" ht="14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</row>
    <row r="559" spans="1:31" ht="14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</row>
    <row r="560" spans="1:31" ht="14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</row>
    <row r="561" spans="1:31" ht="14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</row>
    <row r="562" spans="1:31" ht="14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</row>
    <row r="563" spans="1:31" ht="14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</row>
    <row r="564" spans="1:31" ht="14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</row>
    <row r="565" spans="1:31" ht="14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</row>
    <row r="566" spans="1:31" ht="14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</row>
    <row r="567" spans="1:31" ht="14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</row>
    <row r="568" spans="1:31" ht="14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</row>
    <row r="569" spans="1:31" ht="14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</row>
    <row r="570" spans="1:31" ht="14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</row>
    <row r="571" spans="1:31" ht="14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</row>
    <row r="572" spans="1:31" ht="14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</row>
    <row r="573" spans="1:31" ht="14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</row>
    <row r="574" spans="1:31" ht="14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</row>
    <row r="575" spans="1:31" ht="14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</row>
    <row r="576" spans="1:31" ht="14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</row>
    <row r="577" spans="1:31" ht="14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</row>
    <row r="578" spans="1:31" ht="14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</row>
    <row r="579" spans="1:31" ht="14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</row>
    <row r="580" spans="1:31" ht="14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</row>
    <row r="581" spans="1:31" ht="14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</row>
    <row r="582" spans="1:31" ht="14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</row>
    <row r="583" spans="1:31" ht="14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</row>
    <row r="584" spans="1:31" ht="14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</row>
    <row r="585" spans="1:31" ht="14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</row>
    <row r="586" spans="1:31" ht="14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</row>
    <row r="587" spans="1:31" ht="14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</row>
    <row r="588" spans="1:31" ht="14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</row>
    <row r="589" spans="1:31" ht="14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</row>
    <row r="590" spans="1:31" ht="14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</row>
    <row r="591" spans="1:31" ht="14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</row>
    <row r="592" spans="1:31" ht="14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</row>
    <row r="593" spans="1:31" ht="14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</row>
    <row r="594" spans="1:31" ht="14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</row>
    <row r="595" spans="1:31" ht="14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</row>
    <row r="596" spans="1:31" ht="14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</row>
    <row r="597" spans="1:31" ht="14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</row>
    <row r="598" spans="1:31" ht="14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</row>
    <row r="599" spans="1:31" ht="14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</row>
    <row r="600" spans="1:31" ht="14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</row>
    <row r="601" spans="1:31" ht="14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</row>
    <row r="602" spans="1:31" ht="14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</row>
    <row r="603" spans="1:31" ht="14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</row>
    <row r="604" spans="1:31" ht="14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</row>
    <row r="605" spans="1:31" ht="14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</row>
    <row r="606" spans="1:31" ht="14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</row>
    <row r="607" spans="1:31" ht="14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</row>
    <row r="608" spans="1:31" ht="14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</row>
    <row r="609" spans="1:31" ht="14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</row>
    <row r="610" spans="1:31" ht="14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</row>
    <row r="611" spans="1:31" ht="14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</row>
    <row r="612" spans="1:31" ht="14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</row>
    <row r="613" spans="1:31" ht="14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</row>
    <row r="614" spans="1:31" ht="14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</row>
    <row r="615" spans="1:31" ht="14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</row>
    <row r="616" spans="1:31" ht="14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</row>
    <row r="617" spans="1:31" ht="14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</row>
    <row r="618" spans="1:31" ht="14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</row>
    <row r="619" spans="1:31" ht="14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</row>
    <row r="620" spans="1:31" ht="14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</row>
    <row r="621" spans="1:31" ht="14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</row>
    <row r="622" spans="1:31" ht="14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</row>
    <row r="623" spans="1:31" ht="14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</row>
    <row r="624" spans="1:31" ht="14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</row>
    <row r="625" spans="1:31" ht="14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</row>
    <row r="626" spans="1:31" ht="14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</row>
    <row r="627" spans="1:31" ht="14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</row>
    <row r="628" spans="1:31" ht="14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</row>
    <row r="629" spans="1:31" ht="14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</row>
    <row r="630" spans="1:31" ht="14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</row>
    <row r="631" spans="1:31" ht="14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</row>
    <row r="632" spans="1:31" ht="14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</row>
    <row r="633" spans="1:31" ht="14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</row>
    <row r="634" spans="1:31" ht="14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</row>
    <row r="635" spans="1:31" ht="14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</row>
    <row r="636" spans="1:31" ht="14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</row>
    <row r="637" spans="1:31" ht="14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</row>
    <row r="638" spans="1:31" ht="14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</row>
    <row r="639" spans="1:31" ht="14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</row>
    <row r="640" spans="1:31" ht="14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</row>
    <row r="641" spans="1:31" ht="14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</row>
    <row r="642" spans="1:31" ht="14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</row>
    <row r="643" spans="1:31" ht="14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</row>
    <row r="644" spans="1:31" ht="14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</row>
    <row r="645" spans="1:31" ht="14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</row>
    <row r="646" spans="1:31" ht="14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</row>
    <row r="647" spans="1:31" ht="14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</row>
    <row r="648" spans="1:31" ht="14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</row>
    <row r="649" spans="1:31" ht="14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</row>
    <row r="650" spans="1:31" ht="14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</row>
    <row r="651" spans="1:31" ht="14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</row>
    <row r="652" spans="1:31" ht="14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</row>
    <row r="653" spans="1:31" ht="14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</row>
    <row r="654" spans="1:31" ht="14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</row>
    <row r="655" spans="1:31" ht="14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</row>
    <row r="656" spans="1:31" ht="14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</row>
    <row r="657" spans="1:31" ht="14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</row>
    <row r="658" spans="1:31" ht="14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</row>
    <row r="659" spans="1:31" ht="14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</row>
    <row r="660" spans="1:31" ht="14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</row>
    <row r="661" spans="1:31" ht="14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</row>
    <row r="662" spans="1:31" ht="14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</row>
    <row r="663" spans="1:31" ht="14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</row>
    <row r="664" spans="1:31" ht="14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</row>
    <row r="665" spans="1:31" ht="14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</row>
    <row r="666" spans="1:31" ht="14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</row>
    <row r="667" spans="1:31" ht="14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</row>
    <row r="668" spans="1:31" ht="14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</row>
    <row r="669" spans="1:31" ht="14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</row>
    <row r="670" spans="1:31" ht="14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</row>
    <row r="671" spans="1:31" ht="14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</row>
    <row r="672" spans="1:31" ht="14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</row>
    <row r="673" spans="1:31" ht="14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</row>
    <row r="674" spans="1:31" ht="14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</row>
    <row r="675" spans="1:31" ht="14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</row>
    <row r="676" spans="1:31" ht="14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</row>
    <row r="677" spans="1:31" ht="14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</row>
    <row r="678" spans="1:31" ht="14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</row>
    <row r="679" spans="1:31" ht="14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</row>
    <row r="680" spans="1:31" ht="14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</row>
    <row r="681" spans="1:31" ht="14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</row>
    <row r="682" spans="1:31" ht="14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</row>
    <row r="683" spans="1:31" ht="14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</row>
    <row r="684" spans="1:31" ht="14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</row>
    <row r="685" spans="1:31" ht="14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</row>
    <row r="686" spans="1:31" ht="14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</row>
    <row r="687" spans="1:31" ht="14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</row>
    <row r="688" spans="1:31" ht="14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</row>
    <row r="689" spans="1:31" ht="14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</row>
    <row r="690" spans="1:31" ht="14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</row>
    <row r="691" spans="1:31" ht="14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</row>
    <row r="692" spans="1:31" ht="14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</row>
    <row r="693" spans="1:31" ht="14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</row>
    <row r="694" spans="1:31" ht="14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</row>
    <row r="695" spans="1:31" ht="14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</row>
    <row r="696" spans="1:31" ht="14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</row>
    <row r="697" spans="1:31" ht="14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</row>
    <row r="698" spans="1:31" ht="14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</row>
    <row r="699" spans="1:31" ht="14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</row>
    <row r="700" spans="1:31" ht="14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</row>
    <row r="701" spans="1:31" ht="14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</row>
    <row r="702" spans="1:31" ht="14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</row>
    <row r="703" spans="1:31" ht="14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</row>
    <row r="704" spans="1:31" ht="14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</row>
    <row r="705" spans="1:31" ht="14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</row>
    <row r="706" spans="1:31" ht="14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</row>
    <row r="707" spans="1:31" ht="14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</row>
    <row r="708" spans="1:31" ht="14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</row>
    <row r="709" spans="1:31" ht="14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</row>
    <row r="710" spans="1:31" ht="14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</row>
    <row r="711" spans="1:31" ht="14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</row>
    <row r="712" spans="1:31" ht="14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</row>
    <row r="713" spans="1:31" ht="14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</row>
    <row r="714" spans="1:31" ht="14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</row>
    <row r="715" spans="1:31" ht="14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</row>
    <row r="716" spans="1:31" ht="14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</row>
    <row r="717" spans="1:31" ht="14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</row>
    <row r="718" spans="1:31" ht="14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</row>
    <row r="719" spans="1:31" ht="14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</row>
    <row r="720" spans="1:31" ht="14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</row>
    <row r="721" spans="1:31" ht="14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</row>
    <row r="722" spans="1:31" ht="14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</row>
    <row r="723" spans="1:31" ht="14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</row>
    <row r="724" spans="1:31" ht="14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</row>
    <row r="725" spans="1:31" ht="14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</row>
    <row r="726" spans="1:31" ht="14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</row>
    <row r="727" spans="1:31" ht="14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</row>
    <row r="728" spans="1:31" ht="14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</row>
    <row r="729" spans="1:31" ht="14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</row>
    <row r="730" spans="1:31" ht="14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</row>
    <row r="731" spans="1:31" ht="14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</row>
    <row r="732" spans="1:31" ht="14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</row>
    <row r="733" spans="1:31" ht="14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</row>
    <row r="734" spans="1:31" ht="14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</row>
    <row r="735" spans="1:31" ht="14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</row>
    <row r="736" spans="1:31" ht="14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</row>
    <row r="737" spans="1:31" ht="14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</row>
    <row r="738" spans="1:31" ht="14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</row>
    <row r="739" spans="1:31" ht="14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</row>
    <row r="740" spans="1:31" ht="14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</row>
    <row r="741" spans="1:31" ht="14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</row>
    <row r="742" spans="1:31" ht="14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</row>
    <row r="743" spans="1:31" ht="14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</row>
    <row r="744" spans="1:31" ht="14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</row>
    <row r="745" spans="1:31" ht="14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</row>
    <row r="746" spans="1:31" ht="14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</row>
    <row r="747" spans="1:31" ht="14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</row>
    <row r="748" spans="1:31" ht="14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</row>
    <row r="749" spans="1:31" ht="14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</row>
    <row r="750" spans="1:31" ht="14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</row>
    <row r="751" spans="1:31" ht="14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</row>
    <row r="752" spans="1:31" ht="14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</row>
    <row r="753" spans="1:31" ht="14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</row>
    <row r="754" spans="1:31" ht="14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</row>
    <row r="755" spans="1:31" ht="14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</row>
    <row r="756" spans="1:31" ht="14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</row>
    <row r="757" spans="1:31" ht="14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</row>
    <row r="758" spans="1:31" ht="14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</row>
    <row r="759" spans="1:31" ht="14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</row>
    <row r="760" spans="1:31" ht="14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</row>
    <row r="761" spans="1:31" ht="14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</row>
    <row r="762" spans="1:31" ht="14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</row>
    <row r="763" spans="1:31" ht="14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</row>
    <row r="764" spans="1:31" ht="14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</row>
    <row r="765" spans="1:31" ht="14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</row>
    <row r="766" spans="1:31" ht="14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</row>
    <row r="767" spans="1:31" ht="14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</row>
    <row r="768" spans="1:31" ht="14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</row>
    <row r="769" spans="1:31" ht="14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</row>
    <row r="770" spans="1:31" ht="14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</row>
    <row r="771" spans="1:31" ht="14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</row>
    <row r="772" spans="1:31" ht="14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</row>
    <row r="773" spans="1:31" ht="14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</row>
    <row r="774" spans="1:31" ht="14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</row>
    <row r="775" spans="1:31" ht="14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</row>
    <row r="776" spans="1:31" ht="14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</row>
    <row r="777" spans="1:31" ht="14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</row>
    <row r="778" spans="1:31" ht="14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</row>
    <row r="779" spans="1:31" ht="14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</row>
    <row r="780" spans="1:31" ht="14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</row>
    <row r="781" spans="1:31" ht="14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</row>
    <row r="782" spans="1:31" ht="14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</row>
    <row r="783" spans="1:31" ht="14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</row>
    <row r="784" spans="1:31" ht="14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</row>
    <row r="785" spans="1:31" ht="14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</row>
    <row r="786" spans="1:31" ht="14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</row>
    <row r="787" spans="1:31" ht="14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</row>
    <row r="788" spans="1:31" ht="14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</row>
    <row r="789" spans="1:31" ht="14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</row>
    <row r="790" spans="1:31" ht="14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</row>
    <row r="791" spans="1:31" ht="14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</row>
    <row r="792" spans="1:31" ht="14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</row>
    <row r="793" spans="1:31" ht="14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</row>
    <row r="794" spans="1:31" ht="14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</row>
    <row r="795" spans="1:31" ht="14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</row>
    <row r="796" spans="1:31" ht="14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</row>
    <row r="797" spans="1:31" ht="14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</row>
    <row r="798" spans="1:31" ht="14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</row>
    <row r="799" spans="1:31" ht="14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</row>
    <row r="800" spans="1:31" ht="14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</row>
    <row r="801" spans="1:31" ht="14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</row>
    <row r="802" spans="1:31" ht="14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</row>
    <row r="803" spans="1:31" ht="14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</row>
    <row r="804" spans="1:31" ht="14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</row>
    <row r="805" spans="1:31" ht="14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</row>
    <row r="806" spans="1:31" ht="14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</row>
    <row r="807" spans="1:31" ht="14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</row>
    <row r="808" spans="1:31" ht="14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</row>
    <row r="809" spans="1:31" ht="14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</row>
    <row r="810" spans="1:31" ht="14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</row>
    <row r="811" spans="1:31" ht="14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</row>
    <row r="812" spans="1:31" ht="14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</row>
    <row r="813" spans="1:31" ht="14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</row>
    <row r="814" spans="1:31" ht="14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</row>
    <row r="815" spans="1:31" ht="14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</row>
    <row r="816" spans="1:31" ht="14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</row>
    <row r="817" spans="1:31" ht="14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</row>
    <row r="818" spans="1:31" ht="14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</row>
    <row r="819" spans="1:31" ht="14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</row>
    <row r="820" spans="1:31" ht="14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</row>
    <row r="821" spans="1:31" ht="14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</row>
    <row r="822" spans="1:31" ht="14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</row>
    <row r="823" spans="1:31" ht="14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</row>
    <row r="824" spans="1:31" ht="14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</row>
    <row r="825" spans="1:31" ht="14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</row>
    <row r="826" spans="1:31" ht="14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</row>
    <row r="827" spans="1:31" ht="14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</row>
    <row r="828" spans="1:31" ht="14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</row>
    <row r="829" spans="1:31" ht="14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</row>
    <row r="830" spans="1:31" ht="14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</row>
    <row r="831" spans="1:31" ht="14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</row>
    <row r="832" spans="1:31" ht="14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</row>
    <row r="833" spans="1:31" ht="14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</row>
    <row r="834" spans="1:31" ht="14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</row>
    <row r="835" spans="1:31" ht="14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</row>
    <row r="836" spans="1:31" ht="14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</row>
    <row r="837" spans="1:31" ht="14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</row>
    <row r="838" spans="1:31" ht="14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</row>
    <row r="839" spans="1:31" ht="14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</row>
    <row r="840" spans="1:31" ht="14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</row>
    <row r="841" spans="1:31" ht="14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</row>
    <row r="842" spans="1:31" ht="14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</row>
    <row r="843" spans="1:31" ht="14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</row>
    <row r="844" spans="1:31" ht="14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</row>
    <row r="845" spans="1:31" ht="14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</row>
    <row r="846" spans="1:31" ht="14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</row>
    <row r="847" spans="1:31" ht="14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</row>
    <row r="848" spans="1:31" ht="14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</row>
    <row r="849" spans="1:31" ht="14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</row>
    <row r="850" spans="1:31" ht="14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</row>
    <row r="851" spans="1:31" ht="14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</row>
    <row r="852" spans="1:31" ht="14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</row>
    <row r="853" spans="1:31" ht="14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</row>
    <row r="854" spans="1:31" ht="14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</row>
    <row r="855" spans="1:31" ht="14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</row>
    <row r="856" spans="1:31" ht="14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</row>
    <row r="857" spans="1:31" ht="14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</row>
    <row r="858" spans="1:31" ht="14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</row>
    <row r="859" spans="1:31" ht="14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</row>
    <row r="860" spans="1:31" ht="14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</row>
    <row r="861" spans="1:31" ht="14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</row>
    <row r="862" spans="1:31" ht="14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</row>
    <row r="863" spans="1:31" ht="14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</row>
    <row r="864" spans="1:31" ht="14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</row>
    <row r="865" spans="1:31" ht="14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</row>
    <row r="866" spans="1:31" ht="14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</row>
    <row r="867" spans="1:31" ht="14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</row>
    <row r="868" spans="1:31" ht="14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</row>
    <row r="869" spans="1:31" ht="14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</row>
    <row r="870" spans="1:31" ht="14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</row>
    <row r="871" spans="1:31" ht="14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</row>
    <row r="872" spans="1:31" ht="14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</row>
    <row r="873" spans="1:31" ht="14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</row>
    <row r="874" spans="1:31" ht="14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</row>
    <row r="875" spans="1:31" ht="14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</row>
    <row r="876" spans="1:31" ht="14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</row>
    <row r="877" spans="1:31" ht="14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</row>
    <row r="878" spans="1:31" ht="14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</row>
    <row r="879" spans="1:31" ht="14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</row>
    <row r="880" spans="1:31" ht="14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</row>
    <row r="881" spans="1:31" ht="14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</row>
    <row r="882" spans="1:31" ht="14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</row>
    <row r="883" spans="1:31" ht="14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</row>
    <row r="884" spans="1:31" ht="14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</row>
    <row r="885" spans="1:31" ht="14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</row>
    <row r="886" spans="1:31" ht="14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</row>
    <row r="887" spans="1:31" ht="14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</row>
    <row r="888" spans="1:31" ht="14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</row>
    <row r="889" spans="1:31" ht="14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</row>
    <row r="890" spans="1:31" ht="14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</row>
    <row r="891" spans="1:31" ht="14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</row>
    <row r="892" spans="1:31" ht="14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</row>
    <row r="893" spans="1:31" ht="14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</row>
    <row r="894" spans="1:31" ht="14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</row>
    <row r="895" spans="1:31" ht="14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</row>
    <row r="896" spans="1:31" ht="14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</row>
    <row r="897" spans="1:31" ht="14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</row>
    <row r="898" spans="1:31" ht="14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</row>
    <row r="899" spans="1:31" ht="14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</row>
    <row r="900" spans="1:31" ht="14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</row>
    <row r="901" spans="1:31" ht="14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</row>
    <row r="902" spans="1:31" ht="14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</row>
    <row r="903" spans="1:31" ht="14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</row>
    <row r="904" spans="1:31" ht="14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</row>
    <row r="905" spans="1:31" ht="14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</row>
    <row r="906" spans="1:31" ht="14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</row>
    <row r="907" spans="1:31" ht="14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</row>
    <row r="908" spans="1:31" ht="14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</row>
    <row r="909" spans="1:31" ht="14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</row>
    <row r="910" spans="1:31" ht="14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</row>
    <row r="911" spans="1:31" ht="14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</row>
    <row r="912" spans="1:31" ht="14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</row>
    <row r="913" spans="1:31" ht="14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</row>
    <row r="914" spans="1:31" ht="14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</row>
    <row r="915" spans="1:31" ht="14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</row>
    <row r="916" spans="1:31" ht="14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</row>
    <row r="917" spans="1:31" ht="14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</row>
    <row r="918" spans="1:31" ht="14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</row>
    <row r="919" spans="1:31" ht="14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</row>
    <row r="920" spans="1:31" ht="14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</row>
    <row r="921" spans="1:31" ht="14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</row>
    <row r="922" spans="1:31" ht="14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</row>
    <row r="923" spans="1:31" ht="14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</row>
    <row r="924" spans="1:31" ht="14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</row>
    <row r="925" spans="1:31" ht="14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</row>
    <row r="926" spans="1:31" ht="14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</row>
    <row r="927" spans="1:31" ht="14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</row>
    <row r="928" spans="1:31" ht="14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</row>
    <row r="929" spans="1:31" ht="14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</row>
    <row r="930" spans="1:31" ht="14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</row>
    <row r="931" spans="1:31" ht="14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</row>
    <row r="932" spans="1:31" ht="14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</row>
    <row r="933" spans="1:31" ht="14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</row>
    <row r="934" spans="1:31" ht="14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</row>
    <row r="935" spans="1:31" ht="14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</row>
    <row r="936" spans="1:31" ht="14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</row>
    <row r="937" spans="1:31" ht="14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</row>
    <row r="938" spans="1:31" ht="14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</row>
    <row r="939" spans="1:31" ht="14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</row>
    <row r="940" spans="1:31" ht="14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</row>
    <row r="941" spans="1:31" ht="14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</row>
    <row r="942" spans="1:31" ht="14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</row>
    <row r="943" spans="1:31" ht="14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</row>
    <row r="944" spans="1:31" ht="14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</row>
    <row r="945" spans="1:31" ht="14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</row>
    <row r="946" spans="1:31" ht="14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</row>
    <row r="947" spans="1:31" ht="14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</row>
    <row r="948" spans="1:31" ht="14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</row>
    <row r="949" spans="1:31" ht="14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</row>
    <row r="950" spans="1:31" ht="14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</row>
    <row r="951" spans="1:31" ht="14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</row>
    <row r="952" spans="1:31" ht="14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</row>
    <row r="953" spans="1:31" ht="14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</row>
    <row r="954" spans="1:31" ht="14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</row>
    <row r="955" spans="1:31" ht="14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</row>
    <row r="956" spans="1:31" ht="14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</row>
    <row r="957" spans="1:31" ht="14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</row>
    <row r="958" spans="1:31" ht="14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</row>
    <row r="959" spans="1:31" ht="14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</row>
    <row r="960" spans="1:31" ht="14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</row>
    <row r="961" spans="1:31" ht="14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</row>
    <row r="962" spans="1:31" ht="14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</row>
    <row r="963" spans="1:31" ht="14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</row>
    <row r="964" spans="1:31" ht="14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</row>
    <row r="965" spans="1:31" ht="14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</row>
    <row r="966" spans="1:31" ht="14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</row>
    <row r="967" spans="1:31" ht="14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</row>
    <row r="968" spans="1:31" ht="14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</row>
    <row r="969" spans="1:31" ht="14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</row>
    <row r="970" spans="1:31" ht="14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</row>
    <row r="971" spans="1:31" ht="14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</row>
    <row r="972" spans="1:31" ht="14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</row>
    <row r="973" spans="1:31" ht="14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</row>
    <row r="974" spans="1:31" ht="14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</row>
    <row r="975" spans="1:31" ht="14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</row>
    <row r="976" spans="1:31" ht="14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</row>
    <row r="977" spans="1:31" ht="14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</row>
    <row r="978" spans="1:31" ht="14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</row>
    <row r="979" spans="1:31" ht="14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</row>
    <row r="980" spans="1:31" ht="14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</row>
    <row r="981" spans="1:31" ht="14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</row>
    <row r="982" spans="1:31" ht="14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</row>
    <row r="983" spans="1:31" ht="14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</row>
    <row r="984" spans="1:31" ht="14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</row>
    <row r="985" spans="1:31" ht="14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</row>
    <row r="986" spans="1:31" ht="14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</row>
    <row r="987" spans="1:31" ht="14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</row>
    <row r="988" spans="1:31" ht="14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</row>
    <row r="989" spans="1:31" ht="14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</row>
    <row r="990" spans="1:31" ht="14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</row>
    <row r="991" spans="1:31" ht="14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</row>
    <row r="992" spans="1:31" ht="14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</row>
    <row r="993" spans="1:31" ht="14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</row>
    <row r="994" spans="1:31" ht="14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</row>
    <row r="995" spans="1:31" ht="14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</row>
    <row r="996" spans="1:31" ht="14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</row>
    <row r="997" spans="1:31" ht="14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</row>
    <row r="998" spans="1:31" ht="14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</row>
    <row r="999" spans="1:31" ht="14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</row>
    <row r="1000" spans="1:31" ht="14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</row>
    <row r="1001" spans="1:31" ht="14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</row>
    <row r="1002" spans="1:31" ht="14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Limpieza_vf</vt:lpstr>
      <vt:lpstr>CALENDARIO (MAR)</vt:lpstr>
      <vt:lpstr>CALENDARIO (MAY)</vt:lpstr>
      <vt:lpstr>CALENDARIO (FEB)</vt:lpstr>
      <vt:lpstr>CALENDARIO (ENE)</vt:lpstr>
      <vt:lpstr>CALENDARIO (DIC)</vt:lpstr>
      <vt:lpstr>CALENDARIO (NOV)</vt:lpstr>
      <vt:lpstr>CALENDARIO (OCT)</vt:lpstr>
      <vt:lpstr>CALENDARIO (SEPT)</vt:lpstr>
      <vt:lpstr>REPORTE</vt:lpstr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Dazia Capital</dc:creator>
  <cp:lastModifiedBy>gonzalo</cp:lastModifiedBy>
  <dcterms:created xsi:type="dcterms:W3CDTF">2021-04-17T12:43:50Z</dcterms:created>
  <dcterms:modified xsi:type="dcterms:W3CDTF">2021-05-02T08:59:01Z</dcterms:modified>
</cp:coreProperties>
</file>