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FF57E92-6D56-432A-BA11-0AEF04234AE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 s="1"/>
  <c r="B15" i="1"/>
  <c r="C25" i="1"/>
  <c r="C26" i="1" s="1"/>
  <c r="B17" i="1" l="1"/>
  <c r="B18" i="1" s="1"/>
  <c r="C17" i="1"/>
  <c r="C18" i="1" s="1"/>
  <c r="B16" i="1"/>
  <c r="C15" i="1"/>
  <c r="C16" i="1" s="1"/>
  <c r="B4" i="1"/>
  <c r="B5" i="1" s="1"/>
  <c r="B6" i="1" s="1"/>
  <c r="B7" i="1" l="1"/>
  <c r="B8" i="1" s="1"/>
  <c r="C29" i="1" s="1"/>
  <c r="B29" i="1" l="1"/>
  <c r="B9" i="1"/>
  <c r="B10" i="1" s="1"/>
  <c r="D29" i="1"/>
  <c r="D30" i="1" s="1"/>
  <c r="E29" i="1"/>
  <c r="E30" i="1" s="1"/>
  <c r="C30" i="1" l="1"/>
  <c r="C31" i="1" s="1"/>
  <c r="B30" i="1"/>
  <c r="B31" i="1" s="1"/>
  <c r="E31" i="1"/>
  <c r="D31" i="1"/>
  <c r="B11" i="1"/>
  <c r="B12" i="1" s="1"/>
  <c r="B20" i="1"/>
  <c r="B21" i="1" l="1"/>
  <c r="B32" i="1" s="1"/>
  <c r="C32" i="1" l="1"/>
  <c r="D32" i="1"/>
  <c r="E32" i="1"/>
</calcChain>
</file>

<file path=xl/sharedStrings.xml><?xml version="1.0" encoding="utf-8"?>
<sst xmlns="http://schemas.openxmlformats.org/spreadsheetml/2006/main" count="45" uniqueCount="37">
  <si>
    <t>price</t>
  </si>
  <si>
    <t>LONG</t>
  </si>
  <si>
    <t>SHORT</t>
  </si>
  <si>
    <t>cash</t>
  </si>
  <si>
    <t>dealPercent</t>
  </si>
  <si>
    <t>leverage</t>
  </si>
  <si>
    <t>liquidationOffsetPercent</t>
  </si>
  <si>
    <t>minimumProfitPercent</t>
  </si>
  <si>
    <t>margin</t>
  </si>
  <si>
    <t>notional</t>
  </si>
  <si>
    <t>allowedCash</t>
  </si>
  <si>
    <t>allowedNotional</t>
  </si>
  <si>
    <t>quantity</t>
  </si>
  <si>
    <t>quantityPrecision</t>
  </si>
  <si>
    <t>pricePrecision</t>
  </si>
  <si>
    <t>quotePrecision</t>
  </si>
  <si>
    <t>quantityFloor</t>
  </si>
  <si>
    <t>allowedCashFloor</t>
  </si>
  <si>
    <t>notionalRound</t>
  </si>
  <si>
    <t>marginRound</t>
  </si>
  <si>
    <t>liquidationPrice</t>
  </si>
  <si>
    <t>stopLossPrice</t>
  </si>
  <si>
    <t>stopLossPriceCalc</t>
  </si>
  <si>
    <t>minimumProfitPriceCalc</t>
  </si>
  <si>
    <t>minimumProfitPrice</t>
  </si>
  <si>
    <t>orderTax</t>
  </si>
  <si>
    <t>newCash</t>
  </si>
  <si>
    <t>tax</t>
  </si>
  <si>
    <t>OPENING ORDER</t>
  </si>
  <si>
    <t>DYNAMIC STOP LOSS</t>
  </si>
  <si>
    <t>stopLoss</t>
  </si>
  <si>
    <t>dynamicStopLoss</t>
  </si>
  <si>
    <t>stopLossCalc</t>
  </si>
  <si>
    <t>CLOSING ORDER</t>
  </si>
  <si>
    <t>closingSummary</t>
  </si>
  <si>
    <t>closingTax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</si>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</sst>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D32" sqref="D32"/>
    </sheetView>
  </sheetViews>
  <sheetFormatPr defaultRowHeight="15" x14ac:dyDescent="0.25"/>
  <cols>
    <col min="1" max="1" width="29.140625" style="1" customWidth="1"/>
    <col min="2" max="3" width="20.140625" style="1" customWidth="1"/>
    <col min="4" max="5" width="20.140625" customWidth="1"/>
    <col min="6" max="6" width="31.5703125" style="1" customWidth="1"/>
    <col min="7" max="7" width="9.140625" style="1"/>
    <col min="9" max="9" width="36.140625" customWidth="1"/>
    <col min="10" max="10" width="23.5703125" customWidth="1"/>
  </cols>
  <sheetData>
    <row r="1" spans="1:10" x14ac:dyDescent="0.25">
      <c r="A1" s="8" t="s">
        <v>0</v>
      </c>
      <c r="B1" s="15">
        <v>41476.6</v>
      </c>
      <c r="C1" s="15"/>
      <c r="F1" s="2" t="s">
        <v>4</v>
      </c>
      <c r="G1" s="3">
        <v>0.05</v>
      </c>
      <c r="I1" s="3" t="s">
        <v>13</v>
      </c>
      <c r="J1" s="3">
        <v>1E-3</v>
      </c>
    </row>
    <row r="2" spans="1:10" x14ac:dyDescent="0.25">
      <c r="A2" s="9" t="s">
        <v>3</v>
      </c>
      <c r="B2" s="22">
        <v>113.77811964</v>
      </c>
      <c r="C2" s="23"/>
      <c r="F2" s="2" t="s">
        <v>5</v>
      </c>
      <c r="G2" s="3">
        <v>50</v>
      </c>
      <c r="I2" s="3" t="s">
        <v>14</v>
      </c>
      <c r="J2" s="3">
        <v>0.1</v>
      </c>
    </row>
    <row r="3" spans="1:10" x14ac:dyDescent="0.25">
      <c r="A3" s="20" t="s">
        <v>28</v>
      </c>
      <c r="B3" s="20"/>
      <c r="C3" s="21"/>
      <c r="F3" s="4" t="s">
        <v>6</v>
      </c>
      <c r="G3" s="3">
        <v>5.0000000000000001E-4</v>
      </c>
      <c r="I3" s="3" t="s">
        <v>15</v>
      </c>
      <c r="J3" s="3">
        <v>1E-8</v>
      </c>
    </row>
    <row r="4" spans="1:10" x14ac:dyDescent="0.25">
      <c r="A4" s="5" t="s">
        <v>10</v>
      </c>
      <c r="B4" s="28">
        <f>B2*G1</f>
        <v>5.6889059820000005</v>
      </c>
      <c r="C4" s="29"/>
      <c r="F4" s="4" t="s">
        <v>7</v>
      </c>
      <c r="G4" s="3">
        <v>2.5000000000000001E-3</v>
      </c>
    </row>
    <row r="5" spans="1:10" x14ac:dyDescent="0.25">
      <c r="A5" s="5" t="s">
        <v>17</v>
      </c>
      <c r="B5" s="28">
        <f>_xlfn.FLOOR.MATH(B4, J3)</f>
        <v>5.6889059800000004</v>
      </c>
      <c r="C5" s="29"/>
      <c r="F5" s="5" t="s">
        <v>27</v>
      </c>
      <c r="G5" s="5">
        <v>4.0000000000000002E-4</v>
      </c>
    </row>
    <row r="6" spans="1:10" x14ac:dyDescent="0.25">
      <c r="A6" s="5" t="s">
        <v>11</v>
      </c>
      <c r="B6" s="28">
        <f>B5*G2</f>
        <v>284.44529900000003</v>
      </c>
      <c r="C6" s="29"/>
      <c r="F6" s="5" t="s">
        <v>31</v>
      </c>
      <c r="G6" s="5">
        <v>0.01</v>
      </c>
    </row>
    <row r="7" spans="1:10" x14ac:dyDescent="0.25">
      <c r="A7" s="5" t="s">
        <v>12</v>
      </c>
      <c r="B7" s="16">
        <f>B6/B1</f>
        <v>6.8579704942063726E-3</v>
      </c>
      <c r="C7" s="17"/>
    </row>
    <row r="8" spans="1:10" x14ac:dyDescent="0.25">
      <c r="A8" s="7" t="s">
        <v>16</v>
      </c>
      <c r="B8" s="18">
        <f>_xlfn.FLOOR.MATH(B7,J1)</f>
        <v>6.0000000000000001E-3</v>
      </c>
      <c r="C8" s="19"/>
    </row>
    <row r="9" spans="1:10" x14ac:dyDescent="0.25">
      <c r="A9" s="5" t="s">
        <v>9</v>
      </c>
      <c r="B9" s="28">
        <f>B8*B1</f>
        <v>248.8596</v>
      </c>
      <c r="C9" s="29"/>
    </row>
    <row r="10" spans="1:10" x14ac:dyDescent="0.25">
      <c r="A10" s="7" t="s">
        <v>18</v>
      </c>
      <c r="B10" s="18">
        <f>MROUND(B9,J3)</f>
        <v>248.8596</v>
      </c>
      <c r="C10" s="19"/>
    </row>
    <row r="11" spans="1:10" x14ac:dyDescent="0.25">
      <c r="A11" s="5" t="s">
        <v>8</v>
      </c>
      <c r="B11" s="28">
        <f>B10/G2</f>
        <v>4.9771919999999996</v>
      </c>
      <c r="C11" s="29"/>
    </row>
    <row r="12" spans="1:10" x14ac:dyDescent="0.25">
      <c r="A12" s="7" t="s">
        <v>19</v>
      </c>
      <c r="B12" s="18">
        <f>MROUND(B11,J3)</f>
        <v>4.9771920000000005</v>
      </c>
      <c r="C12" s="19"/>
    </row>
    <row r="13" spans="1:10" x14ac:dyDescent="0.25">
      <c r="A13" s="6"/>
      <c r="B13" s="10" t="s">
        <v>1</v>
      </c>
      <c r="C13" s="11" t="s">
        <v>2</v>
      </c>
    </row>
    <row r="14" spans="1:10" x14ac:dyDescent="0.25">
      <c r="A14" s="9" t="s">
        <v>20</v>
      </c>
      <c r="B14" s="14">
        <v>40825.1</v>
      </c>
      <c r="C14" s="14">
        <v>42137.5</v>
      </c>
    </row>
    <row r="15" spans="1:10" x14ac:dyDescent="0.25">
      <c r="A15" s="5" t="s">
        <v>22</v>
      </c>
      <c r="B15" s="5">
        <f>B14*(1+G3)</f>
        <v>40845.512549999999</v>
      </c>
      <c r="C15" s="5">
        <f>C14*(1-G3)</f>
        <v>42116.431250000001</v>
      </c>
    </row>
    <row r="16" spans="1:10" x14ac:dyDescent="0.25">
      <c r="A16" s="7" t="s">
        <v>21</v>
      </c>
      <c r="B16" s="7">
        <f>MROUND(B15,J2)</f>
        <v>40845.5</v>
      </c>
      <c r="C16" s="7">
        <f>MROUND(C15,J2)</f>
        <v>42116.4</v>
      </c>
    </row>
    <row r="17" spans="1:5" x14ac:dyDescent="0.25">
      <c r="A17" s="5" t="s">
        <v>23</v>
      </c>
      <c r="B17" s="5">
        <f>B1*(1+G4)</f>
        <v>41580.291499999999</v>
      </c>
      <c r="C17" s="5">
        <f>B1*(1-G4)</f>
        <v>41372.908499999998</v>
      </c>
    </row>
    <row r="18" spans="1:5" x14ac:dyDescent="0.25">
      <c r="A18" s="7" t="s">
        <v>24</v>
      </c>
      <c r="B18" s="7">
        <f>MROUND(B17,J2)</f>
        <v>41580.300000000003</v>
      </c>
      <c r="C18" s="7">
        <f>MROUND(C17,J2)</f>
        <v>41372.9</v>
      </c>
    </row>
    <row r="19" spans="1:5" x14ac:dyDescent="0.25">
      <c r="A19" s="16"/>
      <c r="B19" s="25"/>
      <c r="C19" s="17"/>
    </row>
    <row r="20" spans="1:5" x14ac:dyDescent="0.25">
      <c r="A20" s="5" t="s">
        <v>25</v>
      </c>
      <c r="B20" s="16">
        <f>MROUND(B10*G5,J3)</f>
        <v>9.9543840000000008E-2</v>
      </c>
      <c r="C20" s="17"/>
    </row>
    <row r="21" spans="1:5" x14ac:dyDescent="0.25">
      <c r="A21" s="7" t="s">
        <v>26</v>
      </c>
      <c r="B21" s="26">
        <f>B2-B12-B20</f>
        <v>108.7013838</v>
      </c>
      <c r="C21" s="27"/>
    </row>
    <row r="22" spans="1:5" x14ac:dyDescent="0.25">
      <c r="A22" s="24" t="s">
        <v>29</v>
      </c>
      <c r="B22" s="24"/>
      <c r="C22" s="24"/>
    </row>
    <row r="23" spans="1:5" x14ac:dyDescent="0.25">
      <c r="A23" s="5"/>
      <c r="B23" s="12" t="s">
        <v>1</v>
      </c>
      <c r="C23" s="13" t="s">
        <v>2</v>
      </c>
    </row>
    <row r="24" spans="1:5" x14ac:dyDescent="0.25">
      <c r="A24" s="14" t="s">
        <v>0</v>
      </c>
      <c r="B24" s="14">
        <v>47575.199999999997</v>
      </c>
      <c r="C24" s="14">
        <v>41380</v>
      </c>
    </row>
    <row r="25" spans="1:5" x14ac:dyDescent="0.25">
      <c r="A25" s="14" t="s">
        <v>32</v>
      </c>
      <c r="B25" s="14">
        <f>B24*(1-G6)</f>
        <v>47099.447999999997</v>
      </c>
      <c r="C25" s="14">
        <f>C24*(1+G6)</f>
        <v>41793.800000000003</v>
      </c>
    </row>
    <row r="26" spans="1:5" x14ac:dyDescent="0.25">
      <c r="A26" s="7" t="s">
        <v>30</v>
      </c>
      <c r="B26" s="7">
        <f>MROUND(B25,J2)</f>
        <v>47099.4</v>
      </c>
      <c r="C26" s="7">
        <f>MROUND(C25,J2)</f>
        <v>41793.800000000003</v>
      </c>
    </row>
    <row r="27" spans="1:5" x14ac:dyDescent="0.25">
      <c r="A27" s="24" t="s">
        <v>33</v>
      </c>
      <c r="B27" s="24"/>
      <c r="C27" s="24"/>
    </row>
    <row r="28" spans="1:5" x14ac:dyDescent="0.25">
      <c r="A28" s="5"/>
      <c r="B28" s="12" t="s">
        <v>1</v>
      </c>
      <c r="C28" s="12" t="s">
        <v>1</v>
      </c>
      <c r="D28" s="13" t="s">
        <v>2</v>
      </c>
      <c r="E28" s="13" t="s">
        <v>2</v>
      </c>
    </row>
    <row r="29" spans="1:5" x14ac:dyDescent="0.25">
      <c r="A29" s="5" t="s">
        <v>34</v>
      </c>
      <c r="B29" s="30">
        <f>MROUND(B8*B16,J3)</f>
        <v>245.07300000000001</v>
      </c>
      <c r="C29" s="30">
        <f>MROUND(B8*C26,J3)</f>
        <v>250.7628</v>
      </c>
      <c r="D29" s="30">
        <f>MROUND(B8*C16,J3)</f>
        <v>252.69839999999999</v>
      </c>
      <c r="E29" s="30">
        <f>MROUND(B8*C26,J3)</f>
        <v>250.7628</v>
      </c>
    </row>
    <row r="30" spans="1:5" x14ac:dyDescent="0.25">
      <c r="A30" s="5" t="s">
        <v>35</v>
      </c>
      <c r="B30" s="30">
        <f>MROUND(B29*G5,J3)</f>
        <v>9.8029199999999997E-2</v>
      </c>
      <c r="C30" s="30">
        <f>MROUND(C29*G5,J3)</f>
        <v>0.10030512</v>
      </c>
      <c r="D30" s="30">
        <f>MROUND(D29*G5,J3)</f>
        <v>0.10107936000000001</v>
      </c>
      <c r="E30" s="30">
        <f>MROUND(E29*G5,J3)</f>
        <v>0.10030512</v>
      </c>
    </row>
    <row r="31" spans="1:5" x14ac:dyDescent="0.25">
      <c r="A31" s="5" t="s">
        <v>36</v>
      </c>
      <c r="B31" s="30">
        <f>B29-B10-B30</f>
        <v>-3.8846291999999929</v>
      </c>
      <c r="C31" s="30">
        <f>C29-B10-C30</f>
        <v>1.8028948799999982</v>
      </c>
      <c r="D31" s="30">
        <f>B10-D29-D30</f>
        <v>-3.9398793599999919</v>
      </c>
      <c r="E31" s="30">
        <f>B10-E29-E30</f>
        <v>-2.003505119999998</v>
      </c>
    </row>
    <row r="32" spans="1:5" x14ac:dyDescent="0.25">
      <c r="A32" s="7" t="s">
        <v>3</v>
      </c>
      <c r="B32" s="31">
        <f>B12+B21+B31</f>
        <v>109.79394660000001</v>
      </c>
      <c r="C32" s="31">
        <f>B12+B21+C31</f>
        <v>115.48147068</v>
      </c>
      <c r="D32" s="31">
        <f>B21+B12+D31</f>
        <v>109.73869644000001</v>
      </c>
      <c r="E32" s="31">
        <f>B21+B12+E31</f>
        <v>111.67507068</v>
      </c>
    </row>
  </sheetData>
  <mergeCells count="17">
    <mergeCell ref="A22:C22"/>
    <mergeCell ref="A27:C27"/>
    <mergeCell ref="B20:C20"/>
    <mergeCell ref="B21:C21"/>
    <mergeCell ref="A19:C19"/>
    <mergeCell ref="B1:C1"/>
    <mergeCell ref="B11:C11"/>
    <mergeCell ref="B12:C12"/>
    <mergeCell ref="A3:C3"/>
    <mergeCell ref="B7:C7"/>
    <mergeCell ref="B8:C8"/>
    <mergeCell ref="B5:C5"/>
    <mergeCell ref="B9:C9"/>
    <mergeCell ref="B10:C10"/>
    <mergeCell ref="B2:C2"/>
    <mergeCell ref="B6:C6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2022-03-31T16:33:53Z</dcterms:modified>
</cp:coreProperties>
</file>