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M\UTILITIES\CNI Interns\Quiana\Load Tracking\Bldg Thermal Temp Correlations\"/>
    </mc:Choice>
  </mc:AlternateContent>
  <xr:revisionPtr revIDLastSave="0" documentId="13_ncr:1_{3FF0AED2-2DCB-4F8E-AEB8-02AB4BCE22DF}" xr6:coauthVersionLast="45" xr6:coauthVersionMax="45" xr10:uidLastSave="{00000000-0000-0000-0000-000000000000}"/>
  <bookViews>
    <workbookView xWindow="28680" yWindow="-120" windowWidth="29040" windowHeight="16440" activeTab="2" xr2:uid="{61359E81-F769-4689-A0D2-887C657181C0}"/>
  </bookViews>
  <sheets>
    <sheet name="first" sheetId="3" r:id="rId1"/>
    <sheet name="t times h" sheetId="1" r:id="rId2"/>
    <sheet name="t plus h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7" i="3" l="1"/>
  <c r="Z7" i="3"/>
  <c r="AA7" i="3"/>
  <c r="AB7" i="3"/>
  <c r="AC7" i="3"/>
  <c r="AD7" i="3"/>
  <c r="AE7" i="3"/>
  <c r="Y8" i="3"/>
  <c r="Z8" i="3"/>
  <c r="AA8" i="3"/>
  <c r="AB8" i="3"/>
  <c r="AC8" i="3"/>
  <c r="AD8" i="3"/>
  <c r="AE8" i="3"/>
  <c r="Y9" i="3"/>
  <c r="Z9" i="3"/>
  <c r="AA9" i="3"/>
  <c r="AB9" i="3"/>
  <c r="AC9" i="3"/>
  <c r="AD9" i="3"/>
  <c r="AE9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3" i="3"/>
  <c r="Z13" i="3"/>
  <c r="AA13" i="3"/>
  <c r="AB13" i="3"/>
  <c r="AC13" i="3"/>
  <c r="AD13" i="3"/>
  <c r="AE13" i="3"/>
  <c r="Y14" i="3"/>
  <c r="Z14" i="3"/>
  <c r="AA14" i="3"/>
  <c r="AB14" i="3"/>
  <c r="AC14" i="3"/>
  <c r="AD14" i="3"/>
  <c r="AE14" i="3"/>
  <c r="Y15" i="3"/>
  <c r="Z15" i="3"/>
  <c r="AA15" i="3"/>
  <c r="AB15" i="3"/>
  <c r="AC15" i="3"/>
  <c r="AD15" i="3"/>
  <c r="AE15" i="3"/>
  <c r="Y16" i="3"/>
  <c r="Z16" i="3"/>
  <c r="AA16" i="3"/>
  <c r="AB16" i="3"/>
  <c r="AC16" i="3"/>
  <c r="AD16" i="3"/>
  <c r="AE16" i="3"/>
  <c r="Y17" i="3"/>
  <c r="Z17" i="3"/>
  <c r="AA17" i="3"/>
  <c r="AB17" i="3"/>
  <c r="AC17" i="3"/>
  <c r="AD17" i="3"/>
  <c r="AE17" i="3"/>
  <c r="Y18" i="3"/>
  <c r="Z18" i="3"/>
  <c r="AA18" i="3"/>
  <c r="AB18" i="3"/>
  <c r="AC18" i="3"/>
  <c r="AD18" i="3"/>
  <c r="AE18" i="3"/>
  <c r="Y19" i="3"/>
  <c r="Z19" i="3"/>
  <c r="AA19" i="3"/>
  <c r="AB19" i="3"/>
  <c r="AC19" i="3"/>
  <c r="AD19" i="3"/>
  <c r="AE19" i="3"/>
  <c r="Y20" i="3"/>
  <c r="Z20" i="3"/>
  <c r="AA20" i="3"/>
  <c r="AB20" i="3"/>
  <c r="AC20" i="3"/>
  <c r="AD20" i="3"/>
  <c r="AE20" i="3"/>
  <c r="Y21" i="3"/>
  <c r="Z21" i="3"/>
  <c r="AA21" i="3"/>
  <c r="AB21" i="3"/>
  <c r="AC21" i="3"/>
  <c r="AD21" i="3"/>
  <c r="AE21" i="3"/>
  <c r="Y22" i="3"/>
  <c r="Z22" i="3"/>
  <c r="AA22" i="3"/>
  <c r="AB22" i="3"/>
  <c r="AC22" i="3"/>
  <c r="AD22" i="3"/>
  <c r="AE22" i="3"/>
  <c r="Y23" i="3"/>
  <c r="Z23" i="3"/>
  <c r="AA23" i="3"/>
  <c r="AB23" i="3"/>
  <c r="AC23" i="3"/>
  <c r="AD23" i="3"/>
  <c r="AE23" i="3"/>
  <c r="Y24" i="3"/>
  <c r="Z24" i="3"/>
  <c r="AA24" i="3"/>
  <c r="AB24" i="3"/>
  <c r="AC24" i="3"/>
  <c r="AD24" i="3"/>
  <c r="AE24" i="3"/>
  <c r="Y25" i="3"/>
  <c r="Z25" i="3"/>
  <c r="AA25" i="3"/>
  <c r="AB25" i="3"/>
  <c r="AC25" i="3"/>
  <c r="AD25" i="3"/>
  <c r="AE25" i="3"/>
  <c r="Y26" i="3"/>
  <c r="Z26" i="3"/>
  <c r="AA26" i="3"/>
  <c r="AB26" i="3"/>
  <c r="AC26" i="3"/>
  <c r="AD26" i="3"/>
  <c r="AE26" i="3"/>
  <c r="Y27" i="3"/>
  <c r="Z27" i="3"/>
  <c r="AA27" i="3"/>
  <c r="AB27" i="3"/>
  <c r="AC27" i="3"/>
  <c r="AD27" i="3"/>
  <c r="AE27" i="3"/>
  <c r="Y28" i="3"/>
  <c r="Z28" i="3"/>
  <c r="AA28" i="3"/>
  <c r="AB28" i="3"/>
  <c r="AC28" i="3"/>
  <c r="AD28" i="3"/>
  <c r="AE28" i="3"/>
  <c r="Y29" i="3"/>
  <c r="Z29" i="3"/>
  <c r="AA29" i="3"/>
  <c r="AB29" i="3"/>
  <c r="AC29" i="3"/>
  <c r="AD29" i="3"/>
  <c r="AE29" i="3"/>
  <c r="Y30" i="3"/>
  <c r="Z30" i="3"/>
  <c r="AA30" i="3"/>
  <c r="AB30" i="3"/>
  <c r="AC30" i="3"/>
  <c r="AD30" i="3"/>
  <c r="AE30" i="3"/>
  <c r="Y31" i="3"/>
  <c r="Z31" i="3"/>
  <c r="AA31" i="3"/>
  <c r="AB31" i="3"/>
  <c r="AC31" i="3"/>
  <c r="AD31" i="3"/>
  <c r="AE31" i="3"/>
  <c r="Y32" i="3"/>
  <c r="Z32" i="3"/>
  <c r="AA32" i="3"/>
  <c r="AB32" i="3"/>
  <c r="AC32" i="3"/>
  <c r="AD32" i="3"/>
  <c r="AE32" i="3"/>
  <c r="Y33" i="3"/>
  <c r="Z33" i="3"/>
  <c r="AA33" i="3"/>
  <c r="AB33" i="3"/>
  <c r="AC33" i="3"/>
  <c r="AD33" i="3"/>
  <c r="AE33" i="3"/>
  <c r="Y34" i="3"/>
  <c r="Z34" i="3"/>
  <c r="AA34" i="3"/>
  <c r="AB34" i="3"/>
  <c r="AC34" i="3"/>
  <c r="AD34" i="3"/>
  <c r="AE34" i="3"/>
  <c r="Y35" i="3"/>
  <c r="Z35" i="3"/>
  <c r="AA35" i="3"/>
  <c r="AB35" i="3"/>
  <c r="AC35" i="3"/>
  <c r="AD35" i="3"/>
  <c r="AE35" i="3"/>
  <c r="Y36" i="3"/>
  <c r="Z36" i="3"/>
  <c r="AA36" i="3"/>
  <c r="AB36" i="3"/>
  <c r="AC36" i="3"/>
  <c r="AD36" i="3"/>
  <c r="AE36" i="3"/>
  <c r="Y37" i="3"/>
  <c r="Z37" i="3"/>
  <c r="AA37" i="3"/>
  <c r="AB37" i="3"/>
  <c r="AC37" i="3"/>
  <c r="AD37" i="3"/>
  <c r="AE37" i="3"/>
  <c r="Y38" i="3"/>
  <c r="Z38" i="3"/>
  <c r="AA38" i="3"/>
  <c r="AB38" i="3"/>
  <c r="AC38" i="3"/>
  <c r="AD38" i="3"/>
  <c r="AE38" i="3"/>
  <c r="Y39" i="3"/>
  <c r="Z39" i="3"/>
  <c r="AA39" i="3"/>
  <c r="AB39" i="3"/>
  <c r="AC39" i="3"/>
  <c r="AD39" i="3"/>
  <c r="AE39" i="3"/>
  <c r="Y40" i="3"/>
  <c r="Z40" i="3"/>
  <c r="AA40" i="3"/>
  <c r="AB40" i="3"/>
  <c r="AC40" i="3"/>
  <c r="AD40" i="3"/>
  <c r="AE40" i="3"/>
  <c r="Y41" i="3"/>
  <c r="Z41" i="3"/>
  <c r="AA41" i="3"/>
  <c r="AB41" i="3"/>
  <c r="AC41" i="3"/>
  <c r="AD41" i="3"/>
  <c r="AE41" i="3"/>
  <c r="Y42" i="3"/>
  <c r="Z42" i="3"/>
  <c r="AA42" i="3"/>
  <c r="AB42" i="3"/>
  <c r="AC42" i="3"/>
  <c r="AD42" i="3"/>
  <c r="AE42" i="3"/>
  <c r="Y43" i="3"/>
  <c r="Z43" i="3"/>
  <c r="AA43" i="3"/>
  <c r="AB43" i="3"/>
  <c r="AC43" i="3"/>
  <c r="AD43" i="3"/>
  <c r="AE43" i="3"/>
  <c r="Y44" i="3"/>
  <c r="Z44" i="3"/>
  <c r="AA44" i="3"/>
  <c r="AB44" i="3"/>
  <c r="AC44" i="3"/>
  <c r="AD44" i="3"/>
  <c r="AE44" i="3"/>
  <c r="Y45" i="3"/>
  <c r="Z45" i="3"/>
  <c r="AA45" i="3"/>
  <c r="AB45" i="3"/>
  <c r="AC45" i="3"/>
  <c r="AD45" i="3"/>
  <c r="AE45" i="3"/>
  <c r="Y46" i="3"/>
  <c r="Z46" i="3"/>
  <c r="AA46" i="3"/>
  <c r="AB46" i="3"/>
  <c r="AC46" i="3"/>
  <c r="AD46" i="3"/>
  <c r="AE46" i="3"/>
  <c r="Y47" i="3"/>
  <c r="Z47" i="3"/>
  <c r="AA47" i="3"/>
  <c r="AB47" i="3"/>
  <c r="AC47" i="3"/>
  <c r="AD47" i="3"/>
  <c r="AE47" i="3"/>
  <c r="Y48" i="3"/>
  <c r="Z48" i="3"/>
  <c r="AA48" i="3"/>
  <c r="AB48" i="3"/>
  <c r="AC48" i="3"/>
  <c r="AD48" i="3"/>
  <c r="AE48" i="3"/>
  <c r="Y49" i="3"/>
  <c r="Z49" i="3"/>
  <c r="AA49" i="3"/>
  <c r="AB49" i="3"/>
  <c r="AC49" i="3"/>
  <c r="AD49" i="3"/>
  <c r="AE49" i="3"/>
  <c r="Y50" i="3"/>
  <c r="Z50" i="3"/>
  <c r="AA50" i="3"/>
  <c r="AB50" i="3"/>
  <c r="AC50" i="3"/>
  <c r="AD50" i="3"/>
  <c r="AE50" i="3"/>
  <c r="Y51" i="3"/>
  <c r="Z51" i="3"/>
  <c r="AA51" i="3"/>
  <c r="AB51" i="3"/>
  <c r="AC51" i="3"/>
  <c r="AD51" i="3"/>
  <c r="AE51" i="3"/>
  <c r="Y52" i="3"/>
  <c r="Z52" i="3"/>
  <c r="AA52" i="3"/>
  <c r="AB52" i="3"/>
  <c r="AC52" i="3"/>
  <c r="AD52" i="3"/>
  <c r="AE52" i="3"/>
  <c r="Y53" i="3"/>
  <c r="Z53" i="3"/>
  <c r="AA53" i="3"/>
  <c r="AB53" i="3"/>
  <c r="AC53" i="3"/>
  <c r="AD53" i="3"/>
  <c r="AE53" i="3"/>
  <c r="Y54" i="3"/>
  <c r="Z54" i="3"/>
  <c r="AA54" i="3"/>
  <c r="AB54" i="3"/>
  <c r="AC54" i="3"/>
  <c r="AD54" i="3"/>
  <c r="AE54" i="3"/>
  <c r="Y55" i="3"/>
  <c r="Z55" i="3"/>
  <c r="AA55" i="3"/>
  <c r="AB55" i="3"/>
  <c r="AC55" i="3"/>
  <c r="AD55" i="3"/>
  <c r="AE55" i="3"/>
  <c r="Y56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Y60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Y63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Y68" i="3"/>
  <c r="Z68" i="3"/>
  <c r="AA68" i="3"/>
  <c r="AB68" i="3"/>
  <c r="AC68" i="3"/>
  <c r="AD68" i="3"/>
  <c r="AE68" i="3"/>
  <c r="Y69" i="3"/>
  <c r="Z69" i="3"/>
  <c r="AA69" i="3"/>
  <c r="AB69" i="3"/>
  <c r="AC69" i="3"/>
  <c r="AD69" i="3"/>
  <c r="AE69" i="3"/>
  <c r="Y70" i="3"/>
  <c r="Z70" i="3"/>
  <c r="AA70" i="3"/>
  <c r="AB70" i="3"/>
  <c r="AC70" i="3"/>
  <c r="AD70" i="3"/>
  <c r="AE70" i="3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Z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Y75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Y77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Y80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Z6" i="3"/>
  <c r="AA6" i="3"/>
  <c r="AB6" i="3"/>
  <c r="AC6" i="3"/>
  <c r="AD6" i="3"/>
  <c r="AE6" i="3"/>
  <c r="Y6" i="3"/>
  <c r="Z7" i="1"/>
  <c r="AA7" i="1"/>
  <c r="AB7" i="1"/>
  <c r="AC7" i="1"/>
  <c r="AD7" i="1"/>
  <c r="AE7" i="1"/>
  <c r="AF7" i="1"/>
  <c r="Z8" i="1"/>
  <c r="AA8" i="1"/>
  <c r="AB8" i="1"/>
  <c r="AC8" i="1"/>
  <c r="AD8" i="1"/>
  <c r="AE8" i="1"/>
  <c r="AF8" i="1"/>
  <c r="Z9" i="1"/>
  <c r="AA9" i="1"/>
  <c r="AB9" i="1"/>
  <c r="AC9" i="1"/>
  <c r="AD9" i="1"/>
  <c r="AE9" i="1"/>
  <c r="AF9" i="1"/>
  <c r="Z10" i="1"/>
  <c r="AA10" i="1"/>
  <c r="AB10" i="1"/>
  <c r="AC10" i="1"/>
  <c r="AD10" i="1"/>
  <c r="AE10" i="1"/>
  <c r="AF10" i="1"/>
  <c r="Z11" i="1"/>
  <c r="AA11" i="1"/>
  <c r="AB11" i="1"/>
  <c r="AC11" i="1"/>
  <c r="AD11" i="1"/>
  <c r="AE11" i="1"/>
  <c r="AF11" i="1"/>
  <c r="Z12" i="1"/>
  <c r="AA12" i="1"/>
  <c r="AB12" i="1"/>
  <c r="AC12" i="1"/>
  <c r="AD12" i="1"/>
  <c r="AE12" i="1"/>
  <c r="AF12" i="1"/>
  <c r="Z13" i="1"/>
  <c r="AA13" i="1"/>
  <c r="AB13" i="1"/>
  <c r="AC13" i="1"/>
  <c r="AD13" i="1"/>
  <c r="AE13" i="1"/>
  <c r="AF13" i="1"/>
  <c r="Z14" i="1"/>
  <c r="AA14" i="1"/>
  <c r="AB14" i="1"/>
  <c r="AC14" i="1"/>
  <c r="AD14" i="1"/>
  <c r="AE14" i="1"/>
  <c r="AF14" i="1"/>
  <c r="Z15" i="1"/>
  <c r="AA15" i="1"/>
  <c r="AB15" i="1"/>
  <c r="AC15" i="1"/>
  <c r="AD15" i="1"/>
  <c r="AE15" i="1"/>
  <c r="AF15" i="1"/>
  <c r="Z16" i="1"/>
  <c r="AA16" i="1"/>
  <c r="AB16" i="1"/>
  <c r="AC16" i="1"/>
  <c r="AD16" i="1"/>
  <c r="AE16" i="1"/>
  <c r="AF16" i="1"/>
  <c r="Z17" i="1"/>
  <c r="AA17" i="1"/>
  <c r="AB17" i="1"/>
  <c r="AC17" i="1"/>
  <c r="AD17" i="1"/>
  <c r="AE17" i="1"/>
  <c r="AF17" i="1"/>
  <c r="Z18" i="1"/>
  <c r="AA18" i="1"/>
  <c r="AB18" i="1"/>
  <c r="AC18" i="1"/>
  <c r="AD18" i="1"/>
  <c r="AE18" i="1"/>
  <c r="AF18" i="1"/>
  <c r="Z19" i="1"/>
  <c r="AA19" i="1"/>
  <c r="AB19" i="1"/>
  <c r="AC19" i="1"/>
  <c r="AD19" i="1"/>
  <c r="AE19" i="1"/>
  <c r="AF19" i="1"/>
  <c r="Z20" i="1"/>
  <c r="AA20" i="1"/>
  <c r="AB20" i="1"/>
  <c r="AC20" i="1"/>
  <c r="AD20" i="1"/>
  <c r="AE20" i="1"/>
  <c r="AF20" i="1"/>
  <c r="Z21" i="1"/>
  <c r="AA21" i="1"/>
  <c r="AB21" i="1"/>
  <c r="AC21" i="1"/>
  <c r="AD21" i="1"/>
  <c r="AE21" i="1"/>
  <c r="AF21" i="1"/>
  <c r="Z22" i="1"/>
  <c r="AA22" i="1"/>
  <c r="AB22" i="1"/>
  <c r="AC22" i="1"/>
  <c r="AD22" i="1"/>
  <c r="AE22" i="1"/>
  <c r="AF22" i="1"/>
  <c r="Z23" i="1"/>
  <c r="AA23" i="1"/>
  <c r="AB23" i="1"/>
  <c r="AC23" i="1"/>
  <c r="AD23" i="1"/>
  <c r="AE23" i="1"/>
  <c r="AF23" i="1"/>
  <c r="Z24" i="1"/>
  <c r="AA24" i="1"/>
  <c r="AB24" i="1"/>
  <c r="AC24" i="1"/>
  <c r="AD24" i="1"/>
  <c r="AE24" i="1"/>
  <c r="AF24" i="1"/>
  <c r="Z25" i="1"/>
  <c r="AA25" i="1"/>
  <c r="AB25" i="1"/>
  <c r="AC25" i="1"/>
  <c r="AD25" i="1"/>
  <c r="AE25" i="1"/>
  <c r="AF25" i="1"/>
  <c r="Z26" i="1"/>
  <c r="AA26" i="1"/>
  <c r="AB26" i="1"/>
  <c r="AC26" i="1"/>
  <c r="AD26" i="1"/>
  <c r="AE26" i="1"/>
  <c r="AF26" i="1"/>
  <c r="Z27" i="1"/>
  <c r="AA27" i="1"/>
  <c r="AB27" i="1"/>
  <c r="AC27" i="1"/>
  <c r="AD27" i="1"/>
  <c r="AE27" i="1"/>
  <c r="AF27" i="1"/>
  <c r="Z28" i="1"/>
  <c r="AA28" i="1"/>
  <c r="AB28" i="1"/>
  <c r="AC28" i="1"/>
  <c r="AD28" i="1"/>
  <c r="AE28" i="1"/>
  <c r="AF28" i="1"/>
  <c r="Z29" i="1"/>
  <c r="AA29" i="1"/>
  <c r="AB29" i="1"/>
  <c r="AC29" i="1"/>
  <c r="AD29" i="1"/>
  <c r="AE29" i="1"/>
  <c r="AF29" i="1"/>
  <c r="Z30" i="1"/>
  <c r="AA30" i="1"/>
  <c r="AB30" i="1"/>
  <c r="AC30" i="1"/>
  <c r="AD30" i="1"/>
  <c r="AE30" i="1"/>
  <c r="AF30" i="1"/>
  <c r="Z31" i="1"/>
  <c r="AA31" i="1"/>
  <c r="AB31" i="1"/>
  <c r="AC31" i="1"/>
  <c r="AD31" i="1"/>
  <c r="AE31" i="1"/>
  <c r="AF31" i="1"/>
  <c r="Z32" i="1"/>
  <c r="AA32" i="1"/>
  <c r="AB32" i="1"/>
  <c r="AC32" i="1"/>
  <c r="AD32" i="1"/>
  <c r="AE32" i="1"/>
  <c r="AF32" i="1"/>
  <c r="Z33" i="1"/>
  <c r="AA33" i="1"/>
  <c r="AB33" i="1"/>
  <c r="AC33" i="1"/>
  <c r="AD33" i="1"/>
  <c r="AE33" i="1"/>
  <c r="AF33" i="1"/>
  <c r="Z34" i="1"/>
  <c r="AA34" i="1"/>
  <c r="AB34" i="1"/>
  <c r="AC34" i="1"/>
  <c r="AD34" i="1"/>
  <c r="AE34" i="1"/>
  <c r="AF34" i="1"/>
  <c r="Z35" i="1"/>
  <c r="AA35" i="1"/>
  <c r="AB35" i="1"/>
  <c r="AC35" i="1"/>
  <c r="AD35" i="1"/>
  <c r="AE35" i="1"/>
  <c r="AF35" i="1"/>
  <c r="Z36" i="1"/>
  <c r="AA36" i="1"/>
  <c r="AB36" i="1"/>
  <c r="AC36" i="1"/>
  <c r="AD36" i="1"/>
  <c r="AE36" i="1"/>
  <c r="AF36" i="1"/>
  <c r="Z37" i="1"/>
  <c r="AA37" i="1"/>
  <c r="AB37" i="1"/>
  <c r="AC37" i="1"/>
  <c r="AD37" i="1"/>
  <c r="AE37" i="1"/>
  <c r="AF37" i="1"/>
  <c r="Z38" i="1"/>
  <c r="AA38" i="1"/>
  <c r="AB38" i="1"/>
  <c r="AC38" i="1"/>
  <c r="AD38" i="1"/>
  <c r="AE38" i="1"/>
  <c r="AF38" i="1"/>
  <c r="Z39" i="1"/>
  <c r="AA39" i="1"/>
  <c r="AB39" i="1"/>
  <c r="AC39" i="1"/>
  <c r="AD39" i="1"/>
  <c r="AE39" i="1"/>
  <c r="AF39" i="1"/>
  <c r="Z40" i="1"/>
  <c r="AA40" i="1"/>
  <c r="AB40" i="1"/>
  <c r="AC40" i="1"/>
  <c r="AD40" i="1"/>
  <c r="AE40" i="1"/>
  <c r="AF40" i="1"/>
  <c r="Z41" i="1"/>
  <c r="AA41" i="1"/>
  <c r="AB41" i="1"/>
  <c r="AC41" i="1"/>
  <c r="AD41" i="1"/>
  <c r="AE41" i="1"/>
  <c r="AF41" i="1"/>
  <c r="Z42" i="1"/>
  <c r="AA42" i="1"/>
  <c r="AB42" i="1"/>
  <c r="AC42" i="1"/>
  <c r="AD42" i="1"/>
  <c r="AE42" i="1"/>
  <c r="AF42" i="1"/>
  <c r="Z43" i="1"/>
  <c r="AA43" i="1"/>
  <c r="AB43" i="1"/>
  <c r="AC43" i="1"/>
  <c r="AD43" i="1"/>
  <c r="AE43" i="1"/>
  <c r="AF43" i="1"/>
  <c r="Z44" i="1"/>
  <c r="AA44" i="1"/>
  <c r="AB44" i="1"/>
  <c r="AC44" i="1"/>
  <c r="AD44" i="1"/>
  <c r="AE44" i="1"/>
  <c r="AF44" i="1"/>
  <c r="Z45" i="1"/>
  <c r="AA45" i="1"/>
  <c r="AB45" i="1"/>
  <c r="AC45" i="1"/>
  <c r="AD45" i="1"/>
  <c r="AE45" i="1"/>
  <c r="AF45" i="1"/>
  <c r="Z46" i="1"/>
  <c r="AA46" i="1"/>
  <c r="AB46" i="1"/>
  <c r="AC46" i="1"/>
  <c r="AD46" i="1"/>
  <c r="AE46" i="1"/>
  <c r="AF46" i="1"/>
  <c r="Z47" i="1"/>
  <c r="AA47" i="1"/>
  <c r="AB47" i="1"/>
  <c r="AC47" i="1"/>
  <c r="AD47" i="1"/>
  <c r="AE47" i="1"/>
  <c r="AF47" i="1"/>
  <c r="Z48" i="1"/>
  <c r="AA48" i="1"/>
  <c r="AB48" i="1"/>
  <c r="AC48" i="1"/>
  <c r="AD48" i="1"/>
  <c r="AE48" i="1"/>
  <c r="AF48" i="1"/>
  <c r="Z49" i="1"/>
  <c r="AA49" i="1"/>
  <c r="AB49" i="1"/>
  <c r="AC49" i="1"/>
  <c r="AD49" i="1"/>
  <c r="AE49" i="1"/>
  <c r="AF49" i="1"/>
  <c r="Z50" i="1"/>
  <c r="AA50" i="1"/>
  <c r="AB50" i="1"/>
  <c r="AC50" i="1"/>
  <c r="AD50" i="1"/>
  <c r="AE50" i="1"/>
  <c r="AF50" i="1"/>
  <c r="Z51" i="1"/>
  <c r="AA51" i="1"/>
  <c r="AB51" i="1"/>
  <c r="AC51" i="1"/>
  <c r="AD51" i="1"/>
  <c r="AE51" i="1"/>
  <c r="AF51" i="1"/>
  <c r="Z52" i="1"/>
  <c r="AA52" i="1"/>
  <c r="AB52" i="1"/>
  <c r="AC52" i="1"/>
  <c r="AD52" i="1"/>
  <c r="AE52" i="1"/>
  <c r="AF52" i="1"/>
  <c r="Z53" i="1"/>
  <c r="AA53" i="1"/>
  <c r="AB53" i="1"/>
  <c r="AC53" i="1"/>
  <c r="AD53" i="1"/>
  <c r="AE53" i="1"/>
  <c r="AF53" i="1"/>
  <c r="Z54" i="1"/>
  <c r="AA54" i="1"/>
  <c r="AB54" i="1"/>
  <c r="AC54" i="1"/>
  <c r="AD54" i="1"/>
  <c r="AE54" i="1"/>
  <c r="AF54" i="1"/>
  <c r="Z55" i="1"/>
  <c r="AA55" i="1"/>
  <c r="AB55" i="1"/>
  <c r="AC55" i="1"/>
  <c r="AD55" i="1"/>
  <c r="AE55" i="1"/>
  <c r="AF55" i="1"/>
  <c r="Z56" i="1"/>
  <c r="AA56" i="1"/>
  <c r="AB56" i="1"/>
  <c r="AC56" i="1"/>
  <c r="AD56" i="1"/>
  <c r="AE56" i="1"/>
  <c r="AF56" i="1"/>
  <c r="Z57" i="1"/>
  <c r="AA57" i="1"/>
  <c r="AB57" i="1"/>
  <c r="AC57" i="1"/>
  <c r="AD57" i="1"/>
  <c r="AE57" i="1"/>
  <c r="AF57" i="1"/>
  <c r="Z58" i="1"/>
  <c r="AA58" i="1"/>
  <c r="AB58" i="1"/>
  <c r="AC58" i="1"/>
  <c r="AD58" i="1"/>
  <c r="AE58" i="1"/>
  <c r="AF58" i="1"/>
  <c r="Z59" i="1"/>
  <c r="AA59" i="1"/>
  <c r="AB59" i="1"/>
  <c r="AC59" i="1"/>
  <c r="AD59" i="1"/>
  <c r="AE59" i="1"/>
  <c r="AF59" i="1"/>
  <c r="Z60" i="1"/>
  <c r="AA60" i="1"/>
  <c r="AB60" i="1"/>
  <c r="AC60" i="1"/>
  <c r="AD60" i="1"/>
  <c r="AE60" i="1"/>
  <c r="AF60" i="1"/>
  <c r="Z61" i="1"/>
  <c r="AA61" i="1"/>
  <c r="AB61" i="1"/>
  <c r="AC61" i="1"/>
  <c r="AD61" i="1"/>
  <c r="AE61" i="1"/>
  <c r="AF61" i="1"/>
  <c r="Z62" i="1"/>
  <c r="AA62" i="1"/>
  <c r="AB62" i="1"/>
  <c r="AC62" i="1"/>
  <c r="AD62" i="1"/>
  <c r="AE62" i="1"/>
  <c r="AF62" i="1"/>
  <c r="Z63" i="1"/>
  <c r="AA63" i="1"/>
  <c r="AB63" i="1"/>
  <c r="AC63" i="1"/>
  <c r="AD63" i="1"/>
  <c r="AE63" i="1"/>
  <c r="AF63" i="1"/>
  <c r="Z64" i="1"/>
  <c r="AA64" i="1"/>
  <c r="AB64" i="1"/>
  <c r="AC64" i="1"/>
  <c r="AD64" i="1"/>
  <c r="AE64" i="1"/>
  <c r="AF64" i="1"/>
  <c r="Z65" i="1"/>
  <c r="AA65" i="1"/>
  <c r="AB65" i="1"/>
  <c r="AC65" i="1"/>
  <c r="AD65" i="1"/>
  <c r="AE65" i="1"/>
  <c r="AF65" i="1"/>
  <c r="Z66" i="1"/>
  <c r="AA66" i="1"/>
  <c r="AB66" i="1"/>
  <c r="AC66" i="1"/>
  <c r="AD66" i="1"/>
  <c r="AE66" i="1"/>
  <c r="AF66" i="1"/>
  <c r="Z67" i="1"/>
  <c r="AA67" i="1"/>
  <c r="AB67" i="1"/>
  <c r="AC67" i="1"/>
  <c r="AD67" i="1"/>
  <c r="AE67" i="1"/>
  <c r="AF67" i="1"/>
  <c r="Z68" i="1"/>
  <c r="AA68" i="1"/>
  <c r="AB68" i="1"/>
  <c r="AC68" i="1"/>
  <c r="AD68" i="1"/>
  <c r="AE68" i="1"/>
  <c r="AF68" i="1"/>
  <c r="Z69" i="1"/>
  <c r="AA69" i="1"/>
  <c r="AB69" i="1"/>
  <c r="AC69" i="1"/>
  <c r="AD69" i="1"/>
  <c r="AE69" i="1"/>
  <c r="AF69" i="1"/>
  <c r="Z70" i="1"/>
  <c r="AA70" i="1"/>
  <c r="AB70" i="1"/>
  <c r="AC70" i="1"/>
  <c r="AD70" i="1"/>
  <c r="AE70" i="1"/>
  <c r="AF70" i="1"/>
  <c r="Z71" i="1"/>
  <c r="AA71" i="1"/>
  <c r="AB71" i="1"/>
  <c r="AC71" i="1"/>
  <c r="AD71" i="1"/>
  <c r="AE71" i="1"/>
  <c r="AF71" i="1"/>
  <c r="Z72" i="1"/>
  <c r="AA72" i="1"/>
  <c r="AB72" i="1"/>
  <c r="AC72" i="1"/>
  <c r="AD72" i="1"/>
  <c r="AE72" i="1"/>
  <c r="AF72" i="1"/>
  <c r="Z73" i="1"/>
  <c r="AA73" i="1"/>
  <c r="AB73" i="1"/>
  <c r="AC73" i="1"/>
  <c r="AD73" i="1"/>
  <c r="AE73" i="1"/>
  <c r="AF73" i="1"/>
  <c r="Z74" i="1"/>
  <c r="AA74" i="1"/>
  <c r="AB74" i="1"/>
  <c r="AC74" i="1"/>
  <c r="AD74" i="1"/>
  <c r="AE74" i="1"/>
  <c r="AF74" i="1"/>
  <c r="Z75" i="1"/>
  <c r="AA75" i="1"/>
  <c r="AB75" i="1"/>
  <c r="AC75" i="1"/>
  <c r="AD75" i="1"/>
  <c r="AE75" i="1"/>
  <c r="AF75" i="1"/>
  <c r="Z76" i="1"/>
  <c r="AA76" i="1"/>
  <c r="AB76" i="1"/>
  <c r="AC76" i="1"/>
  <c r="AD76" i="1"/>
  <c r="AE76" i="1"/>
  <c r="AF76" i="1"/>
  <c r="Z77" i="1"/>
  <c r="AA77" i="1"/>
  <c r="AB77" i="1"/>
  <c r="AC77" i="1"/>
  <c r="AD77" i="1"/>
  <c r="AE77" i="1"/>
  <c r="AF77" i="1"/>
  <c r="Z78" i="1"/>
  <c r="AA78" i="1"/>
  <c r="AB78" i="1"/>
  <c r="AC78" i="1"/>
  <c r="AD78" i="1"/>
  <c r="AE78" i="1"/>
  <c r="AF78" i="1"/>
  <c r="Z79" i="1"/>
  <c r="AA79" i="1"/>
  <c r="AB79" i="1"/>
  <c r="AC79" i="1"/>
  <c r="AD79" i="1"/>
  <c r="AE79" i="1"/>
  <c r="AF79" i="1"/>
  <c r="Z80" i="1"/>
  <c r="AA80" i="1"/>
  <c r="AB80" i="1"/>
  <c r="AC80" i="1"/>
  <c r="AD80" i="1"/>
  <c r="AE80" i="1"/>
  <c r="AF80" i="1"/>
  <c r="Z81" i="1"/>
  <c r="AA81" i="1"/>
  <c r="AB81" i="1"/>
  <c r="AC81" i="1"/>
  <c r="AD81" i="1"/>
  <c r="AE81" i="1"/>
  <c r="AF81" i="1"/>
  <c r="Z82" i="1"/>
  <c r="AA82" i="1"/>
  <c r="AB82" i="1"/>
  <c r="AC82" i="1"/>
  <c r="AD82" i="1"/>
  <c r="AE82" i="1"/>
  <c r="AF82" i="1"/>
  <c r="AA6" i="1"/>
  <c r="AB6" i="1"/>
  <c r="AC6" i="1"/>
  <c r="AD6" i="1"/>
  <c r="AE6" i="1"/>
  <c r="AF6" i="1"/>
  <c r="Z6" i="1"/>
  <c r="Z6" i="2"/>
  <c r="Z7" i="2"/>
  <c r="AA7" i="2"/>
  <c r="AB7" i="2"/>
  <c r="AC7" i="2"/>
  <c r="AD7" i="2"/>
  <c r="AE7" i="2"/>
  <c r="AF7" i="2"/>
  <c r="Z8" i="2"/>
  <c r="AA8" i="2"/>
  <c r="AB8" i="2"/>
  <c r="AC8" i="2"/>
  <c r="AD8" i="2"/>
  <c r="AE8" i="2"/>
  <c r="AF8" i="2"/>
  <c r="Z9" i="2"/>
  <c r="AA9" i="2"/>
  <c r="AB9" i="2"/>
  <c r="AC9" i="2"/>
  <c r="AD9" i="2"/>
  <c r="AE9" i="2"/>
  <c r="AF9" i="2"/>
  <c r="Z10" i="2"/>
  <c r="AA10" i="2"/>
  <c r="AB10" i="2"/>
  <c r="AC10" i="2"/>
  <c r="AD10" i="2"/>
  <c r="AE10" i="2"/>
  <c r="AF10" i="2"/>
  <c r="Z11" i="2"/>
  <c r="AA11" i="2"/>
  <c r="AB11" i="2"/>
  <c r="AC11" i="2"/>
  <c r="AD11" i="2"/>
  <c r="AE11" i="2"/>
  <c r="AF11" i="2"/>
  <c r="Z12" i="2"/>
  <c r="AA12" i="2"/>
  <c r="AB12" i="2"/>
  <c r="AC12" i="2"/>
  <c r="AD12" i="2"/>
  <c r="AE12" i="2"/>
  <c r="AF12" i="2"/>
  <c r="Z13" i="2"/>
  <c r="AA13" i="2"/>
  <c r="AB13" i="2"/>
  <c r="AC13" i="2"/>
  <c r="AD13" i="2"/>
  <c r="AE13" i="2"/>
  <c r="AF13" i="2"/>
  <c r="Z14" i="2"/>
  <c r="AA14" i="2"/>
  <c r="AB14" i="2"/>
  <c r="AC14" i="2"/>
  <c r="AD14" i="2"/>
  <c r="AE14" i="2"/>
  <c r="AF14" i="2"/>
  <c r="Z15" i="2"/>
  <c r="AA15" i="2"/>
  <c r="AB15" i="2"/>
  <c r="AC15" i="2"/>
  <c r="AD15" i="2"/>
  <c r="AE15" i="2"/>
  <c r="AF15" i="2"/>
  <c r="Z16" i="2"/>
  <c r="AA16" i="2"/>
  <c r="AB16" i="2"/>
  <c r="AC16" i="2"/>
  <c r="AD16" i="2"/>
  <c r="AE16" i="2"/>
  <c r="AF16" i="2"/>
  <c r="Z17" i="2"/>
  <c r="AA17" i="2"/>
  <c r="AB17" i="2"/>
  <c r="AC17" i="2"/>
  <c r="AD17" i="2"/>
  <c r="AE17" i="2"/>
  <c r="AF17" i="2"/>
  <c r="Z18" i="2"/>
  <c r="AA18" i="2"/>
  <c r="AB18" i="2"/>
  <c r="AC18" i="2"/>
  <c r="AD18" i="2"/>
  <c r="AE18" i="2"/>
  <c r="AF18" i="2"/>
  <c r="Z19" i="2"/>
  <c r="AA19" i="2"/>
  <c r="AB19" i="2"/>
  <c r="AC19" i="2"/>
  <c r="AD19" i="2"/>
  <c r="AE19" i="2"/>
  <c r="AF19" i="2"/>
  <c r="Z20" i="2"/>
  <c r="AA20" i="2"/>
  <c r="AB20" i="2"/>
  <c r="AC20" i="2"/>
  <c r="AD20" i="2"/>
  <c r="AE20" i="2"/>
  <c r="AF20" i="2"/>
  <c r="Z21" i="2"/>
  <c r="AA21" i="2"/>
  <c r="AB21" i="2"/>
  <c r="AC21" i="2"/>
  <c r="AD21" i="2"/>
  <c r="AE21" i="2"/>
  <c r="AF21" i="2"/>
  <c r="Z22" i="2"/>
  <c r="AA22" i="2"/>
  <c r="AB22" i="2"/>
  <c r="AC22" i="2"/>
  <c r="AD22" i="2"/>
  <c r="AE22" i="2"/>
  <c r="AF22" i="2"/>
  <c r="Z23" i="2"/>
  <c r="AA23" i="2"/>
  <c r="AB23" i="2"/>
  <c r="AC23" i="2"/>
  <c r="AD23" i="2"/>
  <c r="AE23" i="2"/>
  <c r="AF23" i="2"/>
  <c r="Z24" i="2"/>
  <c r="AA24" i="2"/>
  <c r="AB24" i="2"/>
  <c r="AC24" i="2"/>
  <c r="AD24" i="2"/>
  <c r="AE24" i="2"/>
  <c r="AF24" i="2"/>
  <c r="Z25" i="2"/>
  <c r="AA25" i="2"/>
  <c r="AB25" i="2"/>
  <c r="AC25" i="2"/>
  <c r="AD25" i="2"/>
  <c r="AE25" i="2"/>
  <c r="AF25" i="2"/>
  <c r="Z26" i="2"/>
  <c r="AA26" i="2"/>
  <c r="AB26" i="2"/>
  <c r="AC26" i="2"/>
  <c r="AD26" i="2"/>
  <c r="AE26" i="2"/>
  <c r="AF26" i="2"/>
  <c r="Z27" i="2"/>
  <c r="AA27" i="2"/>
  <c r="AB27" i="2"/>
  <c r="AC27" i="2"/>
  <c r="AD27" i="2"/>
  <c r="AE27" i="2"/>
  <c r="AF27" i="2"/>
  <c r="Z28" i="2"/>
  <c r="AA28" i="2"/>
  <c r="AB28" i="2"/>
  <c r="AC28" i="2"/>
  <c r="AD28" i="2"/>
  <c r="AE28" i="2"/>
  <c r="AF28" i="2"/>
  <c r="Z29" i="2"/>
  <c r="AA29" i="2"/>
  <c r="AB29" i="2"/>
  <c r="AC29" i="2"/>
  <c r="AD29" i="2"/>
  <c r="AE29" i="2"/>
  <c r="AF29" i="2"/>
  <c r="Z30" i="2"/>
  <c r="AA30" i="2"/>
  <c r="AB30" i="2"/>
  <c r="AC30" i="2"/>
  <c r="AD30" i="2"/>
  <c r="AE30" i="2"/>
  <c r="AF30" i="2"/>
  <c r="Z31" i="2"/>
  <c r="AA31" i="2"/>
  <c r="AB31" i="2"/>
  <c r="AC31" i="2"/>
  <c r="AD31" i="2"/>
  <c r="AE31" i="2"/>
  <c r="AF31" i="2"/>
  <c r="Z32" i="2"/>
  <c r="AA32" i="2"/>
  <c r="AB32" i="2"/>
  <c r="AC32" i="2"/>
  <c r="AD32" i="2"/>
  <c r="AE32" i="2"/>
  <c r="AF32" i="2"/>
  <c r="Z33" i="2"/>
  <c r="AA33" i="2"/>
  <c r="AB33" i="2"/>
  <c r="AC33" i="2"/>
  <c r="AD33" i="2"/>
  <c r="AE33" i="2"/>
  <c r="AF33" i="2"/>
  <c r="Z34" i="2"/>
  <c r="AA34" i="2"/>
  <c r="AB34" i="2"/>
  <c r="AC34" i="2"/>
  <c r="AD34" i="2"/>
  <c r="AE34" i="2"/>
  <c r="AF34" i="2"/>
  <c r="Z35" i="2"/>
  <c r="AA35" i="2"/>
  <c r="AB35" i="2"/>
  <c r="AC35" i="2"/>
  <c r="AD35" i="2"/>
  <c r="AE35" i="2"/>
  <c r="AF35" i="2"/>
  <c r="Z36" i="2"/>
  <c r="AA36" i="2"/>
  <c r="AB36" i="2"/>
  <c r="AC36" i="2"/>
  <c r="AD36" i="2"/>
  <c r="AE36" i="2"/>
  <c r="AF36" i="2"/>
  <c r="Z37" i="2"/>
  <c r="AA37" i="2"/>
  <c r="AB37" i="2"/>
  <c r="AC37" i="2"/>
  <c r="AD37" i="2"/>
  <c r="AE37" i="2"/>
  <c r="AF37" i="2"/>
  <c r="Z38" i="2"/>
  <c r="AA38" i="2"/>
  <c r="AB38" i="2"/>
  <c r="AC38" i="2"/>
  <c r="AD38" i="2"/>
  <c r="AE38" i="2"/>
  <c r="AF38" i="2"/>
  <c r="Z39" i="2"/>
  <c r="AA39" i="2"/>
  <c r="AB39" i="2"/>
  <c r="AC39" i="2"/>
  <c r="AD39" i="2"/>
  <c r="AE39" i="2"/>
  <c r="AF39" i="2"/>
  <c r="Z40" i="2"/>
  <c r="AA40" i="2"/>
  <c r="AB40" i="2"/>
  <c r="AC40" i="2"/>
  <c r="AD40" i="2"/>
  <c r="AE40" i="2"/>
  <c r="AF40" i="2"/>
  <c r="Z41" i="2"/>
  <c r="AA41" i="2"/>
  <c r="AB41" i="2"/>
  <c r="AC41" i="2"/>
  <c r="AD41" i="2"/>
  <c r="AE41" i="2"/>
  <c r="AF41" i="2"/>
  <c r="Z42" i="2"/>
  <c r="AA42" i="2"/>
  <c r="AB42" i="2"/>
  <c r="AC42" i="2"/>
  <c r="AD42" i="2"/>
  <c r="AE42" i="2"/>
  <c r="AF42" i="2"/>
  <c r="Z43" i="2"/>
  <c r="AA43" i="2"/>
  <c r="AB43" i="2"/>
  <c r="AC43" i="2"/>
  <c r="AD43" i="2"/>
  <c r="AE43" i="2"/>
  <c r="AF43" i="2"/>
  <c r="Z44" i="2"/>
  <c r="AA44" i="2"/>
  <c r="AB44" i="2"/>
  <c r="AC44" i="2"/>
  <c r="AD44" i="2"/>
  <c r="AE44" i="2"/>
  <c r="AF44" i="2"/>
  <c r="Z45" i="2"/>
  <c r="AA45" i="2"/>
  <c r="AB45" i="2"/>
  <c r="AC45" i="2"/>
  <c r="AD45" i="2"/>
  <c r="AE45" i="2"/>
  <c r="AF45" i="2"/>
  <c r="Z46" i="2"/>
  <c r="AA46" i="2"/>
  <c r="AB46" i="2"/>
  <c r="AC46" i="2"/>
  <c r="AD46" i="2"/>
  <c r="AE46" i="2"/>
  <c r="AF46" i="2"/>
  <c r="Z47" i="2"/>
  <c r="AA47" i="2"/>
  <c r="AB47" i="2"/>
  <c r="AC47" i="2"/>
  <c r="AD47" i="2"/>
  <c r="AE47" i="2"/>
  <c r="AF47" i="2"/>
  <c r="Z48" i="2"/>
  <c r="AA48" i="2"/>
  <c r="AB48" i="2"/>
  <c r="AC48" i="2"/>
  <c r="AD48" i="2"/>
  <c r="AE48" i="2"/>
  <c r="AF48" i="2"/>
  <c r="Z49" i="2"/>
  <c r="AA49" i="2"/>
  <c r="AB49" i="2"/>
  <c r="AC49" i="2"/>
  <c r="AD49" i="2"/>
  <c r="AE49" i="2"/>
  <c r="AF49" i="2"/>
  <c r="Z50" i="2"/>
  <c r="AA50" i="2"/>
  <c r="AB50" i="2"/>
  <c r="AC50" i="2"/>
  <c r="AD50" i="2"/>
  <c r="AE50" i="2"/>
  <c r="AF50" i="2"/>
  <c r="Z51" i="2"/>
  <c r="AA51" i="2"/>
  <c r="AB51" i="2"/>
  <c r="AC51" i="2"/>
  <c r="AD51" i="2"/>
  <c r="AE51" i="2"/>
  <c r="AF51" i="2"/>
  <c r="Z52" i="2"/>
  <c r="AA52" i="2"/>
  <c r="AB52" i="2"/>
  <c r="AC52" i="2"/>
  <c r="AD52" i="2"/>
  <c r="AE52" i="2"/>
  <c r="AF52" i="2"/>
  <c r="Z53" i="2"/>
  <c r="AA53" i="2"/>
  <c r="AB53" i="2"/>
  <c r="AC53" i="2"/>
  <c r="AD53" i="2"/>
  <c r="AE53" i="2"/>
  <c r="AF53" i="2"/>
  <c r="Z54" i="2"/>
  <c r="AA54" i="2"/>
  <c r="AB54" i="2"/>
  <c r="AC54" i="2"/>
  <c r="AD54" i="2"/>
  <c r="AE54" i="2"/>
  <c r="AF54" i="2"/>
  <c r="Z55" i="2"/>
  <c r="AA55" i="2"/>
  <c r="AB55" i="2"/>
  <c r="AC55" i="2"/>
  <c r="AD55" i="2"/>
  <c r="AE55" i="2"/>
  <c r="AF55" i="2"/>
  <c r="Z56" i="2"/>
  <c r="AA56" i="2"/>
  <c r="AB56" i="2"/>
  <c r="AC56" i="2"/>
  <c r="AD56" i="2"/>
  <c r="AE56" i="2"/>
  <c r="AF56" i="2"/>
  <c r="Z57" i="2"/>
  <c r="AA57" i="2"/>
  <c r="AB57" i="2"/>
  <c r="AC57" i="2"/>
  <c r="AD57" i="2"/>
  <c r="AE57" i="2"/>
  <c r="AF57" i="2"/>
  <c r="Z58" i="2"/>
  <c r="AA58" i="2"/>
  <c r="AB58" i="2"/>
  <c r="AC58" i="2"/>
  <c r="AD58" i="2"/>
  <c r="AE58" i="2"/>
  <c r="AF58" i="2"/>
  <c r="Z59" i="2"/>
  <c r="AA59" i="2"/>
  <c r="AB59" i="2"/>
  <c r="AC59" i="2"/>
  <c r="AD59" i="2"/>
  <c r="AE59" i="2"/>
  <c r="AF59" i="2"/>
  <c r="Z60" i="2"/>
  <c r="AA60" i="2"/>
  <c r="AB60" i="2"/>
  <c r="AC60" i="2"/>
  <c r="AD60" i="2"/>
  <c r="AE60" i="2"/>
  <c r="AF60" i="2"/>
  <c r="Z61" i="2"/>
  <c r="AA61" i="2"/>
  <c r="AB61" i="2"/>
  <c r="AC61" i="2"/>
  <c r="AD61" i="2"/>
  <c r="AE61" i="2"/>
  <c r="AF61" i="2"/>
  <c r="Z62" i="2"/>
  <c r="AA62" i="2"/>
  <c r="AB62" i="2"/>
  <c r="AC62" i="2"/>
  <c r="AD62" i="2"/>
  <c r="AE62" i="2"/>
  <c r="AF62" i="2"/>
  <c r="Z63" i="2"/>
  <c r="AA63" i="2"/>
  <c r="AB63" i="2"/>
  <c r="AC63" i="2"/>
  <c r="AD63" i="2"/>
  <c r="AE63" i="2"/>
  <c r="AF63" i="2"/>
  <c r="Z64" i="2"/>
  <c r="AA64" i="2"/>
  <c r="AB64" i="2"/>
  <c r="AC64" i="2"/>
  <c r="AD64" i="2"/>
  <c r="AE64" i="2"/>
  <c r="AF64" i="2"/>
  <c r="Z65" i="2"/>
  <c r="AA65" i="2"/>
  <c r="AB65" i="2"/>
  <c r="AC65" i="2"/>
  <c r="AD65" i="2"/>
  <c r="AE65" i="2"/>
  <c r="AF65" i="2"/>
  <c r="Z66" i="2"/>
  <c r="AA66" i="2"/>
  <c r="AB66" i="2"/>
  <c r="AC66" i="2"/>
  <c r="AD66" i="2"/>
  <c r="AE66" i="2"/>
  <c r="AF66" i="2"/>
  <c r="Z67" i="2"/>
  <c r="AA67" i="2"/>
  <c r="AB67" i="2"/>
  <c r="AC67" i="2"/>
  <c r="AD67" i="2"/>
  <c r="AE67" i="2"/>
  <c r="AF67" i="2"/>
  <c r="Z68" i="2"/>
  <c r="AA68" i="2"/>
  <c r="AB68" i="2"/>
  <c r="AC68" i="2"/>
  <c r="AD68" i="2"/>
  <c r="AE68" i="2"/>
  <c r="AF68" i="2"/>
  <c r="Z69" i="2"/>
  <c r="AA69" i="2"/>
  <c r="AB69" i="2"/>
  <c r="AC69" i="2"/>
  <c r="AD69" i="2"/>
  <c r="AE69" i="2"/>
  <c r="AF69" i="2"/>
  <c r="Z70" i="2"/>
  <c r="AA70" i="2"/>
  <c r="AB70" i="2"/>
  <c r="AC70" i="2"/>
  <c r="AD70" i="2"/>
  <c r="AE70" i="2"/>
  <c r="AF70" i="2"/>
  <c r="Z71" i="2"/>
  <c r="AA71" i="2"/>
  <c r="AB71" i="2"/>
  <c r="AC71" i="2"/>
  <c r="AD71" i="2"/>
  <c r="AE71" i="2"/>
  <c r="AF71" i="2"/>
  <c r="Z72" i="2"/>
  <c r="AA72" i="2"/>
  <c r="AB72" i="2"/>
  <c r="AC72" i="2"/>
  <c r="AD72" i="2"/>
  <c r="AE72" i="2"/>
  <c r="AF72" i="2"/>
  <c r="Z73" i="2"/>
  <c r="AA73" i="2"/>
  <c r="AB73" i="2"/>
  <c r="AC73" i="2"/>
  <c r="AD73" i="2"/>
  <c r="AE73" i="2"/>
  <c r="AF73" i="2"/>
  <c r="Z74" i="2"/>
  <c r="AA74" i="2"/>
  <c r="AB74" i="2"/>
  <c r="AC74" i="2"/>
  <c r="AD74" i="2"/>
  <c r="AE74" i="2"/>
  <c r="AF74" i="2"/>
  <c r="Z75" i="2"/>
  <c r="AA75" i="2"/>
  <c r="AB75" i="2"/>
  <c r="AC75" i="2"/>
  <c r="AD75" i="2"/>
  <c r="AE75" i="2"/>
  <c r="AF75" i="2"/>
  <c r="Z76" i="2"/>
  <c r="AA76" i="2"/>
  <c r="AB76" i="2"/>
  <c r="AC76" i="2"/>
  <c r="AD76" i="2"/>
  <c r="AE76" i="2"/>
  <c r="AF76" i="2"/>
  <c r="Z77" i="2"/>
  <c r="AA77" i="2"/>
  <c r="AB77" i="2"/>
  <c r="AC77" i="2"/>
  <c r="AD77" i="2"/>
  <c r="AE77" i="2"/>
  <c r="AF77" i="2"/>
  <c r="Z78" i="2"/>
  <c r="AA78" i="2"/>
  <c r="AB78" i="2"/>
  <c r="AC78" i="2"/>
  <c r="AD78" i="2"/>
  <c r="AE78" i="2"/>
  <c r="AF78" i="2"/>
  <c r="Z79" i="2"/>
  <c r="AA79" i="2"/>
  <c r="AB79" i="2"/>
  <c r="AC79" i="2"/>
  <c r="AD79" i="2"/>
  <c r="AE79" i="2"/>
  <c r="AF79" i="2"/>
  <c r="Z80" i="2"/>
  <c r="AA80" i="2"/>
  <c r="AB80" i="2"/>
  <c r="AC80" i="2"/>
  <c r="AD80" i="2"/>
  <c r="AE80" i="2"/>
  <c r="AF80" i="2"/>
  <c r="Z81" i="2"/>
  <c r="AA81" i="2"/>
  <c r="AB81" i="2"/>
  <c r="AC81" i="2"/>
  <c r="AD81" i="2"/>
  <c r="AE81" i="2"/>
  <c r="AF81" i="2"/>
  <c r="Z82" i="2"/>
  <c r="AA82" i="2"/>
  <c r="AB82" i="2"/>
  <c r="AC82" i="2"/>
  <c r="AD82" i="2"/>
  <c r="AE82" i="2"/>
  <c r="AF82" i="2"/>
  <c r="AA6" i="2"/>
  <c r="AB6" i="2"/>
  <c r="AC6" i="2"/>
  <c r="AD6" i="2"/>
  <c r="AE6" i="2"/>
  <c r="AF6" i="2"/>
  <c r="Q83" i="3" l="1"/>
  <c r="P83" i="3"/>
  <c r="O83" i="3"/>
  <c r="N83" i="3"/>
  <c r="M83" i="3"/>
  <c r="L83" i="3"/>
  <c r="K83" i="3"/>
  <c r="H83" i="3"/>
  <c r="G83" i="3"/>
  <c r="F83" i="3"/>
  <c r="E83" i="3"/>
  <c r="D83" i="3"/>
  <c r="C83" i="3"/>
  <c r="B83" i="3"/>
  <c r="R82" i="3"/>
  <c r="I82" i="3"/>
  <c r="R81" i="3"/>
  <c r="I81" i="3"/>
  <c r="R80" i="3"/>
  <c r="I80" i="3"/>
  <c r="R79" i="3"/>
  <c r="I79" i="3"/>
  <c r="R78" i="3"/>
  <c r="I78" i="3"/>
  <c r="R77" i="3"/>
  <c r="I77" i="3"/>
  <c r="R76" i="3"/>
  <c r="I76" i="3"/>
  <c r="R75" i="3"/>
  <c r="I75" i="3"/>
  <c r="R74" i="3"/>
  <c r="I74" i="3"/>
  <c r="R73" i="3"/>
  <c r="I73" i="3"/>
  <c r="R72" i="3"/>
  <c r="I72" i="3"/>
  <c r="R71" i="3"/>
  <c r="I71" i="3"/>
  <c r="R70" i="3"/>
  <c r="I70" i="3"/>
  <c r="R69" i="3"/>
  <c r="I69" i="3"/>
  <c r="R68" i="3"/>
  <c r="I68" i="3"/>
  <c r="R67" i="3"/>
  <c r="I67" i="3"/>
  <c r="R66" i="3"/>
  <c r="I66" i="3"/>
  <c r="R65" i="3"/>
  <c r="I65" i="3"/>
  <c r="R64" i="3"/>
  <c r="I64" i="3"/>
  <c r="R63" i="3"/>
  <c r="I63" i="3"/>
  <c r="R62" i="3"/>
  <c r="I62" i="3"/>
  <c r="R61" i="3"/>
  <c r="I61" i="3"/>
  <c r="R60" i="3"/>
  <c r="I60" i="3"/>
  <c r="R59" i="3"/>
  <c r="I59" i="3"/>
  <c r="R58" i="3"/>
  <c r="I58" i="3"/>
  <c r="R57" i="3"/>
  <c r="I57" i="3"/>
  <c r="R56" i="3"/>
  <c r="I56" i="3"/>
  <c r="R55" i="3"/>
  <c r="I55" i="3"/>
  <c r="R54" i="3"/>
  <c r="I54" i="3"/>
  <c r="R53" i="3"/>
  <c r="I53" i="3"/>
  <c r="R52" i="3"/>
  <c r="I52" i="3"/>
  <c r="R51" i="3"/>
  <c r="I51" i="3"/>
  <c r="R50" i="3"/>
  <c r="I50" i="3"/>
  <c r="R49" i="3"/>
  <c r="I49" i="3"/>
  <c r="R48" i="3"/>
  <c r="I48" i="3"/>
  <c r="R47" i="3"/>
  <c r="I47" i="3"/>
  <c r="R46" i="3"/>
  <c r="I46" i="3"/>
  <c r="R45" i="3"/>
  <c r="I45" i="3"/>
  <c r="R44" i="3"/>
  <c r="I44" i="3"/>
  <c r="R43" i="3"/>
  <c r="I43" i="3"/>
  <c r="R42" i="3"/>
  <c r="I42" i="3"/>
  <c r="R41" i="3"/>
  <c r="I41" i="3"/>
  <c r="R40" i="3"/>
  <c r="I40" i="3"/>
  <c r="R39" i="3"/>
  <c r="I39" i="3"/>
  <c r="R38" i="3"/>
  <c r="I38" i="3"/>
  <c r="R37" i="3"/>
  <c r="I37" i="3"/>
  <c r="R36" i="3"/>
  <c r="I36" i="3"/>
  <c r="R35" i="3"/>
  <c r="I35" i="3"/>
  <c r="R34" i="3"/>
  <c r="I34" i="3"/>
  <c r="R33" i="3"/>
  <c r="I33" i="3"/>
  <c r="R32" i="3"/>
  <c r="I32" i="3"/>
  <c r="R31" i="3"/>
  <c r="I31" i="3"/>
  <c r="R30" i="3"/>
  <c r="I30" i="3"/>
  <c r="R29" i="3"/>
  <c r="I29" i="3"/>
  <c r="R28" i="3"/>
  <c r="I28" i="3"/>
  <c r="R27" i="3"/>
  <c r="I27" i="3"/>
  <c r="R26" i="3"/>
  <c r="I26" i="3"/>
  <c r="R25" i="3"/>
  <c r="I25" i="3"/>
  <c r="R24" i="3"/>
  <c r="I24" i="3"/>
  <c r="R23" i="3"/>
  <c r="I23" i="3"/>
  <c r="R22" i="3"/>
  <c r="I22" i="3"/>
  <c r="R21" i="3"/>
  <c r="I21" i="3"/>
  <c r="R20" i="3"/>
  <c r="I20" i="3"/>
  <c r="R19" i="3"/>
  <c r="I19" i="3"/>
  <c r="R18" i="3"/>
  <c r="I18" i="3"/>
  <c r="R17" i="3"/>
  <c r="I17" i="3"/>
  <c r="R16" i="3"/>
  <c r="I16" i="3"/>
  <c r="R15" i="3"/>
  <c r="I15" i="3"/>
  <c r="R14" i="3"/>
  <c r="I14" i="3"/>
  <c r="R13" i="3"/>
  <c r="I13" i="3"/>
  <c r="R12" i="3"/>
  <c r="R11" i="3"/>
  <c r="I11" i="3"/>
  <c r="R10" i="3"/>
  <c r="I10" i="3"/>
  <c r="R9" i="3"/>
  <c r="I9" i="3"/>
  <c r="R8" i="3"/>
  <c r="I8" i="3"/>
  <c r="BB7" i="3"/>
  <c r="BB8" i="3" s="1"/>
  <c r="R7" i="3"/>
  <c r="I7" i="3"/>
  <c r="R6" i="3"/>
  <c r="I6" i="3"/>
  <c r="Q4" i="3" a="1"/>
  <c r="Q4" i="3" s="1"/>
  <c r="AE4" i="3" s="1"/>
  <c r="P4" i="3" a="1"/>
  <c r="P4" i="3" s="1"/>
  <c r="AD4" i="3" s="1"/>
  <c r="O4" i="3" a="1"/>
  <c r="O4" i="3" s="1"/>
  <c r="AC4" i="3" s="1"/>
  <c r="N4" i="3" a="1"/>
  <c r="N4" i="3" s="1"/>
  <c r="AB4" i="3" s="1"/>
  <c r="M4" i="3" a="1"/>
  <c r="M4" i="3" s="1"/>
  <c r="AA4" i="3" s="1"/>
  <c r="L4" i="3" a="1"/>
  <c r="L4" i="3" s="1"/>
  <c r="Z4" i="3" s="1"/>
  <c r="K4" i="3" a="1"/>
  <c r="K4" i="3" s="1"/>
  <c r="Y4" i="3" s="1"/>
  <c r="H4" i="3" a="1"/>
  <c r="H4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B4" i="3" a="1"/>
  <c r="B4" i="3" s="1"/>
  <c r="AE3" i="3"/>
  <c r="AD3" i="3"/>
  <c r="AC3" i="3"/>
  <c r="AB3" i="3"/>
  <c r="AA3" i="3"/>
  <c r="Z3" i="3"/>
  <c r="Y3" i="3"/>
  <c r="AE2" i="3"/>
  <c r="AD2" i="3"/>
  <c r="AC2" i="3"/>
  <c r="AB2" i="3"/>
  <c r="AA2" i="3"/>
  <c r="Z2" i="3"/>
  <c r="Y2" i="3"/>
  <c r="Q83" i="2"/>
  <c r="P83" i="2"/>
  <c r="O83" i="2"/>
  <c r="N83" i="2"/>
  <c r="M83" i="2"/>
  <c r="L83" i="2"/>
  <c r="K83" i="2"/>
  <c r="H83" i="2"/>
  <c r="G83" i="2"/>
  <c r="F83" i="2"/>
  <c r="E83" i="2"/>
  <c r="D83" i="2"/>
  <c r="C83" i="2"/>
  <c r="B83" i="2"/>
  <c r="R82" i="2"/>
  <c r="I82" i="2"/>
  <c r="R81" i="2"/>
  <c r="I81" i="2"/>
  <c r="R80" i="2"/>
  <c r="I80" i="2"/>
  <c r="R79" i="2"/>
  <c r="I79" i="2"/>
  <c r="R78" i="2"/>
  <c r="I78" i="2"/>
  <c r="R77" i="2"/>
  <c r="I77" i="2"/>
  <c r="R76" i="2"/>
  <c r="I76" i="2"/>
  <c r="R75" i="2"/>
  <c r="I75" i="2"/>
  <c r="R74" i="2"/>
  <c r="I74" i="2"/>
  <c r="R73" i="2"/>
  <c r="I73" i="2"/>
  <c r="R72" i="2"/>
  <c r="I72" i="2"/>
  <c r="R71" i="2"/>
  <c r="I71" i="2"/>
  <c r="R70" i="2"/>
  <c r="I70" i="2"/>
  <c r="R69" i="2"/>
  <c r="I69" i="2"/>
  <c r="R68" i="2"/>
  <c r="I68" i="2"/>
  <c r="R67" i="2"/>
  <c r="I67" i="2"/>
  <c r="R66" i="2"/>
  <c r="I66" i="2"/>
  <c r="R65" i="2"/>
  <c r="I65" i="2"/>
  <c r="R64" i="2"/>
  <c r="I64" i="2"/>
  <c r="R63" i="2"/>
  <c r="I63" i="2"/>
  <c r="R62" i="2"/>
  <c r="I62" i="2"/>
  <c r="R61" i="2"/>
  <c r="I61" i="2"/>
  <c r="R60" i="2"/>
  <c r="I60" i="2"/>
  <c r="R59" i="2"/>
  <c r="I59" i="2"/>
  <c r="R58" i="2"/>
  <c r="I58" i="2"/>
  <c r="R57" i="2"/>
  <c r="I57" i="2"/>
  <c r="R56" i="2"/>
  <c r="I56" i="2"/>
  <c r="R55" i="2"/>
  <c r="I55" i="2"/>
  <c r="R54" i="2"/>
  <c r="I54" i="2"/>
  <c r="R53" i="2"/>
  <c r="I53" i="2"/>
  <c r="R52" i="2"/>
  <c r="I52" i="2"/>
  <c r="R51" i="2"/>
  <c r="I51" i="2"/>
  <c r="R50" i="2"/>
  <c r="I50" i="2"/>
  <c r="R49" i="2"/>
  <c r="I49" i="2"/>
  <c r="R48" i="2"/>
  <c r="I48" i="2"/>
  <c r="R47" i="2"/>
  <c r="I47" i="2"/>
  <c r="R46" i="2"/>
  <c r="I46" i="2"/>
  <c r="R45" i="2"/>
  <c r="I45" i="2"/>
  <c r="R44" i="2"/>
  <c r="I44" i="2"/>
  <c r="R43" i="2"/>
  <c r="I43" i="2"/>
  <c r="R42" i="2"/>
  <c r="I42" i="2"/>
  <c r="R41" i="2"/>
  <c r="I41" i="2"/>
  <c r="R40" i="2"/>
  <c r="I40" i="2"/>
  <c r="R39" i="2"/>
  <c r="I39" i="2"/>
  <c r="R38" i="2"/>
  <c r="I38" i="2"/>
  <c r="R37" i="2"/>
  <c r="I37" i="2"/>
  <c r="R36" i="2"/>
  <c r="I36" i="2"/>
  <c r="R35" i="2"/>
  <c r="I35" i="2"/>
  <c r="R34" i="2"/>
  <c r="I34" i="2"/>
  <c r="R33" i="2"/>
  <c r="I33" i="2"/>
  <c r="R32" i="2"/>
  <c r="I32" i="2"/>
  <c r="R31" i="2"/>
  <c r="I31" i="2"/>
  <c r="R30" i="2"/>
  <c r="I30" i="2"/>
  <c r="R29" i="2"/>
  <c r="I29" i="2"/>
  <c r="R28" i="2"/>
  <c r="I28" i="2"/>
  <c r="R27" i="2"/>
  <c r="I27" i="2"/>
  <c r="R26" i="2"/>
  <c r="I26" i="2"/>
  <c r="R25" i="2"/>
  <c r="I25" i="2"/>
  <c r="R24" i="2"/>
  <c r="I24" i="2"/>
  <c r="R23" i="2"/>
  <c r="I23" i="2"/>
  <c r="R22" i="2"/>
  <c r="I22" i="2"/>
  <c r="R21" i="2"/>
  <c r="I21" i="2"/>
  <c r="R20" i="2"/>
  <c r="I20" i="2"/>
  <c r="R19" i="2"/>
  <c r="I19" i="2"/>
  <c r="R18" i="2"/>
  <c r="I18" i="2"/>
  <c r="R17" i="2"/>
  <c r="I17" i="2"/>
  <c r="R16" i="2"/>
  <c r="I16" i="2"/>
  <c r="R15" i="2"/>
  <c r="I15" i="2"/>
  <c r="R14" i="2"/>
  <c r="I14" i="2"/>
  <c r="R13" i="2"/>
  <c r="I13" i="2"/>
  <c r="R12" i="2"/>
  <c r="R11" i="2"/>
  <c r="I11" i="2"/>
  <c r="R10" i="2"/>
  <c r="I10" i="2"/>
  <c r="R9" i="2"/>
  <c r="I9" i="2"/>
  <c r="R8" i="2"/>
  <c r="I8" i="2"/>
  <c r="BC7" i="2"/>
  <c r="BC8" i="2" s="1"/>
  <c r="R7" i="2"/>
  <c r="I7" i="2"/>
  <c r="R6" i="2"/>
  <c r="I6" i="2"/>
  <c r="Q4" i="2" a="1"/>
  <c r="Q4" i="2" s="1"/>
  <c r="AF4" i="2" s="1"/>
  <c r="P4" i="2" a="1"/>
  <c r="P4" i="2" s="1"/>
  <c r="AE4" i="2" s="1"/>
  <c r="O4" i="2" a="1"/>
  <c r="O4" i="2" s="1"/>
  <c r="AD4" i="2" s="1"/>
  <c r="N4" i="2" a="1"/>
  <c r="N4" i="2" s="1"/>
  <c r="AC4" i="2" s="1"/>
  <c r="M4" i="2" a="1"/>
  <c r="M4" i="2" s="1"/>
  <c r="AB4" i="2" s="1"/>
  <c r="L4" i="2" a="1"/>
  <c r="L4" i="2" s="1"/>
  <c r="AA4" i="2" s="1"/>
  <c r="K4" i="2" a="1"/>
  <c r="K4" i="2" s="1"/>
  <c r="Z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AF3" i="2"/>
  <c r="AE3" i="2"/>
  <c r="AD3" i="2"/>
  <c r="AC3" i="2"/>
  <c r="AB3" i="2"/>
  <c r="AA3" i="2"/>
  <c r="Z3" i="2"/>
  <c r="AF2" i="2"/>
  <c r="AO12" i="2" s="1"/>
  <c r="AE2" i="2"/>
  <c r="AD2" i="2"/>
  <c r="AC2" i="2"/>
  <c r="AB2" i="2"/>
  <c r="AA2" i="2"/>
  <c r="Z2" i="2"/>
  <c r="I65" i="1"/>
  <c r="I64" i="1"/>
  <c r="I63" i="1"/>
  <c r="I62" i="1"/>
  <c r="BC7" i="1"/>
  <c r="BC8" i="1" s="1"/>
  <c r="Q4" i="1" a="1"/>
  <c r="Q4" i="1" s="1"/>
  <c r="P4" i="1" a="1"/>
  <c r="P4" i="1" s="1"/>
  <c r="O4" i="1" a="1"/>
  <c r="O4" i="1" s="1"/>
  <c r="AD4" i="1" s="1"/>
  <c r="N4" i="1" a="1"/>
  <c r="N4" i="1" s="1"/>
  <c r="M4" i="1" a="1"/>
  <c r="M4" i="1" s="1"/>
  <c r="L4" i="1" a="1"/>
  <c r="L4" i="1" s="1"/>
  <c r="K4" i="1" a="1"/>
  <c r="K4" i="1" s="1"/>
  <c r="Z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AF3" i="1"/>
  <c r="AE3" i="1"/>
  <c r="AD3" i="1"/>
  <c r="AC3" i="1"/>
  <c r="AB3" i="1"/>
  <c r="AA3" i="1"/>
  <c r="Z3" i="1"/>
  <c r="AF2" i="1"/>
  <c r="AE2" i="1"/>
  <c r="AD2" i="1"/>
  <c r="AC2" i="1"/>
  <c r="AB2" i="1"/>
  <c r="AA2" i="1"/>
  <c r="Z2" i="1"/>
  <c r="AL75" i="2" l="1"/>
  <c r="AJ57" i="2"/>
  <c r="AO38" i="2"/>
  <c r="AN29" i="2"/>
  <c r="AM20" i="2"/>
  <c r="AL11" i="2"/>
  <c r="AJ17" i="2"/>
  <c r="AJ82" i="2"/>
  <c r="AK75" i="2"/>
  <c r="AO63" i="2"/>
  <c r="AN54" i="2"/>
  <c r="AK35" i="2"/>
  <c r="AK27" i="2"/>
  <c r="AL20" i="2"/>
  <c r="AJ18" i="2"/>
  <c r="AJ10" i="2"/>
  <c r="AI9" i="2"/>
  <c r="AL77" i="2"/>
  <c r="AK76" i="2"/>
  <c r="AM70" i="2"/>
  <c r="AK68" i="2"/>
  <c r="AJ59" i="2"/>
  <c r="AO40" i="2"/>
  <c r="AN31" i="2"/>
  <c r="AM22" i="2"/>
  <c r="AO16" i="2"/>
  <c r="AN15" i="2"/>
  <c r="AK12" i="2"/>
  <c r="AI10" i="2"/>
  <c r="AO8" i="2"/>
  <c r="AJ76" i="2"/>
  <c r="AO73" i="2"/>
  <c r="AN64" i="2"/>
  <c r="AM63" i="2"/>
  <c r="AM55" i="2"/>
  <c r="AL54" i="2"/>
  <c r="AL46" i="2"/>
  <c r="AK45" i="2"/>
  <c r="AM39" i="2"/>
  <c r="AK37" i="2"/>
  <c r="AL30" i="2"/>
  <c r="AJ28" i="2"/>
  <c r="AL14" i="2"/>
  <c r="AJ12" i="2"/>
  <c r="AO9" i="2"/>
  <c r="AN8" i="2"/>
  <c r="AM7" i="2"/>
  <c r="AL79" i="2"/>
  <c r="AM72" i="2"/>
  <c r="AK70" i="2"/>
  <c r="AJ69" i="2"/>
  <c r="AL63" i="2"/>
  <c r="AJ61" i="2"/>
  <c r="AK54" i="2"/>
  <c r="AO50" i="2"/>
  <c r="AN41" i="2"/>
  <c r="AN33" i="2"/>
  <c r="AM32" i="2"/>
  <c r="AI28" i="2"/>
  <c r="AM24" i="2"/>
  <c r="AN17" i="2"/>
  <c r="AL15" i="2"/>
  <c r="AK14" i="2"/>
  <c r="AI6" i="2"/>
  <c r="AO75" i="2"/>
  <c r="AJ70" i="2"/>
  <c r="AN66" i="2"/>
  <c r="AN58" i="2"/>
  <c r="AM57" i="2"/>
  <c r="AL48" i="2"/>
  <c r="AN42" i="2"/>
  <c r="AL40" i="2"/>
  <c r="AK31" i="2"/>
  <c r="AJ30" i="2"/>
  <c r="AL24" i="2"/>
  <c r="AJ22" i="2"/>
  <c r="AO19" i="2"/>
  <c r="AJ14" i="2"/>
  <c r="AI13" i="2"/>
  <c r="AO6" i="2"/>
  <c r="AL81" i="2"/>
  <c r="AM74" i="2"/>
  <c r="AJ71" i="2"/>
  <c r="AJ63" i="2"/>
  <c r="AK56" i="2"/>
  <c r="AO52" i="2"/>
  <c r="AJ47" i="2"/>
  <c r="AO44" i="2"/>
  <c r="AN43" i="2"/>
  <c r="AO28" i="2"/>
  <c r="AM26" i="2"/>
  <c r="AN19" i="2"/>
  <c r="AL17" i="2"/>
  <c r="AJ7" i="2"/>
  <c r="AK76" i="3"/>
  <c r="AI58" i="3"/>
  <c r="AN39" i="3"/>
  <c r="AL21" i="3"/>
  <c r="AK12" i="3"/>
  <c r="AM63" i="3"/>
  <c r="AL54" i="3"/>
  <c r="AK45" i="3"/>
  <c r="AJ36" i="3"/>
  <c r="AI27" i="3"/>
  <c r="AM7" i="3"/>
  <c r="AL79" i="3"/>
  <c r="AK70" i="3"/>
  <c r="AJ61" i="3"/>
  <c r="AI52" i="3"/>
  <c r="AN33" i="3"/>
  <c r="AM24" i="3"/>
  <c r="AL15" i="3"/>
  <c r="AN66" i="3"/>
  <c r="AL48" i="3"/>
  <c r="AK39" i="3"/>
  <c r="AJ30" i="3"/>
  <c r="AI21" i="3"/>
  <c r="AK15" i="3"/>
  <c r="AK80" i="3"/>
  <c r="AJ71" i="3"/>
  <c r="AI62" i="3"/>
  <c r="AN43" i="3"/>
  <c r="AM34" i="3"/>
  <c r="AK16" i="3"/>
  <c r="AJ7" i="3"/>
  <c r="R83" i="3"/>
  <c r="AL50" i="3"/>
  <c r="AK41" i="3"/>
  <c r="AJ32" i="3"/>
  <c r="AI23" i="3"/>
  <c r="AJ65" i="3"/>
  <c r="AN37" i="3"/>
  <c r="AM28" i="3"/>
  <c r="AL19" i="3"/>
  <c r="AM12" i="3"/>
  <c r="AK10" i="3"/>
  <c r="AH8" i="3"/>
  <c r="AL12" i="3"/>
  <c r="AI18" i="3"/>
  <c r="AM11" i="3"/>
  <c r="BB9" i="3"/>
  <c r="AN81" i="3"/>
  <c r="AN82" i="3"/>
  <c r="AN74" i="3"/>
  <c r="AN72" i="3"/>
  <c r="AN79" i="3"/>
  <c r="AN64" i="3"/>
  <c r="AN63" i="3"/>
  <c r="AN73" i="3"/>
  <c r="AN71" i="3"/>
  <c r="AN65" i="3"/>
  <c r="AN68" i="3"/>
  <c r="AN67" i="3"/>
  <c r="AN60" i="3"/>
  <c r="AN58" i="3"/>
  <c r="AN77" i="3"/>
  <c r="AN76" i="3"/>
  <c r="AN78" i="3"/>
  <c r="AN75" i="3"/>
  <c r="AN70" i="3"/>
  <c r="AN47" i="3"/>
  <c r="AN80" i="3"/>
  <c r="AN55" i="3"/>
  <c r="AN54" i="3"/>
  <c r="AN51" i="3"/>
  <c r="AN69" i="3"/>
  <c r="AN61" i="3"/>
  <c r="AN59" i="3"/>
  <c r="AN56" i="3"/>
  <c r="AN52" i="3"/>
  <c r="AN45" i="3"/>
  <c r="AN42" i="3"/>
  <c r="AN57" i="3"/>
  <c r="AN50" i="3"/>
  <c r="AN44" i="3"/>
  <c r="AN62" i="3"/>
  <c r="AN48" i="3"/>
  <c r="AN40" i="3"/>
  <c r="AN53" i="3"/>
  <c r="AN32" i="3"/>
  <c r="AN28" i="3"/>
  <c r="AN27" i="3"/>
  <c r="AN20" i="3"/>
  <c r="AN19" i="3"/>
  <c r="AN12" i="3"/>
  <c r="AN41" i="3"/>
  <c r="AN30" i="3"/>
  <c r="AN29" i="3"/>
  <c r="AN22" i="3"/>
  <c r="AN21" i="3"/>
  <c r="AN49" i="3"/>
  <c r="AN46" i="3"/>
  <c r="AN35" i="3"/>
  <c r="AN34" i="3"/>
  <c r="AN31" i="3"/>
  <c r="AN24" i="3"/>
  <c r="AN23" i="3"/>
  <c r="AN16" i="3"/>
  <c r="AN15" i="3"/>
  <c r="AN38" i="3"/>
  <c r="AN36" i="3"/>
  <c r="AN26" i="3"/>
  <c r="AN25" i="3"/>
  <c r="AJ8" i="3"/>
  <c r="AL9" i="3"/>
  <c r="AL10" i="3"/>
  <c r="AN13" i="3"/>
  <c r="AM18" i="3"/>
  <c r="AJ23" i="3"/>
  <c r="AI82" i="3"/>
  <c r="AI78" i="3"/>
  <c r="AI74" i="3"/>
  <c r="AI70" i="3"/>
  <c r="AI79" i="3"/>
  <c r="AI75" i="3"/>
  <c r="AI71" i="3"/>
  <c r="AI67" i="3"/>
  <c r="AI63" i="3"/>
  <c r="AI80" i="3"/>
  <c r="AI81" i="3"/>
  <c r="AI77" i="3"/>
  <c r="AI73" i="3"/>
  <c r="AI69" i="3"/>
  <c r="AI65" i="3"/>
  <c r="AI61" i="3"/>
  <c r="AI72" i="3"/>
  <c r="AI68" i="3"/>
  <c r="AI60" i="3"/>
  <c r="AI54" i="3"/>
  <c r="AI76" i="3"/>
  <c r="AI64" i="3"/>
  <c r="AI53" i="3"/>
  <c r="AI66" i="3"/>
  <c r="AI59" i="3"/>
  <c r="AI49" i="3"/>
  <c r="AI45" i="3"/>
  <c r="AI41" i="3"/>
  <c r="AI55" i="3"/>
  <c r="AI44" i="3"/>
  <c r="AI36" i="3"/>
  <c r="AI32" i="3"/>
  <c r="AI56" i="3"/>
  <c r="AI47" i="3"/>
  <c r="AI51" i="3"/>
  <c r="AI48" i="3"/>
  <c r="AI40" i="3"/>
  <c r="AI37" i="3"/>
  <c r="AI33" i="3"/>
  <c r="AI29" i="3"/>
  <c r="AI25" i="3"/>
  <c r="AI17" i="3"/>
  <c r="AI13" i="3"/>
  <c r="AI46" i="3"/>
  <c r="AI43" i="3"/>
  <c r="AI57" i="3"/>
  <c r="AI42" i="3"/>
  <c r="AI50" i="3"/>
  <c r="AI39" i="3"/>
  <c r="AI35" i="3"/>
  <c r="AI31" i="3"/>
  <c r="AI19" i="3"/>
  <c r="AI15" i="3"/>
  <c r="AI38" i="3"/>
  <c r="AI24" i="3"/>
  <c r="AI16" i="3"/>
  <c r="AI26" i="3"/>
  <c r="AI28" i="3"/>
  <c r="AI20" i="3"/>
  <c r="AI12" i="3"/>
  <c r="AI10" i="3"/>
  <c r="AI30" i="3"/>
  <c r="AI22" i="3"/>
  <c r="I83" i="3"/>
  <c r="AI7" i="3"/>
  <c r="AK8" i="3"/>
  <c r="AM9" i="3"/>
  <c r="AM10" i="3"/>
  <c r="AJ17" i="3"/>
  <c r="AN18" i="3"/>
  <c r="AJ38" i="3"/>
  <c r="AL8" i="3"/>
  <c r="AN9" i="3"/>
  <c r="AN10" i="3"/>
  <c r="AL17" i="3"/>
  <c r="AL25" i="3"/>
  <c r="AI34" i="3"/>
  <c r="AM36" i="3"/>
  <c r="AJ80" i="3"/>
  <c r="AJ75" i="3"/>
  <c r="AJ66" i="3"/>
  <c r="AJ79" i="3"/>
  <c r="AJ78" i="3"/>
  <c r="AJ77" i="3"/>
  <c r="AJ74" i="3"/>
  <c r="AJ82" i="3"/>
  <c r="AJ76" i="3"/>
  <c r="AJ62" i="3"/>
  <c r="AJ81" i="3"/>
  <c r="AJ69" i="3"/>
  <c r="AJ73" i="3"/>
  <c r="AJ56" i="3"/>
  <c r="AJ63" i="3"/>
  <c r="AJ59" i="3"/>
  <c r="AJ49" i="3"/>
  <c r="AJ72" i="3"/>
  <c r="AJ70" i="3"/>
  <c r="AJ55" i="3"/>
  <c r="AJ51" i="3"/>
  <c r="AJ68" i="3"/>
  <c r="AJ64" i="3"/>
  <c r="AJ54" i="3"/>
  <c r="AJ58" i="3"/>
  <c r="AJ47" i="3"/>
  <c r="AJ67" i="3"/>
  <c r="AJ53" i="3"/>
  <c r="AJ52" i="3"/>
  <c r="AJ48" i="3"/>
  <c r="AJ40" i="3"/>
  <c r="AJ37" i="3"/>
  <c r="AJ60" i="3"/>
  <c r="AJ46" i="3"/>
  <c r="AJ43" i="3"/>
  <c r="AJ57" i="3"/>
  <c r="AJ50" i="3"/>
  <c r="AJ45" i="3"/>
  <c r="AJ39" i="3"/>
  <c r="AJ35" i="3"/>
  <c r="AJ42" i="3"/>
  <c r="AJ33" i="3"/>
  <c r="AJ26" i="3"/>
  <c r="AJ25" i="3"/>
  <c r="AJ41" i="3"/>
  <c r="AJ28" i="3"/>
  <c r="AJ27" i="3"/>
  <c r="AJ20" i="3"/>
  <c r="AJ19" i="3"/>
  <c r="AJ12" i="3"/>
  <c r="AJ10" i="3"/>
  <c r="AJ44" i="3"/>
  <c r="AJ29" i="3"/>
  <c r="AJ22" i="3"/>
  <c r="AJ21" i="3"/>
  <c r="AJ14" i="3"/>
  <c r="AJ13" i="3"/>
  <c r="AJ34" i="3"/>
  <c r="AK79" i="3"/>
  <c r="AK75" i="3"/>
  <c r="AK71" i="3"/>
  <c r="AK72" i="3"/>
  <c r="AK68" i="3"/>
  <c r="AK64" i="3"/>
  <c r="AK60" i="3"/>
  <c r="AK81" i="3"/>
  <c r="AK77" i="3"/>
  <c r="AK82" i="3"/>
  <c r="AK78" i="3"/>
  <c r="AK74" i="3"/>
  <c r="AK66" i="3"/>
  <c r="AK62" i="3"/>
  <c r="AK61" i="3"/>
  <c r="AK69" i="3"/>
  <c r="AK59" i="3"/>
  <c r="AK55" i="3"/>
  <c r="AK51" i="3"/>
  <c r="AK63" i="3"/>
  <c r="AK65" i="3"/>
  <c r="AK67" i="3"/>
  <c r="AK73" i="3"/>
  <c r="AK52" i="3"/>
  <c r="AK50" i="3"/>
  <c r="AK46" i="3"/>
  <c r="AK42" i="3"/>
  <c r="AK54" i="3"/>
  <c r="AK57" i="3"/>
  <c r="AK56" i="3"/>
  <c r="AK58" i="3"/>
  <c r="AK53" i="3"/>
  <c r="AK48" i="3"/>
  <c r="AK40" i="3"/>
  <c r="AK37" i="3"/>
  <c r="AK33" i="3"/>
  <c r="AK43" i="3"/>
  <c r="AK49" i="3"/>
  <c r="AK38" i="3"/>
  <c r="AK34" i="3"/>
  <c r="AK30" i="3"/>
  <c r="AK26" i="3"/>
  <c r="AK22" i="3"/>
  <c r="AK18" i="3"/>
  <c r="AK14" i="3"/>
  <c r="AK44" i="3"/>
  <c r="AK36" i="3"/>
  <c r="AK32" i="3"/>
  <c r="AK28" i="3"/>
  <c r="AK24" i="3"/>
  <c r="AK20" i="3"/>
  <c r="AK25" i="3"/>
  <c r="AK17" i="3"/>
  <c r="AK27" i="3"/>
  <c r="AK19" i="3"/>
  <c r="AK29" i="3"/>
  <c r="AK21" i="3"/>
  <c r="AK13" i="3"/>
  <c r="AK47" i="3"/>
  <c r="AK35" i="3"/>
  <c r="AK31" i="3"/>
  <c r="AK23" i="3"/>
  <c r="AK7" i="3"/>
  <c r="AM8" i="3"/>
  <c r="AI11" i="3"/>
  <c r="AN17" i="3"/>
  <c r="AM20" i="3"/>
  <c r="AL80" i="3"/>
  <c r="AL81" i="3"/>
  <c r="AL70" i="3"/>
  <c r="AL67" i="3"/>
  <c r="AL82" i="3"/>
  <c r="AL76" i="3"/>
  <c r="AL69" i="3"/>
  <c r="AL62" i="3"/>
  <c r="AL63" i="3"/>
  <c r="AL73" i="3"/>
  <c r="AL71" i="3"/>
  <c r="AL64" i="3"/>
  <c r="AL75" i="3"/>
  <c r="AL66" i="3"/>
  <c r="AL57" i="3"/>
  <c r="AL61" i="3"/>
  <c r="AL77" i="3"/>
  <c r="AL72" i="3"/>
  <c r="AL52" i="3"/>
  <c r="AL78" i="3"/>
  <c r="AL74" i="3"/>
  <c r="AL68" i="3"/>
  <c r="AL56" i="3"/>
  <c r="AL60" i="3"/>
  <c r="AL58" i="3"/>
  <c r="AL55" i="3"/>
  <c r="AL53" i="3"/>
  <c r="AL43" i="3"/>
  <c r="AL65" i="3"/>
  <c r="AL51" i="3"/>
  <c r="AL49" i="3"/>
  <c r="AL46" i="3"/>
  <c r="AL38" i="3"/>
  <c r="AL11" i="3"/>
  <c r="AL45" i="3"/>
  <c r="AL59" i="3"/>
  <c r="AL44" i="3"/>
  <c r="AL41" i="3"/>
  <c r="AL36" i="3"/>
  <c r="AL47" i="3"/>
  <c r="AL26" i="3"/>
  <c r="AL18" i="3"/>
  <c r="AL39" i="3"/>
  <c r="AL27" i="3"/>
  <c r="AL32" i="3"/>
  <c r="AL28" i="3"/>
  <c r="AL20" i="3"/>
  <c r="AL37" i="3"/>
  <c r="AL29" i="3"/>
  <c r="AL13" i="3"/>
  <c r="AL30" i="3"/>
  <c r="AL22" i="3"/>
  <c r="AL14" i="3"/>
  <c r="AL35" i="3"/>
  <c r="AL34" i="3"/>
  <c r="AL31" i="3"/>
  <c r="AL23" i="3"/>
  <c r="AL40" i="3"/>
  <c r="AL24" i="3"/>
  <c r="AL7" i="3"/>
  <c r="AN8" i="3"/>
  <c r="AJ11" i="3"/>
  <c r="AI14" i="3"/>
  <c r="AJ16" i="3"/>
  <c r="AM80" i="3"/>
  <c r="AM76" i="3"/>
  <c r="AM72" i="3"/>
  <c r="AM81" i="3"/>
  <c r="AM77" i="3"/>
  <c r="AM73" i="3"/>
  <c r="AM69" i="3"/>
  <c r="AM65" i="3"/>
  <c r="AM61" i="3"/>
  <c r="AM82" i="3"/>
  <c r="AM78" i="3"/>
  <c r="AM79" i="3"/>
  <c r="AM75" i="3"/>
  <c r="AM71" i="3"/>
  <c r="AM67" i="3"/>
  <c r="AM68" i="3"/>
  <c r="AM64" i="3"/>
  <c r="AM56" i="3"/>
  <c r="AM52" i="3"/>
  <c r="AM70" i="3"/>
  <c r="AM74" i="3"/>
  <c r="AM66" i="3"/>
  <c r="AM62" i="3"/>
  <c r="AM47" i="3"/>
  <c r="AM43" i="3"/>
  <c r="AM60" i="3"/>
  <c r="AM58" i="3"/>
  <c r="AM57" i="3"/>
  <c r="AM53" i="3"/>
  <c r="AM51" i="3"/>
  <c r="AM49" i="3"/>
  <c r="AM46" i="3"/>
  <c r="AM38" i="3"/>
  <c r="AM45" i="3"/>
  <c r="AM42" i="3"/>
  <c r="AM39" i="3"/>
  <c r="AM35" i="3"/>
  <c r="AM31" i="3"/>
  <c r="AM27" i="3"/>
  <c r="AM23" i="3"/>
  <c r="AM19" i="3"/>
  <c r="AM15" i="3"/>
  <c r="AM59" i="3"/>
  <c r="AM50" i="3"/>
  <c r="AM54" i="3"/>
  <c r="AM55" i="3"/>
  <c r="AM48" i="3"/>
  <c r="AM40" i="3"/>
  <c r="AM37" i="3"/>
  <c r="AM33" i="3"/>
  <c r="AM29" i="3"/>
  <c r="AM25" i="3"/>
  <c r="AM21" i="3"/>
  <c r="AM17" i="3"/>
  <c r="AM13" i="3"/>
  <c r="AM32" i="3"/>
  <c r="AM41" i="3"/>
  <c r="AM30" i="3"/>
  <c r="AM22" i="3"/>
  <c r="AM14" i="3"/>
  <c r="AM44" i="3"/>
  <c r="AM16" i="3"/>
  <c r="AI9" i="3"/>
  <c r="AK11" i="3"/>
  <c r="AN14" i="3"/>
  <c r="AL16" i="3"/>
  <c r="AJ24" i="3"/>
  <c r="AJ31" i="3"/>
  <c r="AJ9" i="3"/>
  <c r="AL33" i="3"/>
  <c r="AN7" i="3"/>
  <c r="AI8" i="3"/>
  <c r="AK9" i="3"/>
  <c r="AN11" i="3"/>
  <c r="AJ15" i="3"/>
  <c r="AJ18" i="3"/>
  <c r="AM26" i="3"/>
  <c r="AL42" i="3"/>
  <c r="AO23" i="2"/>
  <c r="AO39" i="2"/>
  <c r="AM11" i="2"/>
  <c r="AI25" i="2"/>
  <c r="AM15" i="2"/>
  <c r="AK7" i="2"/>
  <c r="AN22" i="2"/>
  <c r="AK82" i="2"/>
  <c r="AK79" i="2"/>
  <c r="AK80" i="2"/>
  <c r="AK81" i="2"/>
  <c r="AK73" i="2"/>
  <c r="AK64" i="2"/>
  <c r="AK66" i="2"/>
  <c r="AK57" i="2"/>
  <c r="AK53" i="2"/>
  <c r="AK61" i="2"/>
  <c r="AK77" i="2"/>
  <c r="AK63" i="2"/>
  <c r="AK58" i="2"/>
  <c r="AK72" i="2"/>
  <c r="AK65" i="2"/>
  <c r="AK74" i="2"/>
  <c r="AK67" i="2"/>
  <c r="AK59" i="2"/>
  <c r="AK55" i="2"/>
  <c r="AK78" i="2"/>
  <c r="AK69" i="2"/>
  <c r="AK60" i="2"/>
  <c r="AK62" i="2"/>
  <c r="AK51" i="2"/>
  <c r="AK46" i="2"/>
  <c r="AK52" i="2"/>
  <c r="AK71" i="2"/>
  <c r="AK48" i="2"/>
  <c r="AK50" i="2"/>
  <c r="AK49" i="2"/>
  <c r="AK43" i="2"/>
  <c r="AK30" i="2"/>
  <c r="AK26" i="2"/>
  <c r="AK38" i="2"/>
  <c r="AK39" i="2"/>
  <c r="AK40" i="2"/>
  <c r="AK32" i="2"/>
  <c r="AK47" i="2"/>
  <c r="AK44" i="2"/>
  <c r="AK41" i="2"/>
  <c r="AK33" i="2"/>
  <c r="AK42" i="2"/>
  <c r="AK34" i="2"/>
  <c r="AK20" i="2"/>
  <c r="AK18" i="2"/>
  <c r="AK21" i="2"/>
  <c r="AK22" i="2"/>
  <c r="AK15" i="2"/>
  <c r="AK23" i="2"/>
  <c r="AK19" i="2"/>
  <c r="AK8" i="2"/>
  <c r="AK24" i="2"/>
  <c r="AK16" i="2"/>
  <c r="AK36" i="2"/>
  <c r="AK28" i="2"/>
  <c r="AK25" i="2"/>
  <c r="AK9" i="2"/>
  <c r="AK29" i="2"/>
  <c r="AK17" i="2"/>
  <c r="AK13" i="2"/>
  <c r="BC9" i="2"/>
  <c r="AL71" i="2"/>
  <c r="AL67" i="2"/>
  <c r="AL80" i="2"/>
  <c r="AL76" i="2"/>
  <c r="AL72" i="2"/>
  <c r="AL68" i="2"/>
  <c r="AL64" i="2"/>
  <c r="AL60" i="2"/>
  <c r="AL73" i="2"/>
  <c r="AL69" i="2"/>
  <c r="AL65" i="2"/>
  <c r="AL61" i="2"/>
  <c r="AL66" i="2"/>
  <c r="AL70" i="2"/>
  <c r="AL58" i="2"/>
  <c r="AL50" i="2"/>
  <c r="AL82" i="2"/>
  <c r="AL74" i="2"/>
  <c r="AL78" i="2"/>
  <c r="AL62" i="2"/>
  <c r="AL56" i="2"/>
  <c r="AL52" i="2"/>
  <c r="AL59" i="2"/>
  <c r="AL51" i="2"/>
  <c r="AL53" i="2"/>
  <c r="AL47" i="2"/>
  <c r="AL43" i="2"/>
  <c r="AL39" i="2"/>
  <c r="AL35" i="2"/>
  <c r="AL31" i="2"/>
  <c r="AL44" i="2"/>
  <c r="AL36" i="2"/>
  <c r="AL32" i="2"/>
  <c r="AL57" i="2"/>
  <c r="AL45" i="2"/>
  <c r="AL38" i="2"/>
  <c r="AL27" i="2"/>
  <c r="AL23" i="2"/>
  <c r="AL41" i="2"/>
  <c r="AL33" i="2"/>
  <c r="AL28" i="2"/>
  <c r="AL42" i="2"/>
  <c r="AL34" i="2"/>
  <c r="AL55" i="2"/>
  <c r="AL37" i="2"/>
  <c r="AL21" i="2"/>
  <c r="AL22" i="2"/>
  <c r="AL49" i="2"/>
  <c r="AL19" i="2"/>
  <c r="AL8" i="2"/>
  <c r="AL16" i="2"/>
  <c r="AL12" i="2"/>
  <c r="AL25" i="2"/>
  <c r="AL9" i="2"/>
  <c r="AL13" i="2"/>
  <c r="AL29" i="2"/>
  <c r="AL10" i="2"/>
  <c r="AN16" i="2"/>
  <c r="AM8" i="2"/>
  <c r="AN12" i="2"/>
  <c r="R83" i="2"/>
  <c r="AL26" i="2"/>
  <c r="AM79" i="2"/>
  <c r="AM80" i="2"/>
  <c r="AM81" i="2"/>
  <c r="AM82" i="2"/>
  <c r="AM78" i="2"/>
  <c r="AM75" i="2"/>
  <c r="AM68" i="2"/>
  <c r="AM61" i="2"/>
  <c r="AM58" i="2"/>
  <c r="AM54" i="2"/>
  <c r="AM77" i="2"/>
  <c r="AM65" i="2"/>
  <c r="AM59" i="2"/>
  <c r="AM67" i="2"/>
  <c r="AM76" i="2"/>
  <c r="AM69" i="2"/>
  <c r="AM62" i="2"/>
  <c r="AM60" i="2"/>
  <c r="AM56" i="2"/>
  <c r="AM71" i="2"/>
  <c r="AM66" i="2"/>
  <c r="AM64" i="2"/>
  <c r="AM53" i="2"/>
  <c r="AM52" i="2"/>
  <c r="AM47" i="2"/>
  <c r="AM43" i="2"/>
  <c r="AM73" i="2"/>
  <c r="AM48" i="2"/>
  <c r="AM49" i="2"/>
  <c r="AM51" i="2"/>
  <c r="AM46" i="2"/>
  <c r="AM27" i="2"/>
  <c r="AM31" i="2"/>
  <c r="AM50" i="2"/>
  <c r="AM41" i="2"/>
  <c r="AM40" i="2"/>
  <c r="AM33" i="2"/>
  <c r="AM28" i="2"/>
  <c r="AM44" i="2"/>
  <c r="AM42" i="2"/>
  <c r="AM34" i="2"/>
  <c r="AM29" i="2"/>
  <c r="AM35" i="2"/>
  <c r="AM37" i="2"/>
  <c r="AM36" i="2"/>
  <c r="AM30" i="2"/>
  <c r="AM19" i="2"/>
  <c r="AM23" i="2"/>
  <c r="AM16" i="2"/>
  <c r="AM12" i="2"/>
  <c r="AM38" i="2"/>
  <c r="AM25" i="2"/>
  <c r="AM9" i="2"/>
  <c r="AM17" i="2"/>
  <c r="AM13" i="2"/>
  <c r="AM10" i="2"/>
  <c r="AM45" i="2"/>
  <c r="AM18" i="2"/>
  <c r="AM14" i="2"/>
  <c r="AK10" i="2"/>
  <c r="AL7" i="2"/>
  <c r="AI34" i="2"/>
  <c r="AJ78" i="2"/>
  <c r="AJ74" i="2"/>
  <c r="AJ66" i="2"/>
  <c r="AJ62" i="2"/>
  <c r="AJ79" i="2"/>
  <c r="AJ75" i="2"/>
  <c r="AJ67" i="2"/>
  <c r="AJ80" i="2"/>
  <c r="AJ72" i="2"/>
  <c r="AJ68" i="2"/>
  <c r="AJ64" i="2"/>
  <c r="AJ60" i="2"/>
  <c r="AJ73" i="2"/>
  <c r="AJ81" i="2"/>
  <c r="AJ53" i="2"/>
  <c r="AJ77" i="2"/>
  <c r="AJ65" i="2"/>
  <c r="AJ55" i="2"/>
  <c r="AJ51" i="2"/>
  <c r="AJ50" i="2"/>
  <c r="AJ49" i="2"/>
  <c r="AJ58" i="2"/>
  <c r="AJ56" i="2"/>
  <c r="AJ46" i="2"/>
  <c r="AJ42" i="2"/>
  <c r="AJ38" i="2"/>
  <c r="AJ34" i="2"/>
  <c r="AJ54" i="2"/>
  <c r="AJ52" i="2"/>
  <c r="AJ43" i="2"/>
  <c r="AJ39" i="2"/>
  <c r="AJ35" i="2"/>
  <c r="AJ36" i="2"/>
  <c r="AJ37" i="2"/>
  <c r="AJ26" i="2"/>
  <c r="AJ45" i="2"/>
  <c r="AJ31" i="2"/>
  <c r="AJ27" i="2"/>
  <c r="AJ23" i="2"/>
  <c r="AJ19" i="2"/>
  <c r="AJ40" i="2"/>
  <c r="AJ32" i="2"/>
  <c r="AJ48" i="2"/>
  <c r="AJ44" i="2"/>
  <c r="AJ41" i="2"/>
  <c r="AJ29" i="2"/>
  <c r="AJ20" i="2"/>
  <c r="AJ21" i="2"/>
  <c r="AJ11" i="2"/>
  <c r="AJ15" i="2"/>
  <c r="AJ33" i="2"/>
  <c r="AJ8" i="2"/>
  <c r="AJ24" i="2"/>
  <c r="AJ16" i="2"/>
  <c r="AJ25" i="2"/>
  <c r="AJ9" i="2"/>
  <c r="AK11" i="2"/>
  <c r="AI17" i="2"/>
  <c r="AL18" i="2"/>
  <c r="AM21" i="2"/>
  <c r="AN7" i="2"/>
  <c r="AN11" i="2"/>
  <c r="AO15" i="2"/>
  <c r="AO20" i="2"/>
  <c r="AO21" i="2"/>
  <c r="AO22" i="2"/>
  <c r="AO31" i="2"/>
  <c r="AN80" i="2"/>
  <c r="AN76" i="2"/>
  <c r="AN72" i="2"/>
  <c r="AN68" i="2"/>
  <c r="AN60" i="2"/>
  <c r="AN81" i="2"/>
  <c r="AN77" i="2"/>
  <c r="AN73" i="2"/>
  <c r="AN69" i="2"/>
  <c r="AN65" i="2"/>
  <c r="AN61" i="2"/>
  <c r="AN82" i="2"/>
  <c r="AN78" i="2"/>
  <c r="AN74" i="2"/>
  <c r="AN70" i="2"/>
  <c r="AN62" i="2"/>
  <c r="AN63" i="2"/>
  <c r="AN59" i="2"/>
  <c r="AN55" i="2"/>
  <c r="AN51" i="2"/>
  <c r="AN67" i="2"/>
  <c r="AN79" i="2"/>
  <c r="AN71" i="2"/>
  <c r="AN57" i="2"/>
  <c r="AN53" i="2"/>
  <c r="AN49" i="2"/>
  <c r="AN56" i="2"/>
  <c r="AN52" i="2"/>
  <c r="AN47" i="2"/>
  <c r="AN48" i="2"/>
  <c r="AN44" i="2"/>
  <c r="AN40" i="2"/>
  <c r="AN36" i="2"/>
  <c r="AN32" i="2"/>
  <c r="AN75" i="2"/>
  <c r="AN45" i="2"/>
  <c r="AN37" i="2"/>
  <c r="AN50" i="2"/>
  <c r="AN39" i="2"/>
  <c r="AN28" i="2"/>
  <c r="AN24" i="2"/>
  <c r="AN20" i="2"/>
  <c r="AN34" i="2"/>
  <c r="AN25" i="2"/>
  <c r="AN21" i="2"/>
  <c r="AN35" i="2"/>
  <c r="AN46" i="2"/>
  <c r="AN38" i="2"/>
  <c r="AO80" i="2"/>
  <c r="AO81" i="2"/>
  <c r="AO77" i="2"/>
  <c r="AO82" i="2"/>
  <c r="AO79" i="2"/>
  <c r="AO70" i="2"/>
  <c r="AO68" i="2"/>
  <c r="AO61" i="2"/>
  <c r="AO59" i="2"/>
  <c r="AO55" i="2"/>
  <c r="AO74" i="2"/>
  <c r="AO72" i="2"/>
  <c r="AO67" i="2"/>
  <c r="AO65" i="2"/>
  <c r="AO56" i="2"/>
  <c r="AO78" i="2"/>
  <c r="AO76" i="2"/>
  <c r="AO71" i="2"/>
  <c r="AO69" i="2"/>
  <c r="AO62" i="2"/>
  <c r="AO60" i="2"/>
  <c r="AO57" i="2"/>
  <c r="AO66" i="2"/>
  <c r="AO64" i="2"/>
  <c r="AO58" i="2"/>
  <c r="AO54" i="2"/>
  <c r="AO48" i="2"/>
  <c r="AO49" i="2"/>
  <c r="AO53" i="2"/>
  <c r="AO47" i="2"/>
  <c r="AO42" i="2"/>
  <c r="AO41" i="2"/>
  <c r="AO34" i="2"/>
  <c r="AO33" i="2"/>
  <c r="AO32" i="2"/>
  <c r="AO29" i="2"/>
  <c r="AO35" i="2"/>
  <c r="AO30" i="2"/>
  <c r="AO51" i="2"/>
  <c r="AO46" i="2"/>
  <c r="AO37" i="2"/>
  <c r="AO36" i="2"/>
  <c r="AO45" i="2"/>
  <c r="AO43" i="2"/>
  <c r="AO7" i="2"/>
  <c r="AO11" i="2"/>
  <c r="AN14" i="2"/>
  <c r="AN18" i="2"/>
  <c r="AN26" i="2"/>
  <c r="AN27" i="2"/>
  <c r="AN10" i="2"/>
  <c r="AO14" i="2"/>
  <c r="AO18" i="2"/>
  <c r="AO26" i="2"/>
  <c r="AO27" i="2"/>
  <c r="AO10" i="2"/>
  <c r="AN13" i="2"/>
  <c r="I83" i="2"/>
  <c r="AN9" i="2"/>
  <c r="AO13" i="2"/>
  <c r="AO17" i="2"/>
  <c r="AO24" i="2"/>
  <c r="AO25" i="2"/>
  <c r="AN23" i="2"/>
  <c r="AN30" i="2"/>
  <c r="AE4" i="1"/>
  <c r="BC9" i="1"/>
  <c r="AA4" i="1"/>
  <c r="AF4" i="1"/>
  <c r="AB4" i="1"/>
  <c r="AC4" i="1"/>
  <c r="AF14" i="3" l="1"/>
  <c r="AH14" i="3"/>
  <c r="AD83" i="3"/>
  <c r="AM83" i="3" s="1"/>
  <c r="AM6" i="3"/>
  <c r="AH27" i="3"/>
  <c r="AF27" i="3"/>
  <c r="AH33" i="3"/>
  <c r="AF33" i="3"/>
  <c r="AH38" i="3"/>
  <c r="AF38" i="3"/>
  <c r="AF69" i="3"/>
  <c r="AH69" i="3"/>
  <c r="AF53" i="3"/>
  <c r="AH53" i="3"/>
  <c r="AH55" i="3"/>
  <c r="AF55" i="3"/>
  <c r="AF74" i="3"/>
  <c r="AH74" i="3"/>
  <c r="AB83" i="3"/>
  <c r="AK83" i="3" s="1"/>
  <c r="AK6" i="3"/>
  <c r="AH10" i="3"/>
  <c r="AF10" i="3"/>
  <c r="Z83" i="3"/>
  <c r="AI83" i="3" s="1"/>
  <c r="AI6" i="3"/>
  <c r="AH17" i="3"/>
  <c r="AF17" i="3"/>
  <c r="AH29" i="3"/>
  <c r="AF29" i="3"/>
  <c r="AF32" i="3"/>
  <c r="AH32" i="3"/>
  <c r="AF15" i="3"/>
  <c r="AH15" i="3"/>
  <c r="AH49" i="3"/>
  <c r="AF49" i="3"/>
  <c r="AH41" i="3"/>
  <c r="AF41" i="3"/>
  <c r="AF62" i="3"/>
  <c r="AH62" i="3"/>
  <c r="AH59" i="3"/>
  <c r="AF59" i="3"/>
  <c r="AF77" i="3"/>
  <c r="AH77" i="3"/>
  <c r="AH21" i="3"/>
  <c r="AF21" i="3"/>
  <c r="AH43" i="3"/>
  <c r="AF43" i="3"/>
  <c r="AH37" i="3"/>
  <c r="AF37" i="3"/>
  <c r="AH23" i="3"/>
  <c r="AF23" i="3"/>
  <c r="AF51" i="3"/>
  <c r="AH51" i="3"/>
  <c r="AF54" i="3"/>
  <c r="AH54" i="3"/>
  <c r="AH75" i="3"/>
  <c r="AF75" i="3"/>
  <c r="AH63" i="3"/>
  <c r="AF63" i="3"/>
  <c r="AF78" i="3"/>
  <c r="AH78" i="3"/>
  <c r="AF35" i="3"/>
  <c r="AH35" i="3"/>
  <c r="AF12" i="3"/>
  <c r="AH12" i="3"/>
  <c r="AF18" i="3"/>
  <c r="AH18" i="3"/>
  <c r="AF31" i="3"/>
  <c r="AH31" i="3"/>
  <c r="AH47" i="3"/>
  <c r="AF47" i="3"/>
  <c r="AH50" i="3"/>
  <c r="AF50" i="3"/>
  <c r="AH48" i="3"/>
  <c r="AF48" i="3"/>
  <c r="AF71" i="3"/>
  <c r="AH71" i="3"/>
  <c r="AF79" i="3"/>
  <c r="AH79" i="3"/>
  <c r="AF8" i="3"/>
  <c r="AF22" i="3"/>
  <c r="AH22" i="3"/>
  <c r="AF40" i="3"/>
  <c r="AH40" i="3"/>
  <c r="AF20" i="3"/>
  <c r="AH20" i="3"/>
  <c r="AF26" i="3"/>
  <c r="AH26" i="3"/>
  <c r="AH11" i="3"/>
  <c r="AF11" i="3"/>
  <c r="AH56" i="3"/>
  <c r="AF56" i="3"/>
  <c r="AF52" i="3"/>
  <c r="AH52" i="3"/>
  <c r="AF57" i="3"/>
  <c r="AH57" i="3"/>
  <c r="AF80" i="3"/>
  <c r="AH80" i="3"/>
  <c r="AH67" i="3"/>
  <c r="AF67" i="3"/>
  <c r="AE83" i="3"/>
  <c r="AN83" i="3" s="1"/>
  <c r="AN6" i="3"/>
  <c r="AF30" i="3"/>
  <c r="AH30" i="3"/>
  <c r="AF28" i="3"/>
  <c r="AH28" i="3"/>
  <c r="AF39" i="3"/>
  <c r="AH39" i="3"/>
  <c r="AF42" i="3"/>
  <c r="AH42" i="3"/>
  <c r="AH61" i="3"/>
  <c r="AF61" i="3"/>
  <c r="AH65" i="3"/>
  <c r="AF65" i="3"/>
  <c r="AH58" i="3"/>
  <c r="AF58" i="3"/>
  <c r="AF60" i="3"/>
  <c r="AH60" i="3"/>
  <c r="AF64" i="3"/>
  <c r="AH64" i="3"/>
  <c r="AH13" i="3"/>
  <c r="AF13" i="3"/>
  <c r="AA83" i="3"/>
  <c r="AJ83" i="3" s="1"/>
  <c r="AJ6" i="3"/>
  <c r="AH9" i="3"/>
  <c r="AF9" i="3"/>
  <c r="Y83" i="3"/>
  <c r="AH83" i="3" s="1"/>
  <c r="AH6" i="3"/>
  <c r="AF6" i="3"/>
  <c r="AH46" i="3"/>
  <c r="AF46" i="3"/>
  <c r="AH25" i="3"/>
  <c r="AF25" i="3"/>
  <c r="AF45" i="3"/>
  <c r="AH45" i="3"/>
  <c r="AH36" i="3"/>
  <c r="AF36" i="3"/>
  <c r="AF66" i="3"/>
  <c r="AH66" i="3"/>
  <c r="AF76" i="3"/>
  <c r="AH76" i="3"/>
  <c r="AF68" i="3"/>
  <c r="AH68" i="3"/>
  <c r="AF73" i="3"/>
  <c r="AH73" i="3"/>
  <c r="BB10" i="3"/>
  <c r="AC83" i="3"/>
  <c r="AL83" i="3" s="1"/>
  <c r="AL6" i="3"/>
  <c r="AF16" i="3"/>
  <c r="AH16" i="3"/>
  <c r="AF7" i="3"/>
  <c r="AH7" i="3"/>
  <c r="AH19" i="3"/>
  <c r="AF19" i="3"/>
  <c r="AF24" i="3"/>
  <c r="AH24" i="3"/>
  <c r="AH34" i="3"/>
  <c r="AF34" i="3"/>
  <c r="AF44" i="3"/>
  <c r="AH44" i="3"/>
  <c r="AF70" i="3"/>
  <c r="AH70" i="3"/>
  <c r="AF81" i="3"/>
  <c r="AH81" i="3"/>
  <c r="AF72" i="3"/>
  <c r="AH72" i="3"/>
  <c r="AH82" i="3"/>
  <c r="AF82" i="3"/>
  <c r="AI31" i="2"/>
  <c r="AG31" i="2"/>
  <c r="AG66" i="2"/>
  <c r="AI66" i="2"/>
  <c r="AI24" i="2"/>
  <c r="AG24" i="2"/>
  <c r="AF83" i="2"/>
  <c r="AO83" i="2" s="1"/>
  <c r="AI39" i="2"/>
  <c r="AG39" i="2"/>
  <c r="AG48" i="2"/>
  <c r="AI48" i="2"/>
  <c r="AG50" i="2"/>
  <c r="AI50" i="2"/>
  <c r="AG77" i="2"/>
  <c r="AI77" i="2"/>
  <c r="AG73" i="2"/>
  <c r="AI73" i="2"/>
  <c r="AI80" i="2"/>
  <c r="AG80" i="2"/>
  <c r="AG46" i="2"/>
  <c r="AI46" i="2"/>
  <c r="AI7" i="2"/>
  <c r="AG7" i="2"/>
  <c r="AI30" i="2"/>
  <c r="AG30" i="2"/>
  <c r="AI55" i="2"/>
  <c r="AG55" i="2"/>
  <c r="AG59" i="2"/>
  <c r="AI59" i="2"/>
  <c r="AG61" i="2"/>
  <c r="AI61" i="2"/>
  <c r="AG75" i="2"/>
  <c r="AI75" i="2"/>
  <c r="AI79" i="2"/>
  <c r="AG79" i="2"/>
  <c r="AG28" i="2"/>
  <c r="AG34" i="2"/>
  <c r="AG25" i="2"/>
  <c r="AG71" i="2"/>
  <c r="AI71" i="2"/>
  <c r="AA83" i="2"/>
  <c r="AJ83" i="2" s="1"/>
  <c r="AG6" i="2"/>
  <c r="AJ6" i="2"/>
  <c r="AI20" i="2"/>
  <c r="AG20" i="2"/>
  <c r="AI76" i="2"/>
  <c r="AG76" i="2"/>
  <c r="AI52" i="2"/>
  <c r="AG52" i="2"/>
  <c r="AI78" i="2"/>
  <c r="AG78" i="2"/>
  <c r="AI35" i="2"/>
  <c r="AG35" i="2"/>
  <c r="AD83" i="2"/>
  <c r="AM83" i="2" s="1"/>
  <c r="AM6" i="2"/>
  <c r="AI72" i="2"/>
  <c r="AG72" i="2"/>
  <c r="AI18" i="2"/>
  <c r="AG18" i="2"/>
  <c r="AG65" i="2"/>
  <c r="AI65" i="2"/>
  <c r="AG41" i="2"/>
  <c r="AI41" i="2"/>
  <c r="AG38" i="2"/>
  <c r="AI38" i="2"/>
  <c r="AI47" i="2"/>
  <c r="AG47" i="2"/>
  <c r="AG67" i="2"/>
  <c r="AI67" i="2"/>
  <c r="AG70" i="2"/>
  <c r="AI70" i="2"/>
  <c r="AI56" i="2"/>
  <c r="AG56" i="2"/>
  <c r="AI82" i="2"/>
  <c r="AG82" i="2"/>
  <c r="AG33" i="2"/>
  <c r="AI33" i="2"/>
  <c r="AI16" i="2"/>
  <c r="AG16" i="2"/>
  <c r="AI11" i="2"/>
  <c r="AG11" i="2"/>
  <c r="AI15" i="2"/>
  <c r="AG15" i="2"/>
  <c r="BC10" i="2"/>
  <c r="AG26" i="2"/>
  <c r="AI26" i="2"/>
  <c r="AE83" i="2"/>
  <c r="AN83" i="2" s="1"/>
  <c r="AN6" i="2"/>
  <c r="AG37" i="2"/>
  <c r="AI37" i="2"/>
  <c r="AG63" i="2"/>
  <c r="AI63" i="2"/>
  <c r="AG22" i="2"/>
  <c r="AI22" i="2"/>
  <c r="AI14" i="2"/>
  <c r="AG14" i="2"/>
  <c r="AG21" i="2"/>
  <c r="AI21" i="2"/>
  <c r="AG42" i="2"/>
  <c r="AI42" i="2"/>
  <c r="AI36" i="2"/>
  <c r="AG36" i="2"/>
  <c r="AI51" i="2"/>
  <c r="AG51" i="2"/>
  <c r="AG74" i="2"/>
  <c r="AI74" i="2"/>
  <c r="AI53" i="2"/>
  <c r="AG53" i="2"/>
  <c r="AI64" i="2"/>
  <c r="AG64" i="2"/>
  <c r="AI81" i="2"/>
  <c r="AG81" i="2"/>
  <c r="AI23" i="2"/>
  <c r="AG23" i="2"/>
  <c r="AI8" i="2"/>
  <c r="AG8" i="2"/>
  <c r="AG32" i="2"/>
  <c r="AI32" i="2"/>
  <c r="AG10" i="2"/>
  <c r="AI49" i="2"/>
  <c r="AG49" i="2"/>
  <c r="AC83" i="2"/>
  <c r="AL83" i="2" s="1"/>
  <c r="AL6" i="2"/>
  <c r="AI44" i="2"/>
  <c r="AG44" i="2"/>
  <c r="AI43" i="2"/>
  <c r="AG43" i="2"/>
  <c r="AI60" i="2"/>
  <c r="AG60" i="2"/>
  <c r="AI54" i="2"/>
  <c r="AG54" i="2"/>
  <c r="AI57" i="2"/>
  <c r="AG57" i="2"/>
  <c r="AG62" i="2"/>
  <c r="AI62" i="2"/>
  <c r="AI19" i="2"/>
  <c r="AG19" i="2"/>
  <c r="AI12" i="2"/>
  <c r="AG12" i="2"/>
  <c r="AJ13" i="2"/>
  <c r="AG13" i="2"/>
  <c r="Z83" i="2"/>
  <c r="AI83" i="2" s="1"/>
  <c r="AG17" i="2"/>
  <c r="AB83" i="2"/>
  <c r="AK83" i="2" s="1"/>
  <c r="AK6" i="2"/>
  <c r="AG9" i="2"/>
  <c r="AG40" i="2"/>
  <c r="AI40" i="2"/>
  <c r="AI29" i="2"/>
  <c r="AG29" i="2"/>
  <c r="AI45" i="2"/>
  <c r="AG45" i="2"/>
  <c r="AI58" i="2"/>
  <c r="AG58" i="2"/>
  <c r="AI68" i="2"/>
  <c r="AG68" i="2"/>
  <c r="AG69" i="2"/>
  <c r="AI69" i="2"/>
  <c r="AI27" i="2"/>
  <c r="AG27" i="2"/>
  <c r="BC10" i="1"/>
  <c r="AQ46" i="3" l="1"/>
  <c r="AR46" i="3"/>
  <c r="AR39" i="3"/>
  <c r="AQ39" i="3"/>
  <c r="AQ44" i="3"/>
  <c r="AR44" i="3"/>
  <c r="AQ7" i="3"/>
  <c r="AR7" i="3"/>
  <c r="AR36" i="3"/>
  <c r="AQ36" i="3"/>
  <c r="AF83" i="3"/>
  <c r="AQ6" i="3"/>
  <c r="AR6" i="3"/>
  <c r="AQ28" i="3"/>
  <c r="AR28" i="3"/>
  <c r="AQ80" i="3"/>
  <c r="AR80" i="3"/>
  <c r="AQ22" i="3"/>
  <c r="AR22" i="3"/>
  <c r="AQ50" i="3"/>
  <c r="AR50" i="3"/>
  <c r="AQ75" i="3"/>
  <c r="AR75" i="3"/>
  <c r="AR37" i="3"/>
  <c r="AQ37" i="3"/>
  <c r="AQ59" i="3"/>
  <c r="AR59" i="3"/>
  <c r="AR55" i="3"/>
  <c r="AQ55" i="3"/>
  <c r="AQ33" i="3"/>
  <c r="AR33" i="3"/>
  <c r="AQ72" i="3"/>
  <c r="AR72" i="3"/>
  <c r="AR70" i="3"/>
  <c r="AQ70" i="3"/>
  <c r="AQ40" i="3"/>
  <c r="AR40" i="3"/>
  <c r="AR17" i="3"/>
  <c r="AQ17" i="3"/>
  <c r="AR34" i="3"/>
  <c r="AQ34" i="3"/>
  <c r="AQ73" i="3"/>
  <c r="AR73" i="3"/>
  <c r="AR61" i="3"/>
  <c r="AQ61" i="3"/>
  <c r="AR8" i="3"/>
  <c r="AQ8" i="3"/>
  <c r="AQ12" i="3"/>
  <c r="AR12" i="3"/>
  <c r="AR15" i="3"/>
  <c r="AQ15" i="3"/>
  <c r="AQ57" i="3"/>
  <c r="AR57" i="3"/>
  <c r="AR26" i="3"/>
  <c r="AQ26" i="3"/>
  <c r="AQ47" i="3"/>
  <c r="AR47" i="3"/>
  <c r="AQ43" i="3"/>
  <c r="AR43" i="3"/>
  <c r="AQ27" i="3"/>
  <c r="AR27" i="3"/>
  <c r="AQ68" i="3"/>
  <c r="AR68" i="3"/>
  <c r="AR45" i="3"/>
  <c r="AQ45" i="3"/>
  <c r="AQ9" i="3"/>
  <c r="AR9" i="3"/>
  <c r="AQ79" i="3"/>
  <c r="AR79" i="3"/>
  <c r="AR35" i="3"/>
  <c r="AQ35" i="3"/>
  <c r="AR54" i="3"/>
  <c r="AQ54" i="3"/>
  <c r="AR62" i="3"/>
  <c r="AQ62" i="3"/>
  <c r="AQ32" i="3"/>
  <c r="AR32" i="3"/>
  <c r="AQ53" i="3"/>
  <c r="AR53" i="3"/>
  <c r="AR81" i="3"/>
  <c r="AQ81" i="3"/>
  <c r="AR24" i="3"/>
  <c r="AQ24" i="3"/>
  <c r="AR25" i="3"/>
  <c r="AQ25" i="3"/>
  <c r="AR60" i="3"/>
  <c r="AQ60" i="3"/>
  <c r="AR42" i="3"/>
  <c r="AQ42" i="3"/>
  <c r="AR52" i="3"/>
  <c r="AQ52" i="3"/>
  <c r="AR20" i="3"/>
  <c r="AQ20" i="3"/>
  <c r="AR21" i="3"/>
  <c r="AQ21" i="3"/>
  <c r="AQ41" i="3"/>
  <c r="AR41" i="3"/>
  <c r="AR29" i="3"/>
  <c r="AQ29" i="3"/>
  <c r="AR16" i="3"/>
  <c r="AQ16" i="3"/>
  <c r="AQ64" i="3"/>
  <c r="AR64" i="3"/>
  <c r="AR30" i="3"/>
  <c r="AQ30" i="3"/>
  <c r="AR10" i="3"/>
  <c r="AQ10" i="3"/>
  <c r="AQ19" i="3"/>
  <c r="AR19" i="3"/>
  <c r="AR76" i="3"/>
  <c r="AQ76" i="3"/>
  <c r="AR58" i="3"/>
  <c r="AQ58" i="3"/>
  <c r="AQ67" i="3"/>
  <c r="AR67" i="3"/>
  <c r="AQ56" i="3"/>
  <c r="AR56" i="3"/>
  <c r="AQ71" i="3"/>
  <c r="AR71" i="3"/>
  <c r="AQ31" i="3"/>
  <c r="AR31" i="3"/>
  <c r="AQ78" i="3"/>
  <c r="AR78" i="3"/>
  <c r="AQ51" i="3"/>
  <c r="AR51" i="3"/>
  <c r="AQ69" i="3"/>
  <c r="AR69" i="3"/>
  <c r="AR48" i="3"/>
  <c r="AQ48" i="3"/>
  <c r="AQ63" i="3"/>
  <c r="AR63" i="3"/>
  <c r="AQ23" i="3"/>
  <c r="AR23" i="3"/>
  <c r="AQ49" i="3"/>
  <c r="AR49" i="3"/>
  <c r="AQ38" i="3"/>
  <c r="AR38" i="3"/>
  <c r="AR82" i="3"/>
  <c r="AQ82" i="3"/>
  <c r="BB11" i="3"/>
  <c r="AR66" i="3"/>
  <c r="AQ66" i="3"/>
  <c r="AR13" i="3"/>
  <c r="AQ13" i="3"/>
  <c r="AR65" i="3"/>
  <c r="AQ65" i="3"/>
  <c r="AQ11" i="3"/>
  <c r="AR11" i="3"/>
  <c r="AR18" i="3"/>
  <c r="AQ18" i="3"/>
  <c r="AQ77" i="3"/>
  <c r="AR77" i="3"/>
  <c r="AQ74" i="3"/>
  <c r="AR74" i="3"/>
  <c r="AR14" i="3"/>
  <c r="AQ14" i="3"/>
  <c r="AR64" i="2"/>
  <c r="AS64" i="2"/>
  <c r="AS36" i="2"/>
  <c r="AR36" i="2"/>
  <c r="AS38" i="2"/>
  <c r="AR38" i="2"/>
  <c r="AR75" i="2"/>
  <c r="AS75" i="2"/>
  <c r="AR73" i="2"/>
  <c r="AS73" i="2"/>
  <c r="AR13" i="2"/>
  <c r="AS13" i="2"/>
  <c r="AS44" i="2"/>
  <c r="AR44" i="2"/>
  <c r="AS22" i="2"/>
  <c r="AR22" i="2"/>
  <c r="AS26" i="2"/>
  <c r="AR26" i="2"/>
  <c r="AR16" i="2"/>
  <c r="AS16" i="2"/>
  <c r="AR76" i="2"/>
  <c r="AS76" i="2"/>
  <c r="AS71" i="2"/>
  <c r="AR71" i="2"/>
  <c r="AR7" i="2"/>
  <c r="AS7" i="2"/>
  <c r="AR29" i="2"/>
  <c r="AS29" i="2"/>
  <c r="AR57" i="2"/>
  <c r="AS57" i="2"/>
  <c r="AR32" i="2"/>
  <c r="AS32" i="2"/>
  <c r="AR68" i="2"/>
  <c r="AS68" i="2"/>
  <c r="AS8" i="2"/>
  <c r="AR8" i="2"/>
  <c r="AS53" i="2"/>
  <c r="AR53" i="2"/>
  <c r="BC11" i="2"/>
  <c r="AR70" i="2"/>
  <c r="AS70" i="2"/>
  <c r="AS41" i="2"/>
  <c r="AR41" i="2"/>
  <c r="AR25" i="2"/>
  <c r="AS25" i="2"/>
  <c r="AS61" i="2"/>
  <c r="AR61" i="2"/>
  <c r="AS77" i="2"/>
  <c r="AR77" i="2"/>
  <c r="AR24" i="2"/>
  <c r="AS24" i="2"/>
  <c r="AS54" i="2"/>
  <c r="AR54" i="2"/>
  <c r="AS42" i="2"/>
  <c r="AR42" i="2"/>
  <c r="AR63" i="2"/>
  <c r="AS63" i="2"/>
  <c r="AR35" i="2"/>
  <c r="AS35" i="2"/>
  <c r="AS20" i="2"/>
  <c r="AR20" i="2"/>
  <c r="AS34" i="2"/>
  <c r="AR34" i="2"/>
  <c r="AS23" i="2"/>
  <c r="AR23" i="2"/>
  <c r="AS33" i="2"/>
  <c r="AR33" i="2"/>
  <c r="AR67" i="2"/>
  <c r="AS67" i="2"/>
  <c r="AS65" i="2"/>
  <c r="AR65" i="2"/>
  <c r="AR28" i="2"/>
  <c r="AS28" i="2"/>
  <c r="AS59" i="2"/>
  <c r="AR59" i="2"/>
  <c r="AS46" i="2"/>
  <c r="AR46" i="2"/>
  <c r="AR50" i="2"/>
  <c r="AS50" i="2"/>
  <c r="AR69" i="2"/>
  <c r="AS69" i="2"/>
  <c r="AR40" i="2"/>
  <c r="AS40" i="2"/>
  <c r="AS58" i="2"/>
  <c r="AR58" i="2"/>
  <c r="AR19" i="2"/>
  <c r="AS19" i="2"/>
  <c r="AS60" i="2"/>
  <c r="AR60" i="2"/>
  <c r="AR49" i="2"/>
  <c r="AS49" i="2"/>
  <c r="AS74" i="2"/>
  <c r="AR74" i="2"/>
  <c r="AS21" i="2"/>
  <c r="AR21" i="2"/>
  <c r="AS37" i="2"/>
  <c r="AR37" i="2"/>
  <c r="AS15" i="2"/>
  <c r="AR15" i="2"/>
  <c r="AR82" i="2"/>
  <c r="AS82" i="2"/>
  <c r="AS47" i="2"/>
  <c r="AR47" i="2"/>
  <c r="AS18" i="2"/>
  <c r="AR18" i="2"/>
  <c r="AS78" i="2"/>
  <c r="AR78" i="2"/>
  <c r="AS79" i="2"/>
  <c r="AR79" i="2"/>
  <c r="AS55" i="2"/>
  <c r="AR55" i="2"/>
  <c r="AR80" i="2"/>
  <c r="AS80" i="2"/>
  <c r="AS66" i="2"/>
  <c r="AR66" i="2"/>
  <c r="AS62" i="2"/>
  <c r="AR62" i="2"/>
  <c r="AS12" i="2"/>
  <c r="AR12" i="2"/>
  <c r="AR9" i="2"/>
  <c r="AS9" i="2"/>
  <c r="AR27" i="2"/>
  <c r="AS27" i="2"/>
  <c r="AS45" i="2"/>
  <c r="AR45" i="2"/>
  <c r="AS81" i="2"/>
  <c r="AR81" i="2"/>
  <c r="AR51" i="2"/>
  <c r="AS51" i="2"/>
  <c r="AS14" i="2"/>
  <c r="AR14" i="2"/>
  <c r="AG83" i="2"/>
  <c r="AS6" i="2"/>
  <c r="AR6" i="2"/>
  <c r="AR48" i="2"/>
  <c r="AS48" i="2"/>
  <c r="AS31" i="2"/>
  <c r="AR31" i="2"/>
  <c r="AR17" i="2"/>
  <c r="AS17" i="2"/>
  <c r="AS43" i="2"/>
  <c r="AR43" i="2"/>
  <c r="AR10" i="2"/>
  <c r="AS10" i="2"/>
  <c r="AR11" i="2"/>
  <c r="AS11" i="2"/>
  <c r="AR56" i="2"/>
  <c r="AS56" i="2"/>
  <c r="AS72" i="2"/>
  <c r="AR72" i="2"/>
  <c r="AR52" i="2"/>
  <c r="AS52" i="2"/>
  <c r="AR30" i="2"/>
  <c r="AS30" i="2"/>
  <c r="AS39" i="2"/>
  <c r="AR39" i="2"/>
  <c r="BC11" i="1"/>
  <c r="AJ12" i="1"/>
  <c r="AK12" i="1"/>
  <c r="AL12" i="1"/>
  <c r="AM12" i="1"/>
  <c r="AN12" i="1"/>
  <c r="AO12" i="1"/>
  <c r="BB12" i="3" l="1"/>
  <c r="BC12" i="2"/>
  <c r="AN81" i="1"/>
  <c r="AL77" i="1"/>
  <c r="AN54" i="1"/>
  <c r="AL74" i="1"/>
  <c r="R12" i="1"/>
  <c r="AJ81" i="1"/>
  <c r="AO79" i="1"/>
  <c r="AO63" i="1"/>
  <c r="AO47" i="1"/>
  <c r="AO15" i="1"/>
  <c r="AN61" i="1"/>
  <c r="AN29" i="1"/>
  <c r="AM75" i="1"/>
  <c r="AM59" i="1"/>
  <c r="AM27" i="1"/>
  <c r="AL65" i="1"/>
  <c r="AL33" i="1"/>
  <c r="AK71" i="1"/>
  <c r="AK63" i="1"/>
  <c r="AK39" i="1"/>
  <c r="AK7" i="1"/>
  <c r="AJ45" i="1"/>
  <c r="AN80" i="1"/>
  <c r="AO78" i="1"/>
  <c r="AO62" i="1"/>
  <c r="AO46" i="1"/>
  <c r="AO14" i="1"/>
  <c r="AN60" i="1"/>
  <c r="AN52" i="1"/>
  <c r="AN28" i="1"/>
  <c r="AN20" i="1"/>
  <c r="AM66" i="1"/>
  <c r="AM58" i="1"/>
  <c r="AM26" i="1"/>
  <c r="AL72" i="1"/>
  <c r="AL64" i="1"/>
  <c r="AL40" i="1"/>
  <c r="AL32" i="1"/>
  <c r="AL8" i="1"/>
  <c r="AK70" i="1"/>
  <c r="AK62" i="1"/>
  <c r="AK38" i="1"/>
  <c r="AK14" i="1"/>
  <c r="AJ52" i="1"/>
  <c r="AJ20" i="1"/>
  <c r="AM13" i="1"/>
  <c r="AL75" i="1"/>
  <c r="AJ79" i="1"/>
  <c r="AO80" i="1"/>
  <c r="AO8" i="1"/>
  <c r="AL10" i="1"/>
  <c r="AO77" i="1"/>
  <c r="AO53" i="1"/>
  <c r="AO45" i="1"/>
  <c r="AO21" i="1"/>
  <c r="AN67" i="1"/>
  <c r="AN43" i="1"/>
  <c r="AN35" i="1"/>
  <c r="AN11" i="1"/>
  <c r="AM73" i="1"/>
  <c r="AM65" i="1"/>
  <c r="AM49" i="1"/>
  <c r="AM41" i="1"/>
  <c r="AM17" i="1"/>
  <c r="AM9" i="1"/>
  <c r="AL63" i="1"/>
  <c r="AL55" i="1"/>
  <c r="AL47" i="1"/>
  <c r="AL15" i="1"/>
  <c r="AK69" i="1"/>
  <c r="AK61" i="1"/>
  <c r="AK37" i="1"/>
  <c r="AK29" i="1"/>
  <c r="AJ51" i="1"/>
  <c r="AJ27" i="1"/>
  <c r="AJ19" i="1"/>
  <c r="AO72" i="1"/>
  <c r="AN14" i="1"/>
  <c r="AM76" i="1"/>
  <c r="AM68" i="1"/>
  <c r="AL66" i="1"/>
  <c r="AL42" i="1"/>
  <c r="AK80" i="1"/>
  <c r="AK72" i="1"/>
  <c r="AJ78" i="1"/>
  <c r="AJ22" i="1"/>
  <c r="AO64" i="1"/>
  <c r="AM79" i="1"/>
  <c r="AL13" i="1"/>
  <c r="AO68" i="1"/>
  <c r="AO44" i="1"/>
  <c r="AO36" i="1"/>
  <c r="AN82" i="1"/>
  <c r="AN74" i="1"/>
  <c r="AN50" i="1"/>
  <c r="AN18" i="1"/>
  <c r="AN10" i="1"/>
  <c r="AM64" i="1"/>
  <c r="AM56" i="1"/>
  <c r="AM48" i="1"/>
  <c r="AM24" i="1"/>
  <c r="AM16" i="1"/>
  <c r="AL70" i="1"/>
  <c r="AL62" i="1"/>
  <c r="AL38" i="1"/>
  <c r="AL30" i="1"/>
  <c r="AK68" i="1"/>
  <c r="AJ34" i="1"/>
  <c r="AO71" i="1"/>
  <c r="AO55" i="1"/>
  <c r="AO39" i="1"/>
  <c r="AO23" i="1"/>
  <c r="AO7" i="1"/>
  <c r="AN77" i="1"/>
  <c r="AN69" i="1"/>
  <c r="AN53" i="1"/>
  <c r="AN45" i="1"/>
  <c r="AN37" i="1"/>
  <c r="AN21" i="1"/>
  <c r="AN13" i="1"/>
  <c r="AM67" i="1"/>
  <c r="AM51" i="1"/>
  <c r="AM35" i="1"/>
  <c r="AM19" i="1"/>
  <c r="AL81" i="1"/>
  <c r="AL73" i="1"/>
  <c r="AL57" i="1"/>
  <c r="AL49" i="1"/>
  <c r="AL41" i="1"/>
  <c r="AL25" i="1"/>
  <c r="AL17" i="1"/>
  <c r="AL9" i="1"/>
  <c r="AK79" i="1"/>
  <c r="AK55" i="1"/>
  <c r="AK47" i="1"/>
  <c r="AK31" i="1"/>
  <c r="AK23" i="1"/>
  <c r="AK15" i="1"/>
  <c r="AJ77" i="1"/>
  <c r="AJ69" i="1"/>
  <c r="AJ53" i="1"/>
  <c r="AJ37" i="1"/>
  <c r="AJ21" i="1"/>
  <c r="AJ13" i="1"/>
  <c r="AK64" i="1"/>
  <c r="AJ62" i="1"/>
  <c r="AO59" i="1"/>
  <c r="AN65" i="1"/>
  <c r="AN49" i="1"/>
  <c r="AM63" i="1"/>
  <c r="AM15" i="1"/>
  <c r="AL45" i="1"/>
  <c r="AK27" i="1"/>
  <c r="AJ65" i="1"/>
  <c r="AO70" i="1"/>
  <c r="AO38" i="1"/>
  <c r="AO30" i="1"/>
  <c r="AN76" i="1"/>
  <c r="AN44" i="1"/>
  <c r="AM82" i="1"/>
  <c r="AM50" i="1"/>
  <c r="AM34" i="1"/>
  <c r="AM18" i="1"/>
  <c r="AL80" i="1"/>
  <c r="AL56" i="1"/>
  <c r="AL24" i="1"/>
  <c r="AK78" i="1"/>
  <c r="AK46" i="1"/>
  <c r="AK30" i="1"/>
  <c r="AJ76" i="1"/>
  <c r="AJ60" i="1"/>
  <c r="AJ44" i="1"/>
  <c r="AJ28" i="1"/>
  <c r="AK67" i="1"/>
  <c r="AN64" i="1"/>
  <c r="AM78" i="1"/>
  <c r="AM62" i="1"/>
  <c r="AJ80" i="1"/>
  <c r="AJ64" i="1"/>
  <c r="AO13" i="1"/>
  <c r="AN75" i="1"/>
  <c r="AM81" i="1"/>
  <c r="AL79" i="1"/>
  <c r="AL39" i="1"/>
  <c r="AL31" i="1"/>
  <c r="AL23" i="1"/>
  <c r="AL7" i="1"/>
  <c r="AK77" i="1"/>
  <c r="AK53" i="1"/>
  <c r="AK45" i="1"/>
  <c r="AK21" i="1"/>
  <c r="AK13" i="1"/>
  <c r="AJ75" i="1"/>
  <c r="AJ59" i="1"/>
  <c r="BC12" i="1"/>
  <c r="AN62" i="1"/>
  <c r="AO75" i="1"/>
  <c r="AO65" i="1"/>
  <c r="AN79" i="1"/>
  <c r="AN63" i="1"/>
  <c r="AK81" i="1"/>
  <c r="AK65" i="1"/>
  <c r="AJ63" i="1"/>
  <c r="AG13" i="1"/>
  <c r="R13" i="1"/>
  <c r="AO76" i="1"/>
  <c r="AN42" i="1"/>
  <c r="AM80" i="1"/>
  <c r="AK76" i="1"/>
  <c r="AK44" i="1"/>
  <c r="AK36" i="1"/>
  <c r="AJ82" i="1"/>
  <c r="AJ74" i="1"/>
  <c r="AJ66" i="1"/>
  <c r="AJ42" i="1"/>
  <c r="AJ10" i="1"/>
  <c r="BB13" i="3" l="1"/>
  <c r="BC13" i="2"/>
  <c r="AG78" i="1"/>
  <c r="AJ35" i="1"/>
  <c r="AM23" i="1"/>
  <c r="AM25" i="1"/>
  <c r="AM57" i="1"/>
  <c r="AN19" i="1"/>
  <c r="AN51" i="1"/>
  <c r="AJ29" i="1"/>
  <c r="AJ61" i="1"/>
  <c r="AM11" i="1"/>
  <c r="AM43" i="1"/>
  <c r="AO31" i="1"/>
  <c r="AG77" i="1"/>
  <c r="AJ18" i="1"/>
  <c r="AJ50" i="1"/>
  <c r="AN26" i="1"/>
  <c r="AN58" i="1"/>
  <c r="AO20" i="1"/>
  <c r="AO52" i="1"/>
  <c r="R77" i="1"/>
  <c r="AO29" i="1"/>
  <c r="AO61" i="1"/>
  <c r="AJ54" i="1"/>
  <c r="AL18" i="1"/>
  <c r="AL50" i="1"/>
  <c r="AL82" i="1"/>
  <c r="AM44" i="1"/>
  <c r="AJ31" i="1"/>
  <c r="AJ71" i="1"/>
  <c r="R78" i="1"/>
  <c r="AL78" i="1"/>
  <c r="AM32" i="1"/>
  <c r="AK75" i="1"/>
  <c r="AN38" i="1"/>
  <c r="AO32" i="1"/>
  <c r="AN33" i="1"/>
  <c r="AJ30" i="1"/>
  <c r="AJ70" i="1"/>
  <c r="AM71" i="1"/>
  <c r="AK52" i="1"/>
  <c r="AJ67" i="1"/>
  <c r="AL14" i="1"/>
  <c r="AL46" i="1"/>
  <c r="AO27" i="1"/>
  <c r="AK20" i="1"/>
  <c r="AO11" i="1"/>
  <c r="AM28" i="1"/>
  <c r="AL27" i="1"/>
  <c r="AL59" i="1"/>
  <c r="AM21" i="1"/>
  <c r="AM53" i="1"/>
  <c r="AN7" i="1"/>
  <c r="AN39" i="1"/>
  <c r="K83" i="1"/>
  <c r="AJ26" i="1"/>
  <c r="AJ58" i="1"/>
  <c r="AN34" i="1"/>
  <c r="AN66" i="1"/>
  <c r="AO28" i="1"/>
  <c r="AO60" i="1"/>
  <c r="AK19" i="1"/>
  <c r="AO22" i="1"/>
  <c r="AO54" i="1"/>
  <c r="AL53" i="1"/>
  <c r="AM10" i="1"/>
  <c r="AM42" i="1"/>
  <c r="AM74" i="1"/>
  <c r="AN36" i="1"/>
  <c r="AN68" i="1"/>
  <c r="AK59" i="1"/>
  <c r="AK22" i="1"/>
  <c r="AK54" i="1"/>
  <c r="AL16" i="1"/>
  <c r="AL48" i="1"/>
  <c r="AJ36" i="1"/>
  <c r="AJ68" i="1"/>
  <c r="AK26" i="1"/>
  <c r="AK58" i="1"/>
  <c r="AL20" i="1"/>
  <c r="AL52" i="1"/>
  <c r="AM38" i="1"/>
  <c r="R23" i="1"/>
  <c r="AG23" i="1"/>
  <c r="I19" i="1"/>
  <c r="AK35" i="1"/>
  <c r="AO51" i="1"/>
  <c r="E83" i="1"/>
  <c r="AM72" i="1"/>
  <c r="R21" i="1"/>
  <c r="AG21" i="1"/>
  <c r="R53" i="1"/>
  <c r="AG53" i="1"/>
  <c r="BC13" i="1"/>
  <c r="AM33" i="1"/>
  <c r="AN27" i="1"/>
  <c r="AN59" i="1"/>
  <c r="AK16" i="1"/>
  <c r="AK48" i="1"/>
  <c r="AN30" i="1"/>
  <c r="AN70" i="1"/>
  <c r="AO24" i="1"/>
  <c r="AO56" i="1"/>
  <c r="AK25" i="1"/>
  <c r="AK57" i="1"/>
  <c r="AO33" i="1"/>
  <c r="AO73" i="1"/>
  <c r="R26" i="1"/>
  <c r="AG26" i="1"/>
  <c r="AG58" i="1"/>
  <c r="R58" i="1"/>
  <c r="AL29" i="1"/>
  <c r="AG20" i="1"/>
  <c r="R20" i="1"/>
  <c r="I30" i="1"/>
  <c r="I70" i="1"/>
  <c r="AJ24" i="1"/>
  <c r="AJ56" i="1"/>
  <c r="AN32" i="1"/>
  <c r="AN72" i="1"/>
  <c r="AO26" i="1"/>
  <c r="AO58" i="1"/>
  <c r="AG11" i="1"/>
  <c r="R11" i="1"/>
  <c r="R43" i="1"/>
  <c r="AG43" i="1"/>
  <c r="R75" i="1"/>
  <c r="I31" i="1"/>
  <c r="AJ17" i="1"/>
  <c r="AM39" i="1"/>
  <c r="I32" i="1"/>
  <c r="AN25" i="1"/>
  <c r="AG8" i="1"/>
  <c r="R8" i="1"/>
  <c r="I36" i="1"/>
  <c r="AM8" i="1"/>
  <c r="AM40" i="1"/>
  <c r="AG29" i="1"/>
  <c r="R29" i="1"/>
  <c r="R61" i="1"/>
  <c r="AG61" i="1"/>
  <c r="AK24" i="1"/>
  <c r="AK56" i="1"/>
  <c r="G83" i="1"/>
  <c r="AN78" i="1"/>
  <c r="AK33" i="1"/>
  <c r="AK73" i="1"/>
  <c r="AO9" i="1"/>
  <c r="AO41" i="1"/>
  <c r="AO81" i="1"/>
  <c r="AG34" i="1"/>
  <c r="R34" i="1"/>
  <c r="R66" i="1"/>
  <c r="AG66" i="1"/>
  <c r="AJ9" i="1"/>
  <c r="AN17" i="1"/>
  <c r="B83" i="1"/>
  <c r="AI6" i="1"/>
  <c r="I6" i="1"/>
  <c r="I38" i="1"/>
  <c r="AI78" i="1"/>
  <c r="I78" i="1"/>
  <c r="AJ32" i="1"/>
  <c r="AJ72" i="1"/>
  <c r="AN8" i="1"/>
  <c r="AN40" i="1"/>
  <c r="AO34" i="1"/>
  <c r="AO66" i="1"/>
  <c r="R19" i="1"/>
  <c r="AG19" i="1"/>
  <c r="R51" i="1"/>
  <c r="AG51" i="1"/>
  <c r="I7" i="1"/>
  <c r="I39" i="1"/>
  <c r="AJ33" i="1"/>
  <c r="AK43" i="1"/>
  <c r="AN9" i="1"/>
  <c r="AG68" i="1"/>
  <c r="R68" i="1"/>
  <c r="AG14" i="1"/>
  <c r="R14" i="1"/>
  <c r="AG82" i="1"/>
  <c r="R82" i="1"/>
  <c r="AG55" i="1"/>
  <c r="R55" i="1"/>
  <c r="R72" i="1"/>
  <c r="AG72" i="1"/>
  <c r="R57" i="1"/>
  <c r="AG57" i="1"/>
  <c r="I8" i="1"/>
  <c r="I40" i="1"/>
  <c r="AI80" i="1"/>
  <c r="I80" i="1"/>
  <c r="AK28" i="1"/>
  <c r="AK60" i="1"/>
  <c r="I9" i="1"/>
  <c r="I41" i="1"/>
  <c r="I81" i="1"/>
  <c r="AO37" i="1"/>
  <c r="AO69" i="1"/>
  <c r="AG22" i="1"/>
  <c r="R22" i="1"/>
  <c r="AG54" i="1"/>
  <c r="R54" i="1"/>
  <c r="O83" i="1"/>
  <c r="AD83" i="1"/>
  <c r="I10" i="1"/>
  <c r="I42" i="1"/>
  <c r="I74" i="1"/>
  <c r="R31" i="1"/>
  <c r="AG31" i="1"/>
  <c r="R63" i="1"/>
  <c r="AL37" i="1"/>
  <c r="AG28" i="1"/>
  <c r="R28" i="1"/>
  <c r="I27" i="1"/>
  <c r="I59" i="1"/>
  <c r="R16" i="1"/>
  <c r="AG16" i="1"/>
  <c r="AG48" i="1"/>
  <c r="R48" i="1"/>
  <c r="R80" i="1"/>
  <c r="AN41" i="1"/>
  <c r="L83" i="1"/>
  <c r="AA83" i="1"/>
  <c r="I44" i="1"/>
  <c r="AI76" i="1"/>
  <c r="I76" i="1"/>
  <c r="AL26" i="1"/>
  <c r="AL58" i="1"/>
  <c r="AM20" i="1"/>
  <c r="AM52" i="1"/>
  <c r="AG33" i="1"/>
  <c r="R33" i="1"/>
  <c r="R65" i="1"/>
  <c r="AG36" i="1"/>
  <c r="R36" i="1"/>
  <c r="I21" i="1"/>
  <c r="I53" i="1"/>
  <c r="AJ7" i="1"/>
  <c r="AJ39" i="1"/>
  <c r="AL35" i="1"/>
  <c r="AL67" i="1"/>
  <c r="AM29" i="1"/>
  <c r="AM61" i="1"/>
  <c r="AN15" i="1"/>
  <c r="AN47" i="1"/>
  <c r="AK34" i="1"/>
  <c r="AK66" i="1"/>
  <c r="AL28" i="1"/>
  <c r="AL60" i="1"/>
  <c r="AM14" i="1"/>
  <c r="AM46" i="1"/>
  <c r="I33" i="1"/>
  <c r="AG60" i="1"/>
  <c r="R60" i="1"/>
  <c r="AG25" i="1"/>
  <c r="R25" i="1"/>
  <c r="I45" i="1"/>
  <c r="AL22" i="1"/>
  <c r="AL54" i="1"/>
  <c r="AG37" i="1"/>
  <c r="R37" i="1"/>
  <c r="AG69" i="1"/>
  <c r="R69" i="1"/>
  <c r="H83" i="1"/>
  <c r="AG80" i="1"/>
  <c r="AK32" i="1"/>
  <c r="AN46" i="1"/>
  <c r="AO40" i="1"/>
  <c r="AK9" i="1"/>
  <c r="AK41" i="1"/>
  <c r="AO17" i="1"/>
  <c r="AO49" i="1"/>
  <c r="R10" i="1"/>
  <c r="AG10" i="1"/>
  <c r="AG42" i="1"/>
  <c r="R42" i="1"/>
  <c r="R74" i="1"/>
  <c r="AG74" i="1"/>
  <c r="AK11" i="1"/>
  <c r="AN73" i="1"/>
  <c r="I14" i="1"/>
  <c r="I46" i="1"/>
  <c r="AJ8" i="1"/>
  <c r="AJ40" i="1"/>
  <c r="AN16" i="1"/>
  <c r="AN48" i="1"/>
  <c r="AO10" i="1"/>
  <c r="AO42" i="1"/>
  <c r="AO74" i="1"/>
  <c r="R27" i="1"/>
  <c r="AG27" i="1"/>
  <c r="R59" i="1"/>
  <c r="AG59" i="1"/>
  <c r="I15" i="1"/>
  <c r="I47" i="1"/>
  <c r="AJ49" i="1"/>
  <c r="AL21" i="1"/>
  <c r="AN57" i="1"/>
  <c r="I72" i="1"/>
  <c r="I73" i="1"/>
  <c r="R40" i="1"/>
  <c r="AG40" i="1"/>
  <c r="I68" i="1"/>
  <c r="P83" i="1"/>
  <c r="AE83" i="1"/>
  <c r="AI16" i="1"/>
  <c r="I16" i="1"/>
  <c r="I48" i="1"/>
  <c r="I17" i="1"/>
  <c r="I49" i="1"/>
  <c r="AJ11" i="1"/>
  <c r="AJ43" i="1"/>
  <c r="R30" i="1"/>
  <c r="AG30" i="1"/>
  <c r="R62" i="1"/>
  <c r="AG44" i="1"/>
  <c r="R44" i="1"/>
  <c r="I18" i="1"/>
  <c r="I50" i="1"/>
  <c r="AI82" i="1"/>
  <c r="I82" i="1"/>
  <c r="AG7" i="1"/>
  <c r="R7" i="1"/>
  <c r="AG39" i="1"/>
  <c r="R39" i="1"/>
  <c r="R71" i="1"/>
  <c r="AG71" i="1"/>
  <c r="AM7" i="1"/>
  <c r="AG76" i="1"/>
  <c r="I35" i="1"/>
  <c r="I67" i="1"/>
  <c r="AG24" i="1"/>
  <c r="R24" i="1"/>
  <c r="R56" i="1"/>
  <c r="AG56" i="1"/>
  <c r="N83" i="1"/>
  <c r="AC83" i="1"/>
  <c r="I71" i="1"/>
  <c r="AL61" i="1"/>
  <c r="AO19" i="1"/>
  <c r="I20" i="1"/>
  <c r="I52" i="1"/>
  <c r="C83" i="1"/>
  <c r="AJ38" i="1"/>
  <c r="AL34" i="1"/>
  <c r="AM60" i="1"/>
  <c r="R9" i="1"/>
  <c r="AG9" i="1"/>
  <c r="AG41" i="1"/>
  <c r="R41" i="1"/>
  <c r="R73" i="1"/>
  <c r="AG73" i="1"/>
  <c r="AJ41" i="1"/>
  <c r="I29" i="1"/>
  <c r="I61" i="1"/>
  <c r="AJ15" i="1"/>
  <c r="AJ47" i="1"/>
  <c r="AL11" i="1"/>
  <c r="AL43" i="1"/>
  <c r="AM37" i="1"/>
  <c r="AM69" i="1"/>
  <c r="AN23" i="1"/>
  <c r="AN55" i="1"/>
  <c r="AK10" i="1"/>
  <c r="AK42" i="1"/>
  <c r="AK74" i="1"/>
  <c r="AL36" i="1"/>
  <c r="AL68" i="1"/>
  <c r="AM22" i="1"/>
  <c r="AM54" i="1"/>
  <c r="AG46" i="1"/>
  <c r="R46" i="1"/>
  <c r="AI34" i="1"/>
  <c r="I34" i="1"/>
  <c r="AI13" i="1"/>
  <c r="I13" i="1"/>
  <c r="R45" i="1"/>
  <c r="AG45" i="1"/>
  <c r="R52" i="1"/>
  <c r="AG52" i="1"/>
  <c r="R6" i="1"/>
  <c r="I79" i="1"/>
  <c r="D83" i="1"/>
  <c r="R76" i="1"/>
  <c r="AK8" i="1"/>
  <c r="AK40" i="1"/>
  <c r="AN22" i="1"/>
  <c r="AO16" i="1"/>
  <c r="AO48" i="1"/>
  <c r="AK17" i="1"/>
  <c r="AK49" i="1"/>
  <c r="AO25" i="1"/>
  <c r="AO57" i="1"/>
  <c r="R18" i="1"/>
  <c r="AG18" i="1"/>
  <c r="AG50" i="1"/>
  <c r="R50" i="1"/>
  <c r="M83" i="1"/>
  <c r="Q83" i="1"/>
  <c r="AF83" i="1"/>
  <c r="AK51" i="1"/>
  <c r="AO43" i="1"/>
  <c r="I22" i="1"/>
  <c r="I54" i="1"/>
  <c r="AJ16" i="1"/>
  <c r="AJ48" i="1"/>
  <c r="AN24" i="1"/>
  <c r="AN56" i="1"/>
  <c r="AO18" i="1"/>
  <c r="AO50" i="1"/>
  <c r="AO82" i="1"/>
  <c r="R35" i="1"/>
  <c r="AG35" i="1"/>
  <c r="R67" i="1"/>
  <c r="AG67" i="1"/>
  <c r="I23" i="1"/>
  <c r="I55" i="1"/>
  <c r="AJ57" i="1"/>
  <c r="AL69" i="1"/>
  <c r="AO35" i="1"/>
  <c r="I66" i="1"/>
  <c r="I51" i="1"/>
  <c r="I77" i="1"/>
  <c r="AI77" i="1"/>
  <c r="F83" i="1"/>
  <c r="AI12" i="1"/>
  <c r="AG12" i="1"/>
  <c r="I24" i="1"/>
  <c r="I56" i="1"/>
  <c r="I25" i="1"/>
  <c r="I57" i="1"/>
  <c r="AL71" i="1"/>
  <c r="R38" i="1"/>
  <c r="AG38" i="1"/>
  <c r="AG70" i="1"/>
  <c r="R70" i="1"/>
  <c r="I26" i="1"/>
  <c r="I58" i="1"/>
  <c r="AG15" i="1"/>
  <c r="R15" i="1"/>
  <c r="R47" i="1"/>
  <c r="AG47" i="1"/>
  <c r="R79" i="1"/>
  <c r="AJ25" i="1"/>
  <c r="AM55" i="1"/>
  <c r="I11" i="1"/>
  <c r="I43" i="1"/>
  <c r="I75" i="1"/>
  <c r="AG32" i="1"/>
  <c r="R32" i="1"/>
  <c r="R64" i="1"/>
  <c r="AJ73" i="1"/>
  <c r="AM31" i="1"/>
  <c r="AO67" i="1"/>
  <c r="I28" i="1"/>
  <c r="I60" i="1"/>
  <c r="AJ14" i="1"/>
  <c r="AJ46" i="1"/>
  <c r="AM36" i="1"/>
  <c r="AG17" i="1"/>
  <c r="R17" i="1"/>
  <c r="AG49" i="1"/>
  <c r="R49" i="1"/>
  <c r="AG81" i="1"/>
  <c r="R81" i="1"/>
  <c r="AM47" i="1"/>
  <c r="I37" i="1"/>
  <c r="I69" i="1"/>
  <c r="AJ23" i="1"/>
  <c r="AJ55" i="1"/>
  <c r="AL19" i="1"/>
  <c r="AL51" i="1"/>
  <c r="AM45" i="1"/>
  <c r="AM77" i="1"/>
  <c r="AN31" i="1"/>
  <c r="AN71" i="1"/>
  <c r="AK18" i="1"/>
  <c r="AK50" i="1"/>
  <c r="AL44" i="1"/>
  <c r="AL76" i="1"/>
  <c r="AM30" i="1"/>
  <c r="AM70" i="1"/>
  <c r="BB14" i="3" l="1"/>
  <c r="BC14" i="2"/>
  <c r="AI14" i="1"/>
  <c r="AI66" i="1"/>
  <c r="AI48" i="1"/>
  <c r="AM6" i="1"/>
  <c r="AI37" i="1"/>
  <c r="AI61" i="1"/>
  <c r="AI20" i="1"/>
  <c r="AI58" i="1"/>
  <c r="AI57" i="1"/>
  <c r="AI8" i="1"/>
  <c r="AI54" i="1"/>
  <c r="AI29" i="1"/>
  <c r="AI56" i="1"/>
  <c r="AI43" i="1"/>
  <c r="AI23" i="1"/>
  <c r="AI60" i="1"/>
  <c r="AI55" i="1"/>
  <c r="AI26" i="1"/>
  <c r="AI28" i="1"/>
  <c r="AM83" i="1"/>
  <c r="AI22" i="1"/>
  <c r="AI72" i="1"/>
  <c r="AI53" i="1"/>
  <c r="AI21" i="1"/>
  <c r="AI74" i="1"/>
  <c r="AI33" i="1"/>
  <c r="AI11" i="1"/>
  <c r="AK82" i="1"/>
  <c r="AG6" i="1"/>
  <c r="AJ6" i="1"/>
  <c r="AJ83" i="1"/>
  <c r="AI41" i="1"/>
  <c r="AB83" i="1"/>
  <c r="AK83" i="1" s="1"/>
  <c r="AI32" i="1"/>
  <c r="AR66" i="1"/>
  <c r="AS66" i="1"/>
  <c r="AS34" i="1"/>
  <c r="AR34" i="1"/>
  <c r="AR57" i="1"/>
  <c r="AS57" i="1"/>
  <c r="AS12" i="1"/>
  <c r="AR12" i="1"/>
  <c r="AI50" i="1"/>
  <c r="AR48" i="1"/>
  <c r="AS48" i="1"/>
  <c r="AI68" i="1"/>
  <c r="AS27" i="1"/>
  <c r="AR27" i="1"/>
  <c r="AI81" i="1"/>
  <c r="AI7" i="1"/>
  <c r="AS32" i="1"/>
  <c r="AR32" i="1"/>
  <c r="AS37" i="1"/>
  <c r="AR37" i="1"/>
  <c r="AS25" i="1"/>
  <c r="AR25" i="1"/>
  <c r="AS11" i="1"/>
  <c r="AR11" i="1"/>
  <c r="AI25" i="1"/>
  <c r="AI71" i="1"/>
  <c r="AI67" i="1"/>
  <c r="AR18" i="1"/>
  <c r="AS18" i="1"/>
  <c r="AS16" i="1"/>
  <c r="AR16" i="1"/>
  <c r="AS46" i="1"/>
  <c r="AR46" i="1"/>
  <c r="AG65" i="1"/>
  <c r="AI65" i="1"/>
  <c r="AR76" i="1"/>
  <c r="AS76" i="1"/>
  <c r="AR74" i="1"/>
  <c r="AS74" i="1"/>
  <c r="AS41" i="1"/>
  <c r="AR41" i="1"/>
  <c r="AI40" i="1"/>
  <c r="AS70" i="1"/>
  <c r="AR70" i="1"/>
  <c r="AL6" i="1"/>
  <c r="AS68" i="1"/>
  <c r="AR68" i="1"/>
  <c r="AI27" i="1"/>
  <c r="AR40" i="1"/>
  <c r="AS40" i="1"/>
  <c r="AS56" i="1"/>
  <c r="AR56" i="1"/>
  <c r="AR71" i="1"/>
  <c r="AS71" i="1"/>
  <c r="AR67" i="1"/>
  <c r="AS67" i="1"/>
  <c r="AI18" i="1"/>
  <c r="AR47" i="1"/>
  <c r="AS47" i="1"/>
  <c r="AI46" i="1"/>
  <c r="AS42" i="1"/>
  <c r="AR42" i="1"/>
  <c r="AR9" i="1"/>
  <c r="AS9" i="1"/>
  <c r="AS8" i="1"/>
  <c r="AR8" i="1"/>
  <c r="AR78" i="1"/>
  <c r="AS78" i="1"/>
  <c r="AS36" i="1"/>
  <c r="AR36" i="1"/>
  <c r="AI70" i="1"/>
  <c r="BC14" i="1"/>
  <c r="AL83" i="1"/>
  <c r="AR43" i="1"/>
  <c r="AS43" i="1"/>
  <c r="AI64" i="1"/>
  <c r="AG64" i="1"/>
  <c r="AS54" i="1"/>
  <c r="AR54" i="1"/>
  <c r="AK6" i="1"/>
  <c r="AR52" i="1"/>
  <c r="AS52" i="1"/>
  <c r="AI35" i="1"/>
  <c r="AS49" i="1"/>
  <c r="AR49" i="1"/>
  <c r="AR73" i="1"/>
  <c r="AS73" i="1"/>
  <c r="AI47" i="1"/>
  <c r="AS14" i="1"/>
  <c r="AR14" i="1"/>
  <c r="AS33" i="1"/>
  <c r="AR33" i="1"/>
  <c r="AS44" i="1"/>
  <c r="AR44" i="1"/>
  <c r="AI42" i="1"/>
  <c r="AI9" i="1"/>
  <c r="AI36" i="1"/>
  <c r="AI31" i="1"/>
  <c r="AR30" i="1"/>
  <c r="AS30" i="1"/>
  <c r="AI19" i="1"/>
  <c r="AS50" i="1"/>
  <c r="AR50" i="1"/>
  <c r="AR60" i="1"/>
  <c r="AS60" i="1"/>
  <c r="AS58" i="1"/>
  <c r="AR58" i="1"/>
  <c r="Z83" i="1"/>
  <c r="AI83" i="1" s="1"/>
  <c r="AS24" i="1"/>
  <c r="AR24" i="1"/>
  <c r="AR77" i="1"/>
  <c r="AS77" i="1"/>
  <c r="AS55" i="1"/>
  <c r="AR55" i="1"/>
  <c r="AR61" i="1"/>
  <c r="AS61" i="1"/>
  <c r="AI52" i="1"/>
  <c r="AR35" i="1"/>
  <c r="AS35" i="1"/>
  <c r="AI49" i="1"/>
  <c r="AI73" i="1"/>
  <c r="AI15" i="1"/>
  <c r="AS53" i="1"/>
  <c r="AR53" i="1"/>
  <c r="AI44" i="1"/>
  <c r="AG63" i="1"/>
  <c r="AI63" i="1"/>
  <c r="AR10" i="1"/>
  <c r="AS10" i="1"/>
  <c r="AS39" i="1"/>
  <c r="AR39" i="1"/>
  <c r="AR38" i="1"/>
  <c r="AS38" i="1"/>
  <c r="AS31" i="1"/>
  <c r="AR31" i="1"/>
  <c r="AI30" i="1"/>
  <c r="AR19" i="1"/>
  <c r="AS19" i="1"/>
  <c r="AS69" i="1"/>
  <c r="AR69" i="1"/>
  <c r="AG79" i="1"/>
  <c r="AR79" i="1" s="1"/>
  <c r="AI79" i="1"/>
  <c r="AI24" i="1"/>
  <c r="AR51" i="1"/>
  <c r="AS51" i="1"/>
  <c r="AS22" i="1"/>
  <c r="AR22" i="1"/>
  <c r="AR29" i="1"/>
  <c r="AS29" i="1"/>
  <c r="AS82" i="1"/>
  <c r="AR82" i="1"/>
  <c r="AR17" i="1"/>
  <c r="AS17" i="1"/>
  <c r="AR15" i="1"/>
  <c r="AS15" i="1"/>
  <c r="AO6" i="1"/>
  <c r="AR45" i="1"/>
  <c r="AS45" i="1"/>
  <c r="AS59" i="1"/>
  <c r="AR59" i="1"/>
  <c r="AI10" i="1"/>
  <c r="AI39" i="1"/>
  <c r="AI38" i="1"/>
  <c r="AN6" i="1"/>
  <c r="AG75" i="1"/>
  <c r="AS75" i="1" s="1"/>
  <c r="AI75" i="1"/>
  <c r="AI69" i="1"/>
  <c r="AR28" i="1"/>
  <c r="AS28" i="1"/>
  <c r="AR26" i="1"/>
  <c r="AS26" i="1"/>
  <c r="AI51" i="1"/>
  <c r="AR23" i="1"/>
  <c r="AS23" i="1"/>
  <c r="R83" i="1"/>
  <c r="AS13" i="1"/>
  <c r="AR13" i="1"/>
  <c r="AS20" i="1"/>
  <c r="AR20" i="1"/>
  <c r="AI62" i="1"/>
  <c r="AG62" i="1"/>
  <c r="AI17" i="1"/>
  <c r="AR72" i="1"/>
  <c r="AS72" i="1"/>
  <c r="AO83" i="1"/>
  <c r="AI45" i="1"/>
  <c r="AR21" i="1"/>
  <c r="AS21" i="1"/>
  <c r="AI59" i="1"/>
  <c r="AS81" i="1"/>
  <c r="AR81" i="1"/>
  <c r="AS80" i="1"/>
  <c r="AR80" i="1"/>
  <c r="AS7" i="1"/>
  <c r="AR7" i="1"/>
  <c r="I83" i="1"/>
  <c r="AS6" i="1"/>
  <c r="AR6" i="1"/>
  <c r="AN83" i="1"/>
  <c r="BB15" i="3" l="1"/>
  <c r="BC15" i="2"/>
  <c r="AR75" i="1"/>
  <c r="AS79" i="1"/>
  <c r="AG83" i="1"/>
  <c r="BC15" i="1"/>
  <c r="AR62" i="1"/>
  <c r="AS62" i="1"/>
  <c r="AR64" i="1"/>
  <c r="AS64" i="1"/>
  <c r="AS63" i="1"/>
  <c r="AR63" i="1"/>
  <c r="AS65" i="1"/>
  <c r="AR65" i="1"/>
  <c r="BB16" i="3" l="1"/>
  <c r="BC16" i="2"/>
  <c r="BC16" i="1"/>
  <c r="BB17" i="3" l="1"/>
  <c r="BC17" i="2"/>
  <c r="BC17" i="1"/>
  <c r="BB18" i="3" l="1"/>
  <c r="BC18" i="2"/>
  <c r="BC18" i="1"/>
  <c r="BB19" i="3" l="1"/>
  <c r="BC19" i="2"/>
  <c r="BC19" i="1"/>
  <c r="BB20" i="3" l="1"/>
  <c r="BC20" i="2"/>
  <c r="BC20" i="1"/>
  <c r="BB21" i="3" l="1"/>
  <c r="BC21" i="2"/>
  <c r="BC21" i="1"/>
  <c r="BB22" i="3" l="1"/>
  <c r="BC22" i="2"/>
  <c r="BC22" i="1"/>
  <c r="BB23" i="3" l="1"/>
  <c r="BC23" i="2"/>
  <c r="BC23" i="1"/>
  <c r="BB24" i="3" l="1"/>
  <c r="BC24" i="2"/>
  <c r="BC24" i="1"/>
  <c r="BB25" i="3" l="1"/>
  <c r="BC25" i="2"/>
  <c r="BC25" i="1"/>
  <c r="BB26" i="3" l="1"/>
  <c r="BC26" i="2"/>
  <c r="BC26" i="1"/>
  <c r="AU82" i="3" l="1" a="1"/>
  <c r="AU82" i="3" s="1"/>
  <c r="AV82" i="3" s="1"/>
  <c r="AY81" i="3" a="1"/>
  <c r="AY81" i="3" s="1"/>
  <c r="AZ81" i="3" s="1"/>
  <c r="AU79" i="3" a="1"/>
  <c r="AU79" i="3" s="1"/>
  <c r="AV79" i="3" s="1"/>
  <c r="AY82" i="3" a="1"/>
  <c r="AY82" i="3" s="1"/>
  <c r="AZ82" i="3" s="1"/>
  <c r="AU80" i="3" a="1"/>
  <c r="AU80" i="3" s="1"/>
  <c r="AV80" i="3" s="1"/>
  <c r="AU72" i="3" a="1"/>
  <c r="AU72" i="3" s="1"/>
  <c r="AV72" i="3" s="1"/>
  <c r="AY69" i="3" a="1"/>
  <c r="AY69" i="3" s="1"/>
  <c r="AZ69" i="3" s="1"/>
  <c r="AU62" i="3" a="1"/>
  <c r="AU62" i="3" s="1"/>
  <c r="AV62" i="3" s="1"/>
  <c r="AU81" i="3" a="1"/>
  <c r="AU81" i="3" s="1"/>
  <c r="AV81" i="3" s="1"/>
  <c r="AY78" i="3" a="1"/>
  <c r="AY78" i="3" s="1"/>
  <c r="AZ78" i="3" s="1"/>
  <c r="AY80" i="3" a="1"/>
  <c r="AY80" i="3" s="1"/>
  <c r="AZ80" i="3" s="1"/>
  <c r="AY79" i="3" a="1"/>
  <c r="AY79" i="3" s="1"/>
  <c r="AZ79" i="3" s="1"/>
  <c r="AU78" i="3" a="1"/>
  <c r="AU78" i="3" s="1"/>
  <c r="AV78" i="3" s="1"/>
  <c r="AU77" i="3" a="1"/>
  <c r="AU77" i="3" s="1"/>
  <c r="AV77" i="3" s="1"/>
  <c r="AU76" i="3" a="1"/>
  <c r="AU76" i="3" s="1"/>
  <c r="AV76" i="3" s="1"/>
  <c r="AU69" i="3" a="1"/>
  <c r="AU69" i="3" s="1"/>
  <c r="AV69" i="3" s="1"/>
  <c r="AY67" i="3" a="1"/>
  <c r="AY67" i="3" s="1"/>
  <c r="AZ67" i="3" s="1"/>
  <c r="AY60" i="3" a="1"/>
  <c r="AY60" i="3" s="1"/>
  <c r="AZ60" i="3" s="1"/>
  <c r="AY59" i="3" a="1"/>
  <c r="AY59" i="3" s="1"/>
  <c r="AZ59" i="3" s="1"/>
  <c r="AY75" i="3" a="1"/>
  <c r="AY75" i="3" s="1"/>
  <c r="AZ75" i="3" s="1"/>
  <c r="AU71" i="3" a="1"/>
  <c r="AU71" i="3" s="1"/>
  <c r="AV71" i="3" s="1"/>
  <c r="AY70" i="3" a="1"/>
  <c r="AY70" i="3" s="1"/>
  <c r="AZ70" i="3" s="1"/>
  <c r="AY68" i="3" a="1"/>
  <c r="AY68" i="3" s="1"/>
  <c r="AZ68" i="3" s="1"/>
  <c r="AU66" i="3" a="1"/>
  <c r="AU66" i="3" s="1"/>
  <c r="AV66" i="3" s="1"/>
  <c r="AU65" i="3" a="1"/>
  <c r="AU65" i="3" s="1"/>
  <c r="AV65" i="3" s="1"/>
  <c r="AU73" i="3" a="1"/>
  <c r="AU73" i="3" s="1"/>
  <c r="AV73" i="3" s="1"/>
  <c r="AY62" i="3" a="1"/>
  <c r="AY62" i="3" s="1"/>
  <c r="AZ62" i="3" s="1"/>
  <c r="AY61" i="3" a="1"/>
  <c r="AY61" i="3" s="1"/>
  <c r="AZ61" i="3" s="1"/>
  <c r="AU70" i="3" a="1"/>
  <c r="AU70" i="3" s="1"/>
  <c r="AV70" i="3" s="1"/>
  <c r="AY64" i="3" a="1"/>
  <c r="AY64" i="3" s="1"/>
  <c r="AZ64" i="3" s="1"/>
  <c r="AY63" i="3" a="1"/>
  <c r="AY63" i="3" s="1"/>
  <c r="AZ63" i="3" s="1"/>
  <c r="AY58" i="3" a="1"/>
  <c r="AY58" i="3" s="1"/>
  <c r="AZ58" i="3" s="1"/>
  <c r="AU56" i="3" a="1"/>
  <c r="AU56" i="3" s="1"/>
  <c r="AV56" i="3" s="1"/>
  <c r="AY54" i="3" a="1"/>
  <c r="AY54" i="3" s="1"/>
  <c r="AZ54" i="3" s="1"/>
  <c r="AY65" i="3" a="1"/>
  <c r="AY65" i="3" s="1"/>
  <c r="AZ65" i="3" s="1"/>
  <c r="AU60" i="3" a="1"/>
  <c r="AU60" i="3" s="1"/>
  <c r="AV60" i="3" s="1"/>
  <c r="AU68" i="3" a="1"/>
  <c r="AU68" i="3" s="1"/>
  <c r="AV68" i="3" s="1"/>
  <c r="AU55" i="3" a="1"/>
  <c r="AU55" i="3" s="1"/>
  <c r="AV55" i="3" s="1"/>
  <c r="AU49" i="3" a="1"/>
  <c r="AU49" i="3" s="1"/>
  <c r="AV49" i="3" s="1"/>
  <c r="AY47" i="3" a="1"/>
  <c r="AY47" i="3" s="1"/>
  <c r="AZ47" i="3" s="1"/>
  <c r="AU64" i="3" a="1"/>
  <c r="AU64" i="3" s="1"/>
  <c r="AV64" i="3" s="1"/>
  <c r="AU53" i="3" a="1"/>
  <c r="AU53" i="3" s="1"/>
  <c r="AV53" i="3" s="1"/>
  <c r="AY52" i="3" a="1"/>
  <c r="AY52" i="3" s="1"/>
  <c r="AZ52" i="3" s="1"/>
  <c r="AU67" i="3" a="1"/>
  <c r="AU67" i="3" s="1"/>
  <c r="AV67" i="3" s="1"/>
  <c r="AU63" i="3" a="1"/>
  <c r="AU63" i="3" s="1"/>
  <c r="AV63" i="3" s="1"/>
  <c r="AY76" i="3" a="1"/>
  <c r="AY76" i="3" s="1"/>
  <c r="AZ76" i="3" s="1"/>
  <c r="AY77" i="3" a="1"/>
  <c r="AY77" i="3" s="1"/>
  <c r="AZ77" i="3" s="1"/>
  <c r="AY74" i="3" a="1"/>
  <c r="AY74" i="3" s="1"/>
  <c r="AZ74" i="3" s="1"/>
  <c r="AY72" i="3" a="1"/>
  <c r="AY72" i="3" s="1"/>
  <c r="AZ72" i="3" s="1"/>
  <c r="AU52" i="3" a="1"/>
  <c r="AU52" i="3" s="1"/>
  <c r="AV52" i="3" s="1"/>
  <c r="AY49" i="3" a="1"/>
  <c r="AY49" i="3" s="1"/>
  <c r="AZ49" i="3" s="1"/>
  <c r="AU75" i="3" a="1"/>
  <c r="AU75" i="3" s="1"/>
  <c r="AV75" i="3" s="1"/>
  <c r="AU74" i="3" a="1"/>
  <c r="AU74" i="3" s="1"/>
  <c r="AV74" i="3" s="1"/>
  <c r="AY73" i="3" a="1"/>
  <c r="AY73" i="3" s="1"/>
  <c r="AZ73" i="3" s="1"/>
  <c r="AY71" i="3" a="1"/>
  <c r="AY71" i="3" s="1"/>
  <c r="AZ71" i="3" s="1"/>
  <c r="AU59" i="3" a="1"/>
  <c r="AU59" i="3" s="1"/>
  <c r="AV59" i="3" s="1"/>
  <c r="AY55" i="3" a="1"/>
  <c r="AY55" i="3" s="1"/>
  <c r="AZ55" i="3" s="1"/>
  <c r="AU61" i="3" a="1"/>
  <c r="AU61" i="3" s="1"/>
  <c r="AV61" i="3" s="1"/>
  <c r="AU54" i="3" a="1"/>
  <c r="AU54" i="3" s="1"/>
  <c r="AV54" i="3" s="1"/>
  <c r="AY51" i="3" a="1"/>
  <c r="AY51" i="3" s="1"/>
  <c r="AZ51" i="3" s="1"/>
  <c r="AU51" i="3" a="1"/>
  <c r="AU51" i="3" s="1"/>
  <c r="AV51" i="3" s="1"/>
  <c r="AY50" i="3" a="1"/>
  <c r="AY50" i="3" s="1"/>
  <c r="AZ50" i="3" s="1"/>
  <c r="AY48" i="3" a="1"/>
  <c r="AY48" i="3" s="1"/>
  <c r="AZ48" i="3" s="1"/>
  <c r="AY46" i="3" a="1"/>
  <c r="AY46" i="3" s="1"/>
  <c r="AZ46" i="3" s="1"/>
  <c r="AU44" i="3" a="1"/>
  <c r="AU44" i="3" s="1"/>
  <c r="AV44" i="3" s="1"/>
  <c r="AY43" i="3" a="1"/>
  <c r="AY43" i="3" s="1"/>
  <c r="AZ43" i="3" s="1"/>
  <c r="AU41" i="3" a="1"/>
  <c r="AU41" i="3" s="1"/>
  <c r="AV41" i="3" s="1"/>
  <c r="AU37" i="3" a="1"/>
  <c r="AU37" i="3" s="1"/>
  <c r="AV37" i="3" s="1"/>
  <c r="AY35" i="3" a="1"/>
  <c r="AY35" i="3" s="1"/>
  <c r="AZ35" i="3" s="1"/>
  <c r="AU58" i="3" a="1"/>
  <c r="AU58" i="3" s="1"/>
  <c r="AV58" i="3" s="1"/>
  <c r="AY56" i="3" a="1"/>
  <c r="AY56" i="3" s="1"/>
  <c r="AZ56" i="3" s="1"/>
  <c r="AU10" i="3" a="1"/>
  <c r="AU10" i="3" s="1"/>
  <c r="AV10" i="3" s="1"/>
  <c r="AU50" i="3" a="1"/>
  <c r="AU50" i="3" s="1"/>
  <c r="AV50" i="3" s="1"/>
  <c r="AY45" i="3" a="1"/>
  <c r="AY45" i="3" s="1"/>
  <c r="AZ45" i="3" s="1"/>
  <c r="AY42" i="3" a="1"/>
  <c r="AY42" i="3" s="1"/>
  <c r="AZ42" i="3" s="1"/>
  <c r="AY66" i="3" a="1"/>
  <c r="AY66" i="3" s="1"/>
  <c r="AZ66" i="3" s="1"/>
  <c r="AU47" i="3" a="1"/>
  <c r="AU47" i="3" s="1"/>
  <c r="AV47" i="3" s="1"/>
  <c r="AU46" i="3" a="1"/>
  <c r="AU46" i="3" s="1"/>
  <c r="AV46" i="3" s="1"/>
  <c r="AY57" i="3" a="1"/>
  <c r="AY57" i="3" s="1"/>
  <c r="AZ57" i="3" s="1"/>
  <c r="AY53" i="3" a="1"/>
  <c r="AY53" i="3" s="1"/>
  <c r="AZ53" i="3" s="1"/>
  <c r="AU48" i="3" a="1"/>
  <c r="AU48" i="3" s="1"/>
  <c r="AV48" i="3" s="1"/>
  <c r="AY44" i="3" a="1"/>
  <c r="AY44" i="3" s="1"/>
  <c r="AZ44" i="3" s="1"/>
  <c r="AY41" i="3" a="1"/>
  <c r="AY41" i="3" s="1"/>
  <c r="AZ41" i="3" s="1"/>
  <c r="AY37" i="3" a="1"/>
  <c r="AY37" i="3" s="1"/>
  <c r="AZ37" i="3" s="1"/>
  <c r="AU35" i="3" a="1"/>
  <c r="AU35" i="3" s="1"/>
  <c r="AV35" i="3" s="1"/>
  <c r="AY33" i="3" a="1"/>
  <c r="AY33" i="3" s="1"/>
  <c r="AZ33" i="3" s="1"/>
  <c r="AU57" i="3" a="1"/>
  <c r="AU57" i="3" s="1"/>
  <c r="AV57" i="3" s="1"/>
  <c r="AU42" i="3" a="1"/>
  <c r="AU42" i="3" s="1"/>
  <c r="AV42" i="3" s="1"/>
  <c r="AU39" i="3" a="1"/>
  <c r="AU39" i="3" s="1"/>
  <c r="AV39" i="3" s="1"/>
  <c r="AY10" i="3" a="1"/>
  <c r="AY10" i="3" s="1"/>
  <c r="AZ10" i="3" s="1"/>
  <c r="AY40" i="3" a="1"/>
  <c r="AY40" i="3" s="1"/>
  <c r="AZ40" i="3" s="1"/>
  <c r="AY38" i="3" a="1"/>
  <c r="AY38" i="3" s="1"/>
  <c r="AZ38" i="3" s="1"/>
  <c r="AY36" i="3" a="1"/>
  <c r="AY36" i="3" s="1"/>
  <c r="AZ36" i="3" s="1"/>
  <c r="AY24" i="3" a="1"/>
  <c r="AY24" i="3" s="1"/>
  <c r="AZ24" i="3" s="1"/>
  <c r="AY23" i="3" a="1"/>
  <c r="AY23" i="3" s="1"/>
  <c r="AZ23" i="3" s="1"/>
  <c r="AY16" i="3" a="1"/>
  <c r="AY16" i="3" s="1"/>
  <c r="AZ16" i="3" s="1"/>
  <c r="AY15" i="3" a="1"/>
  <c r="AY15" i="3" s="1"/>
  <c r="AZ15" i="3" s="1"/>
  <c r="AU40" i="3" a="1"/>
  <c r="AU40" i="3" s="1"/>
  <c r="AV40" i="3" s="1"/>
  <c r="AU38" i="3" a="1"/>
  <c r="AU38" i="3" s="1"/>
  <c r="AV38" i="3" s="1"/>
  <c r="AU32" i="3" a="1"/>
  <c r="AU32" i="3" s="1"/>
  <c r="AV32" i="3" s="1"/>
  <c r="AU30" i="3" a="1"/>
  <c r="AU30" i="3" s="1"/>
  <c r="AV30" i="3" s="1"/>
  <c r="AU29" i="3" a="1"/>
  <c r="AU29" i="3" s="1"/>
  <c r="AV29" i="3" s="1"/>
  <c r="AU22" i="3" a="1"/>
  <c r="AU22" i="3" s="1"/>
  <c r="AV22" i="3" s="1"/>
  <c r="AU21" i="3" a="1"/>
  <c r="AU21" i="3" s="1"/>
  <c r="AV21" i="3" s="1"/>
  <c r="AU45" i="3" a="1"/>
  <c r="AU45" i="3" s="1"/>
  <c r="AV45" i="3" s="1"/>
  <c r="AU43" i="3" a="1"/>
  <c r="AU43" i="3" s="1"/>
  <c r="AV43" i="3" s="1"/>
  <c r="AU36" i="3" a="1"/>
  <c r="AU36" i="3" s="1"/>
  <c r="AV36" i="3" s="1"/>
  <c r="AY31" i="3" a="1"/>
  <c r="AY31" i="3" s="1"/>
  <c r="AZ31" i="3" s="1"/>
  <c r="AY26" i="3" a="1"/>
  <c r="AY26" i="3" s="1"/>
  <c r="AZ26" i="3" s="1"/>
  <c r="AY25" i="3" a="1"/>
  <c r="AY25" i="3" s="1"/>
  <c r="AZ25" i="3" s="1"/>
  <c r="AY18" i="3" a="1"/>
  <c r="AY18" i="3" s="1"/>
  <c r="AZ18" i="3" s="1"/>
  <c r="AY39" i="3" a="1"/>
  <c r="AY39" i="3" s="1"/>
  <c r="AZ39" i="3" s="1"/>
  <c r="AU24" i="3" a="1"/>
  <c r="AU24" i="3" s="1"/>
  <c r="AV24" i="3" s="1"/>
  <c r="AU23" i="3" a="1"/>
  <c r="AU23" i="3" s="1"/>
  <c r="AV23" i="3" s="1"/>
  <c r="AU16" i="3" a="1"/>
  <c r="AU16" i="3" s="1"/>
  <c r="AV16" i="3" s="1"/>
  <c r="AU15" i="3" a="1"/>
  <c r="AU15" i="3" s="1"/>
  <c r="AV15" i="3" s="1"/>
  <c r="AY11" i="3" a="1"/>
  <c r="AY11" i="3" s="1"/>
  <c r="AZ11" i="3" s="1"/>
  <c r="AY34" i="3" a="1"/>
  <c r="AY34" i="3" s="1"/>
  <c r="AZ34" i="3" s="1"/>
  <c r="AY28" i="3" a="1"/>
  <c r="AY28" i="3" s="1"/>
  <c r="AZ28" i="3" s="1"/>
  <c r="AY27" i="3" a="1"/>
  <c r="AY27" i="3" s="1"/>
  <c r="AZ27" i="3" s="1"/>
  <c r="AY20" i="3" a="1"/>
  <c r="AY20" i="3" s="1"/>
  <c r="AZ20" i="3" s="1"/>
  <c r="AY19" i="3" a="1"/>
  <c r="AY19" i="3" s="1"/>
  <c r="AZ19" i="3" s="1"/>
  <c r="AY12" i="3" a="1"/>
  <c r="AY12" i="3" s="1"/>
  <c r="AZ12" i="3" s="1"/>
  <c r="AU31" i="3" a="1"/>
  <c r="AU31" i="3" s="1"/>
  <c r="AV31" i="3" s="1"/>
  <c r="AU26" i="3" a="1"/>
  <c r="AU26" i="3" s="1"/>
  <c r="AV26" i="3" s="1"/>
  <c r="AU25" i="3" a="1"/>
  <c r="AU25" i="3" s="1"/>
  <c r="AV25" i="3" s="1"/>
  <c r="AU18" i="3" a="1"/>
  <c r="AU18" i="3" s="1"/>
  <c r="AV18" i="3" s="1"/>
  <c r="AU17" i="3" a="1"/>
  <c r="AU17" i="3" s="1"/>
  <c r="AV17" i="3" s="1"/>
  <c r="AU34" i="3" a="1"/>
  <c r="AU34" i="3" s="1"/>
  <c r="AV34" i="3" s="1"/>
  <c r="AU33" i="3" a="1"/>
  <c r="AU33" i="3" s="1"/>
  <c r="AV33" i="3" s="1"/>
  <c r="AY32" i="3" a="1"/>
  <c r="AY32" i="3" s="1"/>
  <c r="AZ32" i="3" s="1"/>
  <c r="AY30" i="3" a="1"/>
  <c r="AY30" i="3" s="1"/>
  <c r="AZ30" i="3" s="1"/>
  <c r="AY29" i="3" a="1"/>
  <c r="AY29" i="3" s="1"/>
  <c r="AZ29" i="3" s="1"/>
  <c r="AY22" i="3" a="1"/>
  <c r="AY22" i="3" s="1"/>
  <c r="AZ22" i="3" s="1"/>
  <c r="AY21" i="3" a="1"/>
  <c r="AY21" i="3" s="1"/>
  <c r="AZ21" i="3" s="1"/>
  <c r="AU20" i="3" a="1"/>
  <c r="AU20" i="3" s="1"/>
  <c r="AV20" i="3" s="1"/>
  <c r="AY13" i="3" a="1"/>
  <c r="AY13" i="3" s="1"/>
  <c r="AZ13" i="3" s="1"/>
  <c r="AU19" i="3" a="1"/>
  <c r="AU19" i="3" s="1"/>
  <c r="AV19" i="3" s="1"/>
  <c r="AU11" i="3" a="1"/>
  <c r="AU11" i="3" s="1"/>
  <c r="AV11" i="3" s="1"/>
  <c r="AY7" i="3" a="1"/>
  <c r="AY7" i="3" s="1"/>
  <c r="AZ7" i="3" s="1"/>
  <c r="AU27" i="3" a="1"/>
  <c r="AU27" i="3" s="1"/>
  <c r="AV27" i="3" s="1"/>
  <c r="AU13" i="3" a="1"/>
  <c r="AU13" i="3" s="1"/>
  <c r="AV13" i="3" s="1"/>
  <c r="AU6" i="3" a="1"/>
  <c r="AU6" i="3" s="1"/>
  <c r="AV6" i="3" s="1"/>
  <c r="AY14" i="3" a="1"/>
  <c r="AY14" i="3" s="1"/>
  <c r="AZ14" i="3" s="1"/>
  <c r="AU9" i="3" a="1"/>
  <c r="AU9" i="3" s="1"/>
  <c r="AV9" i="3" s="1"/>
  <c r="AY8" i="3" a="1"/>
  <c r="AY8" i="3" s="1"/>
  <c r="AZ8" i="3" s="1"/>
  <c r="AU14" i="3" a="1"/>
  <c r="AU14" i="3" s="1"/>
  <c r="AV14" i="3" s="1"/>
  <c r="AU7" i="3" a="1"/>
  <c r="AU7" i="3" s="1"/>
  <c r="AV7" i="3" s="1"/>
  <c r="AU28" i="3" a="1"/>
  <c r="AU28" i="3" s="1"/>
  <c r="AV28" i="3" s="1"/>
  <c r="AU12" i="3" a="1"/>
  <c r="AU12" i="3" s="1"/>
  <c r="AV12" i="3" s="1"/>
  <c r="AY6" i="3" a="1"/>
  <c r="AY6" i="3" s="1"/>
  <c r="AZ6" i="3" s="1"/>
  <c r="AY17" i="3" a="1"/>
  <c r="AY17" i="3" s="1"/>
  <c r="AZ17" i="3" s="1"/>
  <c r="AY9" i="3" a="1"/>
  <c r="AY9" i="3" s="1"/>
  <c r="AZ9" i="3" s="1"/>
  <c r="AU8" i="3" a="1"/>
  <c r="AU8" i="3" s="1"/>
  <c r="AV8" i="3" s="1"/>
  <c r="BB27" i="3"/>
  <c r="AV82" i="2" a="1"/>
  <c r="AV82" i="2" s="1"/>
  <c r="AW82" i="2" s="1"/>
  <c r="AZ80" i="2" a="1"/>
  <c r="AZ80" i="2" s="1"/>
  <c r="BA80" i="2" s="1"/>
  <c r="AV78" i="2" a="1"/>
  <c r="AV78" i="2" s="1"/>
  <c r="AW78" i="2" s="1"/>
  <c r="AZ81" i="2" a="1"/>
  <c r="AZ81" i="2" s="1"/>
  <c r="BA81" i="2" s="1"/>
  <c r="AV79" i="2" a="1"/>
  <c r="AV79" i="2" s="1"/>
  <c r="AW79" i="2" s="1"/>
  <c r="AZ77" i="2" a="1"/>
  <c r="AZ77" i="2" s="1"/>
  <c r="BA77" i="2" s="1"/>
  <c r="AZ82" i="2" a="1"/>
  <c r="AZ82" i="2" s="1"/>
  <c r="BA82" i="2" s="1"/>
  <c r="AV80" i="2" a="1"/>
  <c r="AV80" i="2" s="1"/>
  <c r="AW80" i="2" s="1"/>
  <c r="AZ78" i="2" a="1"/>
  <c r="AZ78" i="2" s="1"/>
  <c r="BA78" i="2" s="1"/>
  <c r="AV81" i="2" a="1"/>
  <c r="AV81" i="2" s="1"/>
  <c r="AW81" i="2" s="1"/>
  <c r="AZ79" i="2" a="1"/>
  <c r="AZ79" i="2" s="1"/>
  <c r="BA79" i="2" s="1"/>
  <c r="AV77" i="2" a="1"/>
  <c r="AV77" i="2" s="1"/>
  <c r="AW77" i="2" s="1"/>
  <c r="AZ74" i="2" a="1"/>
  <c r="AZ74" i="2" s="1"/>
  <c r="BA74" i="2" s="1"/>
  <c r="AZ72" i="2" a="1"/>
  <c r="AZ72" i="2" s="1"/>
  <c r="BA72" i="2" s="1"/>
  <c r="AV68" i="2" a="1"/>
  <c r="AV68" i="2" s="1"/>
  <c r="AW68" i="2" s="1"/>
  <c r="AZ67" i="2" a="1"/>
  <c r="AZ67" i="2" s="1"/>
  <c r="BA67" i="2" s="1"/>
  <c r="AZ65" i="2" a="1"/>
  <c r="AZ65" i="2" s="1"/>
  <c r="BA65" i="2" s="1"/>
  <c r="AV61" i="2" a="1"/>
  <c r="AV61" i="2" s="1"/>
  <c r="AW61" i="2" s="1"/>
  <c r="AV70" i="2" a="1"/>
  <c r="AV70" i="2" s="1"/>
  <c r="AW70" i="2" s="1"/>
  <c r="AV63" i="2" a="1"/>
  <c r="AV63" i="2" s="1"/>
  <c r="AW63" i="2" s="1"/>
  <c r="AV57" i="2" a="1"/>
  <c r="AV57" i="2" s="1"/>
  <c r="AW57" i="2" s="1"/>
  <c r="AZ55" i="2" a="1"/>
  <c r="AZ55" i="2" s="1"/>
  <c r="BA55" i="2" s="1"/>
  <c r="AV53" i="2" a="1"/>
  <c r="AV53" i="2" s="1"/>
  <c r="AW53" i="2" s="1"/>
  <c r="AV72" i="2" a="1"/>
  <c r="AV72" i="2" s="1"/>
  <c r="AW72" i="2" s="1"/>
  <c r="AZ71" i="2" a="1"/>
  <c r="AZ71" i="2" s="1"/>
  <c r="BA71" i="2" s="1"/>
  <c r="AZ69" i="2" a="1"/>
  <c r="AZ69" i="2" s="1"/>
  <c r="BA69" i="2" s="1"/>
  <c r="AV65" i="2" a="1"/>
  <c r="AV65" i="2" s="1"/>
  <c r="AW65" i="2" s="1"/>
  <c r="AZ62" i="2" a="1"/>
  <c r="AZ62" i="2" s="1"/>
  <c r="BA62" i="2" s="1"/>
  <c r="AZ60" i="2" a="1"/>
  <c r="AZ60" i="2" s="1"/>
  <c r="BA60" i="2" s="1"/>
  <c r="AZ76" i="2" a="1"/>
  <c r="AZ76" i="2" s="1"/>
  <c r="BA76" i="2" s="1"/>
  <c r="AV74" i="2" a="1"/>
  <c r="AV74" i="2" s="1"/>
  <c r="AW74" i="2" s="1"/>
  <c r="AV67" i="2" a="1"/>
  <c r="AV67" i="2" s="1"/>
  <c r="AW67" i="2" s="1"/>
  <c r="AV58" i="2" a="1"/>
  <c r="AV58" i="2" s="1"/>
  <c r="AW58" i="2" s="1"/>
  <c r="AZ56" i="2" a="1"/>
  <c r="AZ56" i="2" s="1"/>
  <c r="BA56" i="2" s="1"/>
  <c r="AV54" i="2" a="1"/>
  <c r="AV54" i="2" s="1"/>
  <c r="AW54" i="2" s="1"/>
  <c r="AZ52" i="2" a="1"/>
  <c r="AZ52" i="2" s="1"/>
  <c r="BA52" i="2" s="1"/>
  <c r="AV76" i="2" a="1"/>
  <c r="AV76" i="2" s="1"/>
  <c r="AW76" i="2" s="1"/>
  <c r="AZ75" i="2" a="1"/>
  <c r="AZ75" i="2" s="1"/>
  <c r="BA75" i="2" s="1"/>
  <c r="AZ73" i="2" a="1"/>
  <c r="AZ73" i="2" s="1"/>
  <c r="BA73" i="2" s="1"/>
  <c r="AV69" i="2" a="1"/>
  <c r="AV69" i="2" s="1"/>
  <c r="AW69" i="2" s="1"/>
  <c r="AZ66" i="2" a="1"/>
  <c r="AZ66" i="2" s="1"/>
  <c r="BA66" i="2" s="1"/>
  <c r="AZ64" i="2" a="1"/>
  <c r="AZ64" i="2" s="1"/>
  <c r="BA64" i="2" s="1"/>
  <c r="AV60" i="2" a="1"/>
  <c r="AV60" i="2" s="1"/>
  <c r="AW60" i="2" s="1"/>
  <c r="AZ59" i="2" a="1"/>
  <c r="AZ59" i="2" s="1"/>
  <c r="BA59" i="2" s="1"/>
  <c r="AV71" i="2" a="1"/>
  <c r="AV71" i="2" s="1"/>
  <c r="AW71" i="2" s="1"/>
  <c r="AV62" i="2" a="1"/>
  <c r="AV62" i="2" s="1"/>
  <c r="AW62" i="2" s="1"/>
  <c r="AZ57" i="2" a="1"/>
  <c r="AZ57" i="2" s="1"/>
  <c r="BA57" i="2" s="1"/>
  <c r="AV55" i="2" a="1"/>
  <c r="AV55" i="2" s="1"/>
  <c r="AW55" i="2" s="1"/>
  <c r="AZ53" i="2" a="1"/>
  <c r="AZ53" i="2" s="1"/>
  <c r="BA53" i="2" s="1"/>
  <c r="AV73" i="2" a="1"/>
  <c r="AV73" i="2" s="1"/>
  <c r="AW73" i="2" s="1"/>
  <c r="AZ70" i="2" a="1"/>
  <c r="AZ70" i="2" s="1"/>
  <c r="BA70" i="2" s="1"/>
  <c r="AZ68" i="2" a="1"/>
  <c r="AZ68" i="2" s="1"/>
  <c r="BA68" i="2" s="1"/>
  <c r="AV64" i="2" a="1"/>
  <c r="AV64" i="2" s="1"/>
  <c r="AW64" i="2" s="1"/>
  <c r="AZ63" i="2" a="1"/>
  <c r="AZ63" i="2" s="1"/>
  <c r="BA63" i="2" s="1"/>
  <c r="AZ61" i="2" a="1"/>
  <c r="AZ61" i="2" s="1"/>
  <c r="BA61" i="2" s="1"/>
  <c r="AV52" i="2" a="1"/>
  <c r="AV52" i="2" s="1"/>
  <c r="AW52" i="2" s="1"/>
  <c r="AZ50" i="2" a="1"/>
  <c r="AZ50" i="2" s="1"/>
  <c r="BA50" i="2" s="1"/>
  <c r="AZ49" i="2" a="1"/>
  <c r="AZ49" i="2" s="1"/>
  <c r="BA49" i="2" s="1"/>
  <c r="AZ48" i="2" a="1"/>
  <c r="AZ48" i="2" s="1"/>
  <c r="BA48" i="2" s="1"/>
  <c r="AV46" i="2" a="1"/>
  <c r="AV46" i="2" s="1"/>
  <c r="AW46" i="2" s="1"/>
  <c r="AZ44" i="2" a="1"/>
  <c r="AZ44" i="2" s="1"/>
  <c r="BA44" i="2" s="1"/>
  <c r="AV42" i="2" a="1"/>
  <c r="AV42" i="2" s="1"/>
  <c r="AW42" i="2" s="1"/>
  <c r="AV75" i="2" a="1"/>
  <c r="AV75" i="2" s="1"/>
  <c r="AW75" i="2" s="1"/>
  <c r="AZ51" i="2" a="1"/>
  <c r="AZ51" i="2" s="1"/>
  <c r="BA51" i="2" s="1"/>
  <c r="AV56" i="2" a="1"/>
  <c r="AV56" i="2" s="1"/>
  <c r="AW56" i="2" s="1"/>
  <c r="AZ54" i="2" a="1"/>
  <c r="AZ54" i="2" s="1"/>
  <c r="BA54" i="2" s="1"/>
  <c r="AV50" i="2" a="1"/>
  <c r="AV50" i="2" s="1"/>
  <c r="AW50" i="2" s="1"/>
  <c r="AV49" i="2" a="1"/>
  <c r="AV49" i="2" s="1"/>
  <c r="AW49" i="2" s="1"/>
  <c r="AV47" i="2" a="1"/>
  <c r="AV47" i="2" s="1"/>
  <c r="AW47" i="2" s="1"/>
  <c r="AV59" i="2" a="1"/>
  <c r="AV59" i="2" s="1"/>
  <c r="AW59" i="2" s="1"/>
  <c r="AZ58" i="2" a="1"/>
  <c r="AZ58" i="2" s="1"/>
  <c r="BA58" i="2" s="1"/>
  <c r="AV51" i="2" a="1"/>
  <c r="AV51" i="2" s="1"/>
  <c r="AW51" i="2" s="1"/>
  <c r="AV48" i="2" a="1"/>
  <c r="AV48" i="2" s="1"/>
  <c r="AW48" i="2" s="1"/>
  <c r="AZ46" i="2" a="1"/>
  <c r="AZ46" i="2" s="1"/>
  <c r="BA46" i="2" s="1"/>
  <c r="AV66" i="2" a="1"/>
  <c r="AV66" i="2" s="1"/>
  <c r="AW66" i="2" s="1"/>
  <c r="AZ47" i="2" a="1"/>
  <c r="AZ47" i="2" s="1"/>
  <c r="BA47" i="2" s="1"/>
  <c r="AV45" i="2" a="1"/>
  <c r="AV45" i="2" s="1"/>
  <c r="AW45" i="2" s="1"/>
  <c r="AV41" i="2" a="1"/>
  <c r="AV41" i="2" s="1"/>
  <c r="AW41" i="2" s="1"/>
  <c r="AV33" i="2" a="1"/>
  <c r="AV33" i="2" s="1"/>
  <c r="AW33" i="2" s="1"/>
  <c r="AV30" i="2" a="1"/>
  <c r="AV30" i="2" s="1"/>
  <c r="AW30" i="2" s="1"/>
  <c r="AZ28" i="2" a="1"/>
  <c r="AZ28" i="2" s="1"/>
  <c r="BA28" i="2" s="1"/>
  <c r="AV26" i="2" a="1"/>
  <c r="AV26" i="2" s="1"/>
  <c r="AW26" i="2" s="1"/>
  <c r="AZ38" i="2" a="1"/>
  <c r="AZ38" i="2" s="1"/>
  <c r="BA38" i="2" s="1"/>
  <c r="AZ37" i="2" a="1"/>
  <c r="AZ37" i="2" s="1"/>
  <c r="BA37" i="2" s="1"/>
  <c r="AZ36" i="2" a="1"/>
  <c r="AZ36" i="2" s="1"/>
  <c r="BA36" i="2" s="1"/>
  <c r="AV34" i="2" a="1"/>
  <c r="AV34" i="2" s="1"/>
  <c r="AW34" i="2" s="1"/>
  <c r="AV44" i="2" a="1"/>
  <c r="AV44" i="2" s="1"/>
  <c r="AW44" i="2" s="1"/>
  <c r="AV35" i="2" a="1"/>
  <c r="AV35" i="2" s="1"/>
  <c r="AW35" i="2" s="1"/>
  <c r="AZ29" i="2" a="1"/>
  <c r="AZ29" i="2" s="1"/>
  <c r="BA29" i="2" s="1"/>
  <c r="AV27" i="2" a="1"/>
  <c r="AV27" i="2" s="1"/>
  <c r="AW27" i="2" s="1"/>
  <c r="AZ39" i="2" a="1"/>
  <c r="AZ39" i="2" s="1"/>
  <c r="BA39" i="2" s="1"/>
  <c r="AV36" i="2" a="1"/>
  <c r="AV36" i="2" s="1"/>
  <c r="AW36" i="2" s="1"/>
  <c r="AZ31" i="2" a="1"/>
  <c r="AZ31" i="2" s="1"/>
  <c r="BA31" i="2" s="1"/>
  <c r="AZ43" i="2" a="1"/>
  <c r="AZ43" i="2" s="1"/>
  <c r="BA43" i="2" s="1"/>
  <c r="AV37" i="2" a="1"/>
  <c r="AV37" i="2" s="1"/>
  <c r="AW37" i="2" s="1"/>
  <c r="AZ30" i="2" a="1"/>
  <c r="AZ30" i="2" s="1"/>
  <c r="BA30" i="2" s="1"/>
  <c r="AV28" i="2" a="1"/>
  <c r="AV28" i="2" s="1"/>
  <c r="AW28" i="2" s="1"/>
  <c r="AZ45" i="2" a="1"/>
  <c r="AZ45" i="2" s="1"/>
  <c r="BA45" i="2" s="1"/>
  <c r="AZ41" i="2" a="1"/>
  <c r="AZ41" i="2" s="1"/>
  <c r="BA41" i="2" s="1"/>
  <c r="AZ40" i="2" a="1"/>
  <c r="AZ40" i="2" s="1"/>
  <c r="BA40" i="2" s="1"/>
  <c r="AV38" i="2" a="1"/>
  <c r="AV38" i="2" s="1"/>
  <c r="AW38" i="2" s="1"/>
  <c r="AZ34" i="2" a="1"/>
  <c r="AZ34" i="2" s="1"/>
  <c r="BA34" i="2" s="1"/>
  <c r="AZ33" i="2" a="1"/>
  <c r="AZ33" i="2" s="1"/>
  <c r="BA33" i="2" s="1"/>
  <c r="AV43" i="2" a="1"/>
  <c r="AV43" i="2" s="1"/>
  <c r="AW43" i="2" s="1"/>
  <c r="AZ42" i="2" a="1"/>
  <c r="AZ42" i="2" s="1"/>
  <c r="BA42" i="2" s="1"/>
  <c r="AV39" i="2" a="1"/>
  <c r="AV39" i="2" s="1"/>
  <c r="AW39" i="2" s="1"/>
  <c r="AZ32" i="2" a="1"/>
  <c r="AZ32" i="2" s="1"/>
  <c r="BA32" i="2" s="1"/>
  <c r="AV24" i="2" a="1"/>
  <c r="AV24" i="2" s="1"/>
  <c r="AW24" i="2" s="1"/>
  <c r="AV18" i="2" a="1"/>
  <c r="AV18" i="2" s="1"/>
  <c r="AW18" i="2" s="1"/>
  <c r="AV40" i="2" a="1"/>
  <c r="AV40" i="2" s="1"/>
  <c r="AW40" i="2" s="1"/>
  <c r="AZ35" i="2" a="1"/>
  <c r="AZ35" i="2" s="1"/>
  <c r="BA35" i="2" s="1"/>
  <c r="AV29" i="2" a="1"/>
  <c r="AV29" i="2" s="1"/>
  <c r="AW29" i="2" s="1"/>
  <c r="AV25" i="2" a="1"/>
  <c r="AV25" i="2" s="1"/>
  <c r="AW25" i="2" s="1"/>
  <c r="AZ19" i="2" a="1"/>
  <c r="AZ19" i="2" s="1"/>
  <c r="BA19" i="2" s="1"/>
  <c r="AV32" i="2" a="1"/>
  <c r="AV32" i="2" s="1"/>
  <c r="AW32" i="2" s="1"/>
  <c r="AV31" i="2" a="1"/>
  <c r="AV31" i="2" s="1"/>
  <c r="AW31" i="2" s="1"/>
  <c r="AZ26" i="2" a="1"/>
  <c r="AZ26" i="2" s="1"/>
  <c r="BA26" i="2" s="1"/>
  <c r="AZ22" i="2" a="1"/>
  <c r="AZ22" i="2" s="1"/>
  <c r="BA22" i="2" s="1"/>
  <c r="AZ21" i="2" a="1"/>
  <c r="AZ21" i="2" s="1"/>
  <c r="BA21" i="2" s="1"/>
  <c r="AZ20" i="2" a="1"/>
  <c r="AZ20" i="2" s="1"/>
  <c r="BA20" i="2" s="1"/>
  <c r="AZ17" i="2" a="1"/>
  <c r="AZ17" i="2" s="1"/>
  <c r="BA17" i="2" s="1"/>
  <c r="AV15" i="2" a="1"/>
  <c r="AV15" i="2" s="1"/>
  <c r="AW15" i="2" s="1"/>
  <c r="AZ13" i="2" a="1"/>
  <c r="AZ13" i="2" s="1"/>
  <c r="BA13" i="2" s="1"/>
  <c r="AZ6" i="2" a="1"/>
  <c r="AZ6" i="2" s="1"/>
  <c r="BA6" i="2" s="1"/>
  <c r="AZ10" i="2" a="1"/>
  <c r="AZ10" i="2" s="1"/>
  <c r="BA10" i="2" s="1"/>
  <c r="AV8" i="2" a="1"/>
  <c r="AV8" i="2" s="1"/>
  <c r="AW8" i="2" s="1"/>
  <c r="AZ27" i="2" a="1"/>
  <c r="AZ27" i="2" s="1"/>
  <c r="BA27" i="2" s="1"/>
  <c r="AZ23" i="2" a="1"/>
  <c r="AZ23" i="2" s="1"/>
  <c r="BA23" i="2" s="1"/>
  <c r="AV20" i="2" a="1"/>
  <c r="AV20" i="2" s="1"/>
  <c r="AW20" i="2" s="1"/>
  <c r="AZ18" i="2" a="1"/>
  <c r="AZ18" i="2" s="1"/>
  <c r="BA18" i="2" s="1"/>
  <c r="AV16" i="2" a="1"/>
  <c r="AV16" i="2" s="1"/>
  <c r="AW16" i="2" s="1"/>
  <c r="AZ14" i="2" a="1"/>
  <c r="AZ14" i="2" s="1"/>
  <c r="BA14" i="2" s="1"/>
  <c r="AV12" i="2" a="1"/>
  <c r="AV12" i="2" s="1"/>
  <c r="AW12" i="2" s="1"/>
  <c r="AV21" i="2" a="1"/>
  <c r="AV21" i="2" s="1"/>
  <c r="AW21" i="2" s="1"/>
  <c r="AV19" i="2" a="1"/>
  <c r="AV19" i="2" s="1"/>
  <c r="AW19" i="2" s="1"/>
  <c r="AZ11" i="2" a="1"/>
  <c r="AZ11" i="2" s="1"/>
  <c r="BA11" i="2" s="1"/>
  <c r="AV9" i="2" a="1"/>
  <c r="AV9" i="2" s="1"/>
  <c r="AW9" i="2" s="1"/>
  <c r="AZ7" i="2" a="1"/>
  <c r="AZ7" i="2" s="1"/>
  <c r="BA7" i="2" s="1"/>
  <c r="AZ25" i="2" a="1"/>
  <c r="AZ25" i="2" s="1"/>
  <c r="BA25" i="2" s="1"/>
  <c r="AZ24" i="2" a="1"/>
  <c r="AZ24" i="2" s="1"/>
  <c r="BA24" i="2" s="1"/>
  <c r="AV22" i="2" a="1"/>
  <c r="AV22" i="2" s="1"/>
  <c r="AW22" i="2" s="1"/>
  <c r="AV17" i="2" a="1"/>
  <c r="AV17" i="2" s="1"/>
  <c r="AW17" i="2" s="1"/>
  <c r="AZ15" i="2" a="1"/>
  <c r="AZ15" i="2" s="1"/>
  <c r="BA15" i="2" s="1"/>
  <c r="AV13" i="2" a="1"/>
  <c r="AV13" i="2" s="1"/>
  <c r="AW13" i="2" s="1"/>
  <c r="AV6" i="2" a="1"/>
  <c r="AV6" i="2" s="1"/>
  <c r="AW6" i="2" s="1"/>
  <c r="AV11" i="2" a="1"/>
  <c r="AV11" i="2" s="1"/>
  <c r="AW11" i="2" s="1"/>
  <c r="AZ8" i="2" a="1"/>
  <c r="AZ8" i="2" s="1"/>
  <c r="BA8" i="2" s="1"/>
  <c r="AZ9" i="2" a="1"/>
  <c r="AZ9" i="2" s="1"/>
  <c r="BA9" i="2" s="1"/>
  <c r="AV7" i="2" a="1"/>
  <c r="AV7" i="2" s="1"/>
  <c r="AW7" i="2" s="1"/>
  <c r="AV23" i="2" a="1"/>
  <c r="AV23" i="2" s="1"/>
  <c r="AW23" i="2" s="1"/>
  <c r="AV14" i="2" a="1"/>
  <c r="AV14" i="2" s="1"/>
  <c r="AW14" i="2" s="1"/>
  <c r="AZ12" i="2" a="1"/>
  <c r="AZ12" i="2" s="1"/>
  <c r="BA12" i="2" s="1"/>
  <c r="AZ16" i="2" a="1"/>
  <c r="AZ16" i="2" s="1"/>
  <c r="BA16" i="2" s="1"/>
  <c r="AV10" i="2" a="1"/>
  <c r="AV10" i="2" s="1"/>
  <c r="AW10" i="2" s="1"/>
  <c r="BC27" i="2"/>
  <c r="AV82" i="1" a="1"/>
  <c r="AV82" i="1" s="1"/>
  <c r="AW82" i="1" s="1"/>
  <c r="AV80" i="1" a="1"/>
  <c r="AV80" i="1" s="1"/>
  <c r="AW80" i="1" s="1"/>
  <c r="AZ81" i="1" a="1"/>
  <c r="AZ81" i="1" s="1"/>
  <c r="BA81" i="1" s="1"/>
  <c r="AV79" i="1" a="1"/>
  <c r="AV79" i="1" s="1"/>
  <c r="AW79" i="1" s="1"/>
  <c r="AZ82" i="1" a="1"/>
  <c r="AZ82" i="1" s="1"/>
  <c r="BA82" i="1" s="1"/>
  <c r="AZ80" i="1" a="1"/>
  <c r="AZ80" i="1" s="1"/>
  <c r="BA80" i="1" s="1"/>
  <c r="AV74" i="1" a="1"/>
  <c r="AV74" i="1" s="1"/>
  <c r="AW74" i="1" s="1"/>
  <c r="AZ72" i="1" a="1"/>
  <c r="AZ72" i="1" s="1"/>
  <c r="BA72" i="1" s="1"/>
  <c r="AV69" i="1" a="1"/>
  <c r="AV69" i="1" s="1"/>
  <c r="AW69" i="1" s="1"/>
  <c r="AV77" i="1" a="1"/>
  <c r="AV77" i="1" s="1"/>
  <c r="AW77" i="1" s="1"/>
  <c r="AZ75" i="1" a="1"/>
  <c r="AZ75" i="1" s="1"/>
  <c r="BA75" i="1" s="1"/>
  <c r="AZ78" i="1" a="1"/>
  <c r="AZ78" i="1" s="1"/>
  <c r="BA78" i="1" s="1"/>
  <c r="AV72" i="1" a="1"/>
  <c r="AV72" i="1" s="1"/>
  <c r="AW72" i="1" s="1"/>
  <c r="AZ70" i="1" a="1"/>
  <c r="AZ70" i="1" s="1"/>
  <c r="BA70" i="1" s="1"/>
  <c r="AV68" i="1" a="1"/>
  <c r="AV68" i="1" s="1"/>
  <c r="AW68" i="1" s="1"/>
  <c r="AV81" i="1" a="1"/>
  <c r="AV81" i="1" s="1"/>
  <c r="AW81" i="1" s="1"/>
  <c r="AV75" i="1" a="1"/>
  <c r="AV75" i="1" s="1"/>
  <c r="AW75" i="1" s="1"/>
  <c r="AZ73" i="1" a="1"/>
  <c r="AZ73" i="1" s="1"/>
  <c r="BA73" i="1" s="1"/>
  <c r="AV78" i="1" a="1"/>
  <c r="AV78" i="1" s="1"/>
  <c r="AW78" i="1" s="1"/>
  <c r="AZ76" i="1" a="1"/>
  <c r="AZ76" i="1" s="1"/>
  <c r="BA76" i="1" s="1"/>
  <c r="AZ69" i="1" a="1"/>
  <c r="AZ69" i="1" s="1"/>
  <c r="BA69" i="1" s="1"/>
  <c r="AV73" i="1" a="1"/>
  <c r="AV73" i="1" s="1"/>
  <c r="AW73" i="1" s="1"/>
  <c r="AZ77" i="1" a="1"/>
  <c r="AZ77" i="1" s="1"/>
  <c r="BA77" i="1" s="1"/>
  <c r="AV71" i="1" a="1"/>
  <c r="AV71" i="1" s="1"/>
  <c r="AW71" i="1" s="1"/>
  <c r="AZ64" i="1" a="1"/>
  <c r="AZ64" i="1" s="1"/>
  <c r="BA64" i="1" s="1"/>
  <c r="AV66" i="1" a="1"/>
  <c r="AV66" i="1" s="1"/>
  <c r="AW66" i="1" s="1"/>
  <c r="AZ63" i="1" a="1"/>
  <c r="AZ63" i="1" s="1"/>
  <c r="BA63" i="1" s="1"/>
  <c r="AV62" i="1" a="1"/>
  <c r="AV62" i="1" s="1"/>
  <c r="AW62" i="1" s="1"/>
  <c r="AZ61" i="1" a="1"/>
  <c r="AZ61" i="1" s="1"/>
  <c r="BA61" i="1" s="1"/>
  <c r="AZ67" i="1" a="1"/>
  <c r="AZ67" i="1" s="1"/>
  <c r="BA67" i="1" s="1"/>
  <c r="AZ65" i="1" a="1"/>
  <c r="AZ65" i="1" s="1"/>
  <c r="BA65" i="1" s="1"/>
  <c r="AV64" i="1" a="1"/>
  <c r="AV64" i="1" s="1"/>
  <c r="AW64" i="1" s="1"/>
  <c r="AZ60" i="1" a="1"/>
  <c r="AZ60" i="1" s="1"/>
  <c r="BA60" i="1" s="1"/>
  <c r="AZ79" i="1" a="1"/>
  <c r="AZ79" i="1" s="1"/>
  <c r="BA79" i="1" s="1"/>
  <c r="AV67" i="1" a="1"/>
  <c r="AV67" i="1" s="1"/>
  <c r="AW67" i="1" s="1"/>
  <c r="AV65" i="1" a="1"/>
  <c r="AV65" i="1" s="1"/>
  <c r="AW65" i="1" s="1"/>
  <c r="AV63" i="1" a="1"/>
  <c r="AV63" i="1" s="1"/>
  <c r="AW63" i="1" s="1"/>
  <c r="AZ62" i="1" a="1"/>
  <c r="AZ62" i="1" s="1"/>
  <c r="BA62" i="1" s="1"/>
  <c r="AV76" i="1" a="1"/>
  <c r="AV76" i="1" s="1"/>
  <c r="AW76" i="1" s="1"/>
  <c r="AZ71" i="1" a="1"/>
  <c r="AZ71" i="1" s="1"/>
  <c r="BA71" i="1" s="1"/>
  <c r="AZ68" i="1" a="1"/>
  <c r="AZ68" i="1" s="1"/>
  <c r="BA68" i="1" s="1"/>
  <c r="AV60" i="1" a="1"/>
  <c r="AV60" i="1" s="1"/>
  <c r="AW60" i="1" s="1"/>
  <c r="AV56" i="1" a="1"/>
  <c r="AV56" i="1" s="1"/>
  <c r="AW56" i="1" s="1"/>
  <c r="AZ57" i="1" a="1"/>
  <c r="AZ57" i="1" s="1"/>
  <c r="BA57" i="1" s="1"/>
  <c r="AV54" i="1" a="1"/>
  <c r="AV54" i="1" s="1"/>
  <c r="AW54" i="1" s="1"/>
  <c r="AZ52" i="1" a="1"/>
  <c r="AZ52" i="1" s="1"/>
  <c r="BA52" i="1" s="1"/>
  <c r="AZ74" i="1" a="1"/>
  <c r="AZ74" i="1" s="1"/>
  <c r="BA74" i="1" s="1"/>
  <c r="AV58" i="1" a="1"/>
  <c r="AV58" i="1" s="1"/>
  <c r="AW58" i="1" s="1"/>
  <c r="AV61" i="1" a="1"/>
  <c r="AV61" i="1" s="1"/>
  <c r="AW61" i="1" s="1"/>
  <c r="AZ55" i="1" a="1"/>
  <c r="AZ55" i="1" s="1"/>
  <c r="BA55" i="1" s="1"/>
  <c r="AV53" i="1" a="1"/>
  <c r="AV53" i="1" s="1"/>
  <c r="AW53" i="1" s="1"/>
  <c r="AZ66" i="1" a="1"/>
  <c r="AZ66" i="1" s="1"/>
  <c r="BA66" i="1" s="1"/>
  <c r="AZ59" i="1" a="1"/>
  <c r="AZ59" i="1" s="1"/>
  <c r="BA59" i="1" s="1"/>
  <c r="AZ56" i="1" a="1"/>
  <c r="AZ56" i="1" s="1"/>
  <c r="BA56" i="1" s="1"/>
  <c r="AV57" i="1" a="1"/>
  <c r="AV57" i="1" s="1"/>
  <c r="AW57" i="1" s="1"/>
  <c r="AZ54" i="1" a="1"/>
  <c r="AZ54" i="1" s="1"/>
  <c r="BA54" i="1" s="1"/>
  <c r="AV59" i="1" a="1"/>
  <c r="AV59" i="1" s="1"/>
  <c r="AW59" i="1" s="1"/>
  <c r="AZ58" i="1" a="1"/>
  <c r="AZ58" i="1" s="1"/>
  <c r="BA58" i="1" s="1"/>
  <c r="AV55" i="1" a="1"/>
  <c r="AV55" i="1" s="1"/>
  <c r="AW55" i="1" s="1"/>
  <c r="AV70" i="1" a="1"/>
  <c r="AV70" i="1" s="1"/>
  <c r="AW70" i="1" s="1"/>
  <c r="AV52" i="1" a="1"/>
  <c r="AV52" i="1" s="1"/>
  <c r="AW52" i="1" s="1"/>
  <c r="AZ51" i="1" a="1"/>
  <c r="AZ51" i="1" s="1"/>
  <c r="BA51" i="1" s="1"/>
  <c r="AZ48" i="1" a="1"/>
  <c r="AZ48" i="1" s="1"/>
  <c r="BA48" i="1" s="1"/>
  <c r="AZ53" i="1" a="1"/>
  <c r="AZ53" i="1" s="1"/>
  <c r="BA53" i="1" s="1"/>
  <c r="AV51" i="1" a="1"/>
  <c r="AV51" i="1" s="1"/>
  <c r="AW51" i="1" s="1"/>
  <c r="AZ50" i="1" a="1"/>
  <c r="AZ50" i="1" s="1"/>
  <c r="BA50" i="1" s="1"/>
  <c r="AV48" i="1" a="1"/>
  <c r="AV48" i="1" s="1"/>
  <c r="AW48" i="1" s="1"/>
  <c r="AV45" i="1" a="1"/>
  <c r="AV45" i="1" s="1"/>
  <c r="AW45" i="1" s="1"/>
  <c r="AZ42" i="1" a="1"/>
  <c r="AZ42" i="1" s="1"/>
  <c r="BA42" i="1" s="1"/>
  <c r="AV47" i="1" a="1"/>
  <c r="AV47" i="1" s="1"/>
  <c r="AW47" i="1" s="1"/>
  <c r="AZ44" i="1" a="1"/>
  <c r="AZ44" i="1" s="1"/>
  <c r="BA44" i="1" s="1"/>
  <c r="AZ46" i="1" a="1"/>
  <c r="AZ46" i="1" s="1"/>
  <c r="BA46" i="1" s="1"/>
  <c r="AZ40" i="1" a="1"/>
  <c r="AZ40" i="1" s="1"/>
  <c r="BA40" i="1" s="1"/>
  <c r="AV38" i="1" a="1"/>
  <c r="AV38" i="1" s="1"/>
  <c r="AW38" i="1" s="1"/>
  <c r="AV42" i="1" a="1"/>
  <c r="AV42" i="1" s="1"/>
  <c r="AW42" i="1" s="1"/>
  <c r="AV50" i="1" a="1"/>
  <c r="AV50" i="1" s="1"/>
  <c r="AW50" i="1" s="1"/>
  <c r="AV44" i="1" a="1"/>
  <c r="AV44" i="1" s="1"/>
  <c r="AW44" i="1" s="1"/>
  <c r="AZ43" i="1" a="1"/>
  <c r="AZ43" i="1" s="1"/>
  <c r="BA43" i="1" s="1"/>
  <c r="AZ49" i="1" a="1"/>
  <c r="AZ49" i="1" s="1"/>
  <c r="BA49" i="1" s="1"/>
  <c r="AV46" i="1" a="1"/>
  <c r="AV46" i="1" s="1"/>
  <c r="AW46" i="1" s="1"/>
  <c r="AZ45" i="1" a="1"/>
  <c r="AZ45" i="1" s="1"/>
  <c r="BA45" i="1" s="1"/>
  <c r="AZ47" i="1" a="1"/>
  <c r="AZ47" i="1" s="1"/>
  <c r="BA47" i="1" s="1"/>
  <c r="AV41" i="1" a="1"/>
  <c r="AV41" i="1" s="1"/>
  <c r="AW41" i="1" s="1"/>
  <c r="AV37" i="1" a="1"/>
  <c r="AV37" i="1" s="1"/>
  <c r="AW37" i="1" s="1"/>
  <c r="AZ35" i="1" a="1"/>
  <c r="AZ35" i="1" s="1"/>
  <c r="BA35" i="1" s="1"/>
  <c r="AV33" i="1" a="1"/>
  <c r="AV33" i="1" s="1"/>
  <c r="AW33" i="1" s="1"/>
  <c r="AZ31" i="1" a="1"/>
  <c r="AZ31" i="1" s="1"/>
  <c r="BA31" i="1" s="1"/>
  <c r="AV36" i="1" a="1"/>
  <c r="AV36" i="1" s="1"/>
  <c r="AW36" i="1" s="1"/>
  <c r="AV43" i="1" a="1"/>
  <c r="AV43" i="1" s="1"/>
  <c r="AW43" i="1" s="1"/>
  <c r="AV39" i="1" a="1"/>
  <c r="AV39" i="1" s="1"/>
  <c r="AW39" i="1" s="1"/>
  <c r="AV32" i="1" a="1"/>
  <c r="AV32" i="1" s="1"/>
  <c r="AW32" i="1" s="1"/>
  <c r="AZ30" i="1" a="1"/>
  <c r="AZ30" i="1" s="1"/>
  <c r="BA30" i="1" s="1"/>
  <c r="AZ34" i="1" a="1"/>
  <c r="AZ34" i="1" s="1"/>
  <c r="BA34" i="1" s="1"/>
  <c r="AV40" i="1" a="1"/>
  <c r="AV40" i="1" s="1"/>
  <c r="AW40" i="1" s="1"/>
  <c r="AZ38" i="1" a="1"/>
  <c r="AZ38" i="1" s="1"/>
  <c r="BA38" i="1" s="1"/>
  <c r="AV35" i="1" a="1"/>
  <c r="AV35" i="1" s="1"/>
  <c r="AW35" i="1" s="1"/>
  <c r="AZ33" i="1" a="1"/>
  <c r="AZ33" i="1" s="1"/>
  <c r="BA33" i="1" s="1"/>
  <c r="AV49" i="1" a="1"/>
  <c r="AV49" i="1" s="1"/>
  <c r="AW49" i="1" s="1"/>
  <c r="AZ41" i="1" a="1"/>
  <c r="AZ41" i="1" s="1"/>
  <c r="BA41" i="1" s="1"/>
  <c r="AZ36" i="1" a="1"/>
  <c r="AZ36" i="1" s="1"/>
  <c r="BA36" i="1" s="1"/>
  <c r="AZ32" i="1" a="1"/>
  <c r="AZ32" i="1" s="1"/>
  <c r="BA32" i="1" s="1"/>
  <c r="AV30" i="1" a="1"/>
  <c r="AV30" i="1" s="1"/>
  <c r="AW30" i="1" s="1"/>
  <c r="AZ29" i="1" a="1"/>
  <c r="AZ29" i="1" s="1"/>
  <c r="BA29" i="1" s="1"/>
  <c r="AZ28" i="1" a="1"/>
  <c r="AZ28" i="1" s="1"/>
  <c r="BA28" i="1" s="1"/>
  <c r="AV25" i="1" a="1"/>
  <c r="AV25" i="1" s="1"/>
  <c r="AW25" i="1" s="1"/>
  <c r="AZ23" i="1" a="1"/>
  <c r="AZ23" i="1" s="1"/>
  <c r="BA23" i="1" s="1"/>
  <c r="AV21" i="1" a="1"/>
  <c r="AV21" i="1" s="1"/>
  <c r="AW21" i="1" s="1"/>
  <c r="AZ39" i="1" a="1"/>
  <c r="AZ39" i="1" s="1"/>
  <c r="BA39" i="1" s="1"/>
  <c r="AV34" i="1" a="1"/>
  <c r="AV34" i="1" s="1"/>
  <c r="AW34" i="1" s="1"/>
  <c r="AV26" i="1" a="1"/>
  <c r="AV26" i="1" s="1"/>
  <c r="AW26" i="1" s="1"/>
  <c r="AZ37" i="1" a="1"/>
  <c r="AZ37" i="1" s="1"/>
  <c r="BA37" i="1" s="1"/>
  <c r="AV31" i="1" a="1"/>
  <c r="AV31" i="1" s="1"/>
  <c r="AW31" i="1" s="1"/>
  <c r="AV24" i="1" a="1"/>
  <c r="AV24" i="1" s="1"/>
  <c r="AW24" i="1" s="1"/>
  <c r="AZ22" i="1" a="1"/>
  <c r="AZ22" i="1" s="1"/>
  <c r="BA22" i="1" s="1"/>
  <c r="AV29" i="1" a="1"/>
  <c r="AV29" i="1" s="1"/>
  <c r="AW29" i="1" s="1"/>
  <c r="AV28" i="1" a="1"/>
  <c r="AV28" i="1" s="1"/>
  <c r="AW28" i="1" s="1"/>
  <c r="AZ27" i="1" a="1"/>
  <c r="AZ27" i="1" s="1"/>
  <c r="BA27" i="1" s="1"/>
  <c r="AZ25" i="1" a="1"/>
  <c r="AZ25" i="1" s="1"/>
  <c r="BA25" i="1" s="1"/>
  <c r="AV23" i="1" a="1"/>
  <c r="AV23" i="1" s="1"/>
  <c r="AW23" i="1" s="1"/>
  <c r="AZ21" i="1" a="1"/>
  <c r="AZ21" i="1" s="1"/>
  <c r="BA21" i="1" s="1"/>
  <c r="AV27" i="1" a="1"/>
  <c r="AV27" i="1" s="1"/>
  <c r="AW27" i="1" s="1"/>
  <c r="AZ24" i="1" a="1"/>
  <c r="AZ24" i="1" s="1"/>
  <c r="BA24" i="1" s="1"/>
  <c r="AV22" i="1" a="1"/>
  <c r="AV22" i="1" s="1"/>
  <c r="AW22" i="1" s="1"/>
  <c r="AZ26" i="1" a="1"/>
  <c r="AZ26" i="1" s="1"/>
  <c r="BA26" i="1" s="1"/>
  <c r="AZ13" i="1" a="1"/>
  <c r="AZ13" i="1" s="1"/>
  <c r="BA13" i="1" s="1"/>
  <c r="AV7" i="1" a="1"/>
  <c r="AV7" i="1" s="1"/>
  <c r="AW7" i="1" s="1"/>
  <c r="AZ19" i="1" a="1"/>
  <c r="AZ19" i="1" s="1"/>
  <c r="BA19" i="1" s="1"/>
  <c r="AV16" i="1" a="1"/>
  <c r="AV16" i="1" s="1"/>
  <c r="AW16" i="1" s="1"/>
  <c r="AV11" i="1" a="1"/>
  <c r="AV11" i="1" s="1"/>
  <c r="AW11" i="1" s="1"/>
  <c r="AZ9" i="1" a="1"/>
  <c r="AZ9" i="1" s="1"/>
  <c r="BA9" i="1" s="1"/>
  <c r="AV15" i="1" a="1"/>
  <c r="AV15" i="1" s="1"/>
  <c r="AW15" i="1" s="1"/>
  <c r="AV14" i="1" a="1"/>
  <c r="AV14" i="1" s="1"/>
  <c r="AW14" i="1" s="1"/>
  <c r="AZ12" i="1" a="1"/>
  <c r="AZ12" i="1" s="1"/>
  <c r="BA12" i="1" s="1"/>
  <c r="AV6" i="1" a="1"/>
  <c r="AV6" i="1" s="1"/>
  <c r="AW6" i="1" s="1"/>
  <c r="AV17" i="1" a="1"/>
  <c r="AV17" i="1" s="1"/>
  <c r="AW17" i="1" s="1"/>
  <c r="AZ6" i="1" a="1"/>
  <c r="AZ6" i="1" s="1"/>
  <c r="BA6" i="1" s="1"/>
  <c r="AV19" i="1" a="1"/>
  <c r="AV19" i="1" s="1"/>
  <c r="AW19" i="1" s="1"/>
  <c r="AV18" i="1" a="1"/>
  <c r="AV18" i="1" s="1"/>
  <c r="AW18" i="1" s="1"/>
  <c r="AZ17" i="1" a="1"/>
  <c r="AZ17" i="1" s="1"/>
  <c r="BA17" i="1" s="1"/>
  <c r="AV10" i="1" a="1"/>
  <c r="AV10" i="1" s="1"/>
  <c r="AW10" i="1" s="1"/>
  <c r="AZ8" i="1" a="1"/>
  <c r="AZ8" i="1" s="1"/>
  <c r="BA8" i="1" s="1"/>
  <c r="AZ15" i="1" a="1"/>
  <c r="AZ15" i="1" s="1"/>
  <c r="BA15" i="1" s="1"/>
  <c r="AV13" i="1" a="1"/>
  <c r="AV13" i="1" s="1"/>
  <c r="AW13" i="1" s="1"/>
  <c r="AZ20" i="1" a="1"/>
  <c r="AZ20" i="1" s="1"/>
  <c r="BA20" i="1" s="1"/>
  <c r="AZ11" i="1" a="1"/>
  <c r="AZ11" i="1" s="1"/>
  <c r="BA11" i="1" s="1"/>
  <c r="AV9" i="1" a="1"/>
  <c r="AV9" i="1" s="1"/>
  <c r="AW9" i="1" s="1"/>
  <c r="AZ7" i="1" a="1"/>
  <c r="AZ7" i="1" s="1"/>
  <c r="BA7" i="1" s="1"/>
  <c r="AZ14" i="1" a="1"/>
  <c r="AZ14" i="1" s="1"/>
  <c r="BA14" i="1" s="1"/>
  <c r="AV20" i="1" a="1"/>
  <c r="AV20" i="1" s="1"/>
  <c r="AW20" i="1" s="1"/>
  <c r="AZ18" i="1" a="1"/>
  <c r="AZ18" i="1" s="1"/>
  <c r="BA18" i="1" s="1"/>
  <c r="AZ16" i="1" a="1"/>
  <c r="AZ16" i="1" s="1"/>
  <c r="BA16" i="1" s="1"/>
  <c r="AZ10" i="1" a="1"/>
  <c r="AZ10" i="1" s="1"/>
  <c r="BA10" i="1" s="1"/>
  <c r="AV8" i="1" a="1"/>
  <c r="AV8" i="1" s="1"/>
  <c r="AW8" i="1" s="1"/>
  <c r="AV12" i="1" a="1"/>
  <c r="AV12" i="1" s="1"/>
  <c r="AW12" i="1" s="1"/>
  <c r="BC27" i="1"/>
  <c r="AT20" i="3" l="1"/>
  <c r="AX14" i="3"/>
  <c r="AT42" i="3"/>
  <c r="AX74" i="3"/>
  <c r="AT62" i="3"/>
  <c r="AX6" i="3"/>
  <c r="AT6" i="3"/>
  <c r="AX21" i="3"/>
  <c r="AT18" i="3"/>
  <c r="AX28" i="3"/>
  <c r="AX18" i="3"/>
  <c r="AT22" i="3"/>
  <c r="AX23" i="3"/>
  <c r="AT57" i="3"/>
  <c r="AX57" i="3"/>
  <c r="AX56" i="3"/>
  <c r="AX48" i="3"/>
  <c r="AX71" i="3"/>
  <c r="AX77" i="3"/>
  <c r="AT49" i="3"/>
  <c r="AX63" i="3"/>
  <c r="AX68" i="3"/>
  <c r="AT76" i="3"/>
  <c r="AX69" i="3"/>
  <c r="AX27" i="3"/>
  <c r="AX53" i="3"/>
  <c r="AT66" i="3"/>
  <c r="AT12" i="3"/>
  <c r="AT13" i="3"/>
  <c r="AX22" i="3"/>
  <c r="AT25" i="3"/>
  <c r="AX34" i="3"/>
  <c r="AX25" i="3"/>
  <c r="AT29" i="3"/>
  <c r="AX24" i="3"/>
  <c r="AX33" i="3"/>
  <c r="AT46" i="3"/>
  <c r="AT58" i="3"/>
  <c r="AX50" i="3"/>
  <c r="AX73" i="3"/>
  <c r="AX76" i="3"/>
  <c r="AT55" i="3"/>
  <c r="AX64" i="3"/>
  <c r="AX70" i="3"/>
  <c r="AT77" i="3"/>
  <c r="AT72" i="3"/>
  <c r="AT17" i="3"/>
  <c r="AT10" i="3"/>
  <c r="AT69" i="3"/>
  <c r="AT28" i="3"/>
  <c r="AT27" i="3"/>
  <c r="AX29" i="3"/>
  <c r="AT26" i="3"/>
  <c r="AX11" i="3"/>
  <c r="AX26" i="3"/>
  <c r="AT30" i="3"/>
  <c r="AX36" i="3"/>
  <c r="AT35" i="3"/>
  <c r="AT47" i="3"/>
  <c r="AX35" i="3"/>
  <c r="AT51" i="3"/>
  <c r="AT74" i="3"/>
  <c r="AT63" i="3"/>
  <c r="AT68" i="3"/>
  <c r="AT70" i="3"/>
  <c r="AT71" i="3"/>
  <c r="AT78" i="3"/>
  <c r="AT80" i="3"/>
  <c r="AT21" i="3"/>
  <c r="AX47" i="3"/>
  <c r="BB28" i="3"/>
  <c r="AT7" i="3"/>
  <c r="AX7" i="3"/>
  <c r="AX30" i="3"/>
  <c r="AT31" i="3"/>
  <c r="AT15" i="3"/>
  <c r="AX31" i="3"/>
  <c r="AT32" i="3"/>
  <c r="AX38" i="3"/>
  <c r="AX37" i="3"/>
  <c r="AX66" i="3"/>
  <c r="AT37" i="3"/>
  <c r="AX51" i="3"/>
  <c r="AT75" i="3"/>
  <c r="AT67" i="3"/>
  <c r="AT60" i="3"/>
  <c r="AX61" i="3"/>
  <c r="AX75" i="3"/>
  <c r="AX79" i="3"/>
  <c r="AX82" i="3"/>
  <c r="AX46" i="3"/>
  <c r="AT14" i="3"/>
  <c r="AT11" i="3"/>
  <c r="AX32" i="3"/>
  <c r="AX12" i="3"/>
  <c r="AT16" i="3"/>
  <c r="AT36" i="3"/>
  <c r="AT38" i="3"/>
  <c r="AX40" i="3"/>
  <c r="AX41" i="3"/>
  <c r="AX42" i="3"/>
  <c r="AT41" i="3"/>
  <c r="AT54" i="3"/>
  <c r="AX49" i="3"/>
  <c r="AX52" i="3"/>
  <c r="AX65" i="3"/>
  <c r="AX62" i="3"/>
  <c r="AX59" i="3"/>
  <c r="AX80" i="3"/>
  <c r="AT79" i="3"/>
  <c r="AX17" i="3"/>
  <c r="AX16" i="3"/>
  <c r="AX58" i="3"/>
  <c r="AT8" i="3"/>
  <c r="AX8" i="3"/>
  <c r="AT19" i="3"/>
  <c r="AT33" i="3"/>
  <c r="AX19" i="3"/>
  <c r="AT23" i="3"/>
  <c r="AT43" i="3"/>
  <c r="AT40" i="3"/>
  <c r="AX10" i="3"/>
  <c r="AX44" i="3"/>
  <c r="AX45" i="3"/>
  <c r="AX43" i="3"/>
  <c r="AT61" i="3"/>
  <c r="AT52" i="3"/>
  <c r="AT53" i="3"/>
  <c r="AX54" i="3"/>
  <c r="AT73" i="3"/>
  <c r="AX60" i="3"/>
  <c r="AX78" i="3"/>
  <c r="AX81" i="3"/>
  <c r="AX39" i="3"/>
  <c r="AT59" i="3"/>
  <c r="AX9" i="3"/>
  <c r="AT9" i="3"/>
  <c r="AX13" i="3"/>
  <c r="AT34" i="3"/>
  <c r="AX20" i="3"/>
  <c r="AT24" i="3"/>
  <c r="AT45" i="3"/>
  <c r="AX15" i="3"/>
  <c r="AT39" i="3"/>
  <c r="AT48" i="3"/>
  <c r="AT50" i="3"/>
  <c r="AT44" i="3"/>
  <c r="AX55" i="3"/>
  <c r="AX72" i="3"/>
  <c r="AT64" i="3"/>
  <c r="AT56" i="3"/>
  <c r="AT65" i="3"/>
  <c r="AX67" i="3"/>
  <c r="AT81" i="3"/>
  <c r="AT82" i="3"/>
  <c r="AU10" i="2"/>
  <c r="AY16" i="2"/>
  <c r="AY12" i="2"/>
  <c r="AU13" i="2"/>
  <c r="AY11" i="2"/>
  <c r="AY23" i="2"/>
  <c r="AY20" i="2"/>
  <c r="AU29" i="2"/>
  <c r="AU43" i="2"/>
  <c r="AY30" i="2"/>
  <c r="AU35" i="2"/>
  <c r="AU30" i="2"/>
  <c r="AU51" i="2"/>
  <c r="AY51" i="2"/>
  <c r="AU52" i="2"/>
  <c r="AU55" i="2"/>
  <c r="AU69" i="2"/>
  <c r="AU67" i="2"/>
  <c r="AU72" i="2"/>
  <c r="AY67" i="2"/>
  <c r="AU80" i="2"/>
  <c r="AU14" i="2"/>
  <c r="AY15" i="2"/>
  <c r="AU19" i="2"/>
  <c r="AY27" i="2"/>
  <c r="AY21" i="2"/>
  <c r="AY35" i="2"/>
  <c r="AY33" i="2"/>
  <c r="AU37" i="2"/>
  <c r="AU44" i="2"/>
  <c r="AU33" i="2"/>
  <c r="AY58" i="2"/>
  <c r="AU75" i="2"/>
  <c r="AY61" i="2"/>
  <c r="AY57" i="2"/>
  <c r="AY73" i="2"/>
  <c r="AU74" i="2"/>
  <c r="AU53" i="2"/>
  <c r="AU68" i="2"/>
  <c r="AY82" i="2"/>
  <c r="AU23" i="2"/>
  <c r="AU17" i="2"/>
  <c r="AU21" i="2"/>
  <c r="AU8" i="2"/>
  <c r="AY22" i="2"/>
  <c r="AU40" i="2"/>
  <c r="AY34" i="2"/>
  <c r="AY43" i="2"/>
  <c r="AU34" i="2"/>
  <c r="AU41" i="2"/>
  <c r="AU59" i="2"/>
  <c r="AU42" i="2"/>
  <c r="AY63" i="2"/>
  <c r="AU62" i="2"/>
  <c r="AY75" i="2"/>
  <c r="AY76" i="2"/>
  <c r="AY55" i="2"/>
  <c r="AY72" i="2"/>
  <c r="AY77" i="2"/>
  <c r="AU7" i="2"/>
  <c r="AU22" i="2"/>
  <c r="AU12" i="2"/>
  <c r="AY10" i="2"/>
  <c r="AY26" i="2"/>
  <c r="AU18" i="2"/>
  <c r="AU38" i="2"/>
  <c r="AY31" i="2"/>
  <c r="AY36" i="2"/>
  <c r="AU45" i="2"/>
  <c r="AU47" i="2"/>
  <c r="AY44" i="2"/>
  <c r="AU64" i="2"/>
  <c r="AU71" i="2"/>
  <c r="AU76" i="2"/>
  <c r="AY60" i="2"/>
  <c r="AU57" i="2"/>
  <c r="AY74" i="2"/>
  <c r="AU79" i="2"/>
  <c r="BC28" i="2"/>
  <c r="AY9" i="2"/>
  <c r="AY24" i="2"/>
  <c r="AY14" i="2"/>
  <c r="AY6" i="2"/>
  <c r="AU31" i="2"/>
  <c r="AU24" i="2"/>
  <c r="AY40" i="2"/>
  <c r="AU36" i="2"/>
  <c r="AY37" i="2"/>
  <c r="AY47" i="2"/>
  <c r="AU49" i="2"/>
  <c r="AU46" i="2"/>
  <c r="AY68" i="2"/>
  <c r="AY59" i="2"/>
  <c r="AY52" i="2"/>
  <c r="AY62" i="2"/>
  <c r="AU63" i="2"/>
  <c r="AU77" i="2"/>
  <c r="AY81" i="2"/>
  <c r="AY8" i="2"/>
  <c r="AY25" i="2"/>
  <c r="AU16" i="2"/>
  <c r="AY13" i="2"/>
  <c r="AU32" i="2"/>
  <c r="AY32" i="2"/>
  <c r="AY41" i="2"/>
  <c r="AY39" i="2"/>
  <c r="AY38" i="2"/>
  <c r="AU66" i="2"/>
  <c r="AU50" i="2"/>
  <c r="AY48" i="2"/>
  <c r="AY70" i="2"/>
  <c r="AU60" i="2"/>
  <c r="AU54" i="2"/>
  <c r="AU65" i="2"/>
  <c r="AU70" i="2"/>
  <c r="AY79" i="2"/>
  <c r="AU78" i="2"/>
  <c r="AU11" i="2"/>
  <c r="AY7" i="2"/>
  <c r="AY18" i="2"/>
  <c r="AU15" i="2"/>
  <c r="AY19" i="2"/>
  <c r="AU39" i="2"/>
  <c r="AY45" i="2"/>
  <c r="AU27" i="2"/>
  <c r="AU26" i="2"/>
  <c r="AY46" i="2"/>
  <c r="AY54" i="2"/>
  <c r="AY49" i="2"/>
  <c r="AU73" i="2"/>
  <c r="AY64" i="2"/>
  <c r="AY56" i="2"/>
  <c r="AY69" i="2"/>
  <c r="AU61" i="2"/>
  <c r="AU81" i="2"/>
  <c r="AY80" i="2"/>
  <c r="AU6" i="2"/>
  <c r="AU9" i="2"/>
  <c r="AU20" i="2"/>
  <c r="AY17" i="2"/>
  <c r="AU25" i="2"/>
  <c r="AY42" i="2"/>
  <c r="AU28" i="2"/>
  <c r="AY29" i="2"/>
  <c r="AY28" i="2"/>
  <c r="AU48" i="2"/>
  <c r="AU56" i="2"/>
  <c r="AY50" i="2"/>
  <c r="AY53" i="2"/>
  <c r="AY66" i="2"/>
  <c r="AU58" i="2"/>
  <c r="AY71" i="2"/>
  <c r="AY65" i="2"/>
  <c r="AY78" i="2"/>
  <c r="AU82" i="2"/>
  <c r="AY18" i="1"/>
  <c r="AU8" i="1"/>
  <c r="AY10" i="1"/>
  <c r="AY20" i="1"/>
  <c r="AY6" i="1"/>
  <c r="AU16" i="1"/>
  <c r="AY21" i="1"/>
  <c r="AU31" i="1"/>
  <c r="AY28" i="1"/>
  <c r="AU35" i="1"/>
  <c r="AU36" i="1"/>
  <c r="AU46" i="1"/>
  <c r="AY46" i="1"/>
  <c r="AY53" i="1"/>
  <c r="AY54" i="1"/>
  <c r="AU58" i="1"/>
  <c r="AY71" i="1"/>
  <c r="AU64" i="1"/>
  <c r="AU71" i="1"/>
  <c r="AU81" i="1"/>
  <c r="AY72" i="1"/>
  <c r="AY16" i="1"/>
  <c r="AU13" i="1"/>
  <c r="AU17" i="1"/>
  <c r="AY19" i="1"/>
  <c r="AU23" i="1"/>
  <c r="AY37" i="1"/>
  <c r="AY29" i="1"/>
  <c r="AY38" i="1"/>
  <c r="AY31" i="1"/>
  <c r="AY49" i="1"/>
  <c r="AY44" i="1"/>
  <c r="AY48" i="1"/>
  <c r="AU57" i="1"/>
  <c r="AY74" i="1"/>
  <c r="AU76" i="1"/>
  <c r="AY65" i="1"/>
  <c r="AY77" i="1"/>
  <c r="AU68" i="1"/>
  <c r="AU74" i="1"/>
  <c r="AY15" i="1"/>
  <c r="AU6" i="1"/>
  <c r="AU7" i="1"/>
  <c r="AY25" i="1"/>
  <c r="AU26" i="1"/>
  <c r="AU30" i="1"/>
  <c r="AU40" i="1"/>
  <c r="AU33" i="1"/>
  <c r="AY43" i="1"/>
  <c r="AU47" i="1"/>
  <c r="AY51" i="1"/>
  <c r="AY56" i="1"/>
  <c r="AY52" i="1"/>
  <c r="AY62" i="1"/>
  <c r="AY67" i="1"/>
  <c r="AU73" i="1"/>
  <c r="AY70" i="1"/>
  <c r="AY80" i="1"/>
  <c r="AU20" i="1"/>
  <c r="AY8" i="1"/>
  <c r="AY12" i="1"/>
  <c r="AY13" i="1"/>
  <c r="AY27" i="1"/>
  <c r="AU34" i="1"/>
  <c r="AY32" i="1"/>
  <c r="AY34" i="1"/>
  <c r="AY35" i="1"/>
  <c r="AU44" i="1"/>
  <c r="AY42" i="1"/>
  <c r="AU52" i="1"/>
  <c r="AY59" i="1"/>
  <c r="AU54" i="1"/>
  <c r="AU63" i="1"/>
  <c r="AY61" i="1"/>
  <c r="AY69" i="1"/>
  <c r="AU72" i="1"/>
  <c r="AY82" i="1"/>
  <c r="AY14" i="1"/>
  <c r="AU10" i="1"/>
  <c r="AU14" i="1"/>
  <c r="AY26" i="1"/>
  <c r="AU28" i="1"/>
  <c r="AY39" i="1"/>
  <c r="AY36" i="1"/>
  <c r="AY30" i="1"/>
  <c r="AU37" i="1"/>
  <c r="AU50" i="1"/>
  <c r="AU45" i="1"/>
  <c r="AU70" i="1"/>
  <c r="AY66" i="1"/>
  <c r="AY57" i="1"/>
  <c r="AU65" i="1"/>
  <c r="AU62" i="1"/>
  <c r="AY76" i="1"/>
  <c r="AY78" i="1"/>
  <c r="AU79" i="1"/>
  <c r="BC28" i="1"/>
  <c r="AY7" i="1"/>
  <c r="AY17" i="1"/>
  <c r="AU15" i="1"/>
  <c r="AU22" i="1"/>
  <c r="AU29" i="1"/>
  <c r="AU21" i="1"/>
  <c r="AY41" i="1"/>
  <c r="AU32" i="1"/>
  <c r="AU41" i="1"/>
  <c r="AU42" i="1"/>
  <c r="AU48" i="1"/>
  <c r="AU55" i="1"/>
  <c r="AU53" i="1"/>
  <c r="AU56" i="1"/>
  <c r="AU67" i="1"/>
  <c r="AY63" i="1"/>
  <c r="AU78" i="1"/>
  <c r="AY75" i="1"/>
  <c r="AY81" i="1"/>
  <c r="AU12" i="1"/>
  <c r="AU9" i="1"/>
  <c r="AU18" i="1"/>
  <c r="AY9" i="1"/>
  <c r="AY24" i="1"/>
  <c r="AY22" i="1"/>
  <c r="AY23" i="1"/>
  <c r="AU49" i="1"/>
  <c r="AU39" i="1"/>
  <c r="AY47" i="1"/>
  <c r="AU38" i="1"/>
  <c r="AY50" i="1"/>
  <c r="AY58" i="1"/>
  <c r="AY55" i="1"/>
  <c r="AU60" i="1"/>
  <c r="AY79" i="1"/>
  <c r="AU66" i="1"/>
  <c r="AY73" i="1"/>
  <c r="AU77" i="1"/>
  <c r="AU80" i="1"/>
  <c r="AY11" i="1"/>
  <c r="AU19" i="1"/>
  <c r="AU11" i="1"/>
  <c r="AU27" i="1"/>
  <c r="AU24" i="1"/>
  <c r="AU25" i="1"/>
  <c r="AY33" i="1"/>
  <c r="AU43" i="1"/>
  <c r="AY45" i="1"/>
  <c r="AY40" i="1"/>
  <c r="AU51" i="1"/>
  <c r="AU59" i="1"/>
  <c r="AU61" i="1"/>
  <c r="AY68" i="1"/>
  <c r="AY60" i="1"/>
  <c r="AY64" i="1"/>
  <c r="AU75" i="1"/>
  <c r="AU69" i="1"/>
  <c r="AU82" i="1"/>
  <c r="BC27" i="3" l="1"/>
  <c r="BD27" i="3"/>
  <c r="BB29" i="3"/>
  <c r="BD28" i="3"/>
  <c r="BC28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D6" i="3"/>
  <c r="BD8" i="3"/>
  <c r="BD7" i="3"/>
  <c r="BD9" i="3"/>
  <c r="BD10" i="3"/>
  <c r="BD11" i="3"/>
  <c r="BD12" i="3"/>
  <c r="BD13" i="3"/>
  <c r="BD14" i="3"/>
  <c r="BD15" i="3"/>
  <c r="BD16" i="3"/>
  <c r="BD17" i="3"/>
  <c r="BD18" i="3"/>
  <c r="BD19" i="3"/>
  <c r="BD20" i="3"/>
  <c r="BD21" i="3"/>
  <c r="BD22" i="3"/>
  <c r="BD23" i="3"/>
  <c r="BD24" i="3"/>
  <c r="BD25" i="3"/>
  <c r="BD26" i="3"/>
  <c r="BE27" i="2"/>
  <c r="BD27" i="2"/>
  <c r="BE28" i="2"/>
  <c r="BD28" i="2"/>
  <c r="BC29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D7" i="2"/>
  <c r="BD6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1"/>
  <c r="BE27" i="1"/>
  <c r="BD7" i="1"/>
  <c r="BD6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E6" i="1"/>
  <c r="BE8" i="1"/>
  <c r="BE7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C29" i="1"/>
  <c r="BE28" i="1"/>
  <c r="BD28" i="1"/>
  <c r="BD29" i="3" l="1"/>
  <c r="BC29" i="3"/>
  <c r="BB30" i="3"/>
  <c r="BC30" i="2"/>
  <c r="BE29" i="2"/>
  <c r="BD29" i="2"/>
  <c r="BC30" i="1"/>
  <c r="BE29" i="1"/>
  <c r="BD29" i="1"/>
  <c r="BD30" i="3" l="1"/>
  <c r="BB31" i="3"/>
  <c r="BC30" i="3"/>
  <c r="BC31" i="2"/>
  <c r="BD30" i="2"/>
  <c r="BE30" i="2"/>
  <c r="BC31" i="1"/>
  <c r="BE30" i="1"/>
  <c r="BD30" i="1"/>
  <c r="BB32" i="3" l="1"/>
  <c r="BC31" i="3"/>
  <c r="BD31" i="3"/>
  <c r="BE31" i="2"/>
  <c r="BD31" i="2"/>
  <c r="BC32" i="2"/>
  <c r="BC32" i="1"/>
  <c r="BE31" i="1"/>
  <c r="BD31" i="1"/>
  <c r="BB33" i="3" l="1"/>
  <c r="BD32" i="3"/>
  <c r="BC32" i="3"/>
  <c r="BE32" i="2"/>
  <c r="BD32" i="2"/>
  <c r="BC33" i="2"/>
  <c r="BC33" i="1"/>
  <c r="BE32" i="1"/>
  <c r="BD32" i="1"/>
  <c r="BD33" i="3" l="1"/>
  <c r="BC33" i="3"/>
  <c r="BB34" i="3"/>
  <c r="BC34" i="2"/>
  <c r="BE33" i="2"/>
  <c r="BD33" i="2"/>
  <c r="BC34" i="1"/>
  <c r="BD33" i="1"/>
  <c r="BE33" i="1"/>
  <c r="BD34" i="3" l="1"/>
  <c r="BB35" i="3"/>
  <c r="BC34" i="3"/>
  <c r="BC35" i="2"/>
  <c r="BE34" i="2"/>
  <c r="BD34" i="2"/>
  <c r="BD34" i="1"/>
  <c r="BC35" i="1"/>
  <c r="BE34" i="1"/>
  <c r="BB36" i="3" l="1"/>
  <c r="BC35" i="3"/>
  <c r="BD35" i="3"/>
  <c r="BE35" i="2"/>
  <c r="BD35" i="2"/>
  <c r="BC36" i="2"/>
  <c r="BC36" i="1"/>
  <c r="BE35" i="1"/>
  <c r="BD35" i="1"/>
  <c r="BB37" i="3" l="1"/>
  <c r="BD36" i="3"/>
  <c r="BC36" i="3"/>
  <c r="BE36" i="2"/>
  <c r="BD36" i="2"/>
  <c r="BC37" i="2"/>
  <c r="BC37" i="1"/>
  <c r="BE36" i="1"/>
  <c r="BD36" i="1"/>
  <c r="BD37" i="3" l="1"/>
  <c r="BC37" i="3"/>
  <c r="BB38" i="3"/>
  <c r="BC38" i="2"/>
  <c r="BE37" i="2"/>
  <c r="BD37" i="2"/>
  <c r="BC38" i="1"/>
  <c r="BE37" i="1"/>
  <c r="BD37" i="1"/>
  <c r="BB39" i="3" l="1"/>
  <c r="BD38" i="3"/>
  <c r="BC38" i="3"/>
  <c r="BC39" i="2"/>
  <c r="BE38" i="2"/>
  <c r="BD38" i="2"/>
  <c r="BC39" i="1"/>
  <c r="BE38" i="1"/>
  <c r="BD38" i="1"/>
  <c r="BB40" i="3" l="1"/>
  <c r="BD39" i="3"/>
  <c r="BC39" i="3"/>
  <c r="BE39" i="2"/>
  <c r="BD39" i="2"/>
  <c r="BC40" i="2"/>
  <c r="BC40" i="1"/>
  <c r="BD39" i="1"/>
  <c r="BE39" i="1"/>
  <c r="BB41" i="3" l="1"/>
  <c r="BD40" i="3"/>
  <c r="BC40" i="3"/>
  <c r="BE40" i="2"/>
  <c r="BD40" i="2"/>
  <c r="BC41" i="2"/>
  <c r="BC41" i="1"/>
  <c r="BE40" i="1"/>
  <c r="BD40" i="1"/>
  <c r="BB42" i="3" l="1"/>
  <c r="BD41" i="3"/>
  <c r="BC41" i="3"/>
  <c r="BC42" i="2"/>
  <c r="BE41" i="2"/>
  <c r="BD41" i="2"/>
  <c r="BC42" i="1"/>
  <c r="BE41" i="1"/>
  <c r="BD41" i="1"/>
  <c r="BD42" i="3" l="1"/>
  <c r="BB43" i="3"/>
  <c r="BC42" i="3"/>
  <c r="BD42" i="2"/>
  <c r="BC43" i="2"/>
  <c r="BE42" i="2"/>
  <c r="BC43" i="1"/>
  <c r="BE42" i="1"/>
  <c r="BD42" i="1"/>
  <c r="BB44" i="3" l="1"/>
  <c r="BC43" i="3"/>
  <c r="BD43" i="3"/>
  <c r="BE43" i="2"/>
  <c r="BD43" i="2"/>
  <c r="BC44" i="2"/>
  <c r="BC44" i="1"/>
  <c r="BE43" i="1"/>
  <c r="BD43" i="1"/>
  <c r="BB45" i="3" l="1"/>
  <c r="BD44" i="3"/>
  <c r="BC44" i="3"/>
  <c r="BE44" i="2"/>
  <c r="BC45" i="2"/>
  <c r="BD44" i="2"/>
  <c r="BC45" i="1"/>
  <c r="BE44" i="1"/>
  <c r="BD44" i="1"/>
  <c r="BC45" i="3" l="1"/>
  <c r="BB46" i="3"/>
  <c r="BD45" i="3"/>
  <c r="BC46" i="2"/>
  <c r="BD45" i="2"/>
  <c r="BE45" i="2"/>
  <c r="BC46" i="1"/>
  <c r="BE45" i="1"/>
  <c r="BD45" i="1"/>
  <c r="BD46" i="3" l="1"/>
  <c r="BC46" i="3"/>
  <c r="BB47" i="3"/>
  <c r="BE46" i="2"/>
  <c r="BD46" i="2"/>
  <c r="BC47" i="2"/>
  <c r="BC47" i="1"/>
  <c r="BE46" i="1"/>
  <c r="BD46" i="1"/>
  <c r="BB48" i="3" l="1"/>
  <c r="BD47" i="3"/>
  <c r="BC47" i="3"/>
  <c r="BE47" i="2"/>
  <c r="BD47" i="2"/>
  <c r="BC48" i="2"/>
  <c r="BC48" i="1"/>
  <c r="BE47" i="1"/>
  <c r="BD47" i="1"/>
  <c r="BB49" i="3" l="1"/>
  <c r="BD48" i="3"/>
  <c r="BC48" i="3"/>
  <c r="BC49" i="2"/>
  <c r="BE48" i="2"/>
  <c r="BD48" i="2"/>
  <c r="BC49" i="1"/>
  <c r="BD48" i="1"/>
  <c r="BE48" i="1"/>
  <c r="BC49" i="3" l="1"/>
  <c r="BD49" i="3"/>
  <c r="BB50" i="3"/>
  <c r="BE49" i="2"/>
  <c r="BD49" i="2"/>
  <c r="BC50" i="2"/>
  <c r="BC50" i="1"/>
  <c r="BE49" i="1"/>
  <c r="BD49" i="1"/>
  <c r="BB51" i="3" l="1"/>
  <c r="BD50" i="3"/>
  <c r="BC50" i="3"/>
  <c r="BE50" i="2"/>
  <c r="BC51" i="2"/>
  <c r="BD50" i="2"/>
  <c r="BC51" i="1"/>
  <c r="BE50" i="1"/>
  <c r="BD50" i="1"/>
  <c r="BD51" i="3" l="1"/>
  <c r="BB52" i="3"/>
  <c r="BC51" i="3"/>
  <c r="BC52" i="2"/>
  <c r="BD51" i="2"/>
  <c r="BE51" i="2"/>
  <c r="BC52" i="1"/>
  <c r="BE51" i="1"/>
  <c r="BD51" i="1"/>
  <c r="BD52" i="3" l="1"/>
  <c r="BB53" i="3"/>
  <c r="BC52" i="3"/>
  <c r="BC53" i="2"/>
  <c r="BE52" i="2"/>
  <c r="BD52" i="2"/>
  <c r="BC53" i="1"/>
  <c r="BD52" i="1"/>
  <c r="BE52" i="1"/>
  <c r="BB54" i="3" l="1"/>
  <c r="BD53" i="3"/>
  <c r="BC53" i="3"/>
  <c r="BD53" i="2"/>
  <c r="BC54" i="2"/>
  <c r="BE53" i="2"/>
  <c r="BC54" i="1"/>
  <c r="BE53" i="1"/>
  <c r="BD53" i="1"/>
  <c r="BD54" i="3" l="1"/>
  <c r="BC54" i="3"/>
  <c r="BB55" i="3"/>
  <c r="BE54" i="2"/>
  <c r="BD54" i="2"/>
  <c r="BC55" i="2"/>
  <c r="BC55" i="1"/>
  <c r="BE54" i="1"/>
  <c r="BD54" i="1"/>
  <c r="BD55" i="3" l="1"/>
  <c r="BB56" i="3"/>
  <c r="BC55" i="3"/>
  <c r="BD55" i="2"/>
  <c r="BC56" i="2"/>
  <c r="BE55" i="2"/>
  <c r="BC56" i="1"/>
  <c r="BD55" i="1"/>
  <c r="BE55" i="1"/>
  <c r="BC56" i="3" l="1"/>
  <c r="BB57" i="3"/>
  <c r="BD56" i="3"/>
  <c r="BC57" i="2"/>
  <c r="BE56" i="2"/>
  <c r="BD56" i="2"/>
  <c r="BE56" i="1"/>
  <c r="BD56" i="1"/>
  <c r="BC57" i="1"/>
  <c r="BB58" i="3" l="1"/>
  <c r="BC57" i="3"/>
  <c r="BD57" i="3"/>
  <c r="BE57" i="2"/>
  <c r="BD57" i="2"/>
  <c r="BC58" i="2"/>
  <c r="BC58" i="1"/>
  <c r="BE57" i="1"/>
  <c r="BD57" i="1"/>
  <c r="BB59" i="3" l="1"/>
  <c r="BD58" i="3"/>
  <c r="BC58" i="3"/>
  <c r="BC59" i="2"/>
  <c r="BE58" i="2"/>
  <c r="BD58" i="2"/>
  <c r="BC59" i="1"/>
  <c r="BE58" i="1"/>
  <c r="BD58" i="1"/>
  <c r="BD59" i="3" l="1"/>
  <c r="BC59" i="3"/>
  <c r="BB60" i="3"/>
  <c r="BE59" i="2"/>
  <c r="BC60" i="2"/>
  <c r="BD59" i="2"/>
  <c r="BC60" i="1"/>
  <c r="BE59" i="1"/>
  <c r="BD59" i="1"/>
  <c r="BD60" i="3" l="1"/>
  <c r="BB61" i="3"/>
  <c r="BC60" i="3"/>
  <c r="BE60" i="2"/>
  <c r="BC61" i="2"/>
  <c r="BD60" i="2"/>
  <c r="BC61" i="1"/>
  <c r="BE60" i="1"/>
  <c r="BD60" i="1"/>
  <c r="BB62" i="3" l="1"/>
  <c r="BD61" i="3"/>
  <c r="BC61" i="3"/>
  <c r="BC62" i="2"/>
  <c r="BE61" i="2"/>
  <c r="BD61" i="2"/>
  <c r="BC62" i="1"/>
  <c r="BD61" i="1"/>
  <c r="BE61" i="1"/>
  <c r="BB63" i="3" l="1"/>
  <c r="BD62" i="3"/>
  <c r="BC62" i="3"/>
  <c r="BC63" i="2"/>
  <c r="BD62" i="2"/>
  <c r="BE62" i="2"/>
  <c r="BE62" i="1"/>
  <c r="BD62" i="1"/>
  <c r="BC63" i="1"/>
  <c r="BD63" i="3" l="1"/>
  <c r="BC63" i="3"/>
  <c r="BB64" i="3"/>
  <c r="BE63" i="2"/>
  <c r="BC64" i="2"/>
  <c r="BD63" i="2"/>
  <c r="BE63" i="1"/>
  <c r="BD63" i="1"/>
  <c r="BC64" i="1"/>
  <c r="BD64" i="3" l="1"/>
  <c r="BB65" i="3"/>
  <c r="BC64" i="3"/>
  <c r="BE64" i="2"/>
  <c r="BD64" i="2"/>
  <c r="BC65" i="2"/>
  <c r="BC65" i="1"/>
  <c r="BE64" i="1"/>
  <c r="BD64" i="1"/>
  <c r="BD65" i="3" l="1"/>
  <c r="BB66" i="3"/>
  <c r="BC65" i="3"/>
  <c r="BC66" i="2"/>
  <c r="BE65" i="2"/>
  <c r="BD65" i="2"/>
  <c r="BC66" i="1"/>
  <c r="BE65" i="1"/>
  <c r="BD65" i="1"/>
  <c r="BB67" i="3" l="1"/>
  <c r="BD66" i="3"/>
  <c r="BC66" i="3"/>
  <c r="BC67" i="2"/>
  <c r="BE66" i="2"/>
  <c r="BD66" i="2"/>
  <c r="BC67" i="1"/>
  <c r="BE66" i="1"/>
  <c r="BD66" i="1"/>
  <c r="BC67" i="3" l="1"/>
  <c r="BD67" i="3"/>
  <c r="BB68" i="3"/>
  <c r="BE67" i="2"/>
  <c r="BC68" i="2"/>
  <c r="BD67" i="2"/>
  <c r="BC68" i="1"/>
  <c r="BE67" i="1"/>
  <c r="BD67" i="1"/>
  <c r="BD68" i="3" l="1"/>
  <c r="BB69" i="3"/>
  <c r="BC68" i="3"/>
  <c r="BE68" i="2"/>
  <c r="BC69" i="2"/>
  <c r="BD68" i="2"/>
  <c r="BC69" i="1"/>
  <c r="BE68" i="1"/>
  <c r="BD68" i="1"/>
  <c r="BB70" i="3" l="1"/>
  <c r="BD69" i="3"/>
  <c r="BC69" i="3"/>
  <c r="BC70" i="2"/>
  <c r="BE69" i="2"/>
  <c r="BD69" i="2"/>
  <c r="BD69" i="1"/>
  <c r="BC70" i="1"/>
  <c r="BE69" i="1"/>
  <c r="BB71" i="3" l="1"/>
  <c r="BD70" i="3"/>
  <c r="BC70" i="3"/>
  <c r="BC71" i="2"/>
  <c r="BE70" i="2"/>
  <c r="BD70" i="2"/>
  <c r="BC71" i="1"/>
  <c r="BE70" i="1"/>
  <c r="BD70" i="1"/>
  <c r="BD71" i="3" l="1"/>
  <c r="BB72" i="3"/>
  <c r="BC71" i="3"/>
  <c r="BE71" i="2"/>
  <c r="BC72" i="2"/>
  <c r="BD71" i="2"/>
  <c r="BC72" i="1"/>
  <c r="BE71" i="1"/>
  <c r="BD71" i="1"/>
  <c r="BD72" i="3" l="1"/>
  <c r="BB73" i="3"/>
  <c r="BC72" i="3"/>
  <c r="BE72" i="2"/>
  <c r="BC73" i="2"/>
  <c r="BD72" i="2"/>
  <c r="BC73" i="1"/>
  <c r="BE72" i="1"/>
  <c r="BD72" i="1"/>
  <c r="BB74" i="3" l="1"/>
  <c r="BC73" i="3"/>
  <c r="BD73" i="3"/>
  <c r="BC74" i="2"/>
  <c r="BE73" i="2"/>
  <c r="BD73" i="2"/>
  <c r="BC74" i="1"/>
  <c r="BE73" i="1"/>
  <c r="BD73" i="1"/>
  <c r="BB75" i="3" l="1"/>
  <c r="BD74" i="3"/>
  <c r="BC74" i="3"/>
  <c r="BC75" i="2"/>
  <c r="BE74" i="2"/>
  <c r="BD74" i="2"/>
  <c r="BC75" i="1"/>
  <c r="BE74" i="1"/>
  <c r="BD74" i="1"/>
  <c r="BD75" i="3" l="1"/>
  <c r="BB76" i="3"/>
  <c r="BC75" i="3"/>
  <c r="BE75" i="2"/>
  <c r="BC76" i="2"/>
  <c r="BD75" i="2"/>
  <c r="BC76" i="1"/>
  <c r="BE75" i="1"/>
  <c r="BD75" i="1"/>
  <c r="BD76" i="3" l="1"/>
  <c r="BB77" i="3"/>
  <c r="BC76" i="3"/>
  <c r="BE76" i="2"/>
  <c r="BD76" i="2"/>
  <c r="BC77" i="2"/>
  <c r="BC77" i="1"/>
  <c r="BE76" i="1"/>
  <c r="BD76" i="1"/>
  <c r="BB78" i="3" l="1"/>
  <c r="BD77" i="3"/>
  <c r="BC77" i="3"/>
  <c r="BC78" i="2"/>
  <c r="BE77" i="2"/>
  <c r="BD77" i="2"/>
  <c r="BC78" i="1"/>
  <c r="BE77" i="1"/>
  <c r="BD77" i="1"/>
  <c r="BB79" i="3" l="1"/>
  <c r="BD78" i="3"/>
  <c r="BC78" i="3"/>
  <c r="BD78" i="2"/>
  <c r="BC79" i="2"/>
  <c r="BE78" i="2"/>
  <c r="BC79" i="1"/>
  <c r="BE78" i="1"/>
  <c r="BD78" i="1"/>
  <c r="BD79" i="3" l="1"/>
  <c r="BC79" i="3"/>
  <c r="BB80" i="3"/>
  <c r="BE79" i="2"/>
  <c r="BD79" i="2"/>
  <c r="BC80" i="2"/>
  <c r="BC80" i="1"/>
  <c r="BE79" i="1"/>
  <c r="BD79" i="1"/>
  <c r="BD80" i="3" l="1"/>
  <c r="BC80" i="3"/>
  <c r="BB81" i="3"/>
  <c r="BE80" i="2"/>
  <c r="BD80" i="2"/>
  <c r="BC81" i="2"/>
  <c r="BD80" i="1"/>
  <c r="BC81" i="1"/>
  <c r="BE80" i="1"/>
  <c r="BB82" i="3" l="1"/>
  <c r="BD81" i="3"/>
  <c r="BC81" i="3"/>
  <c r="BC82" i="2"/>
  <c r="BE81" i="2"/>
  <c r="BD81" i="2"/>
  <c r="BC82" i="1"/>
  <c r="BE81" i="1"/>
  <c r="BD81" i="1"/>
  <c r="BC82" i="3" l="1"/>
  <c r="BD82" i="3"/>
  <c r="BD82" i="2"/>
  <c r="BE82" i="2"/>
  <c r="BD82" i="1"/>
  <c r="BE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<sst xmlns="http://schemas.openxmlformats.org/spreadsheetml/2006/main" count="665" uniqueCount="108">
  <si>
    <t>This Year's Consumption</t>
  </si>
  <si>
    <t>RAW - Last Year's Consumption</t>
  </si>
  <si>
    <t>Normalized - Last Year's Consumption</t>
  </si>
  <si>
    <t>Avg Temp</t>
  </si>
  <si>
    <t>Temp</t>
  </si>
  <si>
    <t>Avg Rel Hum</t>
  </si>
  <si>
    <t>RelHum</t>
  </si>
  <si>
    <t>Correllation Coefficients</t>
  </si>
  <si>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</si>
  <si>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</si>
  <si>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</si>
  <si>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</si>
  <si>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</si>
  <si>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</si>
  <si>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</si>
  <si>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</si>
  <si>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</si>
  <si>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</si>
  <si>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Int</t>
  </si>
  <si>
    <t>Hum</t>
  </si>
  <si>
    <t>T*H</t>
  </si>
  <si>
    <t>r^2</t>
  </si>
  <si>
    <t>Total (%)</t>
  </si>
  <si>
    <t>Total (#)</t>
  </si>
  <si>
    <t>Wrs Rank</t>
  </si>
  <si>
    <t>Unsorted Worsened</t>
  </si>
  <si>
    <t>Imp Rank</t>
  </si>
  <si>
    <t>Unsorted Improved</t>
  </si>
  <si>
    <t>Sorted Worsed</t>
  </si>
  <si>
    <t>Sorted Improved</t>
  </si>
  <si>
    <t>HDH</t>
  </si>
  <si>
    <t>nan</t>
  </si>
  <si>
    <t>Stewart Commons</t>
  </si>
  <si>
    <t>APM</t>
  </si>
  <si>
    <t>HSS</t>
  </si>
  <si>
    <t>Mandeville</t>
  </si>
  <si>
    <t>McGill Mandler</t>
  </si>
  <si>
    <t>Bio</t>
  </si>
  <si>
    <t>SSRB</t>
  </si>
  <si>
    <t>Rady</t>
  </si>
  <si>
    <t>RIMAC</t>
  </si>
  <si>
    <t>SDSC East</t>
  </si>
  <si>
    <t>SDSC West 1</t>
  </si>
  <si>
    <t>SDSC West 2</t>
  </si>
  <si>
    <t>Bonner</t>
  </si>
  <si>
    <t>Galbraith</t>
  </si>
  <si>
    <t>NSB</t>
  </si>
  <si>
    <t>Pac Hall</t>
  </si>
  <si>
    <t>Urey</t>
  </si>
  <si>
    <t>York</t>
  </si>
  <si>
    <t>Biomed Lib</t>
  </si>
  <si>
    <t>BRF II</t>
  </si>
  <si>
    <t>Brain Img</t>
  </si>
  <si>
    <t>Cage Wash</t>
  </si>
  <si>
    <t>CMME</t>
  </si>
  <si>
    <t>CNCB</t>
  </si>
  <si>
    <t>CMMW</t>
  </si>
  <si>
    <t>Leichtag</t>
  </si>
  <si>
    <t>MTF</t>
  </si>
  <si>
    <t>Pharm Sci</t>
  </si>
  <si>
    <t>Stein</t>
  </si>
  <si>
    <t>Telemed</t>
  </si>
  <si>
    <t>Forum Theater</t>
  </si>
  <si>
    <t>Center Hall</t>
  </si>
  <si>
    <t>Music Hall</t>
  </si>
  <si>
    <t>Geisel</t>
  </si>
  <si>
    <t>Student Health</t>
  </si>
  <si>
    <t>Student Services Center</t>
  </si>
  <si>
    <t>Atkinson Hall</t>
  </si>
  <si>
    <t>CMRR</t>
  </si>
  <si>
    <t>CSE EBU 1</t>
  </si>
  <si>
    <t>EBU 2</t>
  </si>
  <si>
    <t>Literature</t>
  </si>
  <si>
    <t>Pepper Canyon</t>
  </si>
  <si>
    <t>Powell-Focht</t>
  </si>
  <si>
    <t>SERF</t>
  </si>
  <si>
    <t>SME</t>
  </si>
  <si>
    <t>Warren Lecture Hall</t>
  </si>
  <si>
    <t>Mayer</t>
  </si>
  <si>
    <t>ACTRI</t>
  </si>
  <si>
    <t>ECCP Absorber</t>
  </si>
  <si>
    <t>ECOB</t>
  </si>
  <si>
    <t>Moores Cancer</t>
  </si>
  <si>
    <t>Retina Glaucoma</t>
  </si>
  <si>
    <t>Shiley Eye Center East</t>
  </si>
  <si>
    <t>Shiley Eye Center West</t>
  </si>
  <si>
    <t>OPP</t>
  </si>
  <si>
    <t>Eckart Lib</t>
  </si>
  <si>
    <t>IGPP Munk</t>
  </si>
  <si>
    <t>IGPP Server Room</t>
  </si>
  <si>
    <t>Ritter Hall</t>
  </si>
  <si>
    <t>Scholander</t>
  </si>
  <si>
    <t>Sverdrup</t>
  </si>
  <si>
    <t>Vaughn</t>
  </si>
  <si>
    <t>Cog Sci 1</t>
  </si>
  <si>
    <t>Cog Sci 2</t>
  </si>
  <si>
    <t>Mayer Annex 1</t>
  </si>
  <si>
    <t>BSB 1</t>
  </si>
  <si>
    <t xml:space="preserve">EBU 1 -1 </t>
  </si>
  <si>
    <t>EBU 1 -2</t>
  </si>
  <si>
    <t xml:space="preserve">Hubbs 2 </t>
  </si>
  <si>
    <t>Hubbs 3</t>
  </si>
  <si>
    <t>CSE EBU 2</t>
  </si>
  <si>
    <t>Supercomputer 1</t>
  </si>
  <si>
    <t>Supercomputer 2</t>
  </si>
  <si>
    <t>Price Center C335</t>
  </si>
  <si>
    <t>BSB 2</t>
  </si>
  <si>
    <t>Urey 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</si>
</sst>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4" fontId="0" fillId="0" borderId="7" xfId="0" applyNumberForma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9" fontId="0" fillId="0" borderId="7" xfId="1" applyFont="1" applyBorder="1"/>
    <xf numFmtId="164" fontId="0" fillId="0" borderId="7" xfId="0" applyNumberFormat="1" applyBorder="1"/>
    <xf numFmtId="165" fontId="0" fillId="0" borderId="7" xfId="0" applyNumberFormat="1" applyBorder="1"/>
    <xf numFmtId="164" fontId="2" fillId="0" borderId="0" xfId="0" applyNumberFormat="1" applyFont="1"/>
    <xf numFmtId="0" fontId="2" fillId="0" borderId="3" xfId="0" applyFont="1" applyBorder="1"/>
    <xf numFmtId="9" fontId="2" fillId="0" borderId="3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M/UTILITIES/CNI%20Interns/Quiana/Load%20Tracking/Campus%20Electric%20Generation%20and%20Total%20Building%20Load%20Weekly%20Analyses/Normalization%20Testing%20-%202020-04-06%20Campus%20Electric%20Generation%20and%20Total%20Building%20Load%20Apr%206-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ampus Overview"/>
      <sheetName val="Building Overview"/>
      <sheetName val="Elec"/>
      <sheetName val="CHW"/>
      <sheetName val="HTW"/>
      <sheetName val="Climate Data"/>
      <sheetName val="Campus kWh"/>
      <sheetName val="Elec Raw &amp; BTU Sums"/>
      <sheetName val="CHW Raw - This Yr"/>
      <sheetName val="CHW Raw - Last Yr"/>
      <sheetName val="HTW Raw - This Yr"/>
      <sheetName val="HTW Raw - Last Y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A6" t="str">
            <v>HDH</v>
          </cell>
          <cell r="AS6">
            <v>0</v>
          </cell>
        </row>
        <row r="7">
          <cell r="A7" t="str">
            <v>Stewart Commons</v>
          </cell>
          <cell r="AS7">
            <v>85.304365167094858</v>
          </cell>
        </row>
        <row r="8">
          <cell r="A8" t="str">
            <v>APM</v>
          </cell>
          <cell r="AS8">
            <v>42.390956196457267</v>
          </cell>
        </row>
        <row r="9">
          <cell r="A9" t="str">
            <v>HSS</v>
          </cell>
          <cell r="AS9">
            <v>58.923637378999736</v>
          </cell>
        </row>
        <row r="10">
          <cell r="A10" t="str">
            <v>Mandeville</v>
          </cell>
          <cell r="AS10">
            <v>-3.257880113132213</v>
          </cell>
        </row>
        <row r="11">
          <cell r="A11" t="str">
            <v>McGill Mandler</v>
          </cell>
          <cell r="AS11">
            <v>-19.414494574916951</v>
          </cell>
        </row>
        <row r="12">
          <cell r="A12" t="str">
            <v>Bio</v>
          </cell>
          <cell r="AS12">
            <v>190.41598259774469</v>
          </cell>
        </row>
        <row r="13">
          <cell r="A13" t="str">
            <v>SSRB</v>
          </cell>
          <cell r="AS13">
            <v>0</v>
          </cell>
        </row>
        <row r="14">
          <cell r="A14" t="str">
            <v>Rady</v>
          </cell>
          <cell r="AS14">
            <v>-6.008972929190957</v>
          </cell>
        </row>
        <row r="15">
          <cell r="A15" t="str">
            <v>RIMAC</v>
          </cell>
          <cell r="AS15">
            <v>-172.99141558737477</v>
          </cell>
        </row>
        <row r="16">
          <cell r="A16" t="str">
            <v>SDSC East</v>
          </cell>
          <cell r="AS16">
            <v>0</v>
          </cell>
        </row>
        <row r="17">
          <cell r="A17" t="str">
            <v>SDSC West 1</v>
          </cell>
          <cell r="AS17">
            <v>0</v>
          </cell>
        </row>
        <row r="18">
          <cell r="A18" t="str">
            <v>SDSC West 2</v>
          </cell>
          <cell r="AS18">
            <v>0</v>
          </cell>
        </row>
        <row r="19">
          <cell r="A19" t="str">
            <v>Bonner</v>
          </cell>
          <cell r="AS19">
            <v>70.601666958420964</v>
          </cell>
        </row>
        <row r="20">
          <cell r="A20" t="str">
            <v>Galbraith</v>
          </cell>
          <cell r="AS20">
            <v>-8.9193207361465525</v>
          </cell>
        </row>
        <row r="21">
          <cell r="A21" t="str">
            <v>NSB</v>
          </cell>
          <cell r="AS21">
            <v>140.71016547764683</v>
          </cell>
        </row>
        <row r="22">
          <cell r="A22" t="str">
            <v>Pac Hall</v>
          </cell>
          <cell r="AS22">
            <v>70.558364535530401</v>
          </cell>
        </row>
        <row r="23">
          <cell r="A23" t="str">
            <v>Urey</v>
          </cell>
          <cell r="AS23">
            <v>61.597910290603565</v>
          </cell>
        </row>
        <row r="24">
          <cell r="A24" t="str">
            <v>York</v>
          </cell>
          <cell r="AS24">
            <v>-4.5511313619141429</v>
          </cell>
        </row>
        <row r="25">
          <cell r="A25" t="str">
            <v>Biomed Lib</v>
          </cell>
          <cell r="AS25">
            <v>114.85669898580286</v>
          </cell>
        </row>
        <row r="26">
          <cell r="A26" t="str">
            <v>BRF II</v>
          </cell>
          <cell r="AS26">
            <v>95.141357066682644</v>
          </cell>
        </row>
        <row r="27">
          <cell r="A27" t="str">
            <v>Brain Img</v>
          </cell>
          <cell r="AS27">
            <v>-2.6931841820089257</v>
          </cell>
        </row>
        <row r="28">
          <cell r="A28" t="str">
            <v>Cage Wash</v>
          </cell>
          <cell r="AS28">
            <v>20.315148677575174</v>
          </cell>
        </row>
        <row r="29">
          <cell r="A29" t="str">
            <v>CMME</v>
          </cell>
          <cell r="AS29">
            <v>23.241282977838324</v>
          </cell>
        </row>
        <row r="30">
          <cell r="A30" t="str">
            <v>CNCB</v>
          </cell>
          <cell r="AS30">
            <v>-12.684622059662759</v>
          </cell>
        </row>
        <row r="31">
          <cell r="A31" t="str">
            <v>CMMW</v>
          </cell>
          <cell r="AS31">
            <v>64.24658178337144</v>
          </cell>
        </row>
        <row r="32">
          <cell r="A32" t="str">
            <v>Leichtag</v>
          </cell>
          <cell r="AS32">
            <v>0</v>
          </cell>
        </row>
        <row r="33">
          <cell r="A33" t="str">
            <v>MTF</v>
          </cell>
          <cell r="AS33">
            <v>76.24946564760036</v>
          </cell>
        </row>
        <row r="34">
          <cell r="A34" t="str">
            <v>Pharm Sci</v>
          </cell>
          <cell r="AS34">
            <v>36.689480836550274</v>
          </cell>
        </row>
        <row r="35">
          <cell r="A35" t="str">
            <v>Stein</v>
          </cell>
          <cell r="AS35">
            <v>58.205663858600275</v>
          </cell>
        </row>
        <row r="36">
          <cell r="A36" t="str">
            <v>Telemed</v>
          </cell>
          <cell r="AS36">
            <v>30.56355850564649</v>
          </cell>
        </row>
        <row r="37">
          <cell r="A37" t="str">
            <v>Forum Theater</v>
          </cell>
          <cell r="AS37">
            <v>-5.2812575767832506</v>
          </cell>
        </row>
        <row r="38">
          <cell r="A38" t="str">
            <v>Center Hall</v>
          </cell>
          <cell r="AS38">
            <v>-11.134066956925089</v>
          </cell>
        </row>
        <row r="39">
          <cell r="A39" t="str">
            <v>Music Hall</v>
          </cell>
          <cell r="AS39">
            <v>3.0469543080254624E-2</v>
          </cell>
        </row>
        <row r="40">
          <cell r="A40" t="str">
            <v>Geisel</v>
          </cell>
          <cell r="AS40">
            <v>-45.784819696565478</v>
          </cell>
        </row>
        <row r="41">
          <cell r="A41" t="str">
            <v>Student Health</v>
          </cell>
          <cell r="AS41">
            <v>3.238916302547068</v>
          </cell>
        </row>
        <row r="42">
          <cell r="A42" t="str">
            <v>Student Services Center</v>
          </cell>
          <cell r="AS42">
            <v>19.985991065451728</v>
          </cell>
        </row>
        <row r="43">
          <cell r="A43" t="str">
            <v>Atkinson Hall</v>
          </cell>
          <cell r="AS43">
            <v>51.474282634398975</v>
          </cell>
        </row>
        <row r="44">
          <cell r="A44" t="str">
            <v>CMRR</v>
          </cell>
          <cell r="AS44">
            <v>15.574255001592665</v>
          </cell>
        </row>
        <row r="45">
          <cell r="A45" t="str">
            <v>CSE EBU 1</v>
          </cell>
          <cell r="AS45">
            <v>-0.407805880744462</v>
          </cell>
        </row>
        <row r="46">
          <cell r="A46" t="str">
            <v>EBU 2</v>
          </cell>
          <cell r="AS46">
            <v>47.619089764297819</v>
          </cell>
        </row>
        <row r="47">
          <cell r="A47" t="str">
            <v>Literature</v>
          </cell>
          <cell r="AS47">
            <v>13.476860129324535</v>
          </cell>
        </row>
        <row r="48">
          <cell r="A48" t="str">
            <v>Pepper Canyon</v>
          </cell>
          <cell r="AS48">
            <v>0.16144359783348516</v>
          </cell>
        </row>
        <row r="49">
          <cell r="A49" t="str">
            <v>Powell-Focht</v>
          </cell>
          <cell r="AS49">
            <v>-17.540404409977029</v>
          </cell>
        </row>
        <row r="50">
          <cell r="A50" t="str">
            <v>SERF</v>
          </cell>
          <cell r="AS50">
            <v>-7.221524800470867</v>
          </cell>
        </row>
        <row r="51">
          <cell r="A51" t="str">
            <v>SME</v>
          </cell>
          <cell r="AS51">
            <v>42.256808676715835</v>
          </cell>
        </row>
        <row r="52">
          <cell r="A52" t="str">
            <v>Warren Lecture Hall</v>
          </cell>
          <cell r="AS52">
            <v>28.236988204310578</v>
          </cell>
        </row>
        <row r="53">
          <cell r="A53" t="str">
            <v>Mayer</v>
          </cell>
          <cell r="AS53">
            <v>51.063165192806764</v>
          </cell>
        </row>
        <row r="54">
          <cell r="A54" t="str">
            <v>ACTRI</v>
          </cell>
          <cell r="AS54">
            <v>111.51332269654372</v>
          </cell>
        </row>
        <row r="55">
          <cell r="A55" t="str">
            <v>ECCP Absorber</v>
          </cell>
          <cell r="AS55">
            <v>-37.980294260001244</v>
          </cell>
        </row>
        <row r="56">
          <cell r="A56" t="str">
            <v>ECOB</v>
          </cell>
          <cell r="AS56">
            <v>48.934653022846554</v>
          </cell>
        </row>
        <row r="57">
          <cell r="A57" t="str">
            <v>Moores Cancer</v>
          </cell>
          <cell r="AS57">
            <v>-34.56257739368607</v>
          </cell>
        </row>
        <row r="58">
          <cell r="A58" t="str">
            <v>Retina Glaucoma</v>
          </cell>
          <cell r="AS58">
            <v>22.909913992225512</v>
          </cell>
        </row>
        <row r="59">
          <cell r="A59" t="str">
            <v>Shiley Eye Center East</v>
          </cell>
          <cell r="AS59">
            <v>-2.8178726491691832</v>
          </cell>
        </row>
        <row r="60">
          <cell r="A60" t="str">
            <v>Shiley Eye Center West</v>
          </cell>
          <cell r="AS60">
            <v>-10.668969888275356</v>
          </cell>
        </row>
        <row r="61">
          <cell r="A61" t="str">
            <v>OPP</v>
          </cell>
          <cell r="AS61">
            <v>131.04200195637785</v>
          </cell>
        </row>
        <row r="62">
          <cell r="A62" t="str">
            <v>Eckart Lib</v>
          </cell>
          <cell r="AS62">
            <v>26.189449286457091</v>
          </cell>
        </row>
        <row r="63">
          <cell r="A63" t="str">
            <v>IGPP Munk</v>
          </cell>
          <cell r="AS63">
            <v>-2.2813162610037594</v>
          </cell>
        </row>
        <row r="64">
          <cell r="A64" t="str">
            <v>IGPP Server Room</v>
          </cell>
          <cell r="AS64">
            <v>0</v>
          </cell>
        </row>
        <row r="65">
          <cell r="A65" t="str">
            <v>Ritter Hall</v>
          </cell>
          <cell r="AS65">
            <v>3.8086403887522264</v>
          </cell>
        </row>
        <row r="66">
          <cell r="A66" t="str">
            <v>Scholander</v>
          </cell>
          <cell r="AS66">
            <v>-3.6706113266680553</v>
          </cell>
        </row>
        <row r="67">
          <cell r="A67" t="str">
            <v>Sverdrup</v>
          </cell>
          <cell r="AS67">
            <v>14.048214503036448</v>
          </cell>
        </row>
        <row r="68">
          <cell r="A68" t="str">
            <v>Vaughn</v>
          </cell>
          <cell r="AS68">
            <v>43.363497174385145</v>
          </cell>
        </row>
        <row r="69">
          <cell r="A69" t="str">
            <v>Cog Sci 1</v>
          </cell>
          <cell r="AS69">
            <v>2.6756043982126165E-2</v>
          </cell>
        </row>
        <row r="70">
          <cell r="A70" t="str">
            <v>Cog Sci 2</v>
          </cell>
          <cell r="AS70">
            <v>21.226269076822781</v>
          </cell>
        </row>
        <row r="71">
          <cell r="A71" t="str">
            <v>Mayer Annex 1</v>
          </cell>
          <cell r="AS71">
            <v>3.8592069250903833</v>
          </cell>
        </row>
        <row r="72">
          <cell r="A72" t="str">
            <v>BSB 1</v>
          </cell>
          <cell r="AS72">
            <v>299.19317023821674</v>
          </cell>
        </row>
        <row r="73">
          <cell r="A73" t="str">
            <v xml:space="preserve">EBU 1 -1 </v>
          </cell>
          <cell r="AS73">
            <v>63.387167449914273</v>
          </cell>
        </row>
        <row r="74">
          <cell r="A74" t="str">
            <v>EBU 1 -2</v>
          </cell>
          <cell r="AS74">
            <v>68.610918776102295</v>
          </cell>
        </row>
        <row r="75">
          <cell r="A75" t="str">
            <v xml:space="preserve">Hubbs 2 </v>
          </cell>
          <cell r="AS75">
            <v>5.0944337389962424</v>
          </cell>
        </row>
        <row r="76">
          <cell r="A76" t="str">
            <v>Hubbs 3</v>
          </cell>
          <cell r="AS76">
            <v>54.855079869656187</v>
          </cell>
        </row>
        <row r="77">
          <cell r="A77" t="str">
            <v>CSE EBU 2</v>
          </cell>
          <cell r="AS77">
            <v>27.130471678838603</v>
          </cell>
        </row>
        <row r="78">
          <cell r="A78" t="str">
            <v>Supercomputer 1</v>
          </cell>
          <cell r="AS78">
            <v>-0.59746639735389717</v>
          </cell>
        </row>
        <row r="79">
          <cell r="A79" t="str">
            <v>Supercomputer 2</v>
          </cell>
          <cell r="AS79">
            <v>0</v>
          </cell>
        </row>
        <row r="80">
          <cell r="A80" t="str">
            <v>Price Center C335</v>
          </cell>
          <cell r="AS80">
            <v>-25.568750000000009</v>
          </cell>
        </row>
        <row r="81">
          <cell r="A81" t="str">
            <v>BSB 2</v>
          </cell>
          <cell r="AS81">
            <v>-0.22744695543804738</v>
          </cell>
        </row>
        <row r="82">
          <cell r="A82" t="str">
            <v>Urey Annex</v>
          </cell>
          <cell r="AS82">
            <v>446.83271114360031</v>
          </cell>
        </row>
      </sheetData>
      <sheetData sheetId="5" refreshError="1"/>
      <sheetData sheetId="6"/>
      <sheetData sheetId="7" refreshError="1"/>
      <sheetData sheetId="8">
        <row r="3">
          <cell r="A3">
            <v>43927</v>
          </cell>
        </row>
        <row r="4">
          <cell r="A4">
            <v>43928</v>
          </cell>
        </row>
        <row r="5">
          <cell r="A5">
            <v>43929</v>
          </cell>
        </row>
        <row r="6">
          <cell r="A6">
            <v>43930</v>
          </cell>
        </row>
        <row r="7">
          <cell r="A7">
            <v>43931</v>
          </cell>
        </row>
        <row r="8">
          <cell r="A8">
            <v>43932</v>
          </cell>
        </row>
        <row r="9">
          <cell r="A9">
            <v>43933</v>
          </cell>
        </row>
        <row r="11">
          <cell r="A11" t="str">
            <v>Timestamp</v>
          </cell>
        </row>
        <row r="12">
          <cell r="A12">
            <v>43563</v>
          </cell>
        </row>
        <row r="13">
          <cell r="A13">
            <v>43564</v>
          </cell>
        </row>
        <row r="14">
          <cell r="A14">
            <v>43565</v>
          </cell>
        </row>
        <row r="15">
          <cell r="A15">
            <v>43566</v>
          </cell>
        </row>
        <row r="16">
          <cell r="A16">
            <v>43567</v>
          </cell>
        </row>
        <row r="17">
          <cell r="A17">
            <v>43568</v>
          </cell>
        </row>
        <row r="18">
          <cell r="A18">
            <v>43569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BB1A-FA5B-456F-A808-63745868EBA0}">
  <dimension ref="A1:BD122"/>
  <sheetViews>
    <sheetView topLeftCell="B29" zoomScale="70" zoomScaleNormal="70" workbookViewId="0">
      <selection activeCell="Y85" sqref="Y85"/>
    </sheetView>
  </sheetViews>
  <sheetFormatPr defaultColWidth="12.42578125" defaultRowHeight="15" x14ac:dyDescent="0.25"/>
  <cols>
    <col min="1" max="1" width="42.140625" customWidth="1"/>
    <col min="9" max="9" width="12.42578125" style="7"/>
    <col min="10" max="10" width="7.85546875" customWidth="1"/>
    <col min="18" max="18" width="12.42578125" style="7"/>
    <col min="19" max="19" width="6.42578125" customWidth="1"/>
    <col min="20" max="20" width="6.85546875" customWidth="1"/>
    <col min="21" max="23" width="6.42578125" customWidth="1"/>
    <col min="24" max="24" width="9.28515625" customWidth="1"/>
    <col min="32" max="32" width="12.42578125" style="7"/>
    <col min="33" max="33" width="6.42578125" customWidth="1"/>
    <col min="41" max="41" width="6" customWidth="1"/>
    <col min="42" max="42" width="17" customWidth="1"/>
    <col min="44" max="44" width="11.28515625" bestFit="1" customWidth="1"/>
    <col min="45" max="45" width="5.85546875" customWidth="1"/>
    <col min="46" max="46" width="9.85546875" customWidth="1"/>
    <col min="47" max="47" width="19" customWidth="1"/>
    <col min="48" max="48" width="10.28515625" customWidth="1"/>
    <col min="49" max="49" width="4.5703125" customWidth="1"/>
    <col min="50" max="50" width="10.42578125" customWidth="1"/>
    <col min="51" max="51" width="19" customWidth="1"/>
    <col min="54" max="54" width="8.5703125" customWidth="1"/>
    <col min="55" max="55" width="16.140625" customWidth="1"/>
    <col min="56" max="56" width="17.85546875" customWidth="1"/>
  </cols>
  <sheetData>
    <row r="1" spans="1:56" ht="27.75" customHeight="1" x14ac:dyDescent="0.25">
      <c r="B1" s="1" t="s">
        <v>0</v>
      </c>
      <c r="C1" s="1"/>
      <c r="D1" s="1"/>
      <c r="E1" s="1"/>
      <c r="F1" s="1"/>
      <c r="G1" s="1"/>
      <c r="H1" s="1"/>
      <c r="I1" s="2"/>
      <c r="K1" s="2" t="s">
        <v>1</v>
      </c>
      <c r="L1" s="2"/>
      <c r="M1" s="2"/>
      <c r="N1" s="2"/>
      <c r="O1" s="2"/>
      <c r="P1" s="2"/>
      <c r="Q1" s="2"/>
      <c r="R1" s="2"/>
      <c r="Y1" s="2" t="s">
        <v>2</v>
      </c>
      <c r="Z1" s="2"/>
      <c r="AA1" s="2"/>
      <c r="AB1" s="2"/>
      <c r="AC1" s="2"/>
      <c r="AD1" s="2"/>
      <c r="AE1" s="2"/>
      <c r="AF1" s="2"/>
    </row>
    <row r="2" spans="1:56" x14ac:dyDescent="0.25">
      <c r="A2" s="3" t="s">
        <v>3</v>
      </c>
      <c r="B2" s="4">
        <v>61.7</v>
      </c>
      <c r="C2" s="5">
        <v>59</v>
      </c>
      <c r="D2" s="5">
        <v>57.6</v>
      </c>
      <c r="E2" s="5">
        <v>58.7</v>
      </c>
      <c r="F2" s="5">
        <v>57.5</v>
      </c>
      <c r="G2" s="5">
        <v>59.5</v>
      </c>
      <c r="H2" s="6">
        <v>61.8</v>
      </c>
      <c r="J2" s="8" t="s">
        <v>4</v>
      </c>
      <c r="K2" s="9">
        <v>69.625</v>
      </c>
      <c r="L2" s="10">
        <v>65.041666666666671</v>
      </c>
      <c r="M2" s="10">
        <v>64.708333333333329</v>
      </c>
      <c r="N2" s="10">
        <v>61.833333333333336</v>
      </c>
      <c r="O2" s="10">
        <v>63.333333333333336</v>
      </c>
      <c r="P2" s="10">
        <v>64.833333333333329</v>
      </c>
      <c r="Q2" s="11">
        <v>64.083333333333329</v>
      </c>
      <c r="X2" s="8" t="s">
        <v>4</v>
      </c>
      <c r="Y2" s="9">
        <f>B2</f>
        <v>61.7</v>
      </c>
      <c r="Z2" s="10">
        <f>C2</f>
        <v>59</v>
      </c>
      <c r="AA2" s="10">
        <f>D2</f>
        <v>57.6</v>
      </c>
      <c r="AB2" s="10">
        <f>E2</f>
        <v>58.7</v>
      </c>
      <c r="AC2" s="10">
        <f>F2</f>
        <v>57.5</v>
      </c>
      <c r="AD2" s="10">
        <f>G2</f>
        <v>59.5</v>
      </c>
      <c r="AE2" s="11">
        <f>H2</f>
        <v>61.8</v>
      </c>
    </row>
    <row r="3" spans="1:56" ht="15" customHeight="1" x14ac:dyDescent="0.25">
      <c r="A3" s="3" t="s">
        <v>5</v>
      </c>
      <c r="B3" s="12">
        <v>88</v>
      </c>
      <c r="C3" s="13">
        <v>91.2</v>
      </c>
      <c r="D3" s="13">
        <v>76.599999999999994</v>
      </c>
      <c r="E3" s="13">
        <v>79.400000000000006</v>
      </c>
      <c r="F3" s="13">
        <v>93</v>
      </c>
      <c r="G3" s="13">
        <v>81.7</v>
      </c>
      <c r="H3" s="14">
        <v>76.7</v>
      </c>
      <c r="J3" s="8" t="s">
        <v>6</v>
      </c>
      <c r="K3" s="15">
        <v>60.125</v>
      </c>
      <c r="L3" s="16">
        <v>72.291666666666671</v>
      </c>
      <c r="M3" s="16">
        <v>48.583333333333336</v>
      </c>
      <c r="N3" s="16">
        <v>61.375</v>
      </c>
      <c r="O3" s="16">
        <v>63.291666666666664</v>
      </c>
      <c r="P3" s="16">
        <v>56.5</v>
      </c>
      <c r="Q3" s="17">
        <v>62.625</v>
      </c>
      <c r="T3" s="18" t="s">
        <v>7</v>
      </c>
      <c r="U3" s="19"/>
      <c r="V3" s="19"/>
      <c r="W3" s="20"/>
      <c r="X3" s="8" t="s">
        <v>6</v>
      </c>
      <c r="Y3" s="15">
        <f>B3</f>
        <v>88</v>
      </c>
      <c r="Z3" s="16">
        <f>C3</f>
        <v>91.2</v>
      </c>
      <c r="AA3" s="16">
        <f>D3</f>
        <v>76.599999999999994</v>
      </c>
      <c r="AB3" s="16">
        <f>E3</f>
        <v>79.400000000000006</v>
      </c>
      <c r="AC3" s="16">
        <f>F3</f>
        <v>93</v>
      </c>
      <c r="AD3" s="16">
        <f>G3</f>
        <v>81.7</v>
      </c>
      <c r="AE3" s="17">
        <f>H3</f>
        <v>76.7</v>
      </c>
    </row>
    <row r="4" spans="1:56" ht="15" customHeight="1" x14ac:dyDescent="0.25">
      <c r="A4" s="8" t="s">
        <v>8</v>
      </c>
      <c r="B4" s="21" cm="1">
        <f t="array" ref="B4">INDEX('[1]Elec Raw &amp; BTU Sums'!$A$3:$A$18,COLUMN()-COLUMN($A$4))</f>
        <v>43927</v>
      </c>
      <c r="C4" s="21" cm="1">
        <f t="array" ref="C4">INDEX('[1]Elec Raw &amp; BTU Sums'!$A$3:$A$18,COLUMN()-COLUMN($A$4))</f>
        <v>43928</v>
      </c>
      <c r="D4" s="21" cm="1">
        <f t="array" ref="D4">INDEX('[1]Elec Raw &amp; BTU Sums'!$A$3:$A$18,COLUMN()-COLUMN($A$4))</f>
        <v>43929</v>
      </c>
      <c r="E4" s="21" cm="1">
        <f t="array" ref="E4">INDEX('[1]Elec Raw &amp; BTU Sums'!$A$3:$A$18,COLUMN()-COLUMN($A$4))</f>
        <v>43930</v>
      </c>
      <c r="F4" s="21" cm="1">
        <f t="array" ref="F4">INDEX('[1]Elec Raw &amp; BTU Sums'!$A$3:$A$18,COLUMN()-COLUMN($A$4))</f>
        <v>43931</v>
      </c>
      <c r="G4" s="21" cm="1">
        <f t="array" ref="G4">INDEX('[1]Elec Raw &amp; BTU Sums'!$A$3:$A$18,COLUMN()-COLUMN($A$4))</f>
        <v>43932</v>
      </c>
      <c r="H4" s="21" cm="1">
        <f t="array" ref="H4">INDEX('[1]Elec Raw &amp; BTU Sums'!$A$3:$A$18,COLUMN()-COLUMN($A$4))</f>
        <v>43933</v>
      </c>
      <c r="I4" s="21"/>
      <c r="J4" s="21"/>
      <c r="K4" s="21" cm="1">
        <f t="array" ref="K4">INDEX('[1]Elec Raw &amp; BTU Sums'!$A$3:$A$18,COLUMN()-COLUMN($A$4))</f>
        <v>43563</v>
      </c>
      <c r="L4" s="21" cm="1">
        <f t="array" ref="L4">INDEX('[1]Elec Raw &amp; BTU Sums'!$A$3:$A$18,COLUMN()-COLUMN($A$4))</f>
        <v>43564</v>
      </c>
      <c r="M4" s="21" cm="1">
        <f t="array" ref="M4">INDEX('[1]Elec Raw &amp; BTU Sums'!$A$3:$A$18,COLUMN()-COLUMN($A$4))</f>
        <v>43565</v>
      </c>
      <c r="N4" s="21" cm="1">
        <f t="array" ref="N4">INDEX('[1]Elec Raw &amp; BTU Sums'!$A$3:$A$18,COLUMN()-COLUMN($A$4))</f>
        <v>43566</v>
      </c>
      <c r="O4" s="21" cm="1">
        <f t="array" ref="O4">INDEX('[1]Elec Raw &amp; BTU Sums'!$A$3:$A$18,COLUMN()-COLUMN($A$4))</f>
        <v>43567</v>
      </c>
      <c r="P4" s="21" cm="1">
        <f t="array" ref="P4">INDEX('[1]Elec Raw &amp; BTU Sums'!$A$3:$A$18,COLUMN()-COLUMN($A$4))</f>
        <v>43568</v>
      </c>
      <c r="Q4" s="21" cm="1">
        <f t="array" ref="Q4">INDEX('[1]Elec Raw &amp; BTU Sums'!$A$3:$A$18,COLUMN()-COLUMN($A$4))</f>
        <v>43569</v>
      </c>
      <c r="T4" s="22"/>
      <c r="U4" s="23"/>
      <c r="V4" s="23"/>
      <c r="W4" s="24"/>
      <c r="X4" s="21"/>
      <c r="Y4" s="21">
        <f>K4</f>
        <v>43563</v>
      </c>
      <c r="Z4" s="21">
        <f>L4</f>
        <v>43564</v>
      </c>
      <c r="AA4" s="21">
        <f>M4</f>
        <v>43565</v>
      </c>
      <c r="AB4" s="21">
        <f>N4</f>
        <v>43566</v>
      </c>
      <c r="AC4" s="21">
        <f>O4</f>
        <v>43567</v>
      </c>
      <c r="AD4" s="21">
        <f>P4</f>
        <v>43568</v>
      </c>
      <c r="AE4" s="21">
        <f>Q4</f>
        <v>43569</v>
      </c>
    </row>
    <row r="5" spans="1:56" s="28" customFormat="1" ht="15.75" thickBot="1" x14ac:dyDescent="0.3">
      <c r="A5" s="25" t="s">
        <v>9</v>
      </c>
      <c r="B5" s="26" t="s">
        <v>10</v>
      </c>
      <c r="C5" s="26" t="s">
        <v>11</v>
      </c>
      <c r="D5" s="26" t="s">
        <v>12</v>
      </c>
      <c r="E5" s="26" t="s">
        <v>13</v>
      </c>
      <c r="F5" s="26" t="s">
        <v>14</v>
      </c>
      <c r="G5" s="26" t="s">
        <v>15</v>
      </c>
      <c r="H5" s="26" t="s">
        <v>16</v>
      </c>
      <c r="I5" s="27" t="s">
        <v>17</v>
      </c>
      <c r="K5" s="26" t="s">
        <v>10</v>
      </c>
      <c r="L5" s="26" t="s">
        <v>11</v>
      </c>
      <c r="M5" s="26" t="s">
        <v>12</v>
      </c>
      <c r="N5" s="26" t="s">
        <v>13</v>
      </c>
      <c r="O5" s="26" t="s">
        <v>14</v>
      </c>
      <c r="P5" s="26" t="s">
        <v>15</v>
      </c>
      <c r="Q5" s="26" t="s">
        <v>16</v>
      </c>
      <c r="R5" s="27" t="s">
        <v>17</v>
      </c>
      <c r="T5" s="29" t="s">
        <v>18</v>
      </c>
      <c r="U5" s="28" t="s">
        <v>4</v>
      </c>
      <c r="V5" s="28" t="s">
        <v>19</v>
      </c>
      <c r="W5" s="30" t="s">
        <v>21</v>
      </c>
      <c r="Y5" s="26" t="s">
        <v>10</v>
      </c>
      <c r="Z5" s="26" t="s">
        <v>11</v>
      </c>
      <c r="AA5" s="26" t="s">
        <v>12</v>
      </c>
      <c r="AB5" s="26" t="s">
        <v>13</v>
      </c>
      <c r="AC5" s="26" t="s">
        <v>14</v>
      </c>
      <c r="AD5" s="26" t="s">
        <v>15</v>
      </c>
      <c r="AE5" s="26" t="s">
        <v>16</v>
      </c>
      <c r="AF5" s="27" t="s">
        <v>17</v>
      </c>
      <c r="AH5" s="26" t="s">
        <v>10</v>
      </c>
      <c r="AI5" s="26" t="s">
        <v>11</v>
      </c>
      <c r="AJ5" s="26" t="s">
        <v>12</v>
      </c>
      <c r="AK5" s="26" t="s">
        <v>13</v>
      </c>
      <c r="AL5" s="26" t="s">
        <v>14</v>
      </c>
      <c r="AM5" s="26" t="s">
        <v>15</v>
      </c>
      <c r="AN5" s="26" t="s">
        <v>16</v>
      </c>
      <c r="AQ5" s="26" t="s">
        <v>22</v>
      </c>
      <c r="AR5" s="28" t="s">
        <v>23</v>
      </c>
      <c r="AT5" s="28" t="s">
        <v>24</v>
      </c>
      <c r="AU5" s="26" t="s">
        <v>25</v>
      </c>
      <c r="AV5" s="26" t="s">
        <v>23</v>
      </c>
      <c r="AW5" s="26"/>
      <c r="AX5" s="26" t="s">
        <v>26</v>
      </c>
      <c r="AY5" s="26" t="s">
        <v>27</v>
      </c>
      <c r="AZ5" s="28" t="s">
        <v>23</v>
      </c>
      <c r="BC5" s="28" t="s">
        <v>28</v>
      </c>
      <c r="BD5" s="28" t="s">
        <v>29</v>
      </c>
    </row>
    <row r="6" spans="1:56" x14ac:dyDescent="0.25">
      <c r="A6" t="s">
        <v>30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2">
        <f t="shared" ref="I6:I11" si="0">SUM(B6:H6)</f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f t="shared" ref="R6:R69" si="1">SUM(K6:Q6)</f>
        <v>0</v>
      </c>
      <c r="T6">
        <v>0</v>
      </c>
      <c r="U6">
        <v>0</v>
      </c>
      <c r="V6">
        <v>0</v>
      </c>
      <c r="W6" t="s">
        <v>31</v>
      </c>
      <c r="Y6" s="31">
        <f>IF(K6=0,0,(K6-($T6+$U6*K$2+$V6*K$3))+($T6+$U6*Y$2+$V6*Y$3))</f>
        <v>0</v>
      </c>
      <c r="Z6" s="31">
        <f t="shared" ref="Z6:AE6" si="2">IF(L6=0,0,(L6-($T6+$U6*L$2+$V6*L$3))+($T6+$U6*Z$2+$V6*Z$3))</f>
        <v>0</v>
      </c>
      <c r="AA6" s="31">
        <f t="shared" si="2"/>
        <v>0</v>
      </c>
      <c r="AB6" s="31">
        <f t="shared" si="2"/>
        <v>0</v>
      </c>
      <c r="AC6" s="31">
        <f t="shared" si="2"/>
        <v>0</v>
      </c>
      <c r="AD6" s="31">
        <f t="shared" si="2"/>
        <v>0</v>
      </c>
      <c r="AE6" s="31">
        <f t="shared" si="2"/>
        <v>0</v>
      </c>
      <c r="AF6" s="32">
        <f t="shared" ref="AF6:AF69" si="3">SUM(Y6:AE6)</f>
        <v>0</v>
      </c>
      <c r="AH6" s="33" t="str">
        <f>IFERROR((B6-Y6)/Y6,"")</f>
        <v/>
      </c>
      <c r="AI6" s="33" t="str">
        <f>IFERROR((C6-Z6)/Z6,"")</f>
        <v/>
      </c>
      <c r="AJ6" s="33" t="str">
        <f>IFERROR((D6-AA6)/AA6,"")</f>
        <v/>
      </c>
      <c r="AK6" s="33" t="str">
        <f>IFERROR((E6-AB6)/AB6,"")</f>
        <v/>
      </c>
      <c r="AL6" s="33" t="str">
        <f>IFERROR((F6-AC6)/AC6,"")</f>
        <v/>
      </c>
      <c r="AM6" s="33" t="str">
        <f>IFERROR((G6-AD6)/AD6,"")</f>
        <v/>
      </c>
      <c r="AN6" s="33" t="str">
        <f>IFERROR((H6-AE6)/AE6,"")</f>
        <v/>
      </c>
      <c r="AP6" t="s">
        <v>30</v>
      </c>
      <c r="AQ6" s="33" t="str">
        <f>IFERROR((I6-AF6)/AF6,"")</f>
        <v/>
      </c>
      <c r="AR6" s="34">
        <f>I6-AF6</f>
        <v>0</v>
      </c>
      <c r="AT6">
        <f ca="1">RANK(AV6,$AV$6:$AV$82)</f>
        <v>8</v>
      </c>
      <c r="AU6" t="str" cm="1">
        <f t="array" aca="1" ref="AU6" ca="1">IFERROR(INDEX([1]CHW!A$6:A$82, SMALL(IF([1]CHW!AS$6:AS$82&gt;0, ROW([1]CHW!A$6:A$82)-ROW([1]CHW!A$6)+1),ROWS([1]CHW!A$6:A6))),"")</f>
        <v>Stewart Commons</v>
      </c>
      <c r="AV6" s="34">
        <f ca="1">IFERROR(VLOOKUP(AU6,$AP$6:$AR$82,3,FALSE),0)</f>
        <v>85.222193718023306</v>
      </c>
      <c r="AX6">
        <f ca="1">RANK(AZ6,$AZ$6:$AZ$82,1)</f>
        <v>16</v>
      </c>
      <c r="AY6" t="str" cm="1">
        <f t="array" aca="1" ref="AY6" ca="1">IFERROR(INDEX([1]CHW!A$6:A$82, SMALL(IF([1]CHW!AS$6:AS$82&lt;0, ROW([1]CHW!A$6:A$82)-ROW([1]CHW!A$6)+1),ROWS([1]CHW!A$6:A6))),"")</f>
        <v>Mandeville</v>
      </c>
      <c r="AZ6" s="35">
        <f ca="1">IFERROR(VLOOKUP(AY6,$AP$6:$AR$82,3,FALSE),0)</f>
        <v>-3.4123044351075045</v>
      </c>
      <c r="BB6">
        <v>1</v>
      </c>
      <c r="BC6" t="str">
        <f ca="1">IFERROR(VLOOKUP(BB6,$AT$6:$AU$82,2,FALSE),"")</f>
        <v>Urey Annex</v>
      </c>
      <c r="BD6" t="str">
        <f ca="1">IFERROR(VLOOKUP(BB6,$AX$6:$AY$82,2,FALSE),"")</f>
        <v>RIMAC</v>
      </c>
    </row>
    <row r="7" spans="1:56" x14ac:dyDescent="0.25">
      <c r="A7" t="s">
        <v>32</v>
      </c>
      <c r="B7" s="31">
        <v>17.528250000000003</v>
      </c>
      <c r="C7" s="31">
        <v>19.450249999999993</v>
      </c>
      <c r="D7" s="31">
        <v>17.624250000000007</v>
      </c>
      <c r="E7" s="31">
        <v>18.561250000000001</v>
      </c>
      <c r="F7" s="31">
        <v>20.34249999999999</v>
      </c>
      <c r="G7" s="31">
        <v>16.690499999999997</v>
      </c>
      <c r="H7" s="31">
        <v>15.591500000000005</v>
      </c>
      <c r="I7" s="32">
        <f t="shared" si="0"/>
        <v>125.7885</v>
      </c>
      <c r="K7" s="31">
        <v>10.160500000000001</v>
      </c>
      <c r="L7" s="31">
        <v>6.8897499999999985</v>
      </c>
      <c r="M7" s="31">
        <v>10.854750000000006</v>
      </c>
      <c r="N7" s="31">
        <v>8.3107500000000005</v>
      </c>
      <c r="O7" s="31">
        <v>6.6667500000000022</v>
      </c>
      <c r="P7" s="31">
        <v>9.7467499999999987</v>
      </c>
      <c r="Q7" s="31">
        <v>6.7420000000000018</v>
      </c>
      <c r="R7" s="32">
        <f t="shared" si="1"/>
        <v>59.371250000000011</v>
      </c>
      <c r="T7">
        <v>-18.3085571962737</v>
      </c>
      <c r="U7">
        <v>0.424692515291478</v>
      </c>
      <c r="V7">
        <v>-1.7376925867055099E-2</v>
      </c>
      <c r="W7">
        <v>0.47403962825486801</v>
      </c>
      <c r="Y7" s="31">
        <f t="shared" ref="Y7:Y70" si="4">IF(K7=0,0,(K7-($T7+$U7*K$2+$V7*K$3))+($T7+$U7*Y$2+$V7*Y$3))</f>
        <v>6.3104300077708775</v>
      </c>
      <c r="Z7" s="31">
        <f t="shared" ref="Z7:Z70" si="5">IF(L7=0,0,(L7-($T7+$U7*L$2+$V7*L$3))+($T7+$U7*Z$2+$V7*Z$3))</f>
        <v>3.9953306801777515</v>
      </c>
      <c r="AA7" s="31">
        <f t="shared" ref="AA7:AA70" si="6">IF(M7=0,0,(M7-($T7+$U7*M$2+$V7*M$3))+($T7+$U7*AA$2+$V7*AA$3))</f>
        <v>7.3490504974277595</v>
      </c>
      <c r="AB7" s="31">
        <f t="shared" ref="AB7:AB70" si="7">IF(N7=0,0,(N7-($T7+$U7*N$2+$V7*N$3))+($T7+$U7*AB$2+$V7*AB$3))</f>
        <v>6.6668276966663669</v>
      </c>
      <c r="AC7" s="31">
        <f t="shared" ref="AC7:AC70" si="8">IF(O7=0,0,(O7-($T7+$U7*O$2+$V7*O$3))+($T7+$U7*AC$2+$V7*AC$3))</f>
        <v>3.6731374881659526</v>
      </c>
      <c r="AD7" s="31">
        <f t="shared" ref="AD7:AD70" si="9">IF(P7=0,0,(P7-($T7+$U7*P$2+$V7*P$3))+($T7+$U7*AD$2+$V7*AD$3))</f>
        <v>7.0438247199289972</v>
      </c>
      <c r="AE7" s="31">
        <f t="shared" ref="AE7:AE70" si="10">IF(Q7=0,0,(Q7-($T7+$U7*Q$2+$V7*Q$3))+($T7+$U7*AE$2+$V7*AE$3))</f>
        <v>5.5277051918389946</v>
      </c>
      <c r="AF7" s="32">
        <f t="shared" si="3"/>
        <v>40.566306281976701</v>
      </c>
      <c r="AH7" s="33">
        <f>IFERROR((B7-Y7)/Y7,"")</f>
        <v>1.777663325385928</v>
      </c>
      <c r="AI7" s="33">
        <f>IFERROR((C7-Z7)/Z7,"")</f>
        <v>3.8682453486264761</v>
      </c>
      <c r="AJ7" s="33">
        <f>IFERROR((D7-AA7)/AA7,"")</f>
        <v>1.398166947712316</v>
      </c>
      <c r="AK7" s="33">
        <f>IFERROR((E7-AB7)/AB7,"")</f>
        <v>1.7841202509675234</v>
      </c>
      <c r="AL7" s="33">
        <f>IFERROR((F7-AC7)/AC7,"")</f>
        <v>4.5381809326601807</v>
      </c>
      <c r="AM7" s="33">
        <f>IFERROR((G7-AD7)/AD7,"")</f>
        <v>1.3695223353269699</v>
      </c>
      <c r="AN7" s="33">
        <f>IFERROR((H7-AE7)/AE7,"")</f>
        <v>1.8206099021016926</v>
      </c>
      <c r="AP7" t="s">
        <v>32</v>
      </c>
      <c r="AQ7" s="33">
        <f>IFERROR((I7-AF7)/AF7,"")</f>
        <v>2.1008122634001527</v>
      </c>
      <c r="AR7" s="34">
        <f>I7-AF7</f>
        <v>85.222193718023306</v>
      </c>
      <c r="AT7">
        <f ca="1">RANK(AV7,$AV$6:$AV$82)</f>
        <v>22</v>
      </c>
      <c r="AU7" t="str" cm="1">
        <f t="array" aca="1" ref="AU7" ca="1">IFERROR(INDEX([1]CHW!A$6:A$82, SMALL(IF([1]CHW!AS$6:AS$82&gt;0, ROW([1]CHW!A$6:A$82)-ROW([1]CHW!A$6)+1),ROWS([1]CHW!A$6:A7))),"")</f>
        <v>APM</v>
      </c>
      <c r="AV7" s="34">
        <f ca="1">IFERROR(VLOOKUP(AU7,$AP$6:$AR$82,3,FALSE),0)</f>
        <v>41.665142914592437</v>
      </c>
      <c r="AX7">
        <f ca="1">RANK(AZ7,$AZ$6:$AZ$82,1)</f>
        <v>5</v>
      </c>
      <c r="AY7" t="str" cm="1">
        <f t="array" aca="1" ref="AY7" ca="1">IFERROR(INDEX([1]CHW!A$6:A$82, SMALL(IF([1]CHW!AS$6:AS$82&lt;0, ROW([1]CHW!A$6:A$82)-ROW([1]CHW!A$6)+1),ROWS([1]CHW!A$6:A7))),"")</f>
        <v>McGill Mandler</v>
      </c>
      <c r="AZ7" s="35">
        <f ca="1">IFERROR(VLOOKUP(AY7,$AP$6:$AR$82,3,FALSE),0)</f>
        <v>-19.816452530859259</v>
      </c>
      <c r="BB7">
        <f t="shared" ref="BB7:BB70" si="11">BB6+1</f>
        <v>2</v>
      </c>
      <c r="BC7" t="str">
        <f ca="1">IFERROR(VLOOKUP(BB7,$AT$6:$AU$82,2,FALSE),"")</f>
        <v>BSB 1</v>
      </c>
      <c r="BD7" t="str">
        <f ca="1">IFERROR(VLOOKUP(BB7,$AX$6:$AY$82,2,FALSE),"")</f>
        <v>Geisel</v>
      </c>
    </row>
    <row r="8" spans="1:56" x14ac:dyDescent="0.25">
      <c r="A8" t="s">
        <v>33</v>
      </c>
      <c r="B8" s="31">
        <v>7.7689999999999992</v>
      </c>
      <c r="C8" s="31">
        <v>7.0772499999999967</v>
      </c>
      <c r="D8" s="31">
        <v>7.1440000000000019</v>
      </c>
      <c r="E8" s="31">
        <v>6.9899999999999967</v>
      </c>
      <c r="F8" s="31">
        <v>6.4232500000000003</v>
      </c>
      <c r="G8" s="31">
        <v>7.4962499999999999</v>
      </c>
      <c r="H8" s="31">
        <v>7.1807500000000024</v>
      </c>
      <c r="I8" s="32">
        <f t="shared" si="0"/>
        <v>50.080500000000001</v>
      </c>
      <c r="K8" s="31">
        <v>25.522999999999996</v>
      </c>
      <c r="L8" s="31">
        <v>18.295749999999998</v>
      </c>
      <c r="M8" s="31">
        <v>14.889500000000004</v>
      </c>
      <c r="N8" s="31">
        <v>12.561250000000001</v>
      </c>
      <c r="O8" s="31">
        <v>12.499750000000001</v>
      </c>
      <c r="P8" s="31">
        <v>15.254499999999998</v>
      </c>
      <c r="Q8" s="31">
        <v>12.7035</v>
      </c>
      <c r="R8" s="32">
        <f t="shared" si="1"/>
        <v>111.72725</v>
      </c>
      <c r="T8">
        <v>-161.71789757825999</v>
      </c>
      <c r="U8">
        <v>2.8738832353357</v>
      </c>
      <c r="V8">
        <v>3.03677803332611E-2</v>
      </c>
      <c r="W8">
        <v>0.781234045168689</v>
      </c>
      <c r="Y8" s="31">
        <f t="shared" si="4"/>
        <v>3.5939772367542524</v>
      </c>
      <c r="Z8" s="31">
        <f t="shared" si="5"/>
        <v>1.5069095663148655</v>
      </c>
      <c r="AA8" s="31">
        <f t="shared" si="6"/>
        <v>-4.6882160188410689</v>
      </c>
      <c r="AB8" s="31">
        <f t="shared" si="7"/>
        <v>4.1037951031218451</v>
      </c>
      <c r="AC8" s="31">
        <f t="shared" si="8"/>
        <v>-3.362392732057625</v>
      </c>
      <c r="AD8" s="31">
        <f t="shared" si="9"/>
        <v>0.69239080927446928</v>
      </c>
      <c r="AE8" s="31">
        <f t="shared" si="10"/>
        <v>6.568893120840821</v>
      </c>
      <c r="AF8" s="32">
        <f t="shared" si="3"/>
        <v>8.4153570854075603</v>
      </c>
      <c r="AH8" s="33">
        <f>IFERROR((B8-Y8)/Y8,"")</f>
        <v>1.1616720107599348</v>
      </c>
      <c r="AI8" s="33">
        <f>IFERROR((C8-Z8)/Z8,"")</f>
        <v>3.6965326640717739</v>
      </c>
      <c r="AJ8" s="33">
        <f>IFERROR((D8-AA8)/AA8,"")</f>
        <v>-2.5238205686959798</v>
      </c>
      <c r="AK8" s="33">
        <f>IFERROR((E8-AB8)/AB8,"")</f>
        <v>0.70330141353367115</v>
      </c>
      <c r="AL8" s="33">
        <f>IFERROR((F8-AC8)/AC8,"")</f>
        <v>-2.910321164675274</v>
      </c>
      <c r="AM8" s="33">
        <f>IFERROR((G8-AD8)/AD8,"")</f>
        <v>9.8266168464238319</v>
      </c>
      <c r="AN8" s="33">
        <f>IFERROR((H8-AE8)/AE8,"")</f>
        <v>9.3144593450298588E-2</v>
      </c>
      <c r="AP8" t="s">
        <v>33</v>
      </c>
      <c r="AQ8" s="33">
        <f>IFERROR((I8-AF8)/AF8,"")</f>
        <v>4.951084367749627</v>
      </c>
      <c r="AR8" s="34">
        <f>I8-AF8</f>
        <v>41.665142914592437</v>
      </c>
      <c r="AT8">
        <f ca="1">RANK(AV8,$AV$6:$AV$82)</f>
        <v>30</v>
      </c>
      <c r="AU8" t="str" cm="1">
        <f t="array" aca="1" ref="AU8" ca="1">IFERROR(INDEX([1]CHW!A$6:A$82, SMALL(IF([1]CHW!AS$6:AS$82&gt;0, ROW([1]CHW!A$6:A$82)-ROW([1]CHW!A$6)+1),ROWS([1]CHW!A$6:A8))),"")</f>
        <v>HSS</v>
      </c>
      <c r="AV8" s="34">
        <f ca="1">IFERROR(VLOOKUP(AU8,$AP$6:$AR$82,3,FALSE),0)</f>
        <v>20.756250000000001</v>
      </c>
      <c r="AX8">
        <f ca="1">RANK(AZ8,$AZ$6:$AZ$82,1)</f>
        <v>13</v>
      </c>
      <c r="AY8" t="str" cm="1">
        <f t="array" aca="1" ref="AY8" ca="1">IFERROR(INDEX([1]CHW!A$6:A$82, SMALL(IF([1]CHW!AS$6:AS$82&lt;0, ROW([1]CHW!A$6:A$82)-ROW([1]CHW!A$6)+1),ROWS([1]CHW!A$6:A8))),"")</f>
        <v>Rady</v>
      </c>
      <c r="AZ8" s="35">
        <f ca="1">IFERROR(VLOOKUP(AY8,$AP$6:$AR$82,3,FALSE),0)</f>
        <v>-6.3481092606007259</v>
      </c>
      <c r="BB8">
        <f t="shared" si="11"/>
        <v>3</v>
      </c>
      <c r="BC8" t="str">
        <f ca="1">IFERROR(VLOOKUP(BB8,$AT$6:$AU$82,2,FALSE),"")</f>
        <v>NSB</v>
      </c>
      <c r="BD8" t="str">
        <f ca="1">IFERROR(VLOOKUP(BB8,$AX$6:$AY$82,2,FALSE),"")</f>
        <v>ECCP Absorber</v>
      </c>
    </row>
    <row r="9" spans="1:56" x14ac:dyDescent="0.25">
      <c r="A9" t="s">
        <v>34</v>
      </c>
      <c r="B9" s="31">
        <v>3.28125</v>
      </c>
      <c r="C9" s="31">
        <v>3.1912499999999993</v>
      </c>
      <c r="D9" s="31">
        <v>2.6902500000000016</v>
      </c>
      <c r="E9" s="31">
        <v>2.6630000000000003</v>
      </c>
      <c r="F9" s="31">
        <v>2.6105</v>
      </c>
      <c r="G9" s="31">
        <v>3.5382500000000001</v>
      </c>
      <c r="H9" s="31">
        <v>2.7817500000000002</v>
      </c>
      <c r="I9" s="32">
        <f t="shared" si="0"/>
        <v>20.756250000000001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2">
        <f t="shared" si="1"/>
        <v>0</v>
      </c>
      <c r="T9">
        <v>-22.913127918434899</v>
      </c>
      <c r="U9">
        <v>0.54491457974295199</v>
      </c>
      <c r="V9">
        <v>-0.108424422326722</v>
      </c>
      <c r="W9">
        <v>0.27787061212420899</v>
      </c>
      <c r="Y9" s="31">
        <f t="shared" si="4"/>
        <v>0</v>
      </c>
      <c r="Z9" s="31">
        <f t="shared" si="5"/>
        <v>0</v>
      </c>
      <c r="AA9" s="31">
        <f t="shared" si="6"/>
        <v>0</v>
      </c>
      <c r="AB9" s="31">
        <f t="shared" si="7"/>
        <v>0</v>
      </c>
      <c r="AC9" s="31">
        <f t="shared" si="8"/>
        <v>0</v>
      </c>
      <c r="AD9" s="31">
        <f t="shared" si="9"/>
        <v>0</v>
      </c>
      <c r="AE9" s="31">
        <f t="shared" si="10"/>
        <v>0</v>
      </c>
      <c r="AF9" s="32">
        <f t="shared" si="3"/>
        <v>0</v>
      </c>
      <c r="AH9" s="33" t="str">
        <f>IFERROR((B9-Y9)/Y9,"")</f>
        <v/>
      </c>
      <c r="AI9" s="33" t="str">
        <f>IFERROR((C9-Z9)/Z9,"")</f>
        <v/>
      </c>
      <c r="AJ9" s="33" t="str">
        <f>IFERROR((D9-AA9)/AA9,"")</f>
        <v/>
      </c>
      <c r="AK9" s="33" t="str">
        <f>IFERROR((E9-AB9)/AB9,"")</f>
        <v/>
      </c>
      <c r="AL9" s="33" t="str">
        <f>IFERROR((F9-AC9)/AC9,"")</f>
        <v/>
      </c>
      <c r="AM9" s="33" t="str">
        <f>IFERROR((G9-AD9)/AD9,"")</f>
        <v/>
      </c>
      <c r="AN9" s="33" t="str">
        <f>IFERROR((H9-AE9)/AE9,"")</f>
        <v/>
      </c>
      <c r="AP9" t="s">
        <v>34</v>
      </c>
      <c r="AQ9" s="33" t="str">
        <f>IFERROR((I9-AF9)/AF9,"")</f>
        <v/>
      </c>
      <c r="AR9" s="34">
        <f>I9-AF9</f>
        <v>20.756250000000001</v>
      </c>
      <c r="AT9">
        <f ca="1">RANK(AV9,$AV$6:$AV$82)</f>
        <v>43</v>
      </c>
      <c r="AU9" t="str" cm="1">
        <f t="array" aca="1" ref="AU9" ca="1">IFERROR(INDEX([1]CHW!A$6:A$82, SMALL(IF([1]CHW!AS$6:AS$82&gt;0, ROW([1]CHW!A$6:A$82)-ROW([1]CHW!A$6)+1),ROWS([1]CHW!A$6:A9))),"")</f>
        <v>Bio</v>
      </c>
      <c r="AV9" s="34">
        <f ca="1">IFERROR(VLOOKUP(AU9,$AP$6:$AR$82,3,FALSE),0)</f>
        <v>0</v>
      </c>
      <c r="AX9">
        <f ca="1">RANK(AZ9,$AZ$6:$AZ$82,1)</f>
        <v>1</v>
      </c>
      <c r="AY9" t="str" cm="1">
        <f t="array" aca="1" ref="AY9" ca="1">IFERROR(INDEX([1]CHW!A$6:A$82, SMALL(IF([1]CHW!AS$6:AS$82&lt;0, ROW([1]CHW!A$6:A$82)-ROW([1]CHW!A$6)+1),ROWS([1]CHW!A$6:A9))),"")</f>
        <v>RIMAC</v>
      </c>
      <c r="AZ9" s="35">
        <f ca="1">IFERROR(VLOOKUP(AY9,$AP$6:$AR$82,3,FALSE),0)</f>
        <v>-173.5414405621527</v>
      </c>
      <c r="BB9">
        <f t="shared" si="11"/>
        <v>4</v>
      </c>
      <c r="BC9" t="str">
        <f ca="1">IFERROR(VLOOKUP(BB9,$AT$6:$AU$82,2,FALSE),"")</f>
        <v>OPP</v>
      </c>
      <c r="BD9" t="str">
        <f ca="1">IFERROR(VLOOKUP(BB9,$AX$6:$AY$82,2,FALSE),"")</f>
        <v>Moores Cancer</v>
      </c>
    </row>
    <row r="10" spans="1:56" x14ac:dyDescent="0.25">
      <c r="A10" t="s">
        <v>35</v>
      </c>
      <c r="B10" s="31">
        <v>4.3462500000000004</v>
      </c>
      <c r="C10" s="31">
        <v>3.8835000000000015</v>
      </c>
      <c r="D10" s="31">
        <v>3.2972499999999987</v>
      </c>
      <c r="E10" s="31">
        <v>3.5157499999999993</v>
      </c>
      <c r="F10" s="31">
        <v>3.048249999999999</v>
      </c>
      <c r="G10" s="31">
        <v>2.8842499999999993</v>
      </c>
      <c r="H10" s="31">
        <v>3.4297500000000012</v>
      </c>
      <c r="I10" s="32">
        <f t="shared" si="0"/>
        <v>24.404999999999998</v>
      </c>
      <c r="K10" s="31">
        <v>10.665500000000003</v>
      </c>
      <c r="L10" s="31">
        <v>9.0025000000000048</v>
      </c>
      <c r="M10" s="31">
        <v>8.3112499999999994</v>
      </c>
      <c r="N10" s="31">
        <v>7.6217499999999978</v>
      </c>
      <c r="O10" s="31">
        <v>7.1922499999999996</v>
      </c>
      <c r="P10" s="31">
        <v>5.9944999999999986</v>
      </c>
      <c r="Q10" s="31">
        <v>5.2467500000000014</v>
      </c>
      <c r="R10" s="32">
        <f t="shared" si="1"/>
        <v>54.034500000000001</v>
      </c>
      <c r="T10">
        <v>-34.407164085828803</v>
      </c>
      <c r="U10">
        <v>0.664718454445969</v>
      </c>
      <c r="V10">
        <v>-7.3235191917271902E-3</v>
      </c>
      <c r="W10">
        <v>0.76562248637924002</v>
      </c>
      <c r="Y10" s="31">
        <f t="shared" si="4"/>
        <v>5.1934631510463056</v>
      </c>
      <c r="Z10" s="31">
        <f t="shared" si="5"/>
        <v>4.8480171290053669</v>
      </c>
      <c r="AA10" s="31">
        <f t="shared" si="6"/>
        <v>3.3810290569583517</v>
      </c>
      <c r="AB10" s="31">
        <f t="shared" si="7"/>
        <v>5.4069590759717459</v>
      </c>
      <c r="AC10" s="31">
        <f t="shared" si="8"/>
        <v>3.0971561330776134</v>
      </c>
      <c r="AD10" s="31">
        <f t="shared" si="9"/>
        <v>2.2647822259899764</v>
      </c>
      <c r="AE10" s="31">
        <f t="shared" si="10"/>
        <v>3.6258976630581454</v>
      </c>
      <c r="AF10" s="32">
        <f t="shared" si="3"/>
        <v>27.817304435107502</v>
      </c>
      <c r="AH10" s="33">
        <f>IFERROR((B10-Y10)/Y10,"")</f>
        <v>-0.16313067531356618</v>
      </c>
      <c r="AI10" s="33">
        <f>IFERROR((C10-Z10)/Z10,"")</f>
        <v>-0.19895085007739</v>
      </c>
      <c r="AJ10" s="33">
        <f>IFERROR((D10-AA10)/AA10,"")</f>
        <v>-2.4779159110132717E-2</v>
      </c>
      <c r="AK10" s="33">
        <f>IFERROR((E10-AB10)/AB10,"")</f>
        <v>-0.34977314409058219</v>
      </c>
      <c r="AL10" s="33">
        <f>IFERROR((F10-AC10)/AC10,"")</f>
        <v>-1.5790657937873102E-2</v>
      </c>
      <c r="AM10" s="33">
        <f>IFERROR((G10-AD10)/AD10,"")</f>
        <v>0.27352200441225322</v>
      </c>
      <c r="AN10" s="33">
        <f>IFERROR((H10-AE10)/AE10,"")</f>
        <v>-5.4096304221865399E-2</v>
      </c>
      <c r="AP10" t="s">
        <v>35</v>
      </c>
      <c r="AQ10" s="33">
        <f>IFERROR((I10-AF10)/AF10,"")</f>
        <v>-0.122668407468012</v>
      </c>
      <c r="AR10" s="34">
        <f>I10-AF10</f>
        <v>-3.4123044351075045</v>
      </c>
      <c r="AT10">
        <f ca="1">RANK(AV10,$AV$6:$AV$82)</f>
        <v>11</v>
      </c>
      <c r="AU10" t="str" cm="1">
        <f t="array" aca="1" ref="AU10" ca="1">IFERROR(INDEX([1]CHW!A$6:A$82, SMALL(IF([1]CHW!AS$6:AS$82&gt;0, ROW([1]CHW!A$6:A$82)-ROW([1]CHW!A$6)+1),ROWS([1]CHW!A$6:A10))),"")</f>
        <v>Bonner</v>
      </c>
      <c r="AV10" s="34">
        <f ca="1">IFERROR(VLOOKUP(AU10,$AP$6:$AR$82,3,FALSE),0)</f>
        <v>69.420265606895143</v>
      </c>
      <c r="AX10">
        <f ca="1">RANK(AZ10,$AZ$6:$AZ$82,1)</f>
        <v>11</v>
      </c>
      <c r="AY10" t="str" cm="1">
        <f t="array" aca="1" ref="AY10" ca="1">IFERROR(INDEX([1]CHW!A$6:A$82, SMALL(IF([1]CHW!AS$6:AS$82&lt;0, ROW([1]CHW!A$6:A$82)-ROW([1]CHW!A$6)+1),ROWS([1]CHW!A$6:A10))),"")</f>
        <v>Galbraith</v>
      </c>
      <c r="AZ10" s="35">
        <f ca="1">IFERROR(VLOOKUP(AY10,$AP$6:$AR$82,3,FALSE),0)</f>
        <v>-9.1066756052713558</v>
      </c>
      <c r="BB10">
        <f t="shared" si="11"/>
        <v>5</v>
      </c>
      <c r="BC10" t="str">
        <f ca="1">IFERROR(VLOOKUP(BB10,$AT$6:$AU$82,2,FALSE),"")</f>
        <v>Biomed Lib</v>
      </c>
      <c r="BD10" t="str">
        <f ca="1">IFERROR(VLOOKUP(BB10,$AX$6:$AY$82,2,FALSE),"")</f>
        <v>McGill Mandler</v>
      </c>
    </row>
    <row r="11" spans="1:56" x14ac:dyDescent="0.25">
      <c r="A11" t="s">
        <v>36</v>
      </c>
      <c r="B11" s="31">
        <v>11.263000000000002</v>
      </c>
      <c r="C11" s="31">
        <v>8.2550000000000008</v>
      </c>
      <c r="D11" s="31">
        <v>5.0297499999999982</v>
      </c>
      <c r="E11" s="31">
        <v>5.5267499999999998</v>
      </c>
      <c r="F11" s="31">
        <v>4.8667499999999997</v>
      </c>
      <c r="G11" s="31">
        <v>7.789500000000003</v>
      </c>
      <c r="H11" s="31">
        <v>8.8227499999999939</v>
      </c>
      <c r="I11" s="32">
        <f t="shared" si="0"/>
        <v>51.553499999999993</v>
      </c>
      <c r="K11" s="31">
        <v>23.135750000000005</v>
      </c>
      <c r="L11" s="31">
        <v>22.05</v>
      </c>
      <c r="M11" s="31">
        <v>18.254000000000001</v>
      </c>
      <c r="N11" s="31">
        <v>17.714250000000003</v>
      </c>
      <c r="O11" s="31">
        <v>17.0015</v>
      </c>
      <c r="P11" s="31">
        <v>19.518250000000002</v>
      </c>
      <c r="Q11" s="31">
        <v>18.912749999999992</v>
      </c>
      <c r="R11" s="32">
        <f t="shared" si="1"/>
        <v>136.5865</v>
      </c>
      <c r="T11">
        <v>-89.559942169850402</v>
      </c>
      <c r="U11">
        <v>1.7346812180648801</v>
      </c>
      <c r="V11">
        <v>6.7151095114087304E-4</v>
      </c>
      <c r="W11">
        <v>0.86766849873766505</v>
      </c>
      <c r="Y11" s="31">
        <f t="shared" si="4"/>
        <v>9.4071197145988918</v>
      </c>
      <c r="Z11" s="31">
        <f t="shared" si="5"/>
        <v>11.582331460425825</v>
      </c>
      <c r="AA11" s="31">
        <f t="shared" si="6"/>
        <v>5.9421211734032831</v>
      </c>
      <c r="AB11" s="31">
        <f t="shared" si="7"/>
        <v>12.291019501624362</v>
      </c>
      <c r="AC11" s="31">
        <f t="shared" si="8"/>
        <v>6.90247569912834</v>
      </c>
      <c r="AD11" s="31">
        <f t="shared" si="9"/>
        <v>10.283538912956054</v>
      </c>
      <c r="AE11" s="31">
        <f t="shared" si="10"/>
        <v>14.961346068722488</v>
      </c>
      <c r="AF11" s="32">
        <f t="shared" si="3"/>
        <v>71.369952530859251</v>
      </c>
      <c r="AH11" s="33">
        <f>IFERROR((B11-Y11)/Y11,"")</f>
        <v>0.19728464627924025</v>
      </c>
      <c r="AI11" s="33">
        <f>IFERROR((C11-Z11)/Z11,"")</f>
        <v>-0.2872764841685419</v>
      </c>
      <c r="AJ11" s="33">
        <f>IFERROR((D11-AA11)/AA11,"")</f>
        <v>-0.15354301044667767</v>
      </c>
      <c r="AK11" s="33">
        <f>IFERROR((E11-AB11)/AB11,"")</f>
        <v>-0.55034242690204882</v>
      </c>
      <c r="AL11" s="33">
        <f>IFERROR((F11-AC11)/AC11,"")</f>
        <v>-0.29492689114217618</v>
      </c>
      <c r="AM11" s="33">
        <f>IFERROR((G11-AD11)/AD11,"")</f>
        <v>-0.24252729863392206</v>
      </c>
      <c r="AN11" s="33">
        <f>IFERROR((H11-AE11)/AE11,"")</f>
        <v>-0.41029704416473362</v>
      </c>
      <c r="AP11" t="s">
        <v>36</v>
      </c>
      <c r="AQ11" s="33">
        <f>IFERROR((I11-AF11)/AF11,"")</f>
        <v>-0.27765819967851224</v>
      </c>
      <c r="AR11" s="34">
        <f>I11-AF11</f>
        <v>-19.816452530859259</v>
      </c>
      <c r="AT11">
        <f ca="1">RANK(AV11,$AV$6:$AV$82)</f>
        <v>3</v>
      </c>
      <c r="AU11" t="str" cm="1">
        <f t="array" aca="1" ref="AU11" ca="1">IFERROR(INDEX([1]CHW!A$6:A$82, SMALL(IF([1]CHW!AS$6:AS$82&gt;0, ROW([1]CHW!A$6:A$82)-ROW([1]CHW!A$6)+1),ROWS([1]CHW!A$6:A11))),"")</f>
        <v>NSB</v>
      </c>
      <c r="AV11" s="34">
        <f ca="1">IFERROR(VLOOKUP(AU11,$AP$6:$AR$82,3,FALSE),0)</f>
        <v>139.37410758209779</v>
      </c>
      <c r="AX11">
        <f ca="1">RANK(AZ11,$AZ$6:$AZ$82,1)</f>
        <v>20</v>
      </c>
      <c r="AY11" t="str" cm="1">
        <f t="array" aca="1" ref="AY11" ca="1">IFERROR(INDEX([1]CHW!A$6:A$82, SMALL(IF([1]CHW!AS$6:AS$82&lt;0, ROW([1]CHW!A$6:A$82)-ROW([1]CHW!A$6)+1),ROWS([1]CHW!A$6:A11))),"")</f>
        <v>York</v>
      </c>
      <c r="AZ11" s="35">
        <f ca="1">IFERROR(VLOOKUP(AY11,$AP$6:$AR$82,3,FALSE),0)</f>
        <v>0</v>
      </c>
      <c r="BB11">
        <f t="shared" si="11"/>
        <v>6</v>
      </c>
      <c r="BC11" t="str">
        <f ca="1">IFERROR(VLOOKUP(BB11,$AT$6:$AU$82,2,FALSE),"")</f>
        <v>ACTRI</v>
      </c>
      <c r="BD11" t="str">
        <f ca="1">IFERROR(VLOOKUP(BB11,$AX$6:$AY$82,2,FALSE),"")</f>
        <v>Powell-Focht</v>
      </c>
    </row>
    <row r="12" spans="1:56" x14ac:dyDescent="0.25">
      <c r="A12" t="s">
        <v>37</v>
      </c>
      <c r="B12" s="31"/>
      <c r="C12" s="31"/>
      <c r="D12" s="31"/>
      <c r="E12" s="31"/>
      <c r="F12" s="31"/>
      <c r="G12" s="31"/>
      <c r="H12" s="31"/>
      <c r="I12" s="32"/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2">
        <f t="shared" si="1"/>
        <v>0</v>
      </c>
      <c r="T12">
        <v>-190.883274692914</v>
      </c>
      <c r="U12">
        <v>3.6693804074580498</v>
      </c>
      <c r="V12">
        <v>-0.317514675058304</v>
      </c>
      <c r="W12">
        <v>0.361695360360268</v>
      </c>
      <c r="Y12" s="31">
        <f t="shared" si="4"/>
        <v>0</v>
      </c>
      <c r="Z12" s="31">
        <f t="shared" si="5"/>
        <v>0</v>
      </c>
      <c r="AA12" s="31">
        <f t="shared" si="6"/>
        <v>0</v>
      </c>
      <c r="AB12" s="31">
        <f t="shared" si="7"/>
        <v>0</v>
      </c>
      <c r="AC12" s="31">
        <f t="shared" si="8"/>
        <v>0</v>
      </c>
      <c r="AD12" s="31">
        <f t="shared" si="9"/>
        <v>0</v>
      </c>
      <c r="AE12" s="31">
        <f t="shared" si="10"/>
        <v>0</v>
      </c>
      <c r="AF12" s="32">
        <f t="shared" si="3"/>
        <v>0</v>
      </c>
      <c r="AH12" s="33" t="str">
        <f>IFERROR((B12-Y12)/Y12,"")</f>
        <v/>
      </c>
      <c r="AI12" s="33" t="str">
        <f>IFERROR((C12-Z12)/Z12,"")</f>
        <v/>
      </c>
      <c r="AJ12" s="33" t="str">
        <f>IFERROR((D12-AA12)/AA12,"")</f>
        <v/>
      </c>
      <c r="AK12" s="33" t="str">
        <f>IFERROR((E12-AB12)/AB12,"")</f>
        <v/>
      </c>
      <c r="AL12" s="33" t="str">
        <f>IFERROR((F12-AC12)/AC12,"")</f>
        <v/>
      </c>
      <c r="AM12" s="33" t="str">
        <f>IFERROR((G12-AD12)/AD12,"")</f>
        <v/>
      </c>
      <c r="AN12" s="33" t="str">
        <f>IFERROR((H12-AE12)/AE12,"")</f>
        <v/>
      </c>
      <c r="AP12" t="s">
        <v>37</v>
      </c>
      <c r="AQ12" s="33" t="str">
        <f>IFERROR((I12-AF12)/AF12,"")</f>
        <v/>
      </c>
      <c r="AR12" s="34">
        <f>I12-AF12</f>
        <v>0</v>
      </c>
      <c r="AT12">
        <f ca="1">RANK(AV12,$AV$6:$AV$82)</f>
        <v>10</v>
      </c>
      <c r="AU12" t="str" cm="1">
        <f t="array" aca="1" ref="AU12" ca="1">IFERROR(INDEX([1]CHW!A$6:A$82, SMALL(IF([1]CHW!AS$6:AS$82&gt;0, ROW([1]CHW!A$6:A$82)-ROW([1]CHW!A$6)+1),ROWS([1]CHW!A$6:A12))),"")</f>
        <v>Pac Hall</v>
      </c>
      <c r="AV12" s="34">
        <f ca="1">IFERROR(VLOOKUP(AU12,$AP$6:$AR$82,3,FALSE),0)</f>
        <v>69.65759196041131</v>
      </c>
      <c r="AX12">
        <f ca="1">RANK(AZ12,$AZ$6:$AZ$82,1)</f>
        <v>18</v>
      </c>
      <c r="AY12" t="str" cm="1">
        <f t="array" aca="1" ref="AY12" ca="1">IFERROR(INDEX([1]CHW!A$6:A$82, SMALL(IF([1]CHW!AS$6:AS$82&lt;0, ROW([1]CHW!A$6:A$82)-ROW([1]CHW!A$6)+1),ROWS([1]CHW!A$6:A12))),"")</f>
        <v>Brain Img</v>
      </c>
      <c r="AZ12" s="35">
        <f ca="1">IFERROR(VLOOKUP(AY12,$AP$6:$AR$82,3,FALSE),0)</f>
        <v>-2.7284734533314303</v>
      </c>
      <c r="BB12">
        <f t="shared" si="11"/>
        <v>7</v>
      </c>
      <c r="BC12" t="str">
        <f ca="1">IFERROR(VLOOKUP(BB12,$AT$6:$AU$82,2,FALSE),"")</f>
        <v>BRF II</v>
      </c>
      <c r="BD12" t="str">
        <f ca="1">IFERROR(VLOOKUP(BB12,$AX$6:$AY$82,2,FALSE),"")</f>
        <v>CNCB</v>
      </c>
    </row>
    <row r="13" spans="1:56" x14ac:dyDescent="0.25">
      <c r="A13" t="s">
        <v>38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2">
        <f t="shared" ref="I13:I76" si="12">SUM(B13:H13)</f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2">
        <f t="shared" si="1"/>
        <v>0</v>
      </c>
      <c r="T13">
        <v>0</v>
      </c>
      <c r="U13">
        <v>0</v>
      </c>
      <c r="V13">
        <v>0</v>
      </c>
      <c r="W13" t="s">
        <v>31</v>
      </c>
      <c r="Y13" s="31">
        <f t="shared" si="4"/>
        <v>0</v>
      </c>
      <c r="Z13" s="31">
        <f t="shared" si="5"/>
        <v>0</v>
      </c>
      <c r="AA13" s="31">
        <f t="shared" si="6"/>
        <v>0</v>
      </c>
      <c r="AB13" s="31">
        <f t="shared" si="7"/>
        <v>0</v>
      </c>
      <c r="AC13" s="31">
        <f t="shared" si="8"/>
        <v>0</v>
      </c>
      <c r="AD13" s="31">
        <f t="shared" si="9"/>
        <v>0</v>
      </c>
      <c r="AE13" s="31">
        <f t="shared" si="10"/>
        <v>0</v>
      </c>
      <c r="AF13" s="32">
        <f t="shared" si="3"/>
        <v>0</v>
      </c>
      <c r="AH13" s="33" t="str">
        <f>IFERROR((B13-Y13)/Y13,"")</f>
        <v/>
      </c>
      <c r="AI13" s="33" t="str">
        <f>IFERROR((C13-Z13)/Z13,"")</f>
        <v/>
      </c>
      <c r="AJ13" s="33" t="str">
        <f>IFERROR((D13-AA13)/AA13,"")</f>
        <v/>
      </c>
      <c r="AK13" s="33" t="str">
        <f>IFERROR((E13-AB13)/AB13,"")</f>
        <v/>
      </c>
      <c r="AL13" s="33" t="str">
        <f>IFERROR((F13-AC13)/AC13,"")</f>
        <v/>
      </c>
      <c r="AM13" s="33" t="str">
        <f>IFERROR((G13-AD13)/AD13,"")</f>
        <v/>
      </c>
      <c r="AN13" s="33" t="str">
        <f>IFERROR((H13-AE13)/AE13,"")</f>
        <v/>
      </c>
      <c r="AP13" t="s">
        <v>38</v>
      </c>
      <c r="AQ13" s="33" t="str">
        <f>IFERROR((I13-AF13)/AF13,"")</f>
        <v/>
      </c>
      <c r="AR13" s="34">
        <f>I13-AF13</f>
        <v>0</v>
      </c>
      <c r="AT13">
        <f ca="1">RANK(AV13,$AV$6:$AV$82)</f>
        <v>15</v>
      </c>
      <c r="AU13" t="str" cm="1">
        <f t="array" aca="1" ref="AU13" ca="1">IFERROR(INDEX([1]CHW!A$6:A$82, SMALL(IF([1]CHW!AS$6:AS$82&gt;0, ROW([1]CHW!A$6:A$82)-ROW([1]CHW!A$6)+1),ROWS([1]CHW!A$6:A13))),"")</f>
        <v>Urey</v>
      </c>
      <c r="AV13" s="34">
        <f ca="1">IFERROR(VLOOKUP(AU13,$AP$6:$AR$82,3,FALSE),0)</f>
        <v>60.499347482815907</v>
      </c>
      <c r="AX13">
        <f ca="1">RANK(AZ13,$AZ$6:$AZ$82,1)</f>
        <v>7</v>
      </c>
      <c r="AY13" t="str" cm="1">
        <f t="array" aca="1" ref="AY13" ca="1">IFERROR(INDEX([1]CHW!A$6:A$82, SMALL(IF([1]CHW!AS$6:AS$82&lt;0, ROW([1]CHW!A$6:A$82)-ROW([1]CHW!A$6)+1),ROWS([1]CHW!A$6:A13))),"")</f>
        <v>CNCB</v>
      </c>
      <c r="AZ13" s="35">
        <f ca="1">IFERROR(VLOOKUP(AY13,$AP$6:$AR$82,3,FALSE),0)</f>
        <v>-12.680707451434859</v>
      </c>
      <c r="BB13">
        <f t="shared" si="11"/>
        <v>8</v>
      </c>
      <c r="BC13" t="str">
        <f ca="1">IFERROR(VLOOKUP(BB13,$AT$6:$AU$82,2,FALSE),"")</f>
        <v>Stewart Commons</v>
      </c>
      <c r="BD13" t="str">
        <f ca="1">IFERROR(VLOOKUP(BB13,$AX$6:$AY$82,2,FALSE),"")</f>
        <v>Price Center C335</v>
      </c>
    </row>
    <row r="14" spans="1:56" x14ac:dyDescent="0.25">
      <c r="A14" t="s">
        <v>39</v>
      </c>
      <c r="B14" s="31">
        <v>3.2645</v>
      </c>
      <c r="C14" s="31">
        <v>2.9382500000000005</v>
      </c>
      <c r="D14" s="31">
        <v>2.6584999999999996</v>
      </c>
      <c r="E14" s="31">
        <v>5.6969999999999992</v>
      </c>
      <c r="F14" s="31">
        <v>4.7445000000000004</v>
      </c>
      <c r="G14" s="31">
        <v>3.8480000000000003</v>
      </c>
      <c r="H14" s="31">
        <v>3.7635000000000014</v>
      </c>
      <c r="I14" s="32">
        <f t="shared" si="12"/>
        <v>26.914249999999999</v>
      </c>
      <c r="K14" s="31">
        <v>19.281999999999996</v>
      </c>
      <c r="L14" s="31">
        <v>14.823999999999998</v>
      </c>
      <c r="M14" s="31">
        <v>12.649750000000006</v>
      </c>
      <c r="N14" s="31">
        <v>11.581000000000001</v>
      </c>
      <c r="O14" s="31">
        <v>11.376499999999998</v>
      </c>
      <c r="P14" s="31">
        <v>8.5227499999999967</v>
      </c>
      <c r="Q14" s="31">
        <v>7.7117500000000012</v>
      </c>
      <c r="R14" s="32">
        <f t="shared" si="1"/>
        <v>85.947749999999999</v>
      </c>
      <c r="T14">
        <v>-75.562704456329897</v>
      </c>
      <c r="U14">
        <v>1.4173420031850901</v>
      </c>
      <c r="V14">
        <v>4.2602679953394401E-3</v>
      </c>
      <c r="W14">
        <v>0.72655331062545003</v>
      </c>
      <c r="Y14" s="31">
        <f t="shared" si="4"/>
        <v>8.168319595128251</v>
      </c>
      <c r="Z14" s="31">
        <f t="shared" si="5"/>
        <v>6.3414466314352822</v>
      </c>
      <c r="AA14" s="31">
        <f t="shared" si="6"/>
        <v>2.6941691023620908</v>
      </c>
      <c r="AB14" s="31">
        <f t="shared" si="7"/>
        <v>7.2167863873027072</v>
      </c>
      <c r="AC14" s="31">
        <f t="shared" si="8"/>
        <v>3.2352371097818491</v>
      </c>
      <c r="AD14" s="31">
        <f t="shared" si="9"/>
        <v>1.0709514031620877</v>
      </c>
      <c r="AE14" s="31">
        <f t="shared" si="10"/>
        <v>4.5354490314284552</v>
      </c>
      <c r="AF14" s="32">
        <f t="shared" si="3"/>
        <v>33.262359260600725</v>
      </c>
      <c r="AH14" s="33">
        <f>IFERROR((B14-Y14)/Y14,"")</f>
        <v>-0.6003461958140065</v>
      </c>
      <c r="AI14" s="33">
        <f>IFERROR((C14-Z14)/Z14,"")</f>
        <v>-0.53665935065435122</v>
      </c>
      <c r="AJ14" s="33">
        <f>IFERROR((D14-AA14)/AA14,"")</f>
        <v>-1.3239370287046423E-2</v>
      </c>
      <c r="AK14" s="33">
        <f>IFERROR((E14-AB14)/AB14,"")</f>
        <v>-0.21059046308709328</v>
      </c>
      <c r="AL14" s="33">
        <f>IFERROR((F14-AC14)/AC14,"")</f>
        <v>0.46650765894556656</v>
      </c>
      <c r="AM14" s="33">
        <f>IFERROR((G14-AD14)/AD14,"")</f>
        <v>2.5930668643212078</v>
      </c>
      <c r="AN14" s="33">
        <f>IFERROR((H14-AE14)/AE14,"")</f>
        <v>-0.17020344095572953</v>
      </c>
      <c r="AP14" t="s">
        <v>39</v>
      </c>
      <c r="AQ14" s="33">
        <f>IFERROR((I14-AF14)/AF14,"")</f>
        <v>-0.19084963910302247</v>
      </c>
      <c r="AR14" s="34">
        <f>I14-AF14</f>
        <v>-6.3481092606007259</v>
      </c>
      <c r="AT14">
        <f ca="1">RANK(AV14,$AV$6:$AV$82)</f>
        <v>5</v>
      </c>
      <c r="AU14" t="str" cm="1">
        <f t="array" aca="1" ref="AU14" ca="1">IFERROR(INDEX([1]CHW!A$6:A$82, SMALL(IF([1]CHW!AS$6:AS$82&gt;0, ROW([1]CHW!A$6:A$82)-ROW([1]CHW!A$6)+1),ROWS([1]CHW!A$6:A14))),"")</f>
        <v>Biomed Lib</v>
      </c>
      <c r="AV14" s="34">
        <f ca="1">IFERROR(VLOOKUP(AU14,$AP$6:$AR$82,3,FALSE),0)</f>
        <v>114.02801988222571</v>
      </c>
      <c r="AX14">
        <f ca="1">RANK(AZ14,$AZ$6:$AZ$82,1)</f>
        <v>14</v>
      </c>
      <c r="AY14" t="str" cm="1">
        <f t="array" aca="1" ref="AY14" ca="1">IFERROR(INDEX([1]CHW!A$6:A$82, SMALL(IF([1]CHW!AS$6:AS$82&lt;0, ROW([1]CHW!A$6:A$82)-ROW([1]CHW!A$6)+1),ROWS([1]CHW!A$6:A14))),"")</f>
        <v>Forum Theater</v>
      </c>
      <c r="AZ14" s="35">
        <f ca="1">IFERROR(VLOOKUP(AY14,$AP$6:$AR$82,3,FALSE),0)</f>
        <v>-5.3458384573820084</v>
      </c>
      <c r="BB14">
        <f t="shared" si="11"/>
        <v>9</v>
      </c>
      <c r="BC14" t="str">
        <f ca="1">IFERROR(VLOOKUP(BB14,$AT$6:$AU$82,2,FALSE),"")</f>
        <v>MTF</v>
      </c>
      <c r="BD14" t="str">
        <f ca="1">IFERROR(VLOOKUP(BB14,$AX$6:$AY$82,2,FALSE),"")</f>
        <v>Center Hall</v>
      </c>
    </row>
    <row r="15" spans="1:56" x14ac:dyDescent="0.25">
      <c r="A15" t="s">
        <v>40</v>
      </c>
      <c r="B15" s="31">
        <v>0.53374999999999961</v>
      </c>
      <c r="C15" s="31">
        <v>0.5287499999999995</v>
      </c>
      <c r="D15" s="31">
        <v>1.6310000000000007</v>
      </c>
      <c r="E15" s="31">
        <v>1.6410000000000005</v>
      </c>
      <c r="F15" s="31">
        <v>1.6304999999999998</v>
      </c>
      <c r="G15" s="31">
        <v>1.5534999999999999</v>
      </c>
      <c r="H15" s="31">
        <v>1.6192500000000005</v>
      </c>
      <c r="I15" s="32">
        <f t="shared" si="12"/>
        <v>9.1377500000000005</v>
      </c>
      <c r="K15" s="31">
        <v>36.822749999999999</v>
      </c>
      <c r="L15" s="31">
        <v>40.700750000000006</v>
      </c>
      <c r="M15" s="31">
        <v>26.166750000000008</v>
      </c>
      <c r="N15" s="31">
        <v>29.096250000000005</v>
      </c>
      <c r="O15" s="31">
        <v>31.648</v>
      </c>
      <c r="P15" s="31">
        <v>32.897749999999995</v>
      </c>
      <c r="Q15" s="31">
        <v>33.941249999999997</v>
      </c>
      <c r="R15" s="32">
        <f t="shared" si="1"/>
        <v>231.27350000000001</v>
      </c>
      <c r="T15">
        <v>-122.550640446657</v>
      </c>
      <c r="U15">
        <v>2.1672002786571798</v>
      </c>
      <c r="V15">
        <v>0.20406143723078299</v>
      </c>
      <c r="W15">
        <v>0.83009327751909401</v>
      </c>
      <c r="Y15" s="31">
        <f t="shared" si="4"/>
        <v>25.335900354449947</v>
      </c>
      <c r="Z15" s="31">
        <f t="shared" si="5"/>
        <v>31.465709992084932</v>
      </c>
      <c r="AA15" s="31">
        <f t="shared" si="6"/>
        <v>16.478689285627674</v>
      </c>
      <c r="AB15" s="31">
        <f t="shared" si="7"/>
        <v>25.983896532959044</v>
      </c>
      <c r="AC15" s="31">
        <f t="shared" si="8"/>
        <v>25.068323572230948</v>
      </c>
      <c r="AD15" s="31">
        <f t="shared" si="9"/>
        <v>26.48169673204411</v>
      </c>
      <c r="AE15" s="31">
        <f t="shared" si="10"/>
        <v>31.864974092756057</v>
      </c>
      <c r="AF15" s="32">
        <f t="shared" si="3"/>
        <v>182.67919056215271</v>
      </c>
      <c r="AH15" s="33">
        <f>IFERROR((B15-Y15)/Y15,"")</f>
        <v>-0.97893305576147582</v>
      </c>
      <c r="AI15" s="33">
        <f>IFERROR((C15-Z15)/Z15,"")</f>
        <v>-0.98319599334853702</v>
      </c>
      <c r="AJ15" s="33">
        <f>IFERROR((D15-AA15)/AA15,"")</f>
        <v>-0.90102368145125955</v>
      </c>
      <c r="AK15" s="33">
        <f>IFERROR((E15-AB15)/AB15,"")</f>
        <v>-0.93684549975333797</v>
      </c>
      <c r="AL15" s="33">
        <f>IFERROR((F15-AC15)/AC15,"")</f>
        <v>-0.93495775673622772</v>
      </c>
      <c r="AM15" s="33">
        <f>IFERROR((G15-AD15)/AD15,"")</f>
        <v>-0.94133684047064137</v>
      </c>
      <c r="AN15" s="33">
        <f>IFERROR((H15-AE15)/AE15,"")</f>
        <v>-0.94918401642861816</v>
      </c>
      <c r="AP15" t="s">
        <v>40</v>
      </c>
      <c r="AQ15" s="33">
        <f>IFERROR((I15-AF15)/AF15,"")</f>
        <v>-0.94997925066407007</v>
      </c>
      <c r="AR15" s="34">
        <f>I15-AF15</f>
        <v>-173.5414405621527</v>
      </c>
      <c r="AT15">
        <f ca="1">RANK(AV15,$AV$6:$AV$82)</f>
        <v>7</v>
      </c>
      <c r="AU15" t="str" cm="1">
        <f t="array" aca="1" ref="AU15" ca="1">IFERROR(INDEX([1]CHW!A$6:A$82, SMALL(IF([1]CHW!AS$6:AS$82&gt;0, ROW([1]CHW!A$6:A$82)-ROW([1]CHW!A$6)+1),ROWS([1]CHW!A$6:A15))),"")</f>
        <v>BRF II</v>
      </c>
      <c r="AV15" s="34">
        <f ca="1">IFERROR(VLOOKUP(AU15,$AP$6:$AR$82,3,FALSE),0)</f>
        <v>94.10651258997018</v>
      </c>
      <c r="AX15">
        <f ca="1">RANK(AZ15,$AZ$6:$AZ$82,1)</f>
        <v>9</v>
      </c>
      <c r="AY15" t="str" cm="1">
        <f t="array" aca="1" ref="AY15" ca="1">IFERROR(INDEX([1]CHW!A$6:A$82, SMALL(IF([1]CHW!AS$6:AS$82&lt;0, ROW([1]CHW!A$6:A$82)-ROW([1]CHW!A$6)+1),ROWS([1]CHW!A$6:A15))),"")</f>
        <v>Center Hall</v>
      </c>
      <c r="AZ15" s="35">
        <f ca="1">IFERROR(VLOOKUP(AY15,$AP$6:$AR$82,3,FALSE),0)</f>
        <v>-11.28825629026305</v>
      </c>
      <c r="BB15">
        <f t="shared" si="11"/>
        <v>10</v>
      </c>
      <c r="BC15" t="str">
        <f ca="1">IFERROR(VLOOKUP(BB15,$AT$6:$AU$82,2,FALSE),"")</f>
        <v>Pac Hall</v>
      </c>
      <c r="BD15" t="str">
        <f ca="1">IFERROR(VLOOKUP(BB15,$AX$6:$AY$82,2,FALSE),"")</f>
        <v>Shiley Eye Center West</v>
      </c>
    </row>
    <row r="16" spans="1:56" x14ac:dyDescent="0.25">
      <c r="A16" t="s">
        <v>41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2">
        <f t="shared" si="12"/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2">
        <f t="shared" si="1"/>
        <v>0</v>
      </c>
      <c r="T16">
        <v>0</v>
      </c>
      <c r="U16">
        <v>0</v>
      </c>
      <c r="V16">
        <v>0</v>
      </c>
      <c r="W16" t="s">
        <v>31</v>
      </c>
      <c r="Y16" s="31">
        <f t="shared" si="4"/>
        <v>0</v>
      </c>
      <c r="Z16" s="31">
        <f t="shared" si="5"/>
        <v>0</v>
      </c>
      <c r="AA16" s="31">
        <f t="shared" si="6"/>
        <v>0</v>
      </c>
      <c r="AB16" s="31">
        <f t="shared" si="7"/>
        <v>0</v>
      </c>
      <c r="AC16" s="31">
        <f t="shared" si="8"/>
        <v>0</v>
      </c>
      <c r="AD16" s="31">
        <f t="shared" si="9"/>
        <v>0</v>
      </c>
      <c r="AE16" s="31">
        <f t="shared" si="10"/>
        <v>0</v>
      </c>
      <c r="AF16" s="32">
        <f t="shared" si="3"/>
        <v>0</v>
      </c>
      <c r="AH16" s="33" t="str">
        <f>IFERROR((B16-Y16)/Y16,"")</f>
        <v/>
      </c>
      <c r="AI16" s="33" t="str">
        <f>IFERROR((C16-Z16)/Z16,"")</f>
        <v/>
      </c>
      <c r="AJ16" s="33" t="str">
        <f>IFERROR((D16-AA16)/AA16,"")</f>
        <v/>
      </c>
      <c r="AK16" s="33" t="str">
        <f>IFERROR((E16-AB16)/AB16,"")</f>
        <v/>
      </c>
      <c r="AL16" s="33" t="str">
        <f>IFERROR((F16-AC16)/AC16,"")</f>
        <v/>
      </c>
      <c r="AM16" s="33" t="str">
        <f>IFERROR((G16-AD16)/AD16,"")</f>
        <v/>
      </c>
      <c r="AN16" s="33" t="str">
        <f>IFERROR((H16-AE16)/AE16,"")</f>
        <v/>
      </c>
      <c r="AP16" t="s">
        <v>41</v>
      </c>
      <c r="AQ16" s="33" t="str">
        <f>IFERROR((I16-AF16)/AF16,"")</f>
        <v/>
      </c>
      <c r="AR16" s="34">
        <f>I16-AF16</f>
        <v>0</v>
      </c>
      <c r="AT16">
        <f ca="1">RANK(AV16,$AV$6:$AV$82)</f>
        <v>31</v>
      </c>
      <c r="AU16" t="str" cm="1">
        <f t="array" aca="1" ref="AU16" ca="1">IFERROR(INDEX([1]CHW!A$6:A$82, SMALL(IF([1]CHW!AS$6:AS$82&gt;0, ROW([1]CHW!A$6:A$82)-ROW([1]CHW!A$6)+1),ROWS([1]CHW!A$6:A16))),"")</f>
        <v>Cage Wash</v>
      </c>
      <c r="AV16" s="34">
        <f ca="1">IFERROR(VLOOKUP(AU16,$AP$6:$AR$82,3,FALSE),0)</f>
        <v>20.159957289823598</v>
      </c>
      <c r="AX16">
        <f ca="1">RANK(AZ16,$AZ$6:$AZ$82,1)</f>
        <v>2</v>
      </c>
      <c r="AY16" t="str" cm="1">
        <f t="array" aca="1" ref="AY16" ca="1">IFERROR(INDEX([1]CHW!A$6:A$82, SMALL(IF([1]CHW!AS$6:AS$82&lt;0, ROW([1]CHW!A$6:A$82)-ROW([1]CHW!A$6)+1),ROWS([1]CHW!A$6:A16))),"")</f>
        <v>Geisel</v>
      </c>
      <c r="AZ16" s="35">
        <f ca="1">IFERROR(VLOOKUP(AY16,$AP$6:$AR$82,3,FALSE),0)</f>
        <v>-46.361886963073573</v>
      </c>
      <c r="BB16">
        <f t="shared" si="11"/>
        <v>11</v>
      </c>
      <c r="BC16" t="str">
        <f ca="1">IFERROR(VLOOKUP(BB16,$AT$6:$AU$82,2,FALSE),"")</f>
        <v>Bonner</v>
      </c>
      <c r="BD16" t="str">
        <f ca="1">IFERROR(VLOOKUP(BB16,$AX$6:$AY$82,2,FALSE),"")</f>
        <v>Galbraith</v>
      </c>
    </row>
    <row r="17" spans="1:56" x14ac:dyDescent="0.25">
      <c r="A17" t="s">
        <v>42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2">
        <f t="shared" si="12"/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2">
        <f t="shared" si="1"/>
        <v>0</v>
      </c>
      <c r="T17">
        <v>0</v>
      </c>
      <c r="U17">
        <v>0</v>
      </c>
      <c r="V17">
        <v>0</v>
      </c>
      <c r="W17" t="s">
        <v>31</v>
      </c>
      <c r="Y17" s="31">
        <f t="shared" si="4"/>
        <v>0</v>
      </c>
      <c r="Z17" s="31">
        <f t="shared" si="5"/>
        <v>0</v>
      </c>
      <c r="AA17" s="31">
        <f t="shared" si="6"/>
        <v>0</v>
      </c>
      <c r="AB17" s="31">
        <f t="shared" si="7"/>
        <v>0</v>
      </c>
      <c r="AC17" s="31">
        <f t="shared" si="8"/>
        <v>0</v>
      </c>
      <c r="AD17" s="31">
        <f t="shared" si="9"/>
        <v>0</v>
      </c>
      <c r="AE17" s="31">
        <f t="shared" si="10"/>
        <v>0</v>
      </c>
      <c r="AF17" s="32">
        <f t="shared" si="3"/>
        <v>0</v>
      </c>
      <c r="AH17" s="33" t="str">
        <f>IFERROR((B17-Y17)/Y17,"")</f>
        <v/>
      </c>
      <c r="AI17" s="33" t="str">
        <f>IFERROR((C17-Z17)/Z17,"")</f>
        <v/>
      </c>
      <c r="AJ17" s="33" t="str">
        <f>IFERROR((D17-AA17)/AA17,"")</f>
        <v/>
      </c>
      <c r="AK17" s="33" t="str">
        <f>IFERROR((E17-AB17)/AB17,"")</f>
        <v/>
      </c>
      <c r="AL17" s="33" t="str">
        <f>IFERROR((F17-AC17)/AC17,"")</f>
        <v/>
      </c>
      <c r="AM17" s="33" t="str">
        <f>IFERROR((G17-AD17)/AD17,"")</f>
        <v/>
      </c>
      <c r="AN17" s="33" t="str">
        <f>IFERROR((H17-AE17)/AE17,"")</f>
        <v/>
      </c>
      <c r="AP17" t="s">
        <v>42</v>
      </c>
      <c r="AQ17" s="33" t="str">
        <f>IFERROR((I17-AF17)/AF17,"")</f>
        <v/>
      </c>
      <c r="AR17" s="34">
        <f>I17-AF17</f>
        <v>0</v>
      </c>
      <c r="AT17">
        <f ca="1">RANK(AV17,$AV$6:$AV$82)</f>
        <v>29</v>
      </c>
      <c r="AU17" t="str" cm="1">
        <f t="array" aca="1" ref="AU17" ca="1">IFERROR(INDEX([1]CHW!A$6:A$82, SMALL(IF([1]CHW!AS$6:AS$82&gt;0, ROW([1]CHW!A$6:A$82)-ROW([1]CHW!A$6)+1),ROWS([1]CHW!A$6:A17))),"")</f>
        <v>CMME</v>
      </c>
      <c r="AV17" s="34">
        <f ca="1">IFERROR(VLOOKUP(AU17,$AP$6:$AR$82,3,FALSE),0)</f>
        <v>22.187362291404419</v>
      </c>
      <c r="AX17">
        <f ca="1">RANK(AZ17,$AZ$6:$AZ$82,1)</f>
        <v>19</v>
      </c>
      <c r="AY17" t="str" cm="1">
        <f t="array" aca="1" ref="AY17" ca="1">IFERROR(INDEX([1]CHW!A$6:A$82, SMALL(IF([1]CHW!AS$6:AS$82&lt;0, ROW([1]CHW!A$6:A$82)-ROW([1]CHW!A$6)+1),ROWS([1]CHW!A$6:A17))),"")</f>
        <v>CSE EBU 1</v>
      </c>
      <c r="AZ17" s="35">
        <f ca="1">IFERROR(VLOOKUP(AY17,$AP$6:$AR$82,3,FALSE),0)</f>
        <v>-0.75797057236819398</v>
      </c>
      <c r="BB17">
        <f t="shared" si="11"/>
        <v>12</v>
      </c>
      <c r="BC17" t="str">
        <f ca="1">IFERROR(VLOOKUP(BB17,$AT$6:$AU$82,2,FALSE),"")</f>
        <v>EBU 1 -2</v>
      </c>
      <c r="BD17" t="str">
        <f ca="1">IFERROR(VLOOKUP(BB17,$AX$6:$AY$82,2,FALSE),"")</f>
        <v>SERF</v>
      </c>
    </row>
    <row r="18" spans="1:56" x14ac:dyDescent="0.25">
      <c r="A18" t="s">
        <v>43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2">
        <f t="shared" si="12"/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2">
        <f t="shared" si="1"/>
        <v>0</v>
      </c>
      <c r="T18">
        <v>0</v>
      </c>
      <c r="U18">
        <v>0</v>
      </c>
      <c r="V18">
        <v>0</v>
      </c>
      <c r="W18" t="s">
        <v>31</v>
      </c>
      <c r="Y18" s="31">
        <f t="shared" si="4"/>
        <v>0</v>
      </c>
      <c r="Z18" s="31">
        <f t="shared" si="5"/>
        <v>0</v>
      </c>
      <c r="AA18" s="31">
        <f t="shared" si="6"/>
        <v>0</v>
      </c>
      <c r="AB18" s="31">
        <f t="shared" si="7"/>
        <v>0</v>
      </c>
      <c r="AC18" s="31">
        <f t="shared" si="8"/>
        <v>0</v>
      </c>
      <c r="AD18" s="31">
        <f t="shared" si="9"/>
        <v>0</v>
      </c>
      <c r="AE18" s="31">
        <f t="shared" si="10"/>
        <v>0</v>
      </c>
      <c r="AF18" s="32">
        <f t="shared" si="3"/>
        <v>0</v>
      </c>
      <c r="AH18" s="33" t="str">
        <f>IFERROR((B18-Y18)/Y18,"")</f>
        <v/>
      </c>
      <c r="AI18" s="33" t="str">
        <f>IFERROR((C18-Z18)/Z18,"")</f>
        <v/>
      </c>
      <c r="AJ18" s="33" t="str">
        <f>IFERROR((D18-AA18)/AA18,"")</f>
        <v/>
      </c>
      <c r="AK18" s="33" t="str">
        <f>IFERROR((E18-AB18)/AB18,"")</f>
        <v/>
      </c>
      <c r="AL18" s="33" t="str">
        <f>IFERROR((F18-AC18)/AC18,"")</f>
        <v/>
      </c>
      <c r="AM18" s="33" t="str">
        <f>IFERROR((G18-AD18)/AD18,"")</f>
        <v/>
      </c>
      <c r="AN18" s="33" t="str">
        <f>IFERROR((H18-AE18)/AE18,"")</f>
        <v/>
      </c>
      <c r="AP18" t="s">
        <v>43</v>
      </c>
      <c r="AQ18" s="33" t="str">
        <f>IFERROR((I18-AF18)/AF18,"")</f>
        <v/>
      </c>
      <c r="AR18" s="34">
        <f>I18-AF18</f>
        <v>0</v>
      </c>
      <c r="AT18">
        <f ca="1">RANK(AV18,$AV$6:$AV$82)</f>
        <v>13</v>
      </c>
      <c r="AU18" t="str" cm="1">
        <f t="array" aca="1" ref="AU18" ca="1">IFERROR(INDEX([1]CHW!A$6:A$82, SMALL(IF([1]CHW!AS$6:AS$82&gt;0, ROW([1]CHW!A$6:A$82)-ROW([1]CHW!A$6)+1),ROWS([1]CHW!A$6:A18))),"")</f>
        <v>CMMW</v>
      </c>
      <c r="AV18" s="34">
        <f ca="1">IFERROR(VLOOKUP(AU18,$AP$6:$AR$82,3,FALSE),0)</f>
        <v>63.452000896155305</v>
      </c>
      <c r="AX18">
        <f ca="1">RANK(AZ18,$AZ$6:$AZ$82,1)</f>
        <v>6</v>
      </c>
      <c r="AY18" t="str" cm="1">
        <f t="array" aca="1" ref="AY18" ca="1">IFERROR(INDEX([1]CHW!A$6:A$82, SMALL(IF([1]CHW!AS$6:AS$82&lt;0, ROW([1]CHW!A$6:A$82)-ROW([1]CHW!A$6)+1),ROWS([1]CHW!A$6:A18))),"")</f>
        <v>Powell-Focht</v>
      </c>
      <c r="AZ18" s="35">
        <f ca="1">IFERROR(VLOOKUP(AY18,$AP$6:$AR$82,3,FALSE),0)</f>
        <v>-18.007932884348037</v>
      </c>
      <c r="BB18">
        <f t="shared" si="11"/>
        <v>13</v>
      </c>
      <c r="BC18" t="str">
        <f ca="1">IFERROR(VLOOKUP(BB18,$AT$6:$AU$82,2,FALSE),"")</f>
        <v>CMMW</v>
      </c>
      <c r="BD18" t="str">
        <f ca="1">IFERROR(VLOOKUP(BB18,$AX$6:$AY$82,2,FALSE),"")</f>
        <v>Rady</v>
      </c>
    </row>
    <row r="19" spans="1:56" x14ac:dyDescent="0.25">
      <c r="A19" t="s">
        <v>44</v>
      </c>
      <c r="B19" s="31">
        <v>20.596749999999997</v>
      </c>
      <c r="C19" s="31">
        <v>14.818499999999995</v>
      </c>
      <c r="D19" s="31">
        <v>10.522499999999997</v>
      </c>
      <c r="E19" s="31">
        <v>11.080250000000005</v>
      </c>
      <c r="F19" s="31">
        <v>9.7445000000000022</v>
      </c>
      <c r="G19" s="31">
        <v>12.477000000000002</v>
      </c>
      <c r="H19" s="31">
        <v>14.304999999999996</v>
      </c>
      <c r="I19" s="32">
        <f t="shared" si="12"/>
        <v>93.544499999999999</v>
      </c>
      <c r="K19" s="31">
        <v>34.552999999999997</v>
      </c>
      <c r="L19" s="31">
        <v>28.423249999999992</v>
      </c>
      <c r="M19" s="31">
        <v>21.889249999999993</v>
      </c>
      <c r="N19" s="31">
        <v>18.605249999999995</v>
      </c>
      <c r="O19" s="31">
        <v>21.010249999999999</v>
      </c>
      <c r="P19" s="31">
        <v>22.148499999999991</v>
      </c>
      <c r="Q19" s="31">
        <v>20.653750000000002</v>
      </c>
      <c r="R19" s="32">
        <f t="shared" si="1"/>
        <v>167.28324999999998</v>
      </c>
      <c r="T19">
        <v>-263.22712402591299</v>
      </c>
      <c r="U19">
        <v>4.49593630624359</v>
      </c>
      <c r="V19">
        <v>0.16161375573401501</v>
      </c>
      <c r="W19">
        <v>0.81614052284176297</v>
      </c>
      <c r="Y19" s="31">
        <f t="shared" si="4"/>
        <v>3.4276882141051885</v>
      </c>
      <c r="Z19" s="31">
        <f t="shared" si="5"/>
        <v>4.3161482477822837</v>
      </c>
      <c r="AA19" s="31">
        <f t="shared" si="6"/>
        <v>-5.5414851870668311</v>
      </c>
      <c r="AB19" s="31">
        <f t="shared" si="7"/>
        <v>7.431070854209036</v>
      </c>
      <c r="AC19" s="31">
        <f t="shared" si="8"/>
        <v>-0.41476979315626927</v>
      </c>
      <c r="AD19" s="31">
        <f t="shared" si="9"/>
        <v>2.2428396778646764</v>
      </c>
      <c r="AE19" s="31">
        <f t="shared" si="10"/>
        <v>12.662742379366769</v>
      </c>
      <c r="AF19" s="32">
        <f t="shared" si="3"/>
        <v>24.124234393104853</v>
      </c>
      <c r="AH19" s="33">
        <f>IFERROR((B19-Y19)/Y19,"")</f>
        <v>5.0089333432494998</v>
      </c>
      <c r="AI19" s="33">
        <f>IFERROR((C19-Z19)/Z19,"")</f>
        <v>2.4332694683538763</v>
      </c>
      <c r="AJ19" s="33">
        <f>IFERROR((D19-AA19)/AA19,"")</f>
        <v>-2.8988591766983807</v>
      </c>
      <c r="AK19" s="33">
        <f>IFERROR((E19-AB19)/AB19,"")</f>
        <v>0.49107042812329471</v>
      </c>
      <c r="AL19" s="33">
        <f>IFERROR((F19-AC19)/AC19,"")</f>
        <v>-24.493755236723928</v>
      </c>
      <c r="AM19" s="33">
        <f>IFERROR((G19-AD19)/AD19,"")</f>
        <v>4.5630369496043901</v>
      </c>
      <c r="AN19" s="33">
        <f>IFERROR((H19-AE19)/AE19,"")</f>
        <v>0.12969209760669176</v>
      </c>
      <c r="AP19" t="s">
        <v>44</v>
      </c>
      <c r="AQ19" s="33">
        <f>IFERROR((I19-AF19)/AF19,"")</f>
        <v>2.8776152841035536</v>
      </c>
      <c r="AR19" s="34">
        <f>I19-AF19</f>
        <v>69.420265606895143</v>
      </c>
      <c r="AT19">
        <f ca="1">RANK(AV19,$AV$6:$AV$82)</f>
        <v>9</v>
      </c>
      <c r="AU19" t="str" cm="1">
        <f t="array" aca="1" ref="AU19" ca="1">IFERROR(INDEX([1]CHW!A$6:A$82, SMALL(IF([1]CHW!AS$6:AS$82&gt;0, ROW([1]CHW!A$6:A$82)-ROW([1]CHW!A$6)+1),ROWS([1]CHW!A$6:A19))),"")</f>
        <v>MTF</v>
      </c>
      <c r="AV19" s="34">
        <f ca="1">IFERROR(VLOOKUP(AU19,$AP$6:$AR$82,3,FALSE),0)</f>
        <v>75.393531260532214</v>
      </c>
      <c r="AX19">
        <f ca="1">RANK(AZ19,$AZ$6:$AZ$82,1)</f>
        <v>12</v>
      </c>
      <c r="AY19" t="str" cm="1">
        <f t="array" aca="1" ref="AY19" ca="1">IFERROR(INDEX([1]CHW!A$6:A$82, SMALL(IF([1]CHW!AS$6:AS$82&lt;0, ROW([1]CHW!A$6:A$82)-ROW([1]CHW!A$6)+1),ROWS([1]CHW!A$6:A19))),"")</f>
        <v>SERF</v>
      </c>
      <c r="AZ19" s="35">
        <f ca="1">IFERROR(VLOOKUP(AY19,$AP$6:$AR$82,3,FALSE),0)</f>
        <v>-7.6118657060417796</v>
      </c>
      <c r="BB19">
        <f t="shared" si="11"/>
        <v>14</v>
      </c>
      <c r="BC19" t="str">
        <f ca="1">IFERROR(VLOOKUP(BB19,$AT$6:$AU$82,2,FALSE),"")</f>
        <v xml:space="preserve">EBU 1 -1 </v>
      </c>
      <c r="BD19" t="str">
        <f ca="1">IFERROR(VLOOKUP(BB19,$AX$6:$AY$82,2,FALSE),"")</f>
        <v>Forum Theater</v>
      </c>
    </row>
    <row r="20" spans="1:56" x14ac:dyDescent="0.25">
      <c r="A20" t="s">
        <v>45</v>
      </c>
      <c r="B20" s="31">
        <v>7.4032500000000017</v>
      </c>
      <c r="C20" s="31">
        <v>6.5379999999999994</v>
      </c>
      <c r="D20" s="31">
        <v>6.0445000000000002</v>
      </c>
      <c r="E20" s="31">
        <v>5.8320000000000007</v>
      </c>
      <c r="F20" s="31">
        <v>5.4212500000000006</v>
      </c>
      <c r="G20" s="31">
        <v>5.3250000000000011</v>
      </c>
      <c r="H20" s="31">
        <v>2.9804999999999997</v>
      </c>
      <c r="I20" s="32">
        <f t="shared" si="12"/>
        <v>39.544499999999999</v>
      </c>
      <c r="K20" s="31">
        <v>15.573250000000002</v>
      </c>
      <c r="L20" s="31">
        <v>13.023249999999999</v>
      </c>
      <c r="M20" s="31">
        <v>10.805000000000003</v>
      </c>
      <c r="N20" s="31">
        <v>10.302500000000004</v>
      </c>
      <c r="O20" s="31">
        <v>9.8992500000000003</v>
      </c>
      <c r="P20" s="31">
        <v>9.2707500000000014</v>
      </c>
      <c r="Q20" s="31">
        <v>6.0559999999999992</v>
      </c>
      <c r="R20" s="32">
        <f t="shared" si="1"/>
        <v>74.930000000000007</v>
      </c>
      <c r="T20">
        <v>-41.744393899995103</v>
      </c>
      <c r="U20">
        <v>0.79531179872981095</v>
      </c>
      <c r="V20">
        <v>2.2689143075273002E-2</v>
      </c>
      <c r="W20">
        <v>0.68207823969167403</v>
      </c>
      <c r="Y20" s="31">
        <f t="shared" si="4"/>
        <v>9.9028638582894803</v>
      </c>
      <c r="Z20" s="31">
        <f t="shared" si="5"/>
        <v>8.6472550963223398</v>
      </c>
      <c r="AA20" s="31">
        <f t="shared" si="6"/>
        <v>5.7873327891878352</v>
      </c>
      <c r="AB20" s="31">
        <f t="shared" si="7"/>
        <v>8.2194948345783914</v>
      </c>
      <c r="AC20" s="31">
        <f t="shared" si="8"/>
        <v>5.933987799604008</v>
      </c>
      <c r="AD20" s="31">
        <f t="shared" si="9"/>
        <v>5.6008534789378928</v>
      </c>
      <c r="AE20" s="31">
        <f t="shared" si="10"/>
        <v>4.5593877483514031</v>
      </c>
      <c r="AF20" s="32">
        <f t="shared" si="3"/>
        <v>48.651175605271355</v>
      </c>
      <c r="AH20" s="33">
        <f>IFERROR((B20-Y20)/Y20,"")</f>
        <v>-0.25241323056229881</v>
      </c>
      <c r="AI20" s="33">
        <f>IFERROR((C20-Z20)/Z20,"")</f>
        <v>-0.24392192352685449</v>
      </c>
      <c r="AJ20" s="33">
        <f>IFERROR((D20-AA20)/AA20,"")</f>
        <v>4.4436223071985206E-2</v>
      </c>
      <c r="AK20" s="33">
        <f>IFERROR((E20-AB20)/AB20,"")</f>
        <v>-0.2904673441163923</v>
      </c>
      <c r="AL20" s="33">
        <f>IFERROR((F20-AC20)/AC20,"")</f>
        <v>-8.6406952107017126E-2</v>
      </c>
      <c r="AM20" s="33">
        <f>IFERROR((G20-AD20)/AD20,"")</f>
        <v>-4.9252043456455973E-2</v>
      </c>
      <c r="AN20" s="33">
        <f>IFERROR((H20-AE20)/AE20,"")</f>
        <v>-0.34629380861987497</v>
      </c>
      <c r="AP20" t="s">
        <v>45</v>
      </c>
      <c r="AQ20" s="33">
        <f>IFERROR((I20-AF20)/AF20,"")</f>
        <v>-0.18718305348174666</v>
      </c>
      <c r="AR20" s="34">
        <f>I20-AF20</f>
        <v>-9.1066756052713558</v>
      </c>
      <c r="AT20">
        <f ca="1">RANK(AV20,$AV$6:$AV$82)</f>
        <v>25</v>
      </c>
      <c r="AU20" t="str" cm="1">
        <f t="array" aca="1" ref="AU20" ca="1">IFERROR(INDEX([1]CHW!A$6:A$82, SMALL(IF([1]CHW!AS$6:AS$82&gt;0, ROW([1]CHW!A$6:A$82)-ROW([1]CHW!A$6)+1),ROWS([1]CHW!A$6:A20))),"")</f>
        <v>Pharm Sci</v>
      </c>
      <c r="AV20" s="34">
        <f ca="1">IFERROR(VLOOKUP(AU20,$AP$6:$AR$82,3,FALSE),0)</f>
        <v>35.901610623439623</v>
      </c>
      <c r="AX20">
        <f ca="1">RANK(AZ20,$AZ$6:$AZ$82,1)</f>
        <v>3</v>
      </c>
      <c r="AY20" t="str" cm="1">
        <f t="array" aca="1" ref="AY20" ca="1">IFERROR(INDEX([1]CHW!A$6:A$82, SMALL(IF([1]CHW!AS$6:AS$82&lt;0, ROW([1]CHW!A$6:A$82)-ROW([1]CHW!A$6)+1),ROWS([1]CHW!A$6:A20))),"")</f>
        <v>ECCP Absorber</v>
      </c>
      <c r="AZ20" s="35">
        <f ca="1">IFERROR(VLOOKUP(AY20,$AP$6:$AR$82,3,FALSE),0)</f>
        <v>-38.525440823431097</v>
      </c>
      <c r="BB20">
        <f t="shared" si="11"/>
        <v>15</v>
      </c>
      <c r="BC20" t="str">
        <f ca="1">IFERROR(VLOOKUP(BB20,$AT$6:$AU$82,2,FALSE),"")</f>
        <v>Urey</v>
      </c>
      <c r="BD20" t="str">
        <f ca="1">IFERROR(VLOOKUP(BB20,$AX$6:$AY$82,2,FALSE),"")</f>
        <v>Scholander</v>
      </c>
    </row>
    <row r="21" spans="1:56" x14ac:dyDescent="0.25">
      <c r="A21" t="s">
        <v>46</v>
      </c>
      <c r="B21" s="31">
        <v>16.666250000000002</v>
      </c>
      <c r="C21" s="31">
        <v>14.282250000000007</v>
      </c>
      <c r="D21" s="31">
        <v>9.0309999999999953</v>
      </c>
      <c r="E21" s="31">
        <v>9.2842500000000037</v>
      </c>
      <c r="F21" s="31">
        <v>8.2752500000000015</v>
      </c>
      <c r="G21" s="31">
        <v>11.446000000000003</v>
      </c>
      <c r="H21" s="31">
        <v>11.314249999999996</v>
      </c>
      <c r="I21" s="32">
        <f t="shared" si="12"/>
        <v>80.299250000000001</v>
      </c>
      <c r="K21" s="31">
        <v>44.324499999999993</v>
      </c>
      <c r="L21" s="31">
        <v>30.081</v>
      </c>
      <c r="M21" s="31">
        <v>19.763749999999995</v>
      </c>
      <c r="N21" s="31">
        <v>16.374250000000004</v>
      </c>
      <c r="O21" s="31">
        <v>16.271249999999998</v>
      </c>
      <c r="P21" s="31">
        <v>15.406249999999996</v>
      </c>
      <c r="Q21" s="31">
        <v>11.222999999999999</v>
      </c>
      <c r="R21" s="32">
        <f t="shared" si="1"/>
        <v>153.44399999999996</v>
      </c>
      <c r="T21">
        <v>-297.68602932627499</v>
      </c>
      <c r="U21">
        <v>5.3350517215372699</v>
      </c>
      <c r="V21">
        <v>-7.1749713149549699E-2</v>
      </c>
      <c r="W21">
        <v>0.71479055692691595</v>
      </c>
      <c r="Y21" s="31">
        <f t="shared" si="4"/>
        <v>4.419185277343729E-2</v>
      </c>
      <c r="Z21" s="31">
        <f t="shared" si="5"/>
        <v>-3.5082716437571246</v>
      </c>
      <c r="AA21" s="31">
        <f t="shared" si="6"/>
        <v>-20.169763784000629</v>
      </c>
      <c r="AB21" s="31">
        <f t="shared" si="7"/>
        <v>-1.6355339736707464</v>
      </c>
      <c r="AC21" s="31">
        <f t="shared" si="8"/>
        <v>-16.981449437118627</v>
      </c>
      <c r="AD21" s="31">
        <f t="shared" si="9"/>
        <v>-14.855451952900761</v>
      </c>
      <c r="AE21" s="31">
        <f t="shared" si="10"/>
        <v>-1.9685786434233314</v>
      </c>
      <c r="AF21" s="32">
        <f t="shared" si="3"/>
        <v>-59.074857582097778</v>
      </c>
      <c r="AH21" s="33">
        <f>IFERROR((B21-Y21)/Y21,"")</f>
        <v>376.13399538698911</v>
      </c>
      <c r="AI21" s="33">
        <f>IFERROR((C21-Z21)/Z21,"")</f>
        <v>-5.0710217024998299</v>
      </c>
      <c r="AJ21" s="33">
        <f>IFERROR((D21-AA21)/AA21,"")</f>
        <v>-1.4477494182239112</v>
      </c>
      <c r="AK21" s="33">
        <f>IFERROR((E21-AB21)/AB21,"")</f>
        <v>-6.6765864540023552</v>
      </c>
      <c r="AL21" s="33">
        <f>IFERROR((F21-AC21)/AC21,"")</f>
        <v>-1.4873111703828814</v>
      </c>
      <c r="AM21" s="33">
        <f>IFERROR((G21-AD21)/AD21,"")</f>
        <v>-1.7704915364601201</v>
      </c>
      <c r="AN21" s="33">
        <f>IFERROR((H21-AE21)/AE21,"")</f>
        <v>-6.7474208804402496</v>
      </c>
      <c r="AP21" t="s">
        <v>46</v>
      </c>
      <c r="AQ21" s="33">
        <f>IFERROR((I21-AF21)/AF21,"")</f>
        <v>-2.359279620579807</v>
      </c>
      <c r="AR21" s="34">
        <f>I21-AF21</f>
        <v>139.37410758209779</v>
      </c>
      <c r="AT21">
        <f ca="1">RANK(AV21,$AV$6:$AV$82)</f>
        <v>16</v>
      </c>
      <c r="AU21" t="str" cm="1">
        <f t="array" aca="1" ref="AU21" ca="1">IFERROR(INDEX([1]CHW!A$6:A$82, SMALL(IF([1]CHW!AS$6:AS$82&gt;0, ROW([1]CHW!A$6:A$82)-ROW([1]CHW!A$6)+1),ROWS([1]CHW!A$6:A21))),"")</f>
        <v>Stein</v>
      </c>
      <c r="AV21" s="34">
        <f ca="1">IFERROR(VLOOKUP(AU21,$AP$6:$AR$82,3,FALSE),0)</f>
        <v>57.298112033445115</v>
      </c>
      <c r="AX21">
        <f ca="1">RANK(AZ21,$AZ$6:$AZ$82,1)</f>
        <v>4</v>
      </c>
      <c r="AY21" t="str" cm="1">
        <f t="array" aca="1" ref="AY21" ca="1">IFERROR(INDEX([1]CHW!A$6:A$82, SMALL(IF([1]CHW!AS$6:AS$82&lt;0, ROW([1]CHW!A$6:A$82)-ROW([1]CHW!A$6)+1),ROWS([1]CHW!A$6:A21))),"")</f>
        <v>Moores Cancer</v>
      </c>
      <c r="AZ21" s="35">
        <f ca="1">IFERROR(VLOOKUP(AY21,$AP$6:$AR$82,3,FALSE),0)</f>
        <v>-37.342851395819196</v>
      </c>
      <c r="BB21">
        <f t="shared" si="11"/>
        <v>16</v>
      </c>
      <c r="BC21" t="str">
        <f ca="1">IFERROR(VLOOKUP(BB21,$AT$6:$AU$82,2,FALSE),"")</f>
        <v>Stein</v>
      </c>
      <c r="BD21" t="str">
        <f ca="1">IFERROR(VLOOKUP(BB21,$AX$6:$AY$82,2,FALSE),"")</f>
        <v>Mandeville</v>
      </c>
    </row>
    <row r="22" spans="1:56" x14ac:dyDescent="0.25">
      <c r="A22" t="s">
        <v>47</v>
      </c>
      <c r="B22" s="31">
        <v>4.8220000000000027</v>
      </c>
      <c r="C22" s="31">
        <v>5.24925</v>
      </c>
      <c r="D22" s="31">
        <v>4.8999999999999995</v>
      </c>
      <c r="E22" s="31">
        <v>2.6205000000000003</v>
      </c>
      <c r="F22" s="31">
        <v>5.5397500000000006</v>
      </c>
      <c r="G22" s="31">
        <v>7.0234999999999994</v>
      </c>
      <c r="H22" s="31">
        <v>5.8622499999999995</v>
      </c>
      <c r="I22" s="32">
        <f t="shared" si="12"/>
        <v>36.017250000000004</v>
      </c>
      <c r="K22" s="31">
        <v>32.97625</v>
      </c>
      <c r="L22" s="31">
        <v>21.079499999999992</v>
      </c>
      <c r="M22" s="31">
        <v>13.195249999999996</v>
      </c>
      <c r="N22" s="31">
        <v>10.673999999999999</v>
      </c>
      <c r="O22" s="31">
        <v>10.533000000000001</v>
      </c>
      <c r="P22" s="31">
        <v>13.305999999999994</v>
      </c>
      <c r="Q22" s="31">
        <v>10.395999999999999</v>
      </c>
      <c r="R22" s="32">
        <f t="shared" si="1"/>
        <v>112.15999999999998</v>
      </c>
      <c r="T22">
        <v>-200.70044277757799</v>
      </c>
      <c r="U22">
        <v>3.5874371675763799</v>
      </c>
      <c r="V22">
        <v>-6.6148863108188599E-2</v>
      </c>
      <c r="W22">
        <v>0.70647005391495798</v>
      </c>
      <c r="Y22" s="31">
        <f t="shared" si="4"/>
        <v>2.7019108878164566</v>
      </c>
      <c r="Z22" s="31">
        <f t="shared" si="5"/>
        <v>-1.8453643073780013</v>
      </c>
      <c r="AA22" s="31">
        <f t="shared" si="6"/>
        <v>-14.158719847603162</v>
      </c>
      <c r="AB22" s="31">
        <f t="shared" si="7"/>
        <v>-1.7589697159310891</v>
      </c>
      <c r="AC22" s="31">
        <f t="shared" si="8"/>
        <v>-12.358889285701318</v>
      </c>
      <c r="AD22" s="31">
        <f t="shared" si="9"/>
        <v>-7.4939495774003717</v>
      </c>
      <c r="AE22" s="31">
        <f t="shared" si="10"/>
        <v>1.2736398857861833</v>
      </c>
      <c r="AF22" s="32">
        <f t="shared" si="3"/>
        <v>-33.640341960411305</v>
      </c>
      <c r="AH22" s="33">
        <f>IFERROR((B22-Y22)/Y22,"")</f>
        <v>0.78466285536785096</v>
      </c>
      <c r="AI22" s="33">
        <f>IFERROR((C22-Z22)/Z22,"")</f>
        <v>-3.8445602740948388</v>
      </c>
      <c r="AJ22" s="33">
        <f>IFERROR((D22-AA22)/AA22,"")</f>
        <v>-1.346076485214833</v>
      </c>
      <c r="AK22" s="33">
        <f>IFERROR((E22-AB22)/AB22,"")</f>
        <v>-2.4897925622402601</v>
      </c>
      <c r="AL22" s="33">
        <f>IFERROR((F22-AC22)/AC22,"")</f>
        <v>-1.4482401186657803</v>
      </c>
      <c r="AM22" s="33">
        <f>IFERROR((G22-AD22)/AD22,"")</f>
        <v>-1.9372227458242959</v>
      </c>
      <c r="AN22" s="33">
        <f>IFERROR((H22-AE22)/AE22,"")</f>
        <v>3.6027531529301879</v>
      </c>
      <c r="AP22" t="s">
        <v>47</v>
      </c>
      <c r="AQ22" s="33">
        <f>IFERROR((I22-AF22)/AF22,"")</f>
        <v>-2.0706564767500253</v>
      </c>
      <c r="AR22" s="34">
        <f>I22-AF22</f>
        <v>69.65759196041131</v>
      </c>
      <c r="AT22">
        <f ca="1">RANK(AV22,$AV$6:$AV$82)</f>
        <v>26</v>
      </c>
      <c r="AU22" t="str" cm="1">
        <f t="array" aca="1" ref="AU22" ca="1">IFERROR(INDEX([1]CHW!A$6:A$82, SMALL(IF([1]CHW!AS$6:AS$82&gt;0, ROW([1]CHW!A$6:A$82)-ROW([1]CHW!A$6)+1),ROWS([1]CHW!A$6:A22))),"")</f>
        <v>Telemed</v>
      </c>
      <c r="AV22" s="34">
        <f ca="1">IFERROR(VLOOKUP(AU22,$AP$6:$AR$82,3,FALSE),0)</f>
        <v>30.282539157183344</v>
      </c>
      <c r="AX22">
        <f ca="1">RANK(AZ22,$AZ$6:$AZ$82,1)</f>
        <v>17</v>
      </c>
      <c r="AY22" t="str" cm="1">
        <f t="array" aca="1" ref="AY22" ca="1">IFERROR(INDEX([1]CHW!A$6:A$82, SMALL(IF([1]CHW!AS$6:AS$82&lt;0, ROW([1]CHW!A$6:A$82)-ROW([1]CHW!A$6)+1),ROWS([1]CHW!A$6:A22))),"")</f>
        <v>Shiley Eye Center East</v>
      </c>
      <c r="AZ22" s="35">
        <f ca="1">IFERROR(VLOOKUP(AY22,$AP$6:$AR$82,3,FALSE),0)</f>
        <v>-2.8544618524612742</v>
      </c>
      <c r="BB22">
        <f t="shared" si="11"/>
        <v>17</v>
      </c>
      <c r="BC22" t="str">
        <f ca="1">IFERROR(VLOOKUP(BB22,$AT$6:$AU$82,2,FALSE),"")</f>
        <v>Atkinson Hall</v>
      </c>
      <c r="BD22" t="str">
        <f ca="1">IFERROR(VLOOKUP(BB22,$AX$6:$AY$82,2,FALSE),"")</f>
        <v>Shiley Eye Center East</v>
      </c>
    </row>
    <row r="23" spans="1:56" x14ac:dyDescent="0.25">
      <c r="A23" t="s">
        <v>48</v>
      </c>
      <c r="B23" s="31">
        <v>12.541000000000002</v>
      </c>
      <c r="C23" s="31">
        <v>11.854500000000003</v>
      </c>
      <c r="D23" s="31">
        <v>9.416500000000001</v>
      </c>
      <c r="E23" s="31">
        <v>9.3754999999999953</v>
      </c>
      <c r="F23" s="31">
        <v>9.0704999999999991</v>
      </c>
      <c r="G23" s="31">
        <v>10.904249999999999</v>
      </c>
      <c r="H23" s="31">
        <v>11.450499999999998</v>
      </c>
      <c r="I23" s="32">
        <f t="shared" si="12"/>
        <v>74.612749999999991</v>
      </c>
      <c r="K23" s="31">
        <v>40.104250000000015</v>
      </c>
      <c r="L23" s="31">
        <v>25.313999999999997</v>
      </c>
      <c r="M23" s="31">
        <v>20.116500000000002</v>
      </c>
      <c r="N23" s="31">
        <v>17.362499999999994</v>
      </c>
      <c r="O23" s="31">
        <v>18.205999999999996</v>
      </c>
      <c r="P23" s="31">
        <v>21.129749999999998</v>
      </c>
      <c r="Q23" s="31">
        <v>20.963499999999993</v>
      </c>
      <c r="R23" s="32">
        <f t="shared" si="1"/>
        <v>163.19649999999999</v>
      </c>
      <c r="T23">
        <v>-244.76993198125601</v>
      </c>
      <c r="U23">
        <v>4.2854863437518702</v>
      </c>
      <c r="V23">
        <v>7.6023128674707299E-2</v>
      </c>
      <c r="W23">
        <v>0.81875274345954197</v>
      </c>
      <c r="Y23" s="31">
        <f t="shared" si="4"/>
        <v>8.2609154375739386</v>
      </c>
      <c r="Z23" s="31">
        <f t="shared" si="5"/>
        <v>0.85999066452333039</v>
      </c>
      <c r="AA23" s="31">
        <f t="shared" si="6"/>
        <v>-8.2162507717998139</v>
      </c>
      <c r="AB23" s="31">
        <f t="shared" si="7"/>
        <v>5.3049596839390638</v>
      </c>
      <c r="AC23" s="31">
        <f t="shared" si="8"/>
        <v>-4.5341498908415225</v>
      </c>
      <c r="AD23" s="31">
        <f t="shared" si="9"/>
        <v>0.18960567592603184</v>
      </c>
      <c r="AE23" s="31">
        <f t="shared" si="10"/>
        <v>12.24833171786306</v>
      </c>
      <c r="AF23" s="32">
        <f t="shared" si="3"/>
        <v>14.113402517184088</v>
      </c>
      <c r="AH23" s="33">
        <f>IFERROR((B23-Y23)/Y23,"")</f>
        <v>0.51811262259852364</v>
      </c>
      <c r="AI23" s="33">
        <f>IFERROR((C23-Z23)/Z23,"")</f>
        <v>12.784451958639147</v>
      </c>
      <c r="AJ23" s="33">
        <f>IFERROR((D23-AA23)/AA23,"")</f>
        <v>-2.146082350884388</v>
      </c>
      <c r="AK23" s="33">
        <f>IFERROR((E23-AB23)/AB23,"")</f>
        <v>0.76730843561066508</v>
      </c>
      <c r="AL23" s="33">
        <f>IFERROR((F23-AC23)/AC23,"")</f>
        <v>-3.0004852548702456</v>
      </c>
      <c r="AM23" s="33">
        <f>IFERROR((G23-AD23)/AD23,"")</f>
        <v>56.510145446563101</v>
      </c>
      <c r="AN23" s="33">
        <f>IFERROR((H23-AE23)/AE23,"")</f>
        <v>-6.5137990727300268E-2</v>
      </c>
      <c r="AP23" t="s">
        <v>48</v>
      </c>
      <c r="AQ23" s="33">
        <f>IFERROR((I23-AF23)/AF23,"")</f>
        <v>4.2866592523775591</v>
      </c>
      <c r="AR23" s="34">
        <f>I23-AF23</f>
        <v>60.499347482815907</v>
      </c>
      <c r="AT23">
        <f ca="1">RANK(AV23,$AV$6:$AV$82)</f>
        <v>77</v>
      </c>
      <c r="AU23" t="str" cm="1">
        <f t="array" aca="1" ref="AU23" ca="1">IFERROR(INDEX([1]CHW!A$6:A$82, SMALL(IF([1]CHW!AS$6:AS$82&gt;0, ROW([1]CHW!A$6:A$82)-ROW([1]CHW!A$6)+1),ROWS([1]CHW!A$6:A23))),"")</f>
        <v>Music Hall</v>
      </c>
      <c r="AV23" s="34">
        <f ca="1">IFERROR(VLOOKUP(AU23,$AP$6:$AR$82,3,FALSE),0)</f>
        <v>-0.10663565530326835</v>
      </c>
      <c r="AX23">
        <f ca="1">RANK(AZ23,$AZ$6:$AZ$82,1)</f>
        <v>10</v>
      </c>
      <c r="AY23" t="str" cm="1">
        <f t="array" aca="1" ref="AY23" ca="1">IFERROR(INDEX([1]CHW!A$6:A$82, SMALL(IF([1]CHW!AS$6:AS$82&lt;0, ROW([1]CHW!A$6:A$82)-ROW([1]CHW!A$6)+1),ROWS([1]CHW!A$6:A23))),"")</f>
        <v>Shiley Eye Center West</v>
      </c>
      <c r="AZ23" s="35">
        <f ca="1">IFERROR(VLOOKUP(AY23,$AP$6:$AR$82,3,FALSE),0)</f>
        <v>-10.935786052458901</v>
      </c>
      <c r="BB23">
        <f t="shared" si="11"/>
        <v>18</v>
      </c>
      <c r="BC23" t="str">
        <f ca="1">IFERROR(VLOOKUP(BB23,$AT$6:$AU$82,2,FALSE),"")</f>
        <v>Mayer</v>
      </c>
      <c r="BD23" t="str">
        <f ca="1">IFERROR(VLOOKUP(BB23,$AX$6:$AY$82,2,FALSE),"")</f>
        <v>Brain Img</v>
      </c>
    </row>
    <row r="24" spans="1:56" x14ac:dyDescent="0.25">
      <c r="A24" t="s">
        <v>49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2">
        <f t="shared" si="12"/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2">
        <f t="shared" si="1"/>
        <v>0</v>
      </c>
      <c r="T24">
        <v>7.10508625437435</v>
      </c>
      <c r="U24">
        <v>-0.105850030044249</v>
      </c>
      <c r="V24">
        <v>3.2946819416377398E-3</v>
      </c>
      <c r="W24">
        <v>6.6936172811955297E-2</v>
      </c>
      <c r="Y24" s="31">
        <f t="shared" si="4"/>
        <v>0</v>
      </c>
      <c r="Z24" s="31">
        <f t="shared" si="5"/>
        <v>0</v>
      </c>
      <c r="AA24" s="31">
        <f t="shared" si="6"/>
        <v>0</v>
      </c>
      <c r="AB24" s="31">
        <f t="shared" si="7"/>
        <v>0</v>
      </c>
      <c r="AC24" s="31">
        <f t="shared" si="8"/>
        <v>0</v>
      </c>
      <c r="AD24" s="31">
        <f t="shared" si="9"/>
        <v>0</v>
      </c>
      <c r="AE24" s="31">
        <f t="shared" si="10"/>
        <v>0</v>
      </c>
      <c r="AF24" s="32">
        <f t="shared" si="3"/>
        <v>0</v>
      </c>
      <c r="AH24" s="33" t="str">
        <f>IFERROR((B24-Y24)/Y24,"")</f>
        <v/>
      </c>
      <c r="AI24" s="33" t="str">
        <f>IFERROR((C24-Z24)/Z24,"")</f>
        <v/>
      </c>
      <c r="AJ24" s="33" t="str">
        <f>IFERROR((D24-AA24)/AA24,"")</f>
        <v/>
      </c>
      <c r="AK24" s="33" t="str">
        <f>IFERROR((E24-AB24)/AB24,"")</f>
        <v/>
      </c>
      <c r="AL24" s="33" t="str">
        <f>IFERROR((F24-AC24)/AC24,"")</f>
        <v/>
      </c>
      <c r="AM24" s="33" t="str">
        <f>IFERROR((G24-AD24)/AD24,"")</f>
        <v/>
      </c>
      <c r="AN24" s="33" t="str">
        <f>IFERROR((H24-AE24)/AE24,"")</f>
        <v/>
      </c>
      <c r="AP24" t="s">
        <v>49</v>
      </c>
      <c r="AQ24" s="33" t="str">
        <f>IFERROR((I24-AF24)/AF24,"")</f>
        <v/>
      </c>
      <c r="AR24" s="34">
        <f>I24-AF24</f>
        <v>0</v>
      </c>
      <c r="AT24">
        <f ca="1">RANK(AV24,$AV$6:$AV$82)</f>
        <v>40</v>
      </c>
      <c r="AU24" t="str" cm="1">
        <f t="array" aca="1" ref="AU24" ca="1">IFERROR(INDEX([1]CHW!A$6:A$82, SMALL(IF([1]CHW!AS$6:AS$82&gt;0, ROW([1]CHW!A$6:A$82)-ROW([1]CHW!A$6)+1),ROWS([1]CHW!A$6:A24))),"")</f>
        <v>Student Health</v>
      </c>
      <c r="AV24" s="34">
        <f ca="1">IFERROR(VLOOKUP(AU24,$AP$6:$AR$82,3,FALSE),0)</f>
        <v>3.20222389044919</v>
      </c>
      <c r="AX24">
        <f ca="1">RANK(AZ24,$AZ$6:$AZ$82,1)</f>
        <v>20</v>
      </c>
      <c r="AY24" t="str" cm="1">
        <f t="array" aca="1" ref="AY24" ca="1">IFERROR(INDEX([1]CHW!A$6:A$82, SMALL(IF([1]CHW!AS$6:AS$82&lt;0, ROW([1]CHW!A$6:A$82)-ROW([1]CHW!A$6)+1),ROWS([1]CHW!A$6:A24))),"")</f>
        <v>IGPP Munk</v>
      </c>
      <c r="AZ24" s="35">
        <f ca="1">IFERROR(VLOOKUP(AY24,$AP$6:$AR$82,3,FALSE),0)</f>
        <v>0</v>
      </c>
      <c r="BB24">
        <f t="shared" si="11"/>
        <v>19</v>
      </c>
      <c r="BC24" t="str">
        <f ca="1">IFERROR(VLOOKUP(BB24,$AT$6:$AU$82,2,FALSE),"")</f>
        <v>ECOB</v>
      </c>
      <c r="BD24" t="str">
        <f ca="1">IFERROR(VLOOKUP(BB24,$AX$6:$AY$82,2,FALSE),"")</f>
        <v>CSE EBU 1</v>
      </c>
    </row>
    <row r="25" spans="1:56" x14ac:dyDescent="0.25">
      <c r="A25" t="s">
        <v>50</v>
      </c>
      <c r="B25" s="31">
        <v>15.193249999999997</v>
      </c>
      <c r="C25" s="31">
        <v>14.692250000000001</v>
      </c>
      <c r="D25" s="31">
        <v>14.05425</v>
      </c>
      <c r="E25" s="31">
        <v>14.108250000000002</v>
      </c>
      <c r="F25" s="31">
        <v>13.285249999999996</v>
      </c>
      <c r="G25" s="31">
        <v>15.345999999999998</v>
      </c>
      <c r="H25" s="31">
        <v>15.252000000000008</v>
      </c>
      <c r="I25" s="32">
        <f t="shared" si="12"/>
        <v>101.93125000000001</v>
      </c>
      <c r="K25" s="31">
        <v>23.954999999999998</v>
      </c>
      <c r="L25" s="31">
        <v>15.318249999999999</v>
      </c>
      <c r="M25" s="31">
        <v>16.531749999999995</v>
      </c>
      <c r="N25" s="31">
        <v>12.898500000000002</v>
      </c>
      <c r="O25" s="31">
        <v>13.841500000000002</v>
      </c>
      <c r="P25" s="31">
        <v>14.871000000000002</v>
      </c>
      <c r="Q25" s="31">
        <v>14.08625</v>
      </c>
      <c r="R25" s="32">
        <f t="shared" si="1"/>
        <v>111.50225</v>
      </c>
      <c r="T25">
        <v>-184.63735198280901</v>
      </c>
      <c r="U25">
        <v>3.3201738213891701</v>
      </c>
      <c r="V25">
        <v>8.8573473240235994E-3</v>
      </c>
      <c r="W25">
        <v>0.696424850260563</v>
      </c>
      <c r="Y25" s="31">
        <f t="shared" si="4"/>
        <v>-2.1104789778519937</v>
      </c>
      <c r="Z25" s="31">
        <f t="shared" si="5"/>
        <v>-4.5736558285745001</v>
      </c>
      <c r="AA25" s="31">
        <f t="shared" si="6"/>
        <v>-6.8209988995132615</v>
      </c>
      <c r="AB25" s="31">
        <f t="shared" si="7"/>
        <v>2.6549423784961519</v>
      </c>
      <c r="AC25" s="31">
        <f t="shared" si="8"/>
        <v>-5.2630435980189718</v>
      </c>
      <c r="AD25" s="31">
        <f t="shared" si="9"/>
        <v>-2.6133885615101597</v>
      </c>
      <c r="AE25" s="31">
        <f t="shared" si="10"/>
        <v>6.6298536047470371</v>
      </c>
      <c r="AF25" s="32">
        <f t="shared" si="3"/>
        <v>-12.096769882225697</v>
      </c>
      <c r="AH25" s="33">
        <f>IFERROR((B25-Y25)/Y25,"")</f>
        <v>-8.1989582267544794</v>
      </c>
      <c r="AI25" s="33">
        <f>IFERROR((C25-Z25)/Z25,"")</f>
        <v>-4.2123645833182923</v>
      </c>
      <c r="AJ25" s="33">
        <f>IFERROR((D25-AA25)/AA25,"")</f>
        <v>-3.0604386845749079</v>
      </c>
      <c r="AK25" s="33">
        <f>IFERROR((E25-AB25)/AB25,"")</f>
        <v>4.3139571367990994</v>
      </c>
      <c r="AL25" s="33">
        <f>IFERROR((F25-AC25)/AC25,"")</f>
        <v>-3.5242523176134455</v>
      </c>
      <c r="AM25" s="33">
        <f>IFERROR((G25-AD25)/AD25,"")</f>
        <v>-6.8720697817442948</v>
      </c>
      <c r="AN25" s="33">
        <f>IFERROR((H25-AE25)/AE25,"")</f>
        <v>1.3005032854842276</v>
      </c>
      <c r="AP25" t="s">
        <v>50</v>
      </c>
      <c r="AQ25" s="33">
        <f>IFERROR((I25-AF25)/AF25,"")</f>
        <v>-9.4263196698295442</v>
      </c>
      <c r="AR25" s="34">
        <f>I25-AF25</f>
        <v>114.02801988222571</v>
      </c>
      <c r="AT25">
        <f ca="1">RANK(AV25,$AV$6:$AV$82)</f>
        <v>32</v>
      </c>
      <c r="AU25" t="str" cm="1">
        <f t="array" aca="1" ref="AU25" ca="1">IFERROR(INDEX([1]CHW!A$6:A$82, SMALL(IF([1]CHW!AS$6:AS$82&gt;0, ROW([1]CHW!A$6:A$82)-ROW([1]CHW!A$6)+1),ROWS([1]CHW!A$6:A25))),"")</f>
        <v>Student Services Center</v>
      </c>
      <c r="AV25" s="34">
        <f ca="1">IFERROR(VLOOKUP(AU25,$AP$6:$AR$82,3,FALSE),0)</f>
        <v>19.772654982189355</v>
      </c>
      <c r="AX25">
        <f ca="1">RANK(AZ25,$AZ$6:$AZ$82,1)</f>
        <v>15</v>
      </c>
      <c r="AY25" t="str" cm="1">
        <f t="array" aca="1" ref="AY25" ca="1">IFERROR(INDEX([1]CHW!A$6:A$82, SMALL(IF([1]CHW!AS$6:AS$82&lt;0, ROW([1]CHW!A$6:A$82)-ROW([1]CHW!A$6)+1),ROWS([1]CHW!A$6:A25))),"")</f>
        <v>Scholander</v>
      </c>
      <c r="AZ25" s="35">
        <f ca="1">IFERROR(VLOOKUP(AY25,$AP$6:$AR$82,3,FALSE),0)</f>
        <v>-3.6765958899646236</v>
      </c>
      <c r="BB25">
        <f t="shared" si="11"/>
        <v>20</v>
      </c>
      <c r="BC25" t="str">
        <f ca="1">IFERROR(VLOOKUP(BB25,$AT$6:$AU$82,2,FALSE),"")</f>
        <v>EBU 2</v>
      </c>
      <c r="BD25" t="str">
        <f ca="1">IFERROR(VLOOKUP(BB25,$AX$6:$AY$82,2,FALSE),"")</f>
        <v>York</v>
      </c>
    </row>
    <row r="26" spans="1:56" x14ac:dyDescent="0.25">
      <c r="A26" t="s">
        <v>51</v>
      </c>
      <c r="B26" s="31">
        <v>10.075249999999999</v>
      </c>
      <c r="C26" s="31">
        <v>8.2619999999999987</v>
      </c>
      <c r="D26" s="31">
        <v>7.7072500000000002</v>
      </c>
      <c r="E26" s="31">
        <v>7.9639999999999977</v>
      </c>
      <c r="F26" s="31">
        <v>7.8265000000000002</v>
      </c>
      <c r="G26" s="31">
        <v>7.6152500000000005</v>
      </c>
      <c r="H26" s="31">
        <v>7.9645000000000001</v>
      </c>
      <c r="I26" s="32">
        <f t="shared" si="12"/>
        <v>57.414750000000005</v>
      </c>
      <c r="K26" s="31">
        <v>39.443749999999973</v>
      </c>
      <c r="L26" s="31">
        <v>21.936249999999998</v>
      </c>
      <c r="M26" s="31">
        <v>18.329249999999998</v>
      </c>
      <c r="N26" s="31">
        <v>16.581750000000003</v>
      </c>
      <c r="O26" s="31">
        <v>15.494000000000003</v>
      </c>
      <c r="P26" s="31">
        <v>16.316500000000001</v>
      </c>
      <c r="Q26" s="31">
        <v>10.971000000000004</v>
      </c>
      <c r="R26" s="32">
        <f t="shared" si="1"/>
        <v>139.07249999999996</v>
      </c>
      <c r="T26">
        <v>-230.57289977388101</v>
      </c>
      <c r="U26">
        <v>4.1841869719939897</v>
      </c>
      <c r="V26">
        <v>-0.112446340029643</v>
      </c>
      <c r="W26">
        <v>0.76136384714834204</v>
      </c>
      <c r="Y26" s="31">
        <f t="shared" si="4"/>
        <v>3.1496265186212895</v>
      </c>
      <c r="Z26" s="31">
        <f t="shared" si="5"/>
        <v>-5.4693858351908489</v>
      </c>
      <c r="AA26" s="31">
        <f t="shared" si="6"/>
        <v>-14.563717352421074</v>
      </c>
      <c r="AB26" s="31">
        <f t="shared" si="7"/>
        <v>1.4444522087178253</v>
      </c>
      <c r="AC26" s="31">
        <f t="shared" si="8"/>
        <v>-12.254350688345621</v>
      </c>
      <c r="AD26" s="31">
        <f t="shared" si="9"/>
        <v>-8.8328116193815962</v>
      </c>
      <c r="AE26" s="31">
        <f t="shared" si="10"/>
        <v>-0.16557582197015819</v>
      </c>
      <c r="AF26" s="32">
        <f t="shared" si="3"/>
        <v>-36.691762589970182</v>
      </c>
      <c r="AH26" s="33">
        <f>IFERROR((B26-Y26)/Y26,"")</f>
        <v>2.1988713393263897</v>
      </c>
      <c r="AI26" s="33">
        <f>IFERROR((C26-Z26)/Z26,"")</f>
        <v>-2.5105900824990353</v>
      </c>
      <c r="AJ26" s="33">
        <f>IFERROR((D26-AA26)/AA26,"")</f>
        <v>-1.529208979650978</v>
      </c>
      <c r="AK26" s="33">
        <f>IFERROR((E26-AB26)/AB26,"")</f>
        <v>4.513508824960903</v>
      </c>
      <c r="AL26" s="33">
        <f>IFERROR((F26-AC26)/AC26,"")</f>
        <v>-1.6386711298741692</v>
      </c>
      <c r="AM26" s="33">
        <f>IFERROR((G26-AD26)/AD26,"")</f>
        <v>-1.8621546941282057</v>
      </c>
      <c r="AN26" s="33">
        <f>IFERROR((H26-AE26)/AE26,"")</f>
        <v>-49.101829755285451</v>
      </c>
      <c r="AP26" t="s">
        <v>51</v>
      </c>
      <c r="AQ26" s="33">
        <f>IFERROR((I26-AF26)/AF26,"")</f>
        <v>-2.5647858251348903</v>
      </c>
      <c r="AR26" s="34">
        <f>I26-AF26</f>
        <v>94.10651258997018</v>
      </c>
      <c r="AT26">
        <f ca="1">RANK(AV26,$AV$6:$AV$82)</f>
        <v>17</v>
      </c>
      <c r="AU26" t="str" cm="1">
        <f t="array" aca="1" ref="AU26" ca="1">IFERROR(INDEX([1]CHW!A$6:A$82, SMALL(IF([1]CHW!AS$6:AS$82&gt;0, ROW([1]CHW!A$6:A$82)-ROW([1]CHW!A$6)+1),ROWS([1]CHW!A$6:A26))),"")</f>
        <v>Atkinson Hall</v>
      </c>
      <c r="AV26" s="34">
        <f ca="1">IFERROR(VLOOKUP(AU26,$AP$6:$AR$82,3,FALSE),0)</f>
        <v>50.397480912084177</v>
      </c>
      <c r="AX26">
        <f ca="1">RANK(AZ26,$AZ$6:$AZ$82,1)</f>
        <v>20</v>
      </c>
      <c r="AY26" t="str" cm="1">
        <f t="array" aca="1" ref="AY26" ca="1">IFERROR(INDEX([1]CHW!A$6:A$82, SMALL(IF([1]CHW!AS$6:AS$82&lt;0, ROW([1]CHW!A$6:A$82)-ROW([1]CHW!A$6)+1),ROWS([1]CHW!A$6:A26))),"")</f>
        <v>Supercomputer 1</v>
      </c>
      <c r="AZ26" s="35">
        <f ca="1">IFERROR(VLOOKUP(AY26,$AP$6:$AR$82,3,FALSE),0)</f>
        <v>0</v>
      </c>
      <c r="BB26">
        <f t="shared" si="11"/>
        <v>21</v>
      </c>
      <c r="BC26" t="str">
        <f ca="1">IFERROR(VLOOKUP(BB26,$AT$6:$AU$82,2,FALSE),"")</f>
        <v>Vaughn</v>
      </c>
      <c r="BD26" t="str">
        <f ca="1">IFERROR(VLOOKUP(BB26,$AX$6:$AY$82,2,FALSE),"")</f>
        <v/>
      </c>
    </row>
    <row r="27" spans="1:56" x14ac:dyDescent="0.25">
      <c r="A27" t="s">
        <v>52</v>
      </c>
      <c r="B27" s="31">
        <v>2.2532500000000004</v>
      </c>
      <c r="C27" s="31">
        <v>2.1947500000000009</v>
      </c>
      <c r="D27" s="31">
        <v>2.2937500000000006</v>
      </c>
      <c r="E27" s="31">
        <v>2.2417499999999997</v>
      </c>
      <c r="F27" s="31">
        <v>2.155250000000001</v>
      </c>
      <c r="G27" s="31">
        <v>2.2352500000000011</v>
      </c>
      <c r="H27" s="31">
        <v>2.2162500000000001</v>
      </c>
      <c r="I27" s="32">
        <f t="shared" si="12"/>
        <v>15.590250000000003</v>
      </c>
      <c r="K27" s="31">
        <v>3.7097499999999997</v>
      </c>
      <c r="L27" s="31">
        <v>3.3397500000000018</v>
      </c>
      <c r="M27" s="31">
        <v>3.2652500000000004</v>
      </c>
      <c r="N27" s="31">
        <v>3.1262500000000011</v>
      </c>
      <c r="O27" s="31">
        <v>3.1965000000000003</v>
      </c>
      <c r="P27" s="31">
        <v>3.212499999999999</v>
      </c>
      <c r="Q27" s="31">
        <v>3.1397499999999998</v>
      </c>
      <c r="R27" s="32">
        <f t="shared" si="1"/>
        <v>22.989750000000001</v>
      </c>
      <c r="T27">
        <v>-7.86277532801825</v>
      </c>
      <c r="U27">
        <v>0.16477012027971299</v>
      </c>
      <c r="V27">
        <v>9.4799911388883402E-3</v>
      </c>
      <c r="W27">
        <v>0.76521012559365897</v>
      </c>
      <c r="Y27" s="31">
        <f t="shared" si="4"/>
        <v>2.6682015497797877</v>
      </c>
      <c r="Z27" s="31">
        <f t="shared" si="5"/>
        <v>2.5235146890945481</v>
      </c>
      <c r="AA27" s="31">
        <f t="shared" si="6"/>
        <v>2.3596068134195631</v>
      </c>
      <c r="AB27" s="31">
        <f t="shared" si="7"/>
        <v>2.7808471300686963</v>
      </c>
      <c r="AC27" s="31">
        <f t="shared" si="8"/>
        <v>2.5169757017861487</v>
      </c>
      <c r="AD27" s="31">
        <f t="shared" si="9"/>
        <v>2.5726218018748499</v>
      </c>
      <c r="AE27" s="31">
        <f t="shared" si="10"/>
        <v>2.8969557673078419</v>
      </c>
      <c r="AF27" s="32">
        <f t="shared" si="3"/>
        <v>18.318723453331433</v>
      </c>
      <c r="AH27" s="33">
        <f>IFERROR((B27-Y27)/Y27,"")</f>
        <v>-0.15551731832778304</v>
      </c>
      <c r="AI27" s="33">
        <f>IFERROR((C27-Z27)/Z27,"")</f>
        <v>-0.13028047370412174</v>
      </c>
      <c r="AJ27" s="33">
        <f>IFERROR((D27-AA27)/AA27,"")</f>
        <v>-2.7910079359417611E-2</v>
      </c>
      <c r="AK27" s="33">
        <f>IFERROR((E27-AB27)/AB27,"")</f>
        <v>-0.19386075711949657</v>
      </c>
      <c r="AL27" s="33">
        <f>IFERROR((F27-AC27)/AC27,"")</f>
        <v>-0.14371441946358576</v>
      </c>
      <c r="AM27" s="33">
        <f>IFERROR((G27-AD27)/AD27,"")</f>
        <v>-0.131139292075105</v>
      </c>
      <c r="AN27" s="33">
        <f>IFERROR((H27-AE27)/AE27,"")</f>
        <v>-0.23497278591189044</v>
      </c>
      <c r="AP27" t="s">
        <v>52</v>
      </c>
      <c r="AQ27" s="33">
        <f>IFERROR((I27-AF27)/AF27,"")</f>
        <v>-0.14894451899350178</v>
      </c>
      <c r="AR27" s="34">
        <f>I27-AF27</f>
        <v>-2.7284734533314303</v>
      </c>
      <c r="AT27">
        <f ca="1">RANK(AV27,$AV$6:$AV$82)</f>
        <v>34</v>
      </c>
      <c r="AU27" t="str" cm="1">
        <f t="array" aca="1" ref="AU27" ca="1">IFERROR(INDEX([1]CHW!A$6:A$82, SMALL(IF([1]CHW!AS$6:AS$82&gt;0, ROW([1]CHW!A$6:A$82)-ROW([1]CHW!A$6)+1),ROWS([1]CHW!A$6:A27))),"")</f>
        <v>CMRR</v>
      </c>
      <c r="AV27" s="34">
        <f ca="1">IFERROR(VLOOKUP(AU27,$AP$6:$AR$82,3,FALSE),0)</f>
        <v>15.443620705969746</v>
      </c>
      <c r="AX27">
        <f ca="1">RANK(AZ27,$AZ$6:$AZ$82,1)</f>
        <v>8</v>
      </c>
      <c r="AY27" t="str" cm="1">
        <f t="array" aca="1" ref="AY27" ca="1">IFERROR(INDEX([1]CHW!A$6:A$82, SMALL(IF([1]CHW!AS$6:AS$82&lt;0, ROW([1]CHW!A$6:A$82)-ROW([1]CHW!A$6)+1),ROWS([1]CHW!A$6:A27))),"")</f>
        <v>Price Center C335</v>
      </c>
      <c r="AZ27" s="35">
        <f ca="1">IFERROR(VLOOKUP(AY27,$AP$6:$AR$82,3,FALSE),0)</f>
        <v>-11.815455240824852</v>
      </c>
      <c r="BB27">
        <f t="shared" si="11"/>
        <v>22</v>
      </c>
      <c r="BC27" t="str">
        <f ca="1">IFERROR(VLOOKUP(BB27,$AT$6:$AU$82,2,FALSE),"")</f>
        <v>APM</v>
      </c>
      <c r="BD27" t="str">
        <f ca="1">IFERROR(VLOOKUP(BB27,$AX$6:$AY$82,2,FALSE),"")</f>
        <v/>
      </c>
    </row>
    <row r="28" spans="1:56" x14ac:dyDescent="0.25">
      <c r="A28" t="s">
        <v>53</v>
      </c>
      <c r="B28" s="31">
        <v>4.782499999999998</v>
      </c>
      <c r="C28" s="31">
        <v>4.4634999999999971</v>
      </c>
      <c r="D28" s="31">
        <v>4.2397499999999999</v>
      </c>
      <c r="E28" s="31">
        <v>3.6657500000000005</v>
      </c>
      <c r="F28" s="31">
        <v>2.8537499999999989</v>
      </c>
      <c r="G28" s="31">
        <v>1.69075</v>
      </c>
      <c r="H28" s="31">
        <v>1.04125</v>
      </c>
      <c r="I28" s="32">
        <f t="shared" si="12"/>
        <v>22.737249999999996</v>
      </c>
      <c r="K28" s="31">
        <v>9.2250000000000032</v>
      </c>
      <c r="L28" s="31">
        <v>5.8017499999999993</v>
      </c>
      <c r="M28" s="31">
        <v>5.2092499999999955</v>
      </c>
      <c r="N28" s="31">
        <v>4.8182499999999973</v>
      </c>
      <c r="O28" s="31">
        <v>4.3987499999999997</v>
      </c>
      <c r="P28" s="31">
        <v>1.1535000000000002</v>
      </c>
      <c r="Q28" s="31">
        <v>0.68324999999999991</v>
      </c>
      <c r="R28" s="32">
        <f t="shared" si="1"/>
        <v>31.289749999999998</v>
      </c>
      <c r="T28">
        <v>-34.578073419796503</v>
      </c>
      <c r="U28">
        <v>0.66568277103921403</v>
      </c>
      <c r="V28">
        <v>-2.2520185015842999E-2</v>
      </c>
      <c r="W28">
        <v>0.479749504274743</v>
      </c>
      <c r="Y28" s="31">
        <f t="shared" si="4"/>
        <v>3.32171388219761</v>
      </c>
      <c r="Z28" s="31">
        <f t="shared" si="5"/>
        <v>1.35409742663018</v>
      </c>
      <c r="AA28" s="31">
        <f t="shared" si="6"/>
        <v>-0.15358554766428734</v>
      </c>
      <c r="AB28" s="31">
        <f t="shared" si="7"/>
        <v>2.3265176491665573</v>
      </c>
      <c r="AC28" s="31">
        <f t="shared" si="8"/>
        <v>-0.15343666090775532</v>
      </c>
      <c r="AD28" s="31">
        <f t="shared" si="9"/>
        <v>-2.9643167746083812</v>
      </c>
      <c r="AE28" s="31">
        <f t="shared" si="10"/>
        <v>-1.1536972646375272</v>
      </c>
      <c r="AF28" s="32">
        <f t="shared" si="3"/>
        <v>2.5772927101763967</v>
      </c>
      <c r="AH28" s="33">
        <f>IFERROR((B28-Y28)/Y28,"")</f>
        <v>0.43976879695488635</v>
      </c>
      <c r="AI28" s="33">
        <f>IFERROR((C28-Z28)/Z28,"")</f>
        <v>2.2962916199522709</v>
      </c>
      <c r="AJ28" s="33">
        <f>IFERROR((D28-AA28)/AA28,"")</f>
        <v>-28.605136449865675</v>
      </c>
      <c r="AK28" s="33">
        <f>IFERROR((E28-AB28)/AB28,"")</f>
        <v>0.5756381651835758</v>
      </c>
      <c r="AL28" s="33">
        <f>IFERROR((F28-AC28)/AC28,"")</f>
        <v>-19.598879714383557</v>
      </c>
      <c r="AM28" s="33">
        <f>IFERROR((G28-AD28)/AD28,"")</f>
        <v>-1.5703675175617378</v>
      </c>
      <c r="AN28" s="33">
        <f>IFERROR((H28-AE28)/AE28,"")</f>
        <v>-1.9025331271173149</v>
      </c>
      <c r="AP28" t="s">
        <v>53</v>
      </c>
      <c r="AQ28" s="33">
        <f>IFERROR((I28-AF28)/AF28,"")</f>
        <v>7.8221450013117826</v>
      </c>
      <c r="AR28" s="34">
        <f>I28-AF28</f>
        <v>20.159957289823598</v>
      </c>
      <c r="AT28">
        <f ca="1">RANK(AV28,$AV$6:$AV$82)</f>
        <v>20</v>
      </c>
      <c r="AU28" t="str" cm="1">
        <f t="array" aca="1" ref="AU28" ca="1">IFERROR(INDEX([1]CHW!A$6:A$82, SMALL(IF([1]CHW!AS$6:AS$82&gt;0, ROW([1]CHW!A$6:A$82)-ROW([1]CHW!A$6)+1),ROWS([1]CHW!A$6:A28))),"")</f>
        <v>EBU 2</v>
      </c>
      <c r="AV28" s="34">
        <f ca="1">IFERROR(VLOOKUP(AU28,$AP$6:$AR$82,3,FALSE),0)</f>
        <v>47.158190037190494</v>
      </c>
      <c r="AX28">
        <f ca="1">RANK(AZ28,$AZ$6:$AZ$82,1)</f>
        <v>77</v>
      </c>
      <c r="AY28" t="str" cm="1">
        <f t="array" aca="1" ref="AY28" ca="1">IFERROR(INDEX([1]CHW!A$6:A$82, SMALL(IF([1]CHW!AS$6:AS$82&lt;0, ROW([1]CHW!A$6:A$82)-ROW([1]CHW!A$6)+1),ROWS([1]CHW!A$6:A28))),"")</f>
        <v>BSB 2</v>
      </c>
      <c r="AZ28" s="35">
        <f ca="1">IFERROR(VLOOKUP(AY28,$AP$6:$AR$82,3,FALSE),0)</f>
        <v>7.9067202785183666</v>
      </c>
      <c r="BB28">
        <f t="shared" si="11"/>
        <v>23</v>
      </c>
      <c r="BC28" t="str">
        <f ca="1">IFERROR(VLOOKUP(BB28,$AT$6:$AU$82,2,FALSE),"")</f>
        <v>SME</v>
      </c>
      <c r="BD28" t="str">
        <f ca="1">IFERROR(VLOOKUP(BB28,$AX$6:$AY$82,2,FALSE),"")</f>
        <v/>
      </c>
    </row>
    <row r="29" spans="1:56" x14ac:dyDescent="0.25">
      <c r="A29" t="s">
        <v>54</v>
      </c>
      <c r="B29" s="31">
        <v>8.5047500000000014</v>
      </c>
      <c r="C29" s="31">
        <v>7.552249999999999</v>
      </c>
      <c r="D29" s="31">
        <v>6.7437500000000004</v>
      </c>
      <c r="E29" s="31">
        <v>6.6102500000000015</v>
      </c>
      <c r="F29" s="31">
        <v>5.4755000000000003</v>
      </c>
      <c r="G29" s="31">
        <v>9.2992500000000042</v>
      </c>
      <c r="H29" s="31">
        <v>8.2420000000000027</v>
      </c>
      <c r="I29" s="32">
        <f t="shared" si="12"/>
        <v>52.427750000000003</v>
      </c>
      <c r="K29" s="31">
        <v>39.664999999999971</v>
      </c>
      <c r="L29" s="31">
        <v>31.9605</v>
      </c>
      <c r="M29" s="31">
        <v>22.057999999999986</v>
      </c>
      <c r="N29" s="31">
        <v>19.140999999999998</v>
      </c>
      <c r="O29" s="31">
        <v>20.041499999999992</v>
      </c>
      <c r="P29" s="31">
        <v>21.6235</v>
      </c>
      <c r="Q29" s="31">
        <v>20.406499999999998</v>
      </c>
      <c r="R29" s="32">
        <f t="shared" si="1"/>
        <v>174.89599999999993</v>
      </c>
      <c r="T29">
        <v>-234.823255350773</v>
      </c>
      <c r="U29">
        <v>4.1158191239451503</v>
      </c>
      <c r="V29">
        <v>6.3898292534357096E-2</v>
      </c>
      <c r="W29">
        <v>0.83594786428812695</v>
      </c>
      <c r="Y29" s="31">
        <f t="shared" si="4"/>
        <v>8.8282983471298735</v>
      </c>
      <c r="Z29" s="31">
        <f t="shared" si="5"/>
        <v>8.3023030075018056</v>
      </c>
      <c r="AA29" s="31">
        <f t="shared" si="6"/>
        <v>-5.4083971102058692</v>
      </c>
      <c r="AB29" s="31">
        <f t="shared" si="7"/>
        <v>7.3965334679036498</v>
      </c>
      <c r="AC29" s="31">
        <f t="shared" si="8"/>
        <v>-2.0691331156385475</v>
      </c>
      <c r="AD29" s="31">
        <f t="shared" si="9"/>
        <v>1.2827016441583581</v>
      </c>
      <c r="AE29" s="31">
        <f t="shared" si="10"/>
        <v>11.90808146774631</v>
      </c>
      <c r="AF29" s="32">
        <f t="shared" si="3"/>
        <v>30.240387708595584</v>
      </c>
      <c r="AH29" s="33">
        <f>IFERROR((B29-Y29)/Y29,"")</f>
        <v>-3.6649004644825962E-2</v>
      </c>
      <c r="AI29" s="33">
        <f>IFERROR((C29-Z29)/Z29,"")</f>
        <v>-9.0342764751427732E-2</v>
      </c>
      <c r="AJ29" s="33">
        <f>IFERROR((D29-AA29)/AA29,"")</f>
        <v>-2.2469036319974114</v>
      </c>
      <c r="AK29" s="33">
        <f>IFERROR((E29-AB29)/AB29,"")</f>
        <v>-0.10630432097895981</v>
      </c>
      <c r="AL29" s="33">
        <f>IFERROR((F29-AC29)/AC29,"")</f>
        <v>-3.6462773026133828</v>
      </c>
      <c r="AM29" s="33">
        <f>IFERROR((G29-AD29)/AD29,"")</f>
        <v>6.2497373355295629</v>
      </c>
      <c r="AN29" s="33">
        <f>IFERROR((H29-AE29)/AE29,"")</f>
        <v>-0.30786499720178179</v>
      </c>
      <c r="AP29" t="s">
        <v>54</v>
      </c>
      <c r="AQ29" s="33">
        <f>IFERROR((I29-AF29)/AF29,"")</f>
        <v>0.73369966368181982</v>
      </c>
      <c r="AR29" s="34">
        <f>I29-AF29</f>
        <v>22.187362291404419</v>
      </c>
      <c r="AT29">
        <f ca="1">RANK(AV29,$AV$6:$AV$82)</f>
        <v>35</v>
      </c>
      <c r="AU29" t="str" cm="1">
        <f t="array" aca="1" ref="AU29" ca="1">IFERROR(INDEX([1]CHW!A$6:A$82, SMALL(IF([1]CHW!AS$6:AS$82&gt;0, ROW([1]CHW!A$6:A$82)-ROW([1]CHW!A$6)+1),ROWS([1]CHW!A$6:A29))),"")</f>
        <v>Literature</v>
      </c>
      <c r="AV29" s="34">
        <f ca="1">IFERROR(VLOOKUP(AU29,$AP$6:$AR$82,3,FALSE),0)</f>
        <v>13.400226885269891</v>
      </c>
      <c r="AX29">
        <f ca="1">RANK(AZ29,$AZ$6:$AZ$82,1)</f>
        <v>20</v>
      </c>
      <c r="AY29" t="str" cm="1">
        <f t="array" aca="1" ref="AY29" ca="1">IFERROR(INDEX([1]CHW!A$6:A$82, SMALL(IF([1]CHW!AS$6:AS$82&lt;0, ROW([1]CHW!A$6:A$82)-ROW([1]CHW!A$6)+1),ROWS([1]CHW!A$6:A29))),"")</f>
        <v/>
      </c>
      <c r="AZ29" s="35">
        <f ca="1">IFERROR(VLOOKUP(AY29,$AP$6:$AR$82,3,FALSE),0)</f>
        <v>0</v>
      </c>
      <c r="BB29">
        <f t="shared" si="11"/>
        <v>24</v>
      </c>
      <c r="BC29" t="str">
        <f ca="1">IFERROR(VLOOKUP(BB29,$AT$6:$AU$82,2,FALSE),"")</f>
        <v>Hubbs 3</v>
      </c>
      <c r="BD29" t="str">
        <f ca="1">IFERROR(VLOOKUP(BB29,$AX$6:$AY$82,2,FALSE),"")</f>
        <v/>
      </c>
    </row>
    <row r="30" spans="1:56" x14ac:dyDescent="0.25">
      <c r="A30" t="s">
        <v>55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2">
        <f t="shared" si="12"/>
        <v>0</v>
      </c>
      <c r="K30" s="31">
        <v>5.3320000000000016</v>
      </c>
      <c r="L30" s="31">
        <v>2.3094999999999999</v>
      </c>
      <c r="M30" s="31">
        <v>2.0445000000000002</v>
      </c>
      <c r="N30" s="31">
        <v>1.6942499999999998</v>
      </c>
      <c r="O30" s="31">
        <v>1.3694999999999999</v>
      </c>
      <c r="P30" s="31">
        <v>1.5392499999999998</v>
      </c>
      <c r="Q30" s="31">
        <v>0.88349999999999973</v>
      </c>
      <c r="R30" s="32">
        <f t="shared" si="1"/>
        <v>15.172500000000001</v>
      </c>
      <c r="T30">
        <v>0.87221084031259499</v>
      </c>
      <c r="U30">
        <v>6.0443246236370901E-3</v>
      </c>
      <c r="V30">
        <v>-1.39929341738477E-2</v>
      </c>
      <c r="W30">
        <v>6.5671638526445794E-2</v>
      </c>
      <c r="Y30" s="31">
        <f t="shared" si="4"/>
        <v>4.8940456872616727</v>
      </c>
      <c r="Z30" s="31">
        <f t="shared" si="5"/>
        <v>2.008399141728356</v>
      </c>
      <c r="AA30" s="31">
        <f t="shared" si="6"/>
        <v>1.6094995533630136</v>
      </c>
      <c r="AB30" s="31">
        <f t="shared" si="7"/>
        <v>1.4230884776956652</v>
      </c>
      <c r="AC30" s="31">
        <f t="shared" si="8"/>
        <v>0.91853468694739138</v>
      </c>
      <c r="AD30" s="31">
        <f t="shared" si="9"/>
        <v>1.1543916608263067</v>
      </c>
      <c r="AE30" s="31">
        <f t="shared" si="10"/>
        <v>0.67274824361245522</v>
      </c>
      <c r="AF30" s="32">
        <f t="shared" si="3"/>
        <v>12.680707451434859</v>
      </c>
      <c r="AH30" s="33">
        <f>IFERROR((B30-Y30)/Y30,"")</f>
        <v>-1</v>
      </c>
      <c r="AI30" s="33">
        <f>IFERROR((C30-Z30)/Z30,"")</f>
        <v>-1</v>
      </c>
      <c r="AJ30" s="33">
        <f>IFERROR((D30-AA30)/AA30,"")</f>
        <v>-1</v>
      </c>
      <c r="AK30" s="33">
        <f>IFERROR((E30-AB30)/AB30,"")</f>
        <v>-1</v>
      </c>
      <c r="AL30" s="33">
        <f>IFERROR((F30-AC30)/AC30,"")</f>
        <v>-1</v>
      </c>
      <c r="AM30" s="33">
        <f>IFERROR((G30-AD30)/AD30,"")</f>
        <v>-1</v>
      </c>
      <c r="AN30" s="33">
        <f>IFERROR((H30-AE30)/AE30,"")</f>
        <v>-1</v>
      </c>
      <c r="AP30" t="s">
        <v>55</v>
      </c>
      <c r="AQ30" s="33">
        <f>IFERROR((I30-AF30)/AF30,"")</f>
        <v>-1</v>
      </c>
      <c r="AR30" s="34">
        <f>I30-AF30</f>
        <v>-12.680707451434859</v>
      </c>
      <c r="AT30">
        <f ca="1">RANK(AV30,$AV$6:$AV$82)</f>
        <v>41</v>
      </c>
      <c r="AU30" t="str" cm="1">
        <f t="array" aca="1" ref="AU30" ca="1">IFERROR(INDEX([1]CHW!A$6:A$82, SMALL(IF([1]CHW!AS$6:AS$82&gt;0, ROW([1]CHW!A$6:A$82)-ROW([1]CHW!A$6)+1),ROWS([1]CHW!A$6:A30))),"")</f>
        <v>Pepper Canyon</v>
      </c>
      <c r="AV30" s="34">
        <f ca="1">IFERROR(VLOOKUP(AU30,$AP$6:$AR$82,3,FALSE),0)</f>
        <v>5.3516863789108804E-2</v>
      </c>
      <c r="AX30">
        <f ca="1">RANK(AZ30,$AZ$6:$AZ$82,1)</f>
        <v>20</v>
      </c>
      <c r="AY30" t="str" cm="1">
        <f t="array" aca="1" ref="AY30" ca="1">IFERROR(INDEX([1]CHW!A$6:A$82, SMALL(IF([1]CHW!AS$6:AS$82&lt;0, ROW([1]CHW!A$6:A$82)-ROW([1]CHW!A$6)+1),ROWS([1]CHW!A$6:A30))),"")</f>
        <v/>
      </c>
      <c r="AZ30" s="35">
        <f ca="1">IFERROR(VLOOKUP(AY30,$AP$6:$AR$82,3,FALSE),0)</f>
        <v>0</v>
      </c>
      <c r="BB30">
        <f t="shared" si="11"/>
        <v>25</v>
      </c>
      <c r="BC30" t="str">
        <f ca="1">IFERROR(VLOOKUP(BB30,$AT$6:$AU$82,2,FALSE),"")</f>
        <v>Pharm Sci</v>
      </c>
      <c r="BD30" t="str">
        <f ca="1">IFERROR(VLOOKUP(BB30,$AX$6:$AY$82,2,FALSE),"")</f>
        <v/>
      </c>
    </row>
    <row r="31" spans="1:56" x14ac:dyDescent="0.25">
      <c r="A31" t="s">
        <v>56</v>
      </c>
      <c r="B31" s="31">
        <v>12.029000000000002</v>
      </c>
      <c r="C31" s="31">
        <v>10.841999999999997</v>
      </c>
      <c r="D31" s="31">
        <v>6.31975</v>
      </c>
      <c r="E31" s="31">
        <v>6.7054999999999989</v>
      </c>
      <c r="F31" s="31">
        <v>6.2415000000000012</v>
      </c>
      <c r="G31" s="31">
        <v>9.1420000000000012</v>
      </c>
      <c r="H31" s="31">
        <v>7.7762499999999983</v>
      </c>
      <c r="I31" s="32">
        <f t="shared" si="12"/>
        <v>59.055999999999997</v>
      </c>
      <c r="K31" s="31">
        <v>22.427750000000007</v>
      </c>
      <c r="L31" s="31">
        <v>16.887250000000005</v>
      </c>
      <c r="M31" s="31">
        <v>10.658999999999997</v>
      </c>
      <c r="N31" s="31">
        <v>9.9390000000000001</v>
      </c>
      <c r="O31" s="31">
        <v>9.4784999999999968</v>
      </c>
      <c r="P31" s="31">
        <v>9.9709999999999983</v>
      </c>
      <c r="Q31" s="31">
        <v>9.1522499999999987</v>
      </c>
      <c r="R31" s="32">
        <f t="shared" si="1"/>
        <v>88.514750000000006</v>
      </c>
      <c r="T31">
        <v>-177.03995469255099</v>
      </c>
      <c r="U31">
        <v>3.0005543946659801</v>
      </c>
      <c r="V31">
        <v>0.124129124064321</v>
      </c>
      <c r="W31">
        <v>0.76862416264487698</v>
      </c>
      <c r="Y31" s="31">
        <f t="shared" si="4"/>
        <v>2.1084557555650711</v>
      </c>
      <c r="Z31" s="31">
        <f t="shared" si="5"/>
        <v>1.1059753864092166</v>
      </c>
      <c r="AA31" s="31">
        <f t="shared" si="6"/>
        <v>-7.1922565295485885</v>
      </c>
      <c r="AB31" s="31">
        <f t="shared" si="7"/>
        <v>2.7746903579726503</v>
      </c>
      <c r="AC31" s="31">
        <f t="shared" si="8"/>
        <v>-4.3370645748073358</v>
      </c>
      <c r="AD31" s="31">
        <f t="shared" si="9"/>
        <v>-2.9039028451309914</v>
      </c>
      <c r="AE31" s="31">
        <f t="shared" si="10"/>
        <v>4.0481015533846723</v>
      </c>
      <c r="AF31" s="32">
        <f t="shared" si="3"/>
        <v>-4.3960008961553054</v>
      </c>
      <c r="AH31" s="33">
        <f>IFERROR((B31-Y31)/Y31,"")</f>
        <v>4.7051232724474223</v>
      </c>
      <c r="AI31" s="33">
        <f>IFERROR((C31-Z31)/Z31,"")</f>
        <v>8.8031114735752372</v>
      </c>
      <c r="AJ31" s="33">
        <f>IFERROR((D31-AA31)/AA31,"")</f>
        <v>-1.8786880687633998</v>
      </c>
      <c r="AK31" s="33">
        <f>IFERROR((E31-AB31)/AB31,"")</f>
        <v>1.4166660545501106</v>
      </c>
      <c r="AL31" s="33">
        <f>IFERROR((F31-AC31)/AC31,"")</f>
        <v>-2.4391070025230754</v>
      </c>
      <c r="AM31" s="33">
        <f>IFERROR((G31-AD31)/AD31,"")</f>
        <v>-4.148176949283445</v>
      </c>
      <c r="AN31" s="33">
        <f>IFERROR((H31-AE31)/AE31,"")</f>
        <v>0.92096218374219663</v>
      </c>
      <c r="AP31" t="s">
        <v>56</v>
      </c>
      <c r="AQ31" s="33">
        <f>IFERROR((I31-AF31)/AF31,"")</f>
        <v>-14.434028198595167</v>
      </c>
      <c r="AR31" s="34">
        <f>I31-AF31</f>
        <v>63.452000896155305</v>
      </c>
      <c r="AT31">
        <f ca="1">RANK(AV31,$AV$6:$AV$82)</f>
        <v>23</v>
      </c>
      <c r="AU31" t="str" cm="1">
        <f t="array" aca="1" ref="AU31" ca="1">IFERROR(INDEX([1]CHW!A$6:A$82, SMALL(IF([1]CHW!AS$6:AS$82&gt;0, ROW([1]CHW!A$6:A$82)-ROW([1]CHW!A$6)+1),ROWS([1]CHW!A$6:A31))),"")</f>
        <v>SME</v>
      </c>
      <c r="AV31" s="34">
        <f ca="1">IFERROR(VLOOKUP(AU31,$AP$6:$AR$82,3,FALSE),0)</f>
        <v>41.308234447183381</v>
      </c>
      <c r="AX31">
        <f ca="1">RANK(AZ31,$AZ$6:$AZ$82,1)</f>
        <v>20</v>
      </c>
      <c r="AY31" t="str" cm="1">
        <f t="array" aca="1" ref="AY31" ca="1">IFERROR(INDEX([1]CHW!A$6:A$82, SMALL(IF([1]CHW!AS$6:AS$82&lt;0, ROW([1]CHW!A$6:A$82)-ROW([1]CHW!A$6)+1),ROWS([1]CHW!A$6:A31))),"")</f>
        <v/>
      </c>
      <c r="AZ31" s="35">
        <f ca="1">IFERROR(VLOOKUP(AY31,$AP$6:$AR$82,3,FALSE),0)</f>
        <v>0</v>
      </c>
      <c r="BB31">
        <f t="shared" si="11"/>
        <v>26</v>
      </c>
      <c r="BC31" t="str">
        <f ca="1">IFERROR(VLOOKUP(BB31,$AT$6:$AU$82,2,FALSE),"")</f>
        <v>Telemed</v>
      </c>
      <c r="BD31" t="str">
        <f ca="1">IFERROR(VLOOKUP(BB31,$AX$6:$AY$82,2,FALSE),"")</f>
        <v/>
      </c>
    </row>
    <row r="32" spans="1:56" x14ac:dyDescent="0.25">
      <c r="A32" t="s">
        <v>57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12"/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2">
        <f t="shared" si="1"/>
        <v>0</v>
      </c>
      <c r="T32">
        <v>0</v>
      </c>
      <c r="U32">
        <v>0</v>
      </c>
      <c r="V32">
        <v>0</v>
      </c>
      <c r="W32" t="s">
        <v>31</v>
      </c>
      <c r="Y32" s="31">
        <f t="shared" si="4"/>
        <v>0</v>
      </c>
      <c r="Z32" s="31">
        <f t="shared" si="5"/>
        <v>0</v>
      </c>
      <c r="AA32" s="31">
        <f t="shared" si="6"/>
        <v>0</v>
      </c>
      <c r="AB32" s="31">
        <f t="shared" si="7"/>
        <v>0</v>
      </c>
      <c r="AC32" s="31">
        <f t="shared" si="8"/>
        <v>0</v>
      </c>
      <c r="AD32" s="31">
        <f t="shared" si="9"/>
        <v>0</v>
      </c>
      <c r="AE32" s="31">
        <f t="shared" si="10"/>
        <v>0</v>
      </c>
      <c r="AF32" s="32">
        <f t="shared" si="3"/>
        <v>0</v>
      </c>
      <c r="AH32" s="33" t="str">
        <f>IFERROR((B32-Y32)/Y32,"")</f>
        <v/>
      </c>
      <c r="AI32" s="33" t="str">
        <f>IFERROR((C32-Z32)/Z32,"")</f>
        <v/>
      </c>
      <c r="AJ32" s="33" t="str">
        <f>IFERROR((D32-AA32)/AA32,"")</f>
        <v/>
      </c>
      <c r="AK32" s="33" t="str">
        <f>IFERROR((E32-AB32)/AB32,"")</f>
        <v/>
      </c>
      <c r="AL32" s="33" t="str">
        <f>IFERROR((F32-AC32)/AC32,"")</f>
        <v/>
      </c>
      <c r="AM32" s="33" t="str">
        <f>IFERROR((G32-AD32)/AD32,"")</f>
        <v/>
      </c>
      <c r="AN32" s="33" t="str">
        <f>IFERROR((H32-AE32)/AE32,"")</f>
        <v/>
      </c>
      <c r="AP32" t="s">
        <v>57</v>
      </c>
      <c r="AQ32" s="33" t="str">
        <f>IFERROR((I32-AF32)/AF32,"")</f>
        <v/>
      </c>
      <c r="AR32" s="34">
        <f>I32-AF32</f>
        <v>0</v>
      </c>
      <c r="AT32">
        <f ca="1">RANK(AV32,$AV$6:$AV$82)</f>
        <v>27</v>
      </c>
      <c r="AU32" t="str" cm="1">
        <f t="array" aca="1" ref="AU32" ca="1">IFERROR(INDEX([1]CHW!A$6:A$82, SMALL(IF([1]CHW!AS$6:AS$82&gt;0, ROW([1]CHW!A$6:A$82)-ROW([1]CHW!A$6)+1),ROWS([1]CHW!A$6:A32))),"")</f>
        <v>Warren Lecture Hall</v>
      </c>
      <c r="AV32" s="34">
        <f ca="1">IFERROR(VLOOKUP(AU32,$AP$6:$AR$82,3,FALSE),0)</f>
        <v>28.032793824261901</v>
      </c>
      <c r="AX32">
        <f ca="1">RANK(AZ32,$AZ$6:$AZ$82,1)</f>
        <v>20</v>
      </c>
      <c r="AY32" t="str" cm="1">
        <f t="array" aca="1" ref="AY32" ca="1">IFERROR(INDEX([1]CHW!A$6:A$82, SMALL(IF([1]CHW!AS$6:AS$82&lt;0, ROW([1]CHW!A$6:A$82)-ROW([1]CHW!A$6)+1),ROWS([1]CHW!A$6:A32))),"")</f>
        <v/>
      </c>
      <c r="AZ32" s="35">
        <f ca="1">IFERROR(VLOOKUP(AY32,$AP$6:$AR$82,3,FALSE),0)</f>
        <v>0</v>
      </c>
      <c r="BB32">
        <f t="shared" si="11"/>
        <v>27</v>
      </c>
      <c r="BC32" t="str">
        <f ca="1">IFERROR(VLOOKUP(BB32,$AT$6:$AU$82,2,FALSE),"")</f>
        <v>Warren Lecture Hall</v>
      </c>
      <c r="BD32" t="str">
        <f ca="1">IFERROR(VLOOKUP(BB32,$AX$6:$AY$82,2,FALSE),"")</f>
        <v/>
      </c>
    </row>
    <row r="33" spans="1:56" x14ac:dyDescent="0.25">
      <c r="A33" t="s">
        <v>58</v>
      </c>
      <c r="B33" s="31">
        <v>2.25875</v>
      </c>
      <c r="C33" s="31">
        <v>1.5552499999999998</v>
      </c>
      <c r="D33" s="31">
        <v>1.2557499999999999</v>
      </c>
      <c r="E33" s="31">
        <v>1.4319999999999999</v>
      </c>
      <c r="F33" s="31">
        <v>1.1209999999999998</v>
      </c>
      <c r="G33" s="31">
        <v>1.9969999999999997</v>
      </c>
      <c r="H33" s="31">
        <v>1.6164999999999996</v>
      </c>
      <c r="I33" s="32">
        <f t="shared" si="12"/>
        <v>11.236249999999998</v>
      </c>
      <c r="K33" s="31">
        <v>27.399500000000003</v>
      </c>
      <c r="L33" s="31">
        <v>13.961249999999996</v>
      </c>
      <c r="M33" s="31">
        <v>8.8837500000000009</v>
      </c>
      <c r="N33" s="31">
        <v>7.1534999999999993</v>
      </c>
      <c r="O33" s="31">
        <v>7.1215000000000019</v>
      </c>
      <c r="P33" s="31">
        <v>9.7202500000000001</v>
      </c>
      <c r="Q33" s="31">
        <v>7.4110000000000023</v>
      </c>
      <c r="R33" s="32">
        <f t="shared" si="1"/>
        <v>81.650749999999988</v>
      </c>
      <c r="T33">
        <v>-190.710080677278</v>
      </c>
      <c r="U33">
        <v>3.3860475151025602</v>
      </c>
      <c r="V33">
        <v>-0.11306664420432599</v>
      </c>
      <c r="W33">
        <v>0.714653590033688</v>
      </c>
      <c r="Y33" s="31">
        <f t="shared" si="4"/>
        <v>-2.5866592643833659</v>
      </c>
      <c r="Z33" s="31">
        <f t="shared" si="5"/>
        <v>-8.6340222012414483</v>
      </c>
      <c r="AA33" s="31">
        <f t="shared" si="6"/>
        <v>-18.353154901645212</v>
      </c>
      <c r="AB33" s="31">
        <f t="shared" si="7"/>
        <v>-5.4941418091043168</v>
      </c>
      <c r="AC33" s="31">
        <f t="shared" si="8"/>
        <v>-15.989465393001819</v>
      </c>
      <c r="AD33" s="31">
        <f t="shared" si="9"/>
        <v>-11.187949514495998</v>
      </c>
      <c r="AE33" s="31">
        <f t="shared" si="10"/>
        <v>-1.9118881766600619</v>
      </c>
      <c r="AF33" s="32">
        <f t="shared" si="3"/>
        <v>-64.157281260532216</v>
      </c>
      <c r="AH33" s="33">
        <f>IFERROR((B33-Y33)/Y33,"")</f>
        <v>-1.8732305917140053</v>
      </c>
      <c r="AI33" s="33">
        <f>IFERROR((C33-Z33)/Z33,"")</f>
        <v>-1.1801304147418543</v>
      </c>
      <c r="AJ33" s="33">
        <f>IFERROR((D33-AA33)/AA33,"")</f>
        <v>-1.0684214788536128</v>
      </c>
      <c r="AK33" s="33">
        <f>IFERROR((E33-AB33)/AB33,"")</f>
        <v>-1.2606412520381327</v>
      </c>
      <c r="AL33" s="33">
        <f>IFERROR((F33-AC33)/AC33,"")</f>
        <v>-1.0701086604490624</v>
      </c>
      <c r="AM33" s="33">
        <f>IFERROR((G33-AD33)/AD33,"")</f>
        <v>-1.1784956213301221</v>
      </c>
      <c r="AN33" s="33">
        <f>IFERROR((H33-AE33)/AE33,"")</f>
        <v>-1.8454992398268368</v>
      </c>
      <c r="AP33" t="s">
        <v>58</v>
      </c>
      <c r="AQ33" s="33">
        <f>IFERROR((I33-AF33)/AF33,"")</f>
        <v>-1.1751360060656471</v>
      </c>
      <c r="AR33" s="34">
        <f>I33-AF33</f>
        <v>75.393531260532214</v>
      </c>
      <c r="AT33">
        <f ca="1">RANK(AV33,$AV$6:$AV$82)</f>
        <v>18</v>
      </c>
      <c r="AU33" t="str" cm="1">
        <f t="array" aca="1" ref="AU33" ca="1">IFERROR(INDEX([1]CHW!A$6:A$82, SMALL(IF([1]CHW!AS$6:AS$82&gt;0, ROW([1]CHW!A$6:A$82)-ROW([1]CHW!A$6)+1),ROWS([1]CHW!A$6:A33))),"")</f>
        <v>Mayer</v>
      </c>
      <c r="AV33" s="34">
        <f ca="1">IFERROR(VLOOKUP(AU33,$AP$6:$AR$82,3,FALSE),0)</f>
        <v>50.237231677237645</v>
      </c>
      <c r="AX33">
        <f ca="1">RANK(AZ33,$AZ$6:$AZ$82,1)</f>
        <v>20</v>
      </c>
      <c r="AY33" t="str" cm="1">
        <f t="array" aca="1" ref="AY33" ca="1">IFERROR(INDEX([1]CHW!A$6:A$82, SMALL(IF([1]CHW!AS$6:AS$82&lt;0, ROW([1]CHW!A$6:A$82)-ROW([1]CHW!A$6)+1),ROWS([1]CHW!A$6:A33))),"")</f>
        <v/>
      </c>
      <c r="AZ33" s="35">
        <f ca="1">IFERROR(VLOOKUP(AY33,$AP$6:$AR$82,3,FALSE),0)</f>
        <v>0</v>
      </c>
      <c r="BB33">
        <f t="shared" si="11"/>
        <v>28</v>
      </c>
      <c r="BC33" t="str">
        <f ca="1">IFERROR(VLOOKUP(BB33,$AT$6:$AU$82,2,FALSE),"")</f>
        <v>Retina Glaucoma</v>
      </c>
      <c r="BD33" t="str">
        <f ca="1">IFERROR(VLOOKUP(BB33,$AX$6:$AY$82,2,FALSE),"")</f>
        <v/>
      </c>
    </row>
    <row r="34" spans="1:56" x14ac:dyDescent="0.25">
      <c r="A34" t="s">
        <v>59</v>
      </c>
      <c r="B34" s="31">
        <v>10.049499999999998</v>
      </c>
      <c r="C34" s="31">
        <v>8.7602499999999992</v>
      </c>
      <c r="D34" s="31">
        <v>8.3492499999999996</v>
      </c>
      <c r="E34" s="31">
        <v>8.3177500000000002</v>
      </c>
      <c r="F34" s="31">
        <v>8.0990000000000002</v>
      </c>
      <c r="G34" s="31">
        <v>7.4602499999999994</v>
      </c>
      <c r="H34" s="31">
        <v>4.6345000000000001</v>
      </c>
      <c r="I34" s="32">
        <f t="shared" si="12"/>
        <v>55.670500000000004</v>
      </c>
      <c r="K34" s="31">
        <v>33.205500000000001</v>
      </c>
      <c r="L34" s="31">
        <v>25.341749999999998</v>
      </c>
      <c r="M34" s="31">
        <v>20.135249999999996</v>
      </c>
      <c r="N34" s="31">
        <v>18.199749999999998</v>
      </c>
      <c r="O34" s="31">
        <v>18.427499999999998</v>
      </c>
      <c r="P34" s="31">
        <v>13.882999999999999</v>
      </c>
      <c r="Q34" s="31">
        <v>11.930500000000002</v>
      </c>
      <c r="R34" s="32">
        <f t="shared" si="1"/>
        <v>141.12324999999998</v>
      </c>
      <c r="T34">
        <v>-175.54475457007399</v>
      </c>
      <c r="U34">
        <v>3.1596861033658499</v>
      </c>
      <c r="V34">
        <v>-1.46212995675173E-2</v>
      </c>
      <c r="W34">
        <v>0.76534405928210503</v>
      </c>
      <c r="Y34" s="31">
        <f t="shared" si="4"/>
        <v>7.757418905381094</v>
      </c>
      <c r="Z34" s="31">
        <f t="shared" si="5"/>
        <v>5.9755153861754984</v>
      </c>
      <c r="AA34" s="31">
        <f t="shared" si="6"/>
        <v>-2.734492127642179</v>
      </c>
      <c r="AB34" s="31">
        <f t="shared" si="7"/>
        <v>8.0358512847491692</v>
      </c>
      <c r="AC34" s="31">
        <f t="shared" si="8"/>
        <v>-0.43837671095243813</v>
      </c>
      <c r="AD34" s="31">
        <f t="shared" si="9"/>
        <v>-3.3371159670526165</v>
      </c>
      <c r="AE34" s="31">
        <f t="shared" si="10"/>
        <v>4.5100886059018563</v>
      </c>
      <c r="AF34" s="32">
        <f t="shared" si="3"/>
        <v>19.768889376560381</v>
      </c>
      <c r="AH34" s="33">
        <f>IFERROR((B34-Y34)/Y34,"")</f>
        <v>0.29546955276953718</v>
      </c>
      <c r="AI34" s="33">
        <f>IFERROR((C34-Z34)/Z34,"")</f>
        <v>0.46602417262066681</v>
      </c>
      <c r="AJ34" s="33">
        <f>IFERROR((D34-AA34)/AA34,"")</f>
        <v>-4.053309210730534</v>
      </c>
      <c r="AK34" s="33">
        <f>IFERROR((E34-AB34)/AB34,"")</f>
        <v>3.5080130935951012E-2</v>
      </c>
      <c r="AL34" s="33">
        <f>IFERROR((F34-AC34)/AC34,"")</f>
        <v>-19.474977793422756</v>
      </c>
      <c r="AM34" s="33">
        <f>IFERROR((G34-AD34)/AD34,"")</f>
        <v>-3.2355381334227316</v>
      </c>
      <c r="AN34" s="33">
        <f>IFERROR((H34-AE34)/AE34,"")</f>
        <v>2.7585133013870333E-2</v>
      </c>
      <c r="AP34" t="s">
        <v>59</v>
      </c>
      <c r="AQ34" s="33">
        <f>IFERROR((I34-AF34)/AF34,"")</f>
        <v>1.8160661400638682</v>
      </c>
      <c r="AR34" s="34">
        <f>I34-AF34</f>
        <v>35.901610623439623</v>
      </c>
      <c r="AT34">
        <f ca="1">RANK(AV34,$AV$6:$AV$82)</f>
        <v>6</v>
      </c>
      <c r="AU34" t="str" cm="1">
        <f t="array" aca="1" ref="AU34" ca="1">IFERROR(INDEX([1]CHW!A$6:A$82, SMALL(IF([1]CHW!AS$6:AS$82&gt;0, ROW([1]CHW!A$6:A$82)-ROW([1]CHW!A$6)+1),ROWS([1]CHW!A$6:A34))),"")</f>
        <v>ACTRI</v>
      </c>
      <c r="AV34" s="34">
        <f ca="1">IFERROR(VLOOKUP(AU34,$AP$6:$AR$82,3,FALSE),0)</f>
        <v>109.76872394526617</v>
      </c>
      <c r="AX34">
        <f ca="1">RANK(AZ34,$AZ$6:$AZ$82,1)</f>
        <v>20</v>
      </c>
      <c r="AY34" t="str" cm="1">
        <f t="array" aca="1" ref="AY34" ca="1">IFERROR(INDEX([1]CHW!A$6:A$82, SMALL(IF([1]CHW!AS$6:AS$82&lt;0, ROW([1]CHW!A$6:A$82)-ROW([1]CHW!A$6)+1),ROWS([1]CHW!A$6:A34))),"")</f>
        <v/>
      </c>
      <c r="AZ34" s="35">
        <f ca="1">IFERROR(VLOOKUP(AY34,$AP$6:$AR$82,3,FALSE),0)</f>
        <v>0</v>
      </c>
      <c r="BB34">
        <f t="shared" si="11"/>
        <v>29</v>
      </c>
      <c r="BC34" t="str">
        <f ca="1">IFERROR(VLOOKUP(BB34,$AT$6:$AU$82,2,FALSE),"")</f>
        <v>CMME</v>
      </c>
      <c r="BD34" t="str">
        <f ca="1">IFERROR(VLOOKUP(BB34,$AX$6:$AY$82,2,FALSE),"")</f>
        <v/>
      </c>
    </row>
    <row r="35" spans="1:56" x14ac:dyDescent="0.25">
      <c r="A35" t="s">
        <v>60</v>
      </c>
      <c r="B35" s="31">
        <v>13.461749999999997</v>
      </c>
      <c r="C35" s="31">
        <v>12.047999999999993</v>
      </c>
      <c r="D35" s="31">
        <v>10.28275</v>
      </c>
      <c r="E35" s="31">
        <v>10.71575</v>
      </c>
      <c r="F35" s="31">
        <v>9.5487500000000001</v>
      </c>
      <c r="G35" s="31">
        <v>13.470249999999995</v>
      </c>
      <c r="H35" s="31">
        <v>13.52525</v>
      </c>
      <c r="I35" s="32">
        <f t="shared" si="12"/>
        <v>83.052499999999981</v>
      </c>
      <c r="K35" s="31">
        <v>36.323</v>
      </c>
      <c r="L35" s="31">
        <v>27.702749999999995</v>
      </c>
      <c r="M35" s="31">
        <v>20.447249999999986</v>
      </c>
      <c r="N35" s="31">
        <v>18.447000000000003</v>
      </c>
      <c r="O35" s="31">
        <v>18.572000000000003</v>
      </c>
      <c r="P35" s="31">
        <v>20.783249999999992</v>
      </c>
      <c r="Q35" s="31">
        <v>17.880749999999999</v>
      </c>
      <c r="R35" s="32">
        <f t="shared" si="1"/>
        <v>160.15599999999998</v>
      </c>
      <c r="T35">
        <v>-202.21092225018</v>
      </c>
      <c r="U35">
        <v>3.5651306219219898</v>
      </c>
      <c r="V35">
        <v>-8.9448233753634603E-4</v>
      </c>
      <c r="W35">
        <v>0.71146562228765098</v>
      </c>
      <c r="Y35" s="31">
        <f t="shared" si="4"/>
        <v>8.0444061261094078</v>
      </c>
      <c r="Z35" s="31">
        <f t="shared" si="5"/>
        <v>6.1465059890223603</v>
      </c>
      <c r="AA35" s="31">
        <f t="shared" si="6"/>
        <v>-4.9199472509854658</v>
      </c>
      <c r="AB35" s="31">
        <f t="shared" si="7"/>
        <v>7.2601343405103327</v>
      </c>
      <c r="AC35" s="31">
        <f t="shared" si="8"/>
        <v>-2.2511688739892493</v>
      </c>
      <c r="AD35" s="31">
        <f t="shared" si="9"/>
        <v>1.746679061510152</v>
      </c>
      <c r="AE35" s="31">
        <f t="shared" si="10"/>
        <v>9.7277785743773286</v>
      </c>
      <c r="AF35" s="32">
        <f t="shared" si="3"/>
        <v>25.754387966554866</v>
      </c>
      <c r="AH35" s="33">
        <f>IFERROR((B35-Y35)/Y35,"")</f>
        <v>0.67342993242319438</v>
      </c>
      <c r="AI35" s="33">
        <f>IFERROR((C35-Z35)/Z35,"")</f>
        <v>0.96013800710805153</v>
      </c>
      <c r="AJ35" s="33">
        <f>IFERROR((D35-AA35)/AA35,"")</f>
        <v>-3.0900122451394911</v>
      </c>
      <c r="AK35" s="33">
        <f>IFERROR((E35-AB35)/AB35,"")</f>
        <v>0.47597131091747313</v>
      </c>
      <c r="AL35" s="33">
        <f>IFERROR((F35-AC35)/AC35,"")</f>
        <v>-5.2416853352626802</v>
      </c>
      <c r="AM35" s="33">
        <f>IFERROR((G35-AD35)/AD35,"")</f>
        <v>6.7119204648585082</v>
      </c>
      <c r="AN35" s="33">
        <f>IFERROR((H35-AE35)/AE35,"")</f>
        <v>0.39037395810232511</v>
      </c>
      <c r="AP35" t="s">
        <v>60</v>
      </c>
      <c r="AQ35" s="33">
        <f>IFERROR((I35-AF35)/AF35,"")</f>
        <v>2.2247902807029827</v>
      </c>
      <c r="AR35" s="34">
        <f>I35-AF35</f>
        <v>57.298112033445115</v>
      </c>
      <c r="AT35">
        <f ca="1">RANK(AV35,$AV$6:$AV$82)</f>
        <v>19</v>
      </c>
      <c r="AU35" t="str" cm="1">
        <f t="array" aca="1" ref="AU35" ca="1">IFERROR(INDEX([1]CHW!A$6:A$82, SMALL(IF([1]CHW!AS$6:AS$82&gt;0, ROW([1]CHW!A$6:A$82)-ROW([1]CHW!A$6)+1),ROWS([1]CHW!A$6:A35))),"")</f>
        <v>ECOB</v>
      </c>
      <c r="AV35" s="34">
        <f ca="1">IFERROR(VLOOKUP(AU35,$AP$6:$AR$82,3,FALSE),0)</f>
        <v>48.670404589206882</v>
      </c>
      <c r="AX35">
        <f ca="1">RANK(AZ35,$AZ$6:$AZ$82,1)</f>
        <v>20</v>
      </c>
      <c r="AY35" t="str" cm="1">
        <f t="array" aca="1" ref="AY35" ca="1">IFERROR(INDEX([1]CHW!A$6:A$82, SMALL(IF([1]CHW!AS$6:AS$82&lt;0, ROW([1]CHW!A$6:A$82)-ROW([1]CHW!A$6)+1),ROWS([1]CHW!A$6:A35))),"")</f>
        <v/>
      </c>
      <c r="AZ35" s="35">
        <f ca="1">IFERROR(VLOOKUP(AY35,$AP$6:$AR$82,3,FALSE),0)</f>
        <v>0</v>
      </c>
      <c r="BB35">
        <f t="shared" si="11"/>
        <v>30</v>
      </c>
      <c r="BC35" t="str">
        <f ca="1">IFERROR(VLOOKUP(BB35,$AT$6:$AU$82,2,FALSE),"")</f>
        <v>HSS</v>
      </c>
      <c r="BD35" t="str">
        <f ca="1">IFERROR(VLOOKUP(BB35,$AX$6:$AY$82,2,FALSE),"")</f>
        <v/>
      </c>
    </row>
    <row r="36" spans="1:56" x14ac:dyDescent="0.25">
      <c r="A36" t="s">
        <v>61</v>
      </c>
      <c r="B36" s="31">
        <v>6.6137499999999996</v>
      </c>
      <c r="C36" s="31">
        <v>6.6164999999999994</v>
      </c>
      <c r="D36" s="31">
        <v>6.2502499999999976</v>
      </c>
      <c r="E36" s="31">
        <v>6.1274999999999977</v>
      </c>
      <c r="F36" s="31">
        <v>5.6680000000000019</v>
      </c>
      <c r="G36" s="31">
        <v>6.8862499999999995</v>
      </c>
      <c r="H36" s="31">
        <v>5.9217500000000012</v>
      </c>
      <c r="I36" s="32">
        <f t="shared" si="12"/>
        <v>44.083999999999996</v>
      </c>
      <c r="K36" s="31">
        <v>12.121000000000002</v>
      </c>
      <c r="L36" s="31">
        <v>7.9199999999999982</v>
      </c>
      <c r="M36" s="31">
        <v>7.844750000000003</v>
      </c>
      <c r="N36" s="31">
        <v>6.9589999999999996</v>
      </c>
      <c r="O36" s="31">
        <v>6.8704999999999972</v>
      </c>
      <c r="P36" s="31">
        <v>7.7642500000000023</v>
      </c>
      <c r="Q36" s="31">
        <v>6.7162499999999987</v>
      </c>
      <c r="R36" s="32">
        <f t="shared" si="1"/>
        <v>56.195750000000004</v>
      </c>
      <c r="T36">
        <v>-62.613704306321097</v>
      </c>
      <c r="U36">
        <v>1.1525056396186499</v>
      </c>
      <c r="V36">
        <v>6.2243542552751496E-3</v>
      </c>
      <c r="W36">
        <v>0.70132178339421902</v>
      </c>
      <c r="Y36" s="31">
        <f t="shared" si="4"/>
        <v>3.1608966808880012</v>
      </c>
      <c r="Z36" s="31">
        <f t="shared" si="5"/>
        <v>1.0746372590141355</v>
      </c>
      <c r="AA36" s="31">
        <f t="shared" si="6"/>
        <v>-0.17325859657060594</v>
      </c>
      <c r="AB36" s="31">
        <f t="shared" si="7"/>
        <v>3.4600096479795655</v>
      </c>
      <c r="AC36" s="31">
        <f t="shared" si="8"/>
        <v>0.33246562655833056</v>
      </c>
      <c r="AD36" s="31">
        <f t="shared" si="9"/>
        <v>1.7744069826001452</v>
      </c>
      <c r="AE36" s="31">
        <f t="shared" si="10"/>
        <v>4.1723032423470823</v>
      </c>
      <c r="AF36" s="32">
        <f t="shared" si="3"/>
        <v>13.801460842816654</v>
      </c>
      <c r="AH36" s="33">
        <f>IFERROR((B36-Y36)/Y36,"")</f>
        <v>1.0923651317011656</v>
      </c>
      <c r="AI36" s="33">
        <f>IFERROR((C36-Z36)/Z36,"")</f>
        <v>5.1569612857737024</v>
      </c>
      <c r="AJ36" s="33">
        <f>IFERROR((D36-AA36)/AA36,"")</f>
        <v>-37.074689070062448</v>
      </c>
      <c r="AK36" s="33">
        <f>IFERROR((E36-AB36)/AB36,"")</f>
        <v>0.77094881905259538</v>
      </c>
      <c r="AL36" s="33">
        <f>IFERROR((F36-AC36)/AC36,"")</f>
        <v>16.048378981836066</v>
      </c>
      <c r="AM36" s="33">
        <f>IFERROR((G36-AD36)/AD36,"")</f>
        <v>2.8808740427233688</v>
      </c>
      <c r="AN36" s="33">
        <f>IFERROR((H36-AE36)/AE36,"")</f>
        <v>0.41930000195019079</v>
      </c>
      <c r="AP36" t="s">
        <v>61</v>
      </c>
      <c r="AQ36" s="33">
        <f>IFERROR((I36-AF36)/AF36,"")</f>
        <v>2.1941546262434035</v>
      </c>
      <c r="AR36" s="34">
        <f>I36-AF36</f>
        <v>30.282539157183344</v>
      </c>
      <c r="AT36">
        <f ca="1">RANK(AV36,$AV$6:$AV$82)</f>
        <v>28</v>
      </c>
      <c r="AU36" t="str" cm="1">
        <f t="array" aca="1" ref="AU36" ca="1">IFERROR(INDEX([1]CHW!A$6:A$82, SMALL(IF([1]CHW!AS$6:AS$82&gt;0, ROW([1]CHW!A$6:A$82)-ROW([1]CHW!A$6)+1),ROWS([1]CHW!A$6:A36))),"")</f>
        <v>Retina Glaucoma</v>
      </c>
      <c r="AV36" s="34">
        <f ca="1">IFERROR(VLOOKUP(AU36,$AP$6:$AR$82,3,FALSE),0)</f>
        <v>22.727527869748695</v>
      </c>
      <c r="AX36">
        <f ca="1">RANK(AZ36,$AZ$6:$AZ$82,1)</f>
        <v>20</v>
      </c>
      <c r="AY36" t="str" cm="1">
        <f t="array" aca="1" ref="AY36" ca="1">IFERROR(INDEX([1]CHW!A$6:A$82, SMALL(IF([1]CHW!AS$6:AS$82&lt;0, ROW([1]CHW!A$6:A$82)-ROW([1]CHW!A$6)+1),ROWS([1]CHW!A$6:A36))),"")</f>
        <v/>
      </c>
      <c r="AZ36" s="35">
        <f ca="1">IFERROR(VLOOKUP(AY36,$AP$6:$AR$82,3,FALSE),0)</f>
        <v>0</v>
      </c>
      <c r="BB36">
        <f t="shared" si="11"/>
        <v>31</v>
      </c>
      <c r="BC36" t="str">
        <f ca="1">IFERROR(VLOOKUP(BB36,$AT$6:$AU$82,2,FALSE),"")</f>
        <v>Cage Wash</v>
      </c>
      <c r="BD36" t="str">
        <f ca="1">IFERROR(VLOOKUP(BB36,$AX$6:$AY$82,2,FALSE),"")</f>
        <v/>
      </c>
    </row>
    <row r="37" spans="1:56" x14ac:dyDescent="0.25">
      <c r="A37" t="s">
        <v>62</v>
      </c>
      <c r="B37" s="31">
        <v>0.29350000000000004</v>
      </c>
      <c r="C37" s="31">
        <v>0</v>
      </c>
      <c r="D37" s="31">
        <v>0</v>
      </c>
      <c r="E37" s="31">
        <v>0</v>
      </c>
      <c r="F37" s="31">
        <v>0</v>
      </c>
      <c r="G37" s="31">
        <v>0.51450000000000007</v>
      </c>
      <c r="H37" s="31">
        <v>0</v>
      </c>
      <c r="I37" s="32">
        <f t="shared" si="12"/>
        <v>0.80800000000000005</v>
      </c>
      <c r="K37" s="31">
        <v>3.6139999999999999</v>
      </c>
      <c r="L37" s="31">
        <v>2.4489999999999994</v>
      </c>
      <c r="M37" s="31">
        <v>2.2884999999999995</v>
      </c>
      <c r="N37" s="31">
        <v>2.04</v>
      </c>
      <c r="O37" s="31">
        <v>2.2462500000000003</v>
      </c>
      <c r="P37" s="31">
        <v>2.4722499999999998</v>
      </c>
      <c r="Q37" s="31">
        <v>2.1579999999999999</v>
      </c>
      <c r="R37" s="32">
        <f t="shared" si="1"/>
        <v>17.267999999999997</v>
      </c>
      <c r="T37">
        <v>-14.389216200804899</v>
      </c>
      <c r="U37">
        <v>0.27067835438905702</v>
      </c>
      <c r="V37">
        <v>-5.6910903656595003E-3</v>
      </c>
      <c r="W37">
        <v>0.74547935278653599</v>
      </c>
      <c r="Y37" s="31">
        <f t="shared" si="4"/>
        <v>1.3102348975239668</v>
      </c>
      <c r="Z37" s="31">
        <f t="shared" si="5"/>
        <v>0.70604257523543268</v>
      </c>
      <c r="AA37" s="31">
        <f t="shared" si="6"/>
        <v>0.2049826491398925</v>
      </c>
      <c r="AB37" s="31">
        <f t="shared" si="7"/>
        <v>1.0892925857399423</v>
      </c>
      <c r="AC37" s="31">
        <f t="shared" si="8"/>
        <v>0.49822012311736485</v>
      </c>
      <c r="AD37" s="31">
        <f t="shared" si="9"/>
        <v>0.88521663271041251</v>
      </c>
      <c r="AE37" s="31">
        <f t="shared" si="10"/>
        <v>1.4598489939149968</v>
      </c>
      <c r="AF37" s="32">
        <f t="shared" si="3"/>
        <v>6.1538384573820082</v>
      </c>
      <c r="AH37" s="33">
        <f>IFERROR((B37-Y37)/Y37,"")</f>
        <v>-0.77599436516715781</v>
      </c>
      <c r="AI37" s="33">
        <f>IFERROR((C37-Z37)/Z37,"")</f>
        <v>-1</v>
      </c>
      <c r="AJ37" s="33">
        <f>IFERROR((D37-AA37)/AA37,"")</f>
        <v>-1</v>
      </c>
      <c r="AK37" s="33">
        <f>IFERROR((E37-AB37)/AB37,"")</f>
        <v>-1</v>
      </c>
      <c r="AL37" s="33">
        <f>IFERROR((F37-AC37)/AC37,"")</f>
        <v>-1</v>
      </c>
      <c r="AM37" s="33">
        <f>IFERROR((G37-AD37)/AD37,"")</f>
        <v>-0.41878633885959499</v>
      </c>
      <c r="AN37" s="33">
        <f>IFERROR((H37-AE37)/AE37,"")</f>
        <v>-1</v>
      </c>
      <c r="AP37" t="s">
        <v>62</v>
      </c>
      <c r="AQ37" s="33">
        <f>IFERROR((I37-AF37)/AF37,"")</f>
        <v>-0.86869983578611154</v>
      </c>
      <c r="AR37" s="34">
        <f>I37-AF37</f>
        <v>-5.3458384573820084</v>
      </c>
      <c r="AT37">
        <f ca="1">RANK(AV37,$AV$6:$AV$82)</f>
        <v>4</v>
      </c>
      <c r="AU37" t="str" cm="1">
        <f t="array" aca="1" ref="AU37" ca="1">IFERROR(INDEX([1]CHW!A$6:A$82, SMALL(IF([1]CHW!AS$6:AS$82&gt;0, ROW([1]CHW!A$6:A$82)-ROW([1]CHW!A$6)+1),ROWS([1]CHW!A$6:A37))),"")</f>
        <v>OPP</v>
      </c>
      <c r="AV37" s="34">
        <f ca="1">IFERROR(VLOOKUP(AU37,$AP$6:$AR$82,3,FALSE),0)</f>
        <v>129.16016222040881</v>
      </c>
      <c r="AX37">
        <f ca="1">RANK(AZ37,$AZ$6:$AZ$82,1)</f>
        <v>20</v>
      </c>
      <c r="AY37" t="str" cm="1">
        <f t="array" aca="1" ref="AY37" ca="1">IFERROR(INDEX([1]CHW!A$6:A$82, SMALL(IF([1]CHW!AS$6:AS$82&lt;0, ROW([1]CHW!A$6:A$82)-ROW([1]CHW!A$6)+1),ROWS([1]CHW!A$6:A37))),"")</f>
        <v/>
      </c>
      <c r="AZ37" s="35">
        <f ca="1">IFERROR(VLOOKUP(AY37,$AP$6:$AR$82,3,FALSE),0)</f>
        <v>0</v>
      </c>
      <c r="BB37">
        <f t="shared" si="11"/>
        <v>32</v>
      </c>
      <c r="BC37" t="str">
        <f ca="1">IFERROR(VLOOKUP(BB37,$AT$6:$AU$82,2,FALSE),"")</f>
        <v>Student Services Center</v>
      </c>
      <c r="BD37" t="str">
        <f ca="1">IFERROR(VLOOKUP(BB37,$AX$6:$AY$82,2,FALSE),"")</f>
        <v/>
      </c>
    </row>
    <row r="38" spans="1:56" x14ac:dyDescent="0.25">
      <c r="A38" t="s">
        <v>63</v>
      </c>
      <c r="B38" s="31">
        <v>6.3377500000000015</v>
      </c>
      <c r="C38" s="31">
        <v>5.5045000000000019</v>
      </c>
      <c r="D38" s="31">
        <v>5.3872500000000008</v>
      </c>
      <c r="E38" s="31">
        <v>5.4739999999999993</v>
      </c>
      <c r="F38" s="31">
        <v>4.4822499999999987</v>
      </c>
      <c r="G38" s="31">
        <v>6.527499999999999</v>
      </c>
      <c r="H38" s="31">
        <v>2.5447499999999996</v>
      </c>
      <c r="I38" s="32">
        <f t="shared" si="12"/>
        <v>36.258000000000003</v>
      </c>
      <c r="K38" s="31">
        <v>15.488999999999995</v>
      </c>
      <c r="L38" s="31">
        <v>12.949750000000009</v>
      </c>
      <c r="M38" s="31">
        <v>11.563000000000001</v>
      </c>
      <c r="N38" s="31">
        <v>11.191250000000005</v>
      </c>
      <c r="O38" s="31">
        <v>10.997000000000003</v>
      </c>
      <c r="P38" s="31">
        <v>10.404749999999996</v>
      </c>
      <c r="Q38" s="31">
        <v>3.672499999999999</v>
      </c>
      <c r="R38" s="32">
        <f t="shared" si="1"/>
        <v>76.267250000000004</v>
      </c>
      <c r="T38">
        <v>-34.3548064487521</v>
      </c>
      <c r="U38">
        <v>0.685967399570791</v>
      </c>
      <c r="V38">
        <v>-1.7852014549520099E-2</v>
      </c>
      <c r="W38">
        <v>0.56714260615826095</v>
      </c>
      <c r="Y38" s="31">
        <f t="shared" si="4"/>
        <v>9.5550834528336068</v>
      </c>
      <c r="Z38" s="31">
        <f t="shared" si="5"/>
        <v>8.4678117858193023</v>
      </c>
      <c r="AA38" s="31">
        <f t="shared" si="6"/>
        <v>6.1867611270885829</v>
      </c>
      <c r="AB38" s="31">
        <f t="shared" si="7"/>
        <v>8.7201029190897579</v>
      </c>
      <c r="AC38" s="31">
        <f t="shared" si="8"/>
        <v>6.4651699035950667</v>
      </c>
      <c r="AD38" s="31">
        <f t="shared" si="9"/>
        <v>6.2963864356412049</v>
      </c>
      <c r="AE38" s="31">
        <f t="shared" si="10"/>
        <v>1.8549406661955326</v>
      </c>
      <c r="AF38" s="32">
        <f t="shared" si="3"/>
        <v>47.546256290263052</v>
      </c>
      <c r="AH38" s="33">
        <f>IFERROR((B38-Y38)/Y38,"")</f>
        <v>-0.33671432266554296</v>
      </c>
      <c r="AI38" s="33">
        <f>IFERROR((C38-Z38)/Z38,"")</f>
        <v>-0.34995012416098303</v>
      </c>
      <c r="AJ38" s="33">
        <f>IFERROR((D38-AA38)/AA38,"")</f>
        <v>-0.12922935129787735</v>
      </c>
      <c r="AK38" s="33">
        <f>IFERROR((E38-AB38)/AB38,"")</f>
        <v>-0.37225511547386653</v>
      </c>
      <c r="AL38" s="33">
        <f>IFERROR((F38-AC38)/AC38,"")</f>
        <v>-0.30670808859832621</v>
      </c>
      <c r="AM38" s="33">
        <f>IFERROR((G38-AD38)/AD38,"")</f>
        <v>3.670574649779388E-2</v>
      </c>
      <c r="AN38" s="33">
        <f>IFERROR((H38-AE38)/AE38,"")</f>
        <v>0.37187676478043913</v>
      </c>
      <c r="AP38" t="s">
        <v>63</v>
      </c>
      <c r="AQ38" s="33">
        <f>IFERROR((I38-AF38)/AF38,"")</f>
        <v>-0.23741630090390017</v>
      </c>
      <c r="AR38" s="34">
        <f>I38-AF38</f>
        <v>-11.28825629026305</v>
      </c>
      <c r="AT38">
        <f ca="1">RANK(AV38,$AV$6:$AV$82)</f>
        <v>43</v>
      </c>
      <c r="AU38" t="str" cm="1">
        <f t="array" aca="1" ref="AU38" ca="1">IFERROR(INDEX([1]CHW!A$6:A$82, SMALL(IF([1]CHW!AS$6:AS$82&gt;0, ROW([1]CHW!A$6:A$82)-ROW([1]CHW!A$6)+1),ROWS([1]CHW!A$6:A38))),"")</f>
        <v>Eckart Lib</v>
      </c>
      <c r="AV38" s="34">
        <f ca="1">IFERROR(VLOOKUP(AU38,$AP$6:$AR$82,3,FALSE),0)</f>
        <v>0</v>
      </c>
      <c r="AX38">
        <f ca="1">RANK(AZ38,$AZ$6:$AZ$82,1)</f>
        <v>20</v>
      </c>
      <c r="AY38" t="str" cm="1">
        <f t="array" aca="1" ref="AY38" ca="1">IFERROR(INDEX([1]CHW!A$6:A$82, SMALL(IF([1]CHW!AS$6:AS$82&lt;0, ROW([1]CHW!A$6:A$82)-ROW([1]CHW!A$6)+1),ROWS([1]CHW!A$6:A38))),"")</f>
        <v/>
      </c>
      <c r="AZ38" s="35">
        <f ca="1">IFERROR(VLOOKUP(AY38,$AP$6:$AR$82,3,FALSE),0)</f>
        <v>0</v>
      </c>
      <c r="BB38">
        <f t="shared" si="11"/>
        <v>33</v>
      </c>
      <c r="BC38" t="str">
        <f ca="1">IFERROR(VLOOKUP(BB38,$AT$6:$AU$82,2,FALSE),"")</f>
        <v>Cog Sci 2</v>
      </c>
      <c r="BD38" t="str">
        <f ca="1">IFERROR(VLOOKUP(BB38,$AX$6:$AY$82,2,FALSE),"")</f>
        <v/>
      </c>
    </row>
    <row r="39" spans="1:56" x14ac:dyDescent="0.25">
      <c r="A39" t="s">
        <v>64</v>
      </c>
      <c r="B39" s="31">
        <v>4.8587499999999988</v>
      </c>
      <c r="C39" s="31">
        <v>4.2355</v>
      </c>
      <c r="D39" s="31">
        <v>4.4829999999999997</v>
      </c>
      <c r="E39" s="31">
        <v>4.3695000000000004</v>
      </c>
      <c r="F39" s="31">
        <v>3.9382499999999996</v>
      </c>
      <c r="G39" s="31">
        <v>4.9402500000000025</v>
      </c>
      <c r="H39" s="31">
        <v>4.9887499999999978</v>
      </c>
      <c r="I39" s="32">
        <f t="shared" si="12"/>
        <v>31.814</v>
      </c>
      <c r="K39" s="31">
        <v>9.2735000000000021</v>
      </c>
      <c r="L39" s="31">
        <v>8.4242499999999954</v>
      </c>
      <c r="M39" s="31">
        <v>7.3592500000000003</v>
      </c>
      <c r="N39" s="31">
        <v>6.9942500000000019</v>
      </c>
      <c r="O39" s="31">
        <v>6.8787499999999993</v>
      </c>
      <c r="P39" s="31">
        <v>7.1890000000000018</v>
      </c>
      <c r="Q39" s="31">
        <v>6.5804999999999989</v>
      </c>
      <c r="R39" s="32">
        <f t="shared" si="1"/>
        <v>52.6995</v>
      </c>
      <c r="T39">
        <v>-30.548303515079301</v>
      </c>
      <c r="U39">
        <v>0.58502999860068405</v>
      </c>
      <c r="V39">
        <v>7.7399620081827101E-3</v>
      </c>
      <c r="W39">
        <v>0.77685775847348104</v>
      </c>
      <c r="Y39" s="31">
        <f t="shared" si="4"/>
        <v>4.8528887020676734</v>
      </c>
      <c r="Z39" s="31">
        <f t="shared" si="5"/>
        <v>5.0360435400922432</v>
      </c>
      <c r="AA39" s="31">
        <f t="shared" si="6"/>
        <v>3.4175096955427278</v>
      </c>
      <c r="AB39" s="31">
        <f t="shared" si="7"/>
        <v>5.3006688195820173</v>
      </c>
      <c r="AC39" s="31">
        <f t="shared" si="8"/>
        <v>3.6960163794890999</v>
      </c>
      <c r="AD39" s="31">
        <f t="shared" si="9"/>
        <v>4.2638870500692292</v>
      </c>
      <c r="AE39" s="31">
        <f t="shared" si="10"/>
        <v>5.3536214684602799</v>
      </c>
      <c r="AF39" s="32">
        <f t="shared" si="3"/>
        <v>31.920635655303268</v>
      </c>
      <c r="AH39" s="33">
        <f>IFERROR((B39-Y39)/Y39,"")</f>
        <v>1.207795664019256E-3</v>
      </c>
      <c r="AI39" s="33">
        <f>IFERROR((C39-Z39)/Z39,"")</f>
        <v>-0.15896279166752</v>
      </c>
      <c r="AJ39" s="33">
        <f>IFERROR((D39-AA39)/AA39,"")</f>
        <v>0.31177389367671232</v>
      </c>
      <c r="AK39" s="33">
        <f>IFERROR((E39-AB39)/AB39,"")</f>
        <v>-0.17567006188767023</v>
      </c>
      <c r="AL39" s="33">
        <f>IFERROR((F39-AC39)/AC39,"")</f>
        <v>6.5539109040524235E-2</v>
      </c>
      <c r="AM39" s="33">
        <f>IFERROR((G39-AD39)/AD39,"")</f>
        <v>0.1586259068283227</v>
      </c>
      <c r="AN39" s="33">
        <f>IFERROR((H39-AE39)/AE39,"")</f>
        <v>-6.8154140259980012E-2</v>
      </c>
      <c r="AP39" t="s">
        <v>64</v>
      </c>
      <c r="AQ39" s="33">
        <f>IFERROR((I39-AF39)/AF39,"")</f>
        <v>-3.3406494925345255E-3</v>
      </c>
      <c r="AR39" s="34">
        <f>I39-AF39</f>
        <v>-0.10663565530326835</v>
      </c>
      <c r="AT39">
        <f ca="1">RANK(AV39,$AV$6:$AV$82)</f>
        <v>43</v>
      </c>
      <c r="AU39" t="str" cm="1">
        <f t="array" aca="1" ref="AU39" ca="1">IFERROR(INDEX([1]CHW!A$6:A$82, SMALL(IF([1]CHW!AS$6:AS$82&gt;0, ROW([1]CHW!A$6:A$82)-ROW([1]CHW!A$6)+1),ROWS([1]CHW!A$6:A39))),"")</f>
        <v>Ritter Hall</v>
      </c>
      <c r="AV39" s="34">
        <f ca="1">IFERROR(VLOOKUP(AU39,$AP$6:$AR$82,3,FALSE),0)</f>
        <v>0</v>
      </c>
      <c r="AX39">
        <f ca="1">RANK(AZ39,$AZ$6:$AZ$82,1)</f>
        <v>20</v>
      </c>
      <c r="AY39" t="str" cm="1">
        <f t="array" aca="1" ref="AY39" ca="1">IFERROR(INDEX([1]CHW!A$6:A$82, SMALL(IF([1]CHW!AS$6:AS$82&lt;0, ROW([1]CHW!A$6:A$82)-ROW([1]CHW!A$6)+1),ROWS([1]CHW!A$6:A39))),"")</f>
        <v/>
      </c>
      <c r="AZ39" s="35">
        <f ca="1">IFERROR(VLOOKUP(AY39,$AP$6:$AR$82,3,FALSE),0)</f>
        <v>0</v>
      </c>
      <c r="BB39">
        <f t="shared" si="11"/>
        <v>34</v>
      </c>
      <c r="BC39" t="str">
        <f ca="1">IFERROR(VLOOKUP(BB39,$AT$6:$AU$82,2,FALSE),"")</f>
        <v>CMRR</v>
      </c>
      <c r="BD39" t="str">
        <f ca="1">IFERROR(VLOOKUP(BB39,$AX$6:$AY$82,2,FALSE),"")</f>
        <v/>
      </c>
    </row>
    <row r="40" spans="1:56" x14ac:dyDescent="0.25">
      <c r="A40" t="s">
        <v>65</v>
      </c>
      <c r="B40" s="31">
        <v>54.944249999999997</v>
      </c>
      <c r="C40" s="31">
        <v>55.830249999999978</v>
      </c>
      <c r="D40" s="31">
        <v>51.116749999999996</v>
      </c>
      <c r="E40" s="31">
        <v>48.758500000000005</v>
      </c>
      <c r="F40" s="31">
        <v>50.238249999999987</v>
      </c>
      <c r="G40" s="31">
        <v>51.776999999999987</v>
      </c>
      <c r="H40" s="31">
        <v>53.227999999999987</v>
      </c>
      <c r="I40" s="32">
        <f t="shared" si="12"/>
        <v>365.89299999999992</v>
      </c>
      <c r="K40" s="31">
        <v>67.367249999999999</v>
      </c>
      <c r="L40" s="31">
        <v>71.098000000000013</v>
      </c>
      <c r="M40" s="31">
        <v>55.696749999999987</v>
      </c>
      <c r="N40" s="31">
        <v>55.97949999999998</v>
      </c>
      <c r="O40" s="31">
        <v>60.862499999999997</v>
      </c>
      <c r="P40" s="31">
        <v>52.091249999999981</v>
      </c>
      <c r="Q40" s="31">
        <v>55.215749999999986</v>
      </c>
      <c r="R40" s="32">
        <f t="shared" si="1"/>
        <v>418.31099999999992</v>
      </c>
      <c r="T40">
        <v>-128.57591261349901</v>
      </c>
      <c r="U40">
        <v>2.4411436531407902</v>
      </c>
      <c r="V40">
        <v>0.53070992450492105</v>
      </c>
      <c r="W40">
        <v>0.82023489367420199</v>
      </c>
      <c r="Y40" s="31">
        <f t="shared" si="4"/>
        <v>62.814725694433903</v>
      </c>
      <c r="Z40" s="31">
        <f t="shared" si="5"/>
        <v>66.384263918121604</v>
      </c>
      <c r="AA40" s="31">
        <f t="shared" si="6"/>
        <v>53.213010250470418</v>
      </c>
      <c r="AB40" s="31">
        <f t="shared" si="7"/>
        <v>57.896629609360026</v>
      </c>
      <c r="AC40" s="31">
        <f t="shared" si="8"/>
        <v>62.389002697179095</v>
      </c>
      <c r="AD40" s="31">
        <f t="shared" si="9"/>
        <v>52.445707280773121</v>
      </c>
      <c r="AE40" s="31">
        <f t="shared" si="10"/>
        <v>57.111547512735271</v>
      </c>
      <c r="AF40" s="32">
        <f t="shared" si="3"/>
        <v>412.25488696307349</v>
      </c>
      <c r="AH40" s="33">
        <f>IFERROR((B40-Y40)/Y40,"")</f>
        <v>-0.12529666582833332</v>
      </c>
      <c r="AI40" s="33">
        <f>IFERROR((C40-Z40)/Z40,"")</f>
        <v>-0.15898367015320009</v>
      </c>
      <c r="AJ40" s="33">
        <f>IFERROR((D40-AA40)/AA40,"")</f>
        <v>-3.9393754283087015E-2</v>
      </c>
      <c r="AK40" s="33">
        <f>IFERROR((E40-AB40)/AB40,"")</f>
        <v>-0.15783526037727555</v>
      </c>
      <c r="AL40" s="33">
        <f>IFERROR((F40-AC40)/AC40,"")</f>
        <v>-0.19475792482460216</v>
      </c>
      <c r="AM40" s="33">
        <f>IFERROR((G40-AD40)/AD40,"")</f>
        <v>-1.2750467396562038E-2</v>
      </c>
      <c r="AN40" s="33">
        <f>IFERROR((H40-AE40)/AE40,"")</f>
        <v>-6.7999339570851122E-2</v>
      </c>
      <c r="AP40" t="s">
        <v>65</v>
      </c>
      <c r="AQ40" s="33">
        <f>IFERROR((I40-AF40)/AF40,"")</f>
        <v>-0.11245927805636008</v>
      </c>
      <c r="AR40" s="34">
        <f>I40-AF40</f>
        <v>-46.361886963073573</v>
      </c>
      <c r="AT40">
        <f ca="1">RANK(AV40,$AV$6:$AV$82)</f>
        <v>36</v>
      </c>
      <c r="AU40" t="str" cm="1">
        <f t="array" aca="1" ref="AU40" ca="1">IFERROR(INDEX([1]CHW!A$6:A$82, SMALL(IF([1]CHW!AS$6:AS$82&gt;0, ROW([1]CHW!A$6:A$82)-ROW([1]CHW!A$6)+1),ROWS([1]CHW!A$6:A40))),"")</f>
        <v>Sverdrup</v>
      </c>
      <c r="AV40" s="34">
        <f ca="1">IFERROR(VLOOKUP(AU40,$AP$6:$AR$82,3,FALSE),0)</f>
        <v>13.000857407896783</v>
      </c>
      <c r="AX40">
        <f ca="1">RANK(AZ40,$AZ$6:$AZ$82,1)</f>
        <v>20</v>
      </c>
      <c r="AY40" t="str" cm="1">
        <f t="array" aca="1" ref="AY40" ca="1">IFERROR(INDEX([1]CHW!A$6:A$82, SMALL(IF([1]CHW!AS$6:AS$82&lt;0, ROW([1]CHW!A$6:A$82)-ROW([1]CHW!A$6)+1),ROWS([1]CHW!A$6:A40))),"")</f>
        <v/>
      </c>
      <c r="AZ40" s="35">
        <f ca="1">IFERROR(VLOOKUP(AY40,$AP$6:$AR$82,3,FALSE),0)</f>
        <v>0</v>
      </c>
      <c r="BB40">
        <f t="shared" si="11"/>
        <v>35</v>
      </c>
      <c r="BC40" t="str">
        <f ca="1">IFERROR(VLOOKUP(BB40,$AT$6:$AU$82,2,FALSE),"")</f>
        <v>Literature</v>
      </c>
      <c r="BD40" t="str">
        <f ca="1">IFERROR(VLOOKUP(BB40,$AX$6:$AY$82,2,FALSE),"")</f>
        <v/>
      </c>
    </row>
    <row r="41" spans="1:56" x14ac:dyDescent="0.25">
      <c r="A41" t="s">
        <v>66</v>
      </c>
      <c r="B41" s="31">
        <v>12.592499999999996</v>
      </c>
      <c r="C41" s="31">
        <v>12.246500000000003</v>
      </c>
      <c r="D41" s="31">
        <v>11.751250000000001</v>
      </c>
      <c r="E41" s="31">
        <v>11.861500000000001</v>
      </c>
      <c r="F41" s="31">
        <v>11.348500000000005</v>
      </c>
      <c r="G41" s="31">
        <v>12.119499999999999</v>
      </c>
      <c r="H41" s="31">
        <v>12.444499999999998</v>
      </c>
      <c r="I41" s="32">
        <f t="shared" si="12"/>
        <v>84.364249999999998</v>
      </c>
      <c r="K41" s="31">
        <v>14.266249999999999</v>
      </c>
      <c r="L41" s="31">
        <v>13.526500000000004</v>
      </c>
      <c r="M41" s="31">
        <v>12.899250000000002</v>
      </c>
      <c r="N41" s="31">
        <v>12.488499999999995</v>
      </c>
      <c r="O41" s="31">
        <v>13.009500000000005</v>
      </c>
      <c r="P41" s="31">
        <v>13.092000000000002</v>
      </c>
      <c r="Q41" s="31">
        <v>12.901000000000002</v>
      </c>
      <c r="R41" s="32">
        <f t="shared" si="1"/>
        <v>92.183000000000007</v>
      </c>
      <c r="T41">
        <v>-8.1754080422790292</v>
      </c>
      <c r="U41">
        <v>0.33073719055552397</v>
      </c>
      <c r="V41">
        <v>8.8625687421594601E-3</v>
      </c>
      <c r="W41">
        <v>0.87282414526142205</v>
      </c>
      <c r="Y41" s="31">
        <f t="shared" si="4"/>
        <v>11.892201868535166</v>
      </c>
      <c r="Z41" s="31">
        <f t="shared" si="5"/>
        <v>11.695872544360039</v>
      </c>
      <c r="AA41" s="31">
        <f t="shared" si="6"/>
        <v>10.796559438060656</v>
      </c>
      <c r="AB41" s="31">
        <f t="shared" si="7"/>
        <v>11.611937937836778</v>
      </c>
      <c r="AC41" s="31">
        <f t="shared" si="8"/>
        <v>11.343491868141101</v>
      </c>
      <c r="AD41" s="31">
        <f t="shared" si="9"/>
        <v>11.551405049339627</v>
      </c>
      <c r="AE41" s="31">
        <f t="shared" si="10"/>
        <v>12.270557403277449</v>
      </c>
      <c r="AF41" s="32">
        <f t="shared" si="3"/>
        <v>81.162026109550808</v>
      </c>
      <c r="AH41" s="33">
        <f>IFERROR((B41-Y41)/Y41,"")</f>
        <v>5.8887171543707588E-2</v>
      </c>
      <c r="AI41" s="33">
        <f>IFERROR((C41-Z41)/Z41,"")</f>
        <v>4.707878386597894E-2</v>
      </c>
      <c r="AJ41" s="33">
        <f>IFERROR((D41-AA41)/AA41,"")</f>
        <v>8.84254439959654E-2</v>
      </c>
      <c r="AK41" s="33">
        <f>IFERROR((E41-AB41)/AB41,"")</f>
        <v>2.14918529102744E-2</v>
      </c>
      <c r="AL41" s="33">
        <f>IFERROR((F41-AC41)/AC41,"")</f>
        <v>4.4149825442816351E-4</v>
      </c>
      <c r="AM41" s="33">
        <f>IFERROR((G41-AD41)/AD41,"")</f>
        <v>4.9179727334801498E-2</v>
      </c>
      <c r="AN41" s="33">
        <f>IFERROR((H41-AE41)/AE41,"")</f>
        <v>1.4175606780184993E-2</v>
      </c>
      <c r="AP41" t="s">
        <v>66</v>
      </c>
      <c r="AQ41" s="33">
        <f>IFERROR((I41-AF41)/AF41,"")</f>
        <v>3.9454706147021207E-2</v>
      </c>
      <c r="AR41" s="34">
        <f>I41-AF41</f>
        <v>3.20222389044919</v>
      </c>
      <c r="AT41">
        <f ca="1">RANK(AV41,$AV$6:$AV$82)</f>
        <v>21</v>
      </c>
      <c r="AU41" t="str" cm="1">
        <f t="array" aca="1" ref="AU41" ca="1">IFERROR(INDEX([1]CHW!A$6:A$82, SMALL(IF([1]CHW!AS$6:AS$82&gt;0, ROW([1]CHW!A$6:A$82)-ROW([1]CHW!A$6)+1),ROWS([1]CHW!A$6:A41))),"")</f>
        <v>Vaughn</v>
      </c>
      <c r="AV41" s="34">
        <f ca="1">IFERROR(VLOOKUP(AU41,$AP$6:$AR$82,3,FALSE),0)</f>
        <v>42.013599342821635</v>
      </c>
      <c r="AX41">
        <f ca="1">RANK(AZ41,$AZ$6:$AZ$82,1)</f>
        <v>20</v>
      </c>
      <c r="AY41" t="str" cm="1">
        <f t="array" aca="1" ref="AY41" ca="1">IFERROR(INDEX([1]CHW!A$6:A$82, SMALL(IF([1]CHW!AS$6:AS$82&lt;0, ROW([1]CHW!A$6:A$82)-ROW([1]CHW!A$6)+1),ROWS([1]CHW!A$6:A41))),"")</f>
        <v/>
      </c>
      <c r="AZ41" s="35">
        <f ca="1">IFERROR(VLOOKUP(AY41,$AP$6:$AR$82,3,FALSE),0)</f>
        <v>0</v>
      </c>
      <c r="BB41">
        <f t="shared" si="11"/>
        <v>36</v>
      </c>
      <c r="BC41" t="str">
        <f ca="1">IFERROR(VLOOKUP(BB41,$AT$6:$AU$82,2,FALSE),"")</f>
        <v>Sverdrup</v>
      </c>
      <c r="BD41" t="str">
        <f ca="1">IFERROR(VLOOKUP(BB41,$AX$6:$AY$82,2,FALSE),"")</f>
        <v/>
      </c>
    </row>
    <row r="42" spans="1:56" x14ac:dyDescent="0.25">
      <c r="A42" t="s">
        <v>67</v>
      </c>
      <c r="B42" s="31">
        <v>4.5305000000000009</v>
      </c>
      <c r="C42" s="31">
        <v>4.290750000000001</v>
      </c>
      <c r="D42" s="31">
        <v>3.641</v>
      </c>
      <c r="E42" s="31">
        <v>3.1185000000000009</v>
      </c>
      <c r="F42" s="31">
        <v>4.1532499999999999</v>
      </c>
      <c r="G42" s="31">
        <v>4.25725</v>
      </c>
      <c r="H42" s="31">
        <v>4.4877499999999992</v>
      </c>
      <c r="I42" s="32">
        <f t="shared" si="12"/>
        <v>28.478999999999999</v>
      </c>
      <c r="K42" s="31">
        <v>12.207749999999997</v>
      </c>
      <c r="L42" s="31">
        <v>9.0537500000000009</v>
      </c>
      <c r="M42" s="31">
        <v>7.2664999999999988</v>
      </c>
      <c r="N42" s="31">
        <v>6.6730000000000009</v>
      </c>
      <c r="O42" s="31">
        <v>6.3885000000000005</v>
      </c>
      <c r="P42" s="31">
        <v>4.1192499999999992</v>
      </c>
      <c r="Q42" s="31">
        <v>3.0087500000000009</v>
      </c>
      <c r="R42" s="32">
        <f t="shared" si="1"/>
        <v>48.717500000000001</v>
      </c>
      <c r="T42">
        <v>-47.533248184783702</v>
      </c>
      <c r="U42">
        <v>0.90973141540422897</v>
      </c>
      <c r="V42">
        <v>-3.5549381039862597E-2</v>
      </c>
      <c r="W42">
        <v>0.68096950616003005</v>
      </c>
      <c r="Y42" s="31">
        <f t="shared" si="4"/>
        <v>4.0071895364353143</v>
      </c>
      <c r="Z42" s="31">
        <f t="shared" si="5"/>
        <v>2.8852764854373776</v>
      </c>
      <c r="AA42" s="31">
        <f t="shared" si="6"/>
        <v>-0.19614930329854241</v>
      </c>
      <c r="AB42" s="31">
        <f t="shared" si="7"/>
        <v>3.1817306384898911</v>
      </c>
      <c r="AC42" s="31">
        <f t="shared" si="8"/>
        <v>2.5620548416074751E-2</v>
      </c>
      <c r="AD42" s="31">
        <f t="shared" si="9"/>
        <v>-1.6284952843604201</v>
      </c>
      <c r="AE42" s="31">
        <f t="shared" si="10"/>
        <v>0.43117239669094864</v>
      </c>
      <c r="AF42" s="32">
        <f t="shared" si="3"/>
        <v>8.7063450178106443</v>
      </c>
      <c r="AH42" s="33">
        <f>IFERROR((B42-Y42)/Y42,"")</f>
        <v>0.13059289030541071</v>
      </c>
      <c r="AI42" s="33">
        <f>IFERROR((C42-Z42)/Z42,"")</f>
        <v>0.48711917961982365</v>
      </c>
      <c r="AJ42" s="33">
        <f>IFERROR((D42-AA42)/AA42,"")</f>
        <v>-19.562390682868443</v>
      </c>
      <c r="AK42" s="33">
        <f>IFERROR((E42-AB42)/AB42,"")</f>
        <v>-1.9873033161569149E-2</v>
      </c>
      <c r="AL42" s="33">
        <f>IFERROR((F42-AC42)/AC42,"")</f>
        <v>161.1062099277384</v>
      </c>
      <c r="AM42" s="33">
        <f>IFERROR((G42-AD42)/AD42,"")</f>
        <v>-3.614223105762326</v>
      </c>
      <c r="AN42" s="33">
        <f>IFERROR((H42-AE42)/AE42,"")</f>
        <v>9.4082497730407422</v>
      </c>
      <c r="AP42" t="s">
        <v>67</v>
      </c>
      <c r="AQ42" s="33">
        <f>IFERROR((I42-AF42)/AF42,"")</f>
        <v>2.2710626493368071</v>
      </c>
      <c r="AR42" s="34">
        <f>I42-AF42</f>
        <v>19.772654982189355</v>
      </c>
      <c r="AT42">
        <f ca="1">RANK(AV42,$AV$6:$AV$82)</f>
        <v>42</v>
      </c>
      <c r="AU42" t="str" cm="1">
        <f t="array" aca="1" ref="AU42" ca="1">IFERROR(INDEX([1]CHW!A$6:A$82, SMALL(IF([1]CHW!AS$6:AS$82&gt;0, ROW([1]CHW!A$6:A$82)-ROW([1]CHW!A$6)+1),ROWS([1]CHW!A$6:A42))),"")</f>
        <v>Cog Sci 1</v>
      </c>
      <c r="AV42" s="34">
        <f ca="1">IFERROR(VLOOKUP(AU42,$AP$6:$AR$82,3,FALSE),0)</f>
        <v>8.2350647901597296E-3</v>
      </c>
      <c r="AX42">
        <f ca="1">RANK(AZ42,$AZ$6:$AZ$82,1)</f>
        <v>20</v>
      </c>
      <c r="AY42" t="str" cm="1">
        <f t="array" aca="1" ref="AY42" ca="1">IFERROR(INDEX([1]CHW!A$6:A$82, SMALL(IF([1]CHW!AS$6:AS$82&lt;0, ROW([1]CHW!A$6:A$82)-ROW([1]CHW!A$6)+1),ROWS([1]CHW!A$6:A42))),"")</f>
        <v/>
      </c>
      <c r="AZ42" s="35">
        <f ca="1">IFERROR(VLOOKUP(AY42,$AP$6:$AR$82,3,FALSE),0)</f>
        <v>0</v>
      </c>
      <c r="BB42">
        <f t="shared" si="11"/>
        <v>37</v>
      </c>
      <c r="BC42" t="str">
        <f ca="1">IFERROR(VLOOKUP(BB42,$AT$6:$AU$82,2,FALSE),"")</f>
        <v xml:space="preserve">Hubbs 2 </v>
      </c>
      <c r="BD42" t="str">
        <f ca="1">IFERROR(VLOOKUP(BB42,$AX$6:$AY$82,2,FALSE),"")</f>
        <v/>
      </c>
    </row>
    <row r="43" spans="1:56" x14ac:dyDescent="0.25">
      <c r="A43" t="s">
        <v>68</v>
      </c>
      <c r="B43" s="31">
        <v>39.175749999999987</v>
      </c>
      <c r="C43" s="31">
        <v>37.056000000000012</v>
      </c>
      <c r="D43" s="31">
        <v>34.135750000000009</v>
      </c>
      <c r="E43" s="31">
        <v>33.547250000000005</v>
      </c>
      <c r="F43" s="31">
        <v>30.768250000000009</v>
      </c>
      <c r="G43" s="31">
        <v>37.66899999999999</v>
      </c>
      <c r="H43" s="31">
        <v>36.52500000000002</v>
      </c>
      <c r="I43" s="32">
        <f t="shared" si="12"/>
        <v>248.87700000000007</v>
      </c>
      <c r="K43" s="31">
        <v>67.242499999999993</v>
      </c>
      <c r="L43" s="31">
        <v>55.156750000000009</v>
      </c>
      <c r="M43" s="31">
        <v>40.774749999999983</v>
      </c>
      <c r="N43" s="31">
        <v>39.392250000000018</v>
      </c>
      <c r="O43" s="31">
        <v>40.522749999999981</v>
      </c>
      <c r="P43" s="31">
        <v>42.399249999999988</v>
      </c>
      <c r="Q43" s="31">
        <v>45.113750000000017</v>
      </c>
      <c r="R43" s="32">
        <f t="shared" si="1"/>
        <v>330.60199999999998</v>
      </c>
      <c r="T43">
        <v>-239.921361310392</v>
      </c>
      <c r="U43">
        <v>4.4180443765182096</v>
      </c>
      <c r="V43">
        <v>0.211693095124669</v>
      </c>
      <c r="W43">
        <v>0.84282850058697301</v>
      </c>
      <c r="Y43" s="31">
        <f t="shared" si="4"/>
        <v>38.13044334269329</v>
      </c>
      <c r="Z43" s="31">
        <f t="shared" si="5"/>
        <v>32.467162165518083</v>
      </c>
      <c r="AA43" s="31">
        <f t="shared" si="6"/>
        <v>15.300752771992553</v>
      </c>
      <c r="AB43" s="31">
        <f t="shared" si="7"/>
        <v>29.364812326531826</v>
      </c>
      <c r="AC43" s="31">
        <f t="shared" si="8"/>
        <v>21.039873504639104</v>
      </c>
      <c r="AD43" s="31">
        <f t="shared" si="9"/>
        <v>24.171012655711245</v>
      </c>
      <c r="AE43" s="31">
        <f t="shared" si="10"/>
        <v>38.005462320829793</v>
      </c>
      <c r="AF43" s="32">
        <f t="shared" si="3"/>
        <v>198.47951908791589</v>
      </c>
      <c r="AH43" s="33">
        <f>IFERROR((B43-Y43)/Y43,"")</f>
        <v>2.7413965474046925E-2</v>
      </c>
      <c r="AI43" s="33">
        <f>IFERROR((C43-Z43)/Z43,"")</f>
        <v>0.14133781730253986</v>
      </c>
      <c r="AJ43" s="33">
        <f>IFERROR((D43-AA43)/AA43,"")</f>
        <v>1.2309850050308768</v>
      </c>
      <c r="AK43" s="33">
        <f>IFERROR((E43-AB43)/AB43,"")</f>
        <v>0.14243025383442498</v>
      </c>
      <c r="AL43" s="33">
        <f>IFERROR((F43-AC43)/AC43,"")</f>
        <v>0.46237808859525154</v>
      </c>
      <c r="AM43" s="33">
        <f>IFERROR((G43-AD43)/AD43,"")</f>
        <v>0.55843698137733488</v>
      </c>
      <c r="AN43" s="33">
        <f>IFERROR((H43-AE43)/AE43,"")</f>
        <v>-3.8953935314144837E-2</v>
      </c>
      <c r="AP43" t="s">
        <v>68</v>
      </c>
      <c r="AQ43" s="33">
        <f>IFERROR((I43-AF43)/AF43,"")</f>
        <v>0.25391779032757916</v>
      </c>
      <c r="AR43" s="34">
        <f>I43-AF43</f>
        <v>50.397480912084177</v>
      </c>
      <c r="AT43">
        <f ca="1">RANK(AV43,$AV$6:$AV$82)</f>
        <v>33</v>
      </c>
      <c r="AU43" t="str" cm="1">
        <f t="array" aca="1" ref="AU43" ca="1">IFERROR(INDEX([1]CHW!A$6:A$82, SMALL(IF([1]CHW!AS$6:AS$82&gt;0, ROW([1]CHW!A$6:A$82)-ROW([1]CHW!A$6)+1),ROWS([1]CHW!A$6:A43))),"")</f>
        <v>Cog Sci 2</v>
      </c>
      <c r="AV43" s="34">
        <f ca="1">IFERROR(VLOOKUP(AU43,$AP$6:$AR$82,3,FALSE),0)</f>
        <v>18.926791996112307</v>
      </c>
      <c r="AX43">
        <f ca="1">RANK(AZ43,$AZ$6:$AZ$82,1)</f>
        <v>20</v>
      </c>
      <c r="AY43" t="str" cm="1">
        <f t="array" aca="1" ref="AY43" ca="1">IFERROR(INDEX([1]CHW!A$6:A$82, SMALL(IF([1]CHW!AS$6:AS$82&lt;0, ROW([1]CHW!A$6:A$82)-ROW([1]CHW!A$6)+1),ROWS([1]CHW!A$6:A43))),"")</f>
        <v/>
      </c>
      <c r="AZ43" s="35">
        <f ca="1">IFERROR(VLOOKUP(AY43,$AP$6:$AR$82,3,FALSE),0)</f>
        <v>0</v>
      </c>
      <c r="BB43">
        <f t="shared" si="11"/>
        <v>38</v>
      </c>
      <c r="BC43" t="str">
        <f ca="1">IFERROR(VLOOKUP(BB43,$AT$6:$AU$82,2,FALSE),"")</f>
        <v>CSE EBU 2</v>
      </c>
      <c r="BD43" t="str">
        <f ca="1">IFERROR(VLOOKUP(BB43,$AX$6:$AY$82,2,FALSE),"")</f>
        <v/>
      </c>
    </row>
    <row r="44" spans="1:56" x14ac:dyDescent="0.25">
      <c r="A44" t="s">
        <v>69</v>
      </c>
      <c r="B44" s="31">
        <v>2.7812499999999991</v>
      </c>
      <c r="C44" s="31">
        <v>3.2495000000000007</v>
      </c>
      <c r="D44" s="31">
        <v>2.9362500000000007</v>
      </c>
      <c r="E44" s="31">
        <v>2.7082499999999996</v>
      </c>
      <c r="F44" s="31">
        <v>3.294</v>
      </c>
      <c r="G44" s="31">
        <v>2.7795000000000001</v>
      </c>
      <c r="H44" s="31">
        <v>3.2180000000000004</v>
      </c>
      <c r="I44" s="32">
        <f t="shared" si="12"/>
        <v>20.966750000000001</v>
      </c>
      <c r="K44" s="31">
        <v>5.1317499999999994</v>
      </c>
      <c r="L44" s="31">
        <v>3.9535000000000005</v>
      </c>
      <c r="M44" s="31">
        <v>2.9627499999999998</v>
      </c>
      <c r="N44" s="31">
        <v>2.3160000000000007</v>
      </c>
      <c r="O44" s="31">
        <v>2.4612499999999997</v>
      </c>
      <c r="P44" s="31">
        <v>2.5080000000000005</v>
      </c>
      <c r="Q44" s="31">
        <v>2.2897499999999993</v>
      </c>
      <c r="R44" s="32">
        <f t="shared" si="1"/>
        <v>21.622999999999998</v>
      </c>
      <c r="T44">
        <v>-29.106526661413302</v>
      </c>
      <c r="U44">
        <v>0.51275030699095503</v>
      </c>
      <c r="V44">
        <v>1.9834894812574302E-2</v>
      </c>
      <c r="W44">
        <v>0.58003032981503</v>
      </c>
      <c r="Y44" s="31">
        <f t="shared" si="4"/>
        <v>1.6211015099971959</v>
      </c>
      <c r="Z44" s="31">
        <f t="shared" si="5"/>
        <v>1.2306783646774049</v>
      </c>
      <c r="AA44" s="31">
        <f t="shared" si="6"/>
        <v>-0.1263424625284133</v>
      </c>
      <c r="AB44" s="31">
        <f t="shared" si="7"/>
        <v>1.0669063504249943</v>
      </c>
      <c r="AC44" s="31">
        <f t="shared" si="8"/>
        <v>5.9468209276325013E-2</v>
      </c>
      <c r="AD44" s="31">
        <f t="shared" si="9"/>
        <v>0.27317104532511527</v>
      </c>
      <c r="AE44" s="31">
        <f t="shared" si="10"/>
        <v>1.3981462768576329</v>
      </c>
      <c r="AF44" s="32">
        <f t="shared" si="3"/>
        <v>5.5231292940302552</v>
      </c>
      <c r="AH44" s="33">
        <f>IFERROR((B44-Y44)/Y44,"")</f>
        <v>0.71565443795361705</v>
      </c>
      <c r="AI44" s="33">
        <f>IFERROR((C44-Z44)/Z44,"")</f>
        <v>1.640413688309037</v>
      </c>
      <c r="AJ44" s="33">
        <f>IFERROR((D44-AA44)/AA44,"")</f>
        <v>-24.240405016956704</v>
      </c>
      <c r="AK44" s="33">
        <f>IFERROR((E44-AB44)/AB44,"")</f>
        <v>1.5384139844337681</v>
      </c>
      <c r="AL44" s="33">
        <f>IFERROR((F44-AC44)/AC44,"")</f>
        <v>54.390939799348892</v>
      </c>
      <c r="AM44" s="33">
        <f>IFERROR((G44-AD44)/AD44,"")</f>
        <v>9.1749436756445792</v>
      </c>
      <c r="AN44" s="33">
        <f>IFERROR((H44-AE44)/AE44,"")</f>
        <v>1.3016189745414422</v>
      </c>
      <c r="AP44" t="s">
        <v>69</v>
      </c>
      <c r="AQ44" s="33">
        <f>IFERROR((I44-AF44)/AF44,"")</f>
        <v>2.7961722211830495</v>
      </c>
      <c r="AR44" s="34">
        <f>I44-AF44</f>
        <v>15.443620705969746</v>
      </c>
      <c r="AT44">
        <f ca="1">RANK(AV44,$AV$6:$AV$82)</f>
        <v>39</v>
      </c>
      <c r="AU44" t="str" cm="1">
        <f t="array" aca="1" ref="AU44" ca="1">IFERROR(INDEX([1]CHW!A$6:A$82, SMALL(IF([1]CHW!AS$6:AS$82&gt;0, ROW([1]CHW!A$6:A$82)-ROW([1]CHW!A$6)+1),ROWS([1]CHW!A$6:A44))),"")</f>
        <v>Mayer Annex 1</v>
      </c>
      <c r="AV44" s="34">
        <f ca="1">IFERROR(VLOOKUP(AU44,$AP$6:$AR$82,3,FALSE),0)</f>
        <v>3.5935892774235061</v>
      </c>
      <c r="AX44">
        <f ca="1">RANK(AZ44,$AZ$6:$AZ$82,1)</f>
        <v>20</v>
      </c>
      <c r="AY44" t="str" cm="1">
        <f t="array" aca="1" ref="AY44" ca="1">IFERROR(INDEX([1]CHW!A$6:A$82, SMALL(IF([1]CHW!AS$6:AS$82&lt;0, ROW([1]CHW!A$6:A$82)-ROW([1]CHW!A$6)+1),ROWS([1]CHW!A$6:A44))),"")</f>
        <v/>
      </c>
      <c r="AZ44" s="35">
        <f ca="1">IFERROR(VLOOKUP(AY44,$AP$6:$AR$82,3,FALSE),0)</f>
        <v>0</v>
      </c>
      <c r="BB44">
        <f t="shared" si="11"/>
        <v>39</v>
      </c>
      <c r="BC44" t="str">
        <f ca="1">IFERROR(VLOOKUP(BB44,$AT$6:$AU$82,2,FALSE),"")</f>
        <v>Mayer Annex 1</v>
      </c>
      <c r="BD44" t="str">
        <f ca="1">IFERROR(VLOOKUP(BB44,$AX$6:$AY$82,2,FALSE),"")</f>
        <v/>
      </c>
    </row>
    <row r="45" spans="1:56" x14ac:dyDescent="0.25">
      <c r="A45" t="s">
        <v>70</v>
      </c>
      <c r="B45" s="31">
        <v>14.327500000000001</v>
      </c>
      <c r="C45" s="31">
        <v>12.426000000000002</v>
      </c>
      <c r="D45" s="31">
        <v>11.323499999999997</v>
      </c>
      <c r="E45" s="31">
        <v>11.713500000000003</v>
      </c>
      <c r="F45" s="31">
        <v>10.645250000000006</v>
      </c>
      <c r="G45" s="31">
        <v>12.757250000000004</v>
      </c>
      <c r="H45" s="31">
        <v>11.934000000000001</v>
      </c>
      <c r="I45" s="32">
        <f t="shared" si="12"/>
        <v>85.12700000000001</v>
      </c>
      <c r="K45" s="31">
        <v>34.197000000000003</v>
      </c>
      <c r="L45" s="31">
        <v>24.520249999999997</v>
      </c>
      <c r="M45" s="31">
        <v>21.437499999999993</v>
      </c>
      <c r="N45" s="31">
        <v>17.986499999999996</v>
      </c>
      <c r="O45" s="31">
        <v>18.871000000000002</v>
      </c>
      <c r="P45" s="31">
        <v>16.779250000000001</v>
      </c>
      <c r="Q45" s="31">
        <v>14.616749999999994</v>
      </c>
      <c r="R45" s="32">
        <f t="shared" si="1"/>
        <v>148.40824999999998</v>
      </c>
      <c r="T45">
        <v>-78.019924890497293</v>
      </c>
      <c r="U45">
        <v>1.58703032307914</v>
      </c>
      <c r="V45">
        <v>-1.7047097971941198E-2</v>
      </c>
      <c r="W45">
        <v>0.79145174277595498</v>
      </c>
      <c r="Y45" s="31">
        <f t="shared" si="4"/>
        <v>21.144596833629961</v>
      </c>
      <c r="Z45" s="31">
        <f t="shared" si="5"/>
        <v>14.609609587244071</v>
      </c>
      <c r="AA45" s="31">
        <f t="shared" si="6"/>
        <v>9.6787565919318936</v>
      </c>
      <c r="AB45" s="31">
        <f t="shared" si="7"/>
        <v>12.706531046741123</v>
      </c>
      <c r="AC45" s="31">
        <f t="shared" si="8"/>
        <v>9.106882246455271</v>
      </c>
      <c r="AD45" s="31">
        <f t="shared" si="9"/>
        <v>7.8855014080183334</v>
      </c>
      <c r="AE45" s="31">
        <f t="shared" si="10"/>
        <v>10.753092858347552</v>
      </c>
      <c r="AF45" s="32">
        <f t="shared" si="3"/>
        <v>85.884970572368204</v>
      </c>
      <c r="AH45" s="33">
        <f>IFERROR((B45-Y45)/Y45,"")</f>
        <v>-0.32240372740460749</v>
      </c>
      <c r="AI45" s="33">
        <f>IFERROR((C45-Z45)/Z45,"")</f>
        <v>-0.1494639246999879</v>
      </c>
      <c r="AJ45" s="33">
        <f>IFERROR((D45-AA45)/AA45,"")</f>
        <v>0.16993333724697077</v>
      </c>
      <c r="AK45" s="33">
        <f>IFERROR((E45-AB45)/AB45,"")</f>
        <v>-7.8151231291077261E-2</v>
      </c>
      <c r="AL45" s="33">
        <f>IFERROR((F45-AC45)/AC45,"")</f>
        <v>0.16892364608574176</v>
      </c>
      <c r="AM45" s="33">
        <f>IFERROR((G45-AD45)/AD45,"")</f>
        <v>0.61781088353213121</v>
      </c>
      <c r="AN45" s="33">
        <f>IFERROR((H45-AE45)/AE45,"")</f>
        <v>0.10982023099853724</v>
      </c>
      <c r="AP45" t="s">
        <v>70</v>
      </c>
      <c r="AQ45" s="33">
        <f>IFERROR((I45-AF45)/AF45,"")</f>
        <v>-8.8254157545471189E-3</v>
      </c>
      <c r="AR45" s="34">
        <f>I45-AF45</f>
        <v>-0.75797057236819398</v>
      </c>
      <c r="AT45">
        <f ca="1">RANK(AV45,$AV$6:$AV$82)</f>
        <v>2</v>
      </c>
      <c r="AU45" t="str" cm="1">
        <f t="array" aca="1" ref="AU45" ca="1">IFERROR(INDEX([1]CHW!A$6:A$82, SMALL(IF([1]CHW!AS$6:AS$82&gt;0, ROW([1]CHW!A$6:A$82)-ROW([1]CHW!A$6)+1),ROWS([1]CHW!A$6:A45))),"")</f>
        <v>BSB 1</v>
      </c>
      <c r="AV45" s="34">
        <f ca="1">IFERROR(VLOOKUP(AU45,$AP$6:$AR$82,3,FALSE),0)</f>
        <v>294.70556391769156</v>
      </c>
      <c r="AX45">
        <f ca="1">RANK(AZ45,$AZ$6:$AZ$82,1)</f>
        <v>20</v>
      </c>
      <c r="AY45" t="str" cm="1">
        <f t="array" aca="1" ref="AY45" ca="1">IFERROR(INDEX([1]CHW!A$6:A$82, SMALL(IF([1]CHW!AS$6:AS$82&lt;0, ROW([1]CHW!A$6:A$82)-ROW([1]CHW!A$6)+1),ROWS([1]CHW!A$6:A45))),"")</f>
        <v/>
      </c>
      <c r="AZ45" s="35">
        <f ca="1">IFERROR(VLOOKUP(AY45,$AP$6:$AR$82,3,FALSE),0)</f>
        <v>0</v>
      </c>
      <c r="BB45">
        <f t="shared" si="11"/>
        <v>40</v>
      </c>
      <c r="BC45" t="str">
        <f ca="1">IFERROR(VLOOKUP(BB45,$AT$6:$AU$82,2,FALSE),"")</f>
        <v>Student Health</v>
      </c>
      <c r="BD45" t="str">
        <f ca="1">IFERROR(VLOOKUP(BB45,$AX$6:$AY$82,2,FALSE),"")</f>
        <v/>
      </c>
    </row>
    <row r="46" spans="1:56" x14ac:dyDescent="0.25">
      <c r="A46" t="s">
        <v>71</v>
      </c>
      <c r="B46" s="31">
        <v>4.2997500000000013</v>
      </c>
      <c r="C46" s="31">
        <v>3.6415000000000002</v>
      </c>
      <c r="D46" s="31">
        <v>3.2494999999999989</v>
      </c>
      <c r="E46" s="31">
        <v>3.1569999999999987</v>
      </c>
      <c r="F46" s="31">
        <v>2.949749999999999</v>
      </c>
      <c r="G46" s="31">
        <v>4.1555</v>
      </c>
      <c r="H46" s="31">
        <v>3.9175</v>
      </c>
      <c r="I46" s="32">
        <f t="shared" si="12"/>
        <v>25.3705</v>
      </c>
      <c r="K46" s="31">
        <v>17.056000000000001</v>
      </c>
      <c r="L46" s="31">
        <v>9.8385000000000016</v>
      </c>
      <c r="M46" s="31">
        <v>9.7205000000000013</v>
      </c>
      <c r="N46" s="31">
        <v>5.3917500000000018</v>
      </c>
      <c r="O46" s="31">
        <v>5.2324999999999982</v>
      </c>
      <c r="P46" s="31">
        <v>8.094000000000003</v>
      </c>
      <c r="Q46" s="31">
        <v>5.0812499999999989</v>
      </c>
      <c r="R46" s="32">
        <f t="shared" si="1"/>
        <v>60.414499999999997</v>
      </c>
      <c r="T46">
        <v>-102.692712746197</v>
      </c>
      <c r="U46">
        <v>1.8715659456873299</v>
      </c>
      <c r="V46">
        <v>-7.2444574131009798E-2</v>
      </c>
      <c r="W46">
        <v>0.76084321751304695</v>
      </c>
      <c r="Y46" s="31">
        <f t="shared" si="4"/>
        <v>0.20444737652602285</v>
      </c>
      <c r="Z46" s="31">
        <f t="shared" si="5"/>
        <v>-2.8386837443881365</v>
      </c>
      <c r="AA46" s="31">
        <f t="shared" si="6"/>
        <v>-5.6128700824978868</v>
      </c>
      <c r="AB46" s="31">
        <f t="shared" si="7"/>
        <v>-1.7783034118650871</v>
      </c>
      <c r="AC46" s="31">
        <f t="shared" si="8"/>
        <v>-7.8371755729848509</v>
      </c>
      <c r="AD46" s="31">
        <f t="shared" si="9"/>
        <v>-3.713288311767192</v>
      </c>
      <c r="AE46" s="31">
        <f t="shared" si="10"/>
        <v>-0.21181629021336512</v>
      </c>
      <c r="AF46" s="32">
        <f t="shared" si="3"/>
        <v>-21.787690037190494</v>
      </c>
      <c r="AH46" s="33">
        <f>IFERROR((B46-Y46)/Y46,"")</f>
        <v>20.031084247993334</v>
      </c>
      <c r="AI46" s="33">
        <f>IFERROR((C46-Z46)/Z46,"")</f>
        <v>-2.282812855500008</v>
      </c>
      <c r="AJ46" s="33">
        <f>IFERROR((D46-AA46)/AA46,"")</f>
        <v>-1.5789373265796096</v>
      </c>
      <c r="AK46" s="33">
        <f>IFERROR((E46-AB46)/AB46,"")</f>
        <v>-2.7752876021808519</v>
      </c>
      <c r="AL46" s="33">
        <f>IFERROR((F46-AC46)/AC46,"")</f>
        <v>-1.376379216278877</v>
      </c>
      <c r="AM46" s="33">
        <f>IFERROR((G46-AD46)/AD46,"")</f>
        <v>-2.1190889721197963</v>
      </c>
      <c r="AN46" s="33">
        <f>IFERROR((H46-AE46)/AE46,"")</f>
        <v>-19.494800357677189</v>
      </c>
      <c r="AP46" t="s">
        <v>71</v>
      </c>
      <c r="AQ46" s="33">
        <f>IFERROR((I46-AF46)/AF46,"")</f>
        <v>-2.1644419374745016</v>
      </c>
      <c r="AR46" s="34">
        <f>I46-AF46</f>
        <v>47.158190037190494</v>
      </c>
      <c r="AT46">
        <f ca="1">RANK(AV46,$AV$6:$AV$82)</f>
        <v>14</v>
      </c>
      <c r="AU46" t="str" cm="1">
        <f t="array" aca="1" ref="AU46" ca="1">IFERROR(INDEX([1]CHW!A$6:A$82, SMALL(IF([1]CHW!AS$6:AS$82&gt;0, ROW([1]CHW!A$6:A$82)-ROW([1]CHW!A$6)+1),ROWS([1]CHW!A$6:A46))),"")</f>
        <v xml:space="preserve">EBU 1 -1 </v>
      </c>
      <c r="AV46" s="34">
        <f ca="1">IFERROR(VLOOKUP(AU46,$AP$6:$AR$82,3,FALSE),0)</f>
        <v>62.843050642174134</v>
      </c>
      <c r="AX46">
        <f ca="1">RANK(AZ46,$AZ$6:$AZ$82,1)</f>
        <v>20</v>
      </c>
      <c r="AY46" t="str" cm="1">
        <f t="array" aca="1" ref="AY46" ca="1">IFERROR(INDEX([1]CHW!A$6:A$82, SMALL(IF([1]CHW!AS$6:AS$82&lt;0, ROW([1]CHW!A$6:A$82)-ROW([1]CHW!A$6)+1),ROWS([1]CHW!A$6:A46))),"")</f>
        <v/>
      </c>
      <c r="AZ46" s="35">
        <f ca="1">IFERROR(VLOOKUP(AY46,$AP$6:$AR$82,3,FALSE),0)</f>
        <v>0</v>
      </c>
      <c r="BB46">
        <f t="shared" si="11"/>
        <v>41</v>
      </c>
      <c r="BC46" t="str">
        <f ca="1">IFERROR(VLOOKUP(BB46,$AT$6:$AU$82,2,FALSE),"")</f>
        <v>Pepper Canyon</v>
      </c>
      <c r="BD46" t="str">
        <f ca="1">IFERROR(VLOOKUP(BB46,$AX$6:$AY$82,2,FALSE),"")</f>
        <v/>
      </c>
    </row>
    <row r="47" spans="1:56" x14ac:dyDescent="0.25">
      <c r="A47" t="s">
        <v>72</v>
      </c>
      <c r="B47" s="31">
        <v>3.4892499999999993</v>
      </c>
      <c r="C47" s="31">
        <v>3.5310000000000006</v>
      </c>
      <c r="D47" s="31">
        <v>3.5335000000000005</v>
      </c>
      <c r="E47" s="31">
        <v>3.5132500000000002</v>
      </c>
      <c r="F47" s="31">
        <v>3.1130000000000004</v>
      </c>
      <c r="G47" s="31">
        <v>1.01125</v>
      </c>
      <c r="H47" s="31">
        <v>0.77300000000000013</v>
      </c>
      <c r="I47" s="32">
        <f t="shared" si="12"/>
        <v>18.96425</v>
      </c>
      <c r="K47" s="31">
        <v>6.4437499999999996</v>
      </c>
      <c r="L47" s="31">
        <v>3.7522499999999992</v>
      </c>
      <c r="M47" s="31">
        <v>3.6502500000000002</v>
      </c>
      <c r="N47" s="31">
        <v>3.0702499999999993</v>
      </c>
      <c r="O47" s="31">
        <v>3.1304999999999996</v>
      </c>
      <c r="P47" s="31">
        <v>1.4482499999999998</v>
      </c>
      <c r="Q47" s="31">
        <v>1.215000000000001</v>
      </c>
      <c r="R47" s="32">
        <f t="shared" si="1"/>
        <v>22.710249999999998</v>
      </c>
      <c r="T47">
        <v>-17.074594007458799</v>
      </c>
      <c r="U47">
        <v>0.34698749246237698</v>
      </c>
      <c r="V47">
        <v>-2.5210421166756199E-2</v>
      </c>
      <c r="W47">
        <v>0.488145154883601</v>
      </c>
      <c r="Y47" s="31">
        <f t="shared" si="4"/>
        <v>2.9911336322123314</v>
      </c>
      <c r="Z47" s="31">
        <f t="shared" si="5"/>
        <v>1.1791801861450573</v>
      </c>
      <c r="AA47" s="31">
        <f t="shared" si="6"/>
        <v>0.47743527472465264</v>
      </c>
      <c r="AB47" s="31">
        <f t="shared" si="7"/>
        <v>1.5286046820871038</v>
      </c>
      <c r="AC47" s="31">
        <f t="shared" si="8"/>
        <v>0.35744669847374988</v>
      </c>
      <c r="AD47" s="31">
        <f t="shared" si="9"/>
        <v>-1.0376525732015995</v>
      </c>
      <c r="AE47" s="31">
        <f t="shared" si="10"/>
        <v>6.7875214288813268E-2</v>
      </c>
      <c r="AF47" s="32">
        <f t="shared" si="3"/>
        <v>5.5640231147301087</v>
      </c>
      <c r="AH47" s="33">
        <f>IFERROR((B47-Y47)/Y47,"")</f>
        <v>0.16653096418806479</v>
      </c>
      <c r="AI47" s="33">
        <f>IFERROR((C47-Z47)/Z47,"")</f>
        <v>1.9944533002572291</v>
      </c>
      <c r="AJ47" s="33">
        <f>IFERROR((D47-AA47)/AA47,"")</f>
        <v>6.4010032083151946</v>
      </c>
      <c r="AK47" s="33">
        <f>IFERROR((E47-AB47)/AB47,"")</f>
        <v>1.2983378509629648</v>
      </c>
      <c r="AL47" s="33">
        <f>IFERROR((F47-AC47)/AC47,"")</f>
        <v>7.7089907762250949</v>
      </c>
      <c r="AM47" s="33">
        <f>IFERROR((G47-AD47)/AD47,"")</f>
        <v>-1.9745554785065136</v>
      </c>
      <c r="AN47" s="33">
        <f>IFERROR((H47-AE47)/AE47,"")</f>
        <v>10.388545997230107</v>
      </c>
      <c r="AP47" t="s">
        <v>72</v>
      </c>
      <c r="AQ47" s="33">
        <f>IFERROR((I47-AF47)/AF47,"")</f>
        <v>2.4083700964135715</v>
      </c>
      <c r="AR47" s="34">
        <f>I47-AF47</f>
        <v>13.400226885269891</v>
      </c>
      <c r="AT47">
        <f ca="1">RANK(AV47,$AV$6:$AV$82)</f>
        <v>12</v>
      </c>
      <c r="AU47" t="str" cm="1">
        <f t="array" aca="1" ref="AU47" ca="1">IFERROR(INDEX([1]CHW!A$6:A$82, SMALL(IF([1]CHW!AS$6:AS$82&gt;0, ROW([1]CHW!A$6:A$82)-ROW([1]CHW!A$6)+1),ROWS([1]CHW!A$6:A47))),"")</f>
        <v>EBU 1 -2</v>
      </c>
      <c r="AV47" s="34">
        <f ca="1">IFERROR(VLOOKUP(AU47,$AP$6:$AR$82,3,FALSE),0)</f>
        <v>68.655883660821431</v>
      </c>
      <c r="AX47">
        <f ca="1">RANK(AZ47,$AZ$6:$AZ$82,1)</f>
        <v>20</v>
      </c>
      <c r="AY47" t="str" cm="1">
        <f t="array" aca="1" ref="AY47" ca="1">IFERROR(INDEX([1]CHW!A$6:A$82, SMALL(IF([1]CHW!AS$6:AS$82&lt;0, ROW([1]CHW!A$6:A$82)-ROW([1]CHW!A$6)+1),ROWS([1]CHW!A$6:A47))),"")</f>
        <v/>
      </c>
      <c r="AZ47" s="35">
        <f ca="1">IFERROR(VLOOKUP(AY47,$AP$6:$AR$82,3,FALSE),0)</f>
        <v>0</v>
      </c>
      <c r="BB47">
        <f t="shared" si="11"/>
        <v>42</v>
      </c>
      <c r="BC47" t="str">
        <f ca="1">IFERROR(VLOOKUP(BB47,$AT$6:$AU$82,2,FALSE),"")</f>
        <v>Cog Sci 1</v>
      </c>
      <c r="BD47" t="str">
        <f ca="1">IFERROR(VLOOKUP(BB47,$AX$6:$AY$82,2,FALSE),"")</f>
        <v/>
      </c>
    </row>
    <row r="48" spans="1:56" x14ac:dyDescent="0.25">
      <c r="A48" t="s">
        <v>73</v>
      </c>
      <c r="B48" s="31">
        <v>1.4217500000000005</v>
      </c>
      <c r="C48" s="31">
        <v>1.1987499999999991</v>
      </c>
      <c r="D48" s="31">
        <v>1.1892500000000001</v>
      </c>
      <c r="E48" s="31">
        <v>1.1620000000000001</v>
      </c>
      <c r="F48" s="31">
        <v>1.0452499999999996</v>
      </c>
      <c r="G48" s="31">
        <v>0.52824999999999966</v>
      </c>
      <c r="H48" s="31">
        <v>0.99575000000000002</v>
      </c>
      <c r="I48" s="32">
        <f t="shared" si="12"/>
        <v>7.5409999999999995</v>
      </c>
      <c r="K48" s="31">
        <v>8.6982500000000034</v>
      </c>
      <c r="L48" s="31">
        <v>4.7660000000000009</v>
      </c>
      <c r="M48" s="31">
        <v>4.0177499999999986</v>
      </c>
      <c r="N48" s="31">
        <v>4.1107499999999986</v>
      </c>
      <c r="O48" s="31">
        <v>3.0062499999999988</v>
      </c>
      <c r="P48" s="31">
        <v>2.7032499999999984</v>
      </c>
      <c r="Q48" s="31">
        <v>0.5847499999999991</v>
      </c>
      <c r="R48" s="32">
        <f t="shared" si="1"/>
        <v>27.886999999999997</v>
      </c>
      <c r="T48">
        <v>-24.047072378240301</v>
      </c>
      <c r="U48">
        <v>0.45804763098517998</v>
      </c>
      <c r="V48">
        <v>-1.9468753114933599E-2</v>
      </c>
      <c r="W48">
        <v>0.40766642577203199</v>
      </c>
      <c r="Y48" s="31">
        <f t="shared" si="4"/>
        <v>4.5255310313636823</v>
      </c>
      <c r="Z48" s="31">
        <f t="shared" si="5"/>
        <v>1.6305072226496675</v>
      </c>
      <c r="AA48" s="31">
        <f t="shared" si="6"/>
        <v>0.21634518997695817</v>
      </c>
      <c r="AB48" s="31">
        <f t="shared" si="7"/>
        <v>2.3246098146830909</v>
      </c>
      <c r="AC48" s="31">
        <f t="shared" si="8"/>
        <v>-0.24407872120303686</v>
      </c>
      <c r="AD48" s="31">
        <f t="shared" si="9"/>
        <v>-0.23028327708395246</v>
      </c>
      <c r="AE48" s="31">
        <f t="shared" si="10"/>
        <v>-0.735148124175518</v>
      </c>
      <c r="AF48" s="32">
        <f t="shared" si="3"/>
        <v>7.4874831362108907</v>
      </c>
      <c r="AH48" s="33">
        <f>IFERROR((B48-Y48)/Y48,"")</f>
        <v>-0.68583797345621489</v>
      </c>
      <c r="AI48" s="33">
        <f>IFERROR((C48-Z48)/Z48,"")</f>
        <v>-0.26479933155281471</v>
      </c>
      <c r="AJ48" s="33">
        <f>IFERROR((D48-AA48)/AA48,"")</f>
        <v>4.4970022681191164</v>
      </c>
      <c r="AK48" s="33">
        <f>IFERROR((E48-AB48)/AB48,"")</f>
        <v>-0.50013116495491816</v>
      </c>
      <c r="AL48" s="33">
        <f>IFERROR((F48-AC48)/AC48,"")</f>
        <v>-5.2824298441424089</v>
      </c>
      <c r="AM48" s="33">
        <f>IFERROR((G48-AD48)/AD48,"")</f>
        <v>-3.2939138555311591</v>
      </c>
      <c r="AN48" s="33">
        <f>IFERROR((H48-AE48)/AE48,"")</f>
        <v>-2.3544889352968856</v>
      </c>
      <c r="AP48" t="s">
        <v>73</v>
      </c>
      <c r="AQ48" s="33">
        <f>IFERROR((I48-AF48)/AF48,"")</f>
        <v>7.1475104271408749E-3</v>
      </c>
      <c r="AR48" s="34">
        <f>I48-AF48</f>
        <v>5.3516863789108804E-2</v>
      </c>
      <c r="AT48">
        <f ca="1">RANK(AV48,$AV$6:$AV$82)</f>
        <v>37</v>
      </c>
      <c r="AU48" t="str" cm="1">
        <f t="array" aca="1" ref="AU48" ca="1">IFERROR(INDEX([1]CHW!A$6:A$82, SMALL(IF([1]CHW!AS$6:AS$82&gt;0, ROW([1]CHW!A$6:A$82)-ROW([1]CHW!A$6)+1),ROWS([1]CHW!A$6:A48))),"")</f>
        <v xml:space="preserve">Hubbs 2 </v>
      </c>
      <c r="AV48" s="34">
        <f ca="1">IFERROR(VLOOKUP(AU48,$AP$6:$AR$82,3,FALSE),0)</f>
        <v>7.3757500000000018</v>
      </c>
      <c r="AX48">
        <f ca="1">RANK(AZ48,$AZ$6:$AZ$82,1)</f>
        <v>20</v>
      </c>
      <c r="AY48" t="str" cm="1">
        <f t="array" aca="1" ref="AY48" ca="1">IFERROR(INDEX([1]CHW!A$6:A$82, SMALL(IF([1]CHW!AS$6:AS$82&lt;0, ROW([1]CHW!A$6:A$82)-ROW([1]CHW!A$6)+1),ROWS([1]CHW!A$6:A48))),"")</f>
        <v/>
      </c>
      <c r="AZ48" s="35">
        <f ca="1">IFERROR(VLOOKUP(AY48,$AP$6:$AR$82,3,FALSE),0)</f>
        <v>0</v>
      </c>
      <c r="BB48">
        <f t="shared" si="11"/>
        <v>43</v>
      </c>
      <c r="BC48" t="str">
        <f ca="1">IFERROR(VLOOKUP(BB48,$AT$6:$AU$82,2,FALSE),"")</f>
        <v>Bio</v>
      </c>
      <c r="BD48" t="str">
        <f ca="1">IFERROR(VLOOKUP(BB48,$AX$6:$AY$82,2,FALSE),"")</f>
        <v/>
      </c>
    </row>
    <row r="49" spans="1:56" x14ac:dyDescent="0.25">
      <c r="A49" t="s">
        <v>74</v>
      </c>
      <c r="B49" s="31">
        <v>4.7482500000000005</v>
      </c>
      <c r="C49" s="31">
        <v>4.0462499999999997</v>
      </c>
      <c r="D49" s="31">
        <v>5.6812500000000021</v>
      </c>
      <c r="E49" s="31">
        <v>6.4537499999999985</v>
      </c>
      <c r="F49" s="31">
        <v>5.5737500000000013</v>
      </c>
      <c r="G49" s="31">
        <v>6.5157500000000024</v>
      </c>
      <c r="H49" s="31">
        <v>3.2877500000000004</v>
      </c>
      <c r="I49" s="32">
        <f t="shared" si="12"/>
        <v>36.306750000000008</v>
      </c>
      <c r="K49" s="31">
        <v>24.842500000000008</v>
      </c>
      <c r="L49" s="31">
        <v>19.156750000000002</v>
      </c>
      <c r="M49" s="31">
        <v>18.596999999999991</v>
      </c>
      <c r="N49" s="31">
        <v>17.016749999999998</v>
      </c>
      <c r="O49" s="31">
        <v>17.254499999999997</v>
      </c>
      <c r="P49" s="31">
        <v>18.409749999999992</v>
      </c>
      <c r="Q49" s="31">
        <v>16.590749999999993</v>
      </c>
      <c r="R49" s="32">
        <f t="shared" si="1"/>
        <v>131.86799999999997</v>
      </c>
      <c r="T49">
        <v>-104.169658812324</v>
      </c>
      <c r="U49">
        <v>2.01401561626925</v>
      </c>
      <c r="V49">
        <v>-1.05609251664776E-2</v>
      </c>
      <c r="W49">
        <v>0.82050243520576005</v>
      </c>
      <c r="Y49" s="31">
        <f t="shared" si="4"/>
        <v>8.5870404520506405</v>
      </c>
      <c r="Z49" s="31">
        <f t="shared" si="5"/>
        <v>6.7890494916837962</v>
      </c>
      <c r="AA49" s="31">
        <f t="shared" si="6"/>
        <v>3.9848237409386069</v>
      </c>
      <c r="AB49" s="31">
        <f t="shared" si="7"/>
        <v>10.515807059563928</v>
      </c>
      <c r="AC49" s="31">
        <f t="shared" si="8"/>
        <v>5.1923280866085921</v>
      </c>
      <c r="AD49" s="31">
        <f t="shared" si="9"/>
        <v>7.4021980657021</v>
      </c>
      <c r="AE49" s="31">
        <f t="shared" si="10"/>
        <v>11.84343598780038</v>
      </c>
      <c r="AF49" s="32">
        <f t="shared" si="3"/>
        <v>54.314682884348045</v>
      </c>
      <c r="AH49" s="33">
        <f>IFERROR((B49-Y49)/Y49,"")</f>
        <v>-0.44704464518202103</v>
      </c>
      <c r="AI49" s="33">
        <f>IFERROR((C49-Z49)/Z49,"")</f>
        <v>-0.40400346102110046</v>
      </c>
      <c r="AJ49" s="33">
        <f>IFERROR((D49-AA49)/AA49,"")</f>
        <v>0.42572178077362333</v>
      </c>
      <c r="AK49" s="33">
        <f>IFERROR((E49-AB49)/AB49,"")</f>
        <v>-0.38628105637118598</v>
      </c>
      <c r="AL49" s="33">
        <f>IFERROR((F49-AC49)/AC49,"")</f>
        <v>7.3458746641053979E-2</v>
      </c>
      <c r="AM49" s="33">
        <f>IFERROR((G49-AD49)/AD49,"")</f>
        <v>-0.11975470770086964</v>
      </c>
      <c r="AN49" s="33">
        <f>IFERROR((H49-AE49)/AE49,"")</f>
        <v>-0.72239897244459905</v>
      </c>
      <c r="AP49" t="s">
        <v>74</v>
      </c>
      <c r="AQ49" s="33">
        <f>IFERROR((I49-AF49)/AF49,"")</f>
        <v>-0.33154815471706295</v>
      </c>
      <c r="AR49" s="34">
        <f>I49-AF49</f>
        <v>-18.007932884348037</v>
      </c>
      <c r="AT49">
        <f ca="1">RANK(AV49,$AV$6:$AV$82)</f>
        <v>24</v>
      </c>
      <c r="AU49" t="str" cm="1">
        <f t="array" aca="1" ref="AU49" ca="1">IFERROR(INDEX([1]CHW!A$6:A$82, SMALL(IF([1]CHW!AS$6:AS$82&gt;0, ROW([1]CHW!A$6:A$82)-ROW([1]CHW!A$6)+1),ROWS([1]CHW!A$6:A49))),"")</f>
        <v>Hubbs 3</v>
      </c>
      <c r="AV49" s="34">
        <f ca="1">IFERROR(VLOOKUP(AU49,$AP$6:$AR$82,3,FALSE),0)</f>
        <v>36.417250000000003</v>
      </c>
      <c r="AX49">
        <f ca="1">RANK(AZ49,$AZ$6:$AZ$82,1)</f>
        <v>20</v>
      </c>
      <c r="AY49" t="str" cm="1">
        <f t="array" aca="1" ref="AY49" ca="1">IFERROR(INDEX([1]CHW!A$6:A$82, SMALL(IF([1]CHW!AS$6:AS$82&lt;0, ROW([1]CHW!A$6:A$82)-ROW([1]CHW!A$6)+1),ROWS([1]CHW!A$6:A49))),"")</f>
        <v/>
      </c>
      <c r="AZ49" s="35">
        <f ca="1">IFERROR(VLOOKUP(AY49,$AP$6:$AR$82,3,FALSE),0)</f>
        <v>0</v>
      </c>
      <c r="BB49">
        <f t="shared" si="11"/>
        <v>44</v>
      </c>
      <c r="BC49" t="str">
        <f ca="1">IFERROR(VLOOKUP(BB49,$AT$6:$AU$82,2,FALSE),"")</f>
        <v/>
      </c>
      <c r="BD49" t="str">
        <f ca="1">IFERROR(VLOOKUP(BB49,$AX$6:$AY$82,2,FALSE),"")</f>
        <v/>
      </c>
    </row>
    <row r="50" spans="1:56" x14ac:dyDescent="0.25">
      <c r="A50" t="s">
        <v>75</v>
      </c>
      <c r="B50" s="31">
        <v>4.1930000000000023</v>
      </c>
      <c r="C50" s="31">
        <v>2.6797500000000016</v>
      </c>
      <c r="D50" s="31">
        <v>2.7767500000000012</v>
      </c>
      <c r="E50" s="31">
        <v>3.2250000000000019</v>
      </c>
      <c r="F50" s="31">
        <v>2.3622500000000013</v>
      </c>
      <c r="G50" s="31">
        <v>3.9232500000000017</v>
      </c>
      <c r="H50" s="31">
        <v>2.4642500000000016</v>
      </c>
      <c r="I50" s="32">
        <f t="shared" si="12"/>
        <v>21.624250000000011</v>
      </c>
      <c r="K50" s="31">
        <v>21.10125</v>
      </c>
      <c r="L50" s="31">
        <v>15.666499999999996</v>
      </c>
      <c r="M50" s="31">
        <v>12.798250000000003</v>
      </c>
      <c r="N50" s="31">
        <v>10.626249999999999</v>
      </c>
      <c r="O50" s="31">
        <v>10.384749999999991</v>
      </c>
      <c r="P50" s="31">
        <v>9.9752500000000008</v>
      </c>
      <c r="Q50" s="31">
        <v>8.4052500000000023</v>
      </c>
      <c r="R50" s="32">
        <f t="shared" si="1"/>
        <v>88.957499999999982</v>
      </c>
      <c r="T50">
        <v>-86.971556135862301</v>
      </c>
      <c r="U50">
        <v>1.67201100566017</v>
      </c>
      <c r="V50">
        <v>2.0046949544385E-2</v>
      </c>
      <c r="W50">
        <v>0.57806841906073303</v>
      </c>
      <c r="Y50" s="31">
        <f t="shared" si="4"/>
        <v>8.409371498692888</v>
      </c>
      <c r="Z50" s="31">
        <f t="shared" si="5"/>
        <v>5.9438212451048731</v>
      </c>
      <c r="AA50" s="31">
        <f t="shared" si="6"/>
        <v>1.4746871378341506</v>
      </c>
      <c r="AB50" s="31">
        <f t="shared" si="7"/>
        <v>5.7486284478023393</v>
      </c>
      <c r="AC50" s="31">
        <f t="shared" si="8"/>
        <v>1.2269139263634319</v>
      </c>
      <c r="AD50" s="31">
        <f t="shared" si="9"/>
        <v>1.5630410983309453</v>
      </c>
      <c r="AE50" s="31">
        <f t="shared" si="10"/>
        <v>4.8696523519131603</v>
      </c>
      <c r="AF50" s="32">
        <f t="shared" si="3"/>
        <v>29.23611570604179</v>
      </c>
      <c r="AH50" s="33">
        <f>IFERROR((B50-Y50)/Y50,"")</f>
        <v>-0.50138961031133633</v>
      </c>
      <c r="AI50" s="33">
        <f>IFERROR((C50-Z50)/Z50,"")</f>
        <v>-0.5491536690799792</v>
      </c>
      <c r="AJ50" s="33">
        <f>IFERROR((D50-AA50)/AA50,"")</f>
        <v>0.88294176355139942</v>
      </c>
      <c r="AK50" s="33">
        <f>IFERROR((E50-AB50)/AB50,"")</f>
        <v>-0.4389966181876136</v>
      </c>
      <c r="AL50" s="33">
        <f>IFERROR((F50-AC50)/AC50,"")</f>
        <v>0.92535918717762145</v>
      </c>
      <c r="AM50" s="33">
        <f>IFERROR((G50-AD50)/AD50,"")</f>
        <v>1.5100107759094414</v>
      </c>
      <c r="AN50" s="33">
        <f>IFERROR((H50-AE50)/AE50,"")</f>
        <v>-0.49395771568131314</v>
      </c>
      <c r="AP50" t="s">
        <v>75</v>
      </c>
      <c r="AQ50" s="33">
        <f>IFERROR((I50-AF50)/AF50,"")</f>
        <v>-0.26035831102107554</v>
      </c>
      <c r="AR50" s="34">
        <f>I50-AF50</f>
        <v>-7.6118657060417796</v>
      </c>
      <c r="AT50">
        <f ca="1">RANK(AV50,$AV$6:$AV$82)</f>
        <v>38</v>
      </c>
      <c r="AU50" t="str" cm="1">
        <f t="array" aca="1" ref="AU50" ca="1">IFERROR(INDEX([1]CHW!A$6:A$82, SMALL(IF([1]CHW!AS$6:AS$82&gt;0, ROW([1]CHW!A$6:A$82)-ROW([1]CHW!A$6)+1),ROWS([1]CHW!A$6:A50))),"")</f>
        <v>CSE EBU 2</v>
      </c>
      <c r="AV50" s="34">
        <f ca="1">IFERROR(VLOOKUP(AU50,$AP$6:$AR$82,3,FALSE),0)</f>
        <v>4.2414420890251705</v>
      </c>
      <c r="AX50">
        <f ca="1">RANK(AZ50,$AZ$6:$AZ$82,1)</f>
        <v>20</v>
      </c>
      <c r="AY50" t="str" cm="1">
        <f t="array" aca="1" ref="AY50" ca="1">IFERROR(INDEX([1]CHW!A$6:A$82, SMALL(IF([1]CHW!AS$6:AS$82&lt;0, ROW([1]CHW!A$6:A$82)-ROW([1]CHW!A$6)+1),ROWS([1]CHW!A$6:A50))),"")</f>
        <v/>
      </c>
      <c r="AZ50" s="35">
        <f ca="1">IFERROR(VLOOKUP(AY50,$AP$6:$AR$82,3,FALSE),0)</f>
        <v>0</v>
      </c>
      <c r="BB50">
        <f t="shared" si="11"/>
        <v>45</v>
      </c>
      <c r="BC50" t="str">
        <f ca="1">IFERROR(VLOOKUP(BB50,$AT$6:$AU$82,2,FALSE),"")</f>
        <v/>
      </c>
      <c r="BD50" t="str">
        <f ca="1">IFERROR(VLOOKUP(BB50,$AX$6:$AY$82,2,FALSE),"")</f>
        <v/>
      </c>
    </row>
    <row r="51" spans="1:56" x14ac:dyDescent="0.25">
      <c r="A51" t="s">
        <v>76</v>
      </c>
      <c r="B51" s="31">
        <v>4.7475000000000005</v>
      </c>
      <c r="C51" s="31">
        <v>3.1719999999999988</v>
      </c>
      <c r="D51" s="31">
        <v>2.5812499999999998</v>
      </c>
      <c r="E51" s="31">
        <v>2.8614999999999999</v>
      </c>
      <c r="F51" s="31">
        <v>1.5169999999999995</v>
      </c>
      <c r="G51" s="31">
        <v>6.1447500000000028</v>
      </c>
      <c r="H51" s="31">
        <v>4.2975000000000003</v>
      </c>
      <c r="I51" s="32">
        <f t="shared" si="12"/>
        <v>25.3215</v>
      </c>
      <c r="K51" s="31">
        <v>31.877750000000002</v>
      </c>
      <c r="L51" s="31">
        <v>20.967000000000002</v>
      </c>
      <c r="M51" s="31">
        <v>15.692999999999993</v>
      </c>
      <c r="N51" s="31">
        <v>14.180750000000003</v>
      </c>
      <c r="O51" s="31">
        <v>14.472</v>
      </c>
      <c r="P51" s="31">
        <v>14.710000000000004</v>
      </c>
      <c r="Q51" s="31">
        <v>13.175499999999998</v>
      </c>
      <c r="R51" s="32">
        <f t="shared" si="1"/>
        <v>125.07600000000001</v>
      </c>
      <c r="T51">
        <v>-211.35109253246199</v>
      </c>
      <c r="U51">
        <v>3.70271595876482</v>
      </c>
      <c r="V51">
        <v>-1.00404138643349E-2</v>
      </c>
      <c r="W51">
        <v>0.75681969846367303</v>
      </c>
      <c r="Y51" s="31">
        <f t="shared" si="4"/>
        <v>2.2538494903205049</v>
      </c>
      <c r="Z51" s="31">
        <f t="shared" si="5"/>
        <v>-1.5934230763556094</v>
      </c>
      <c r="AA51" s="31">
        <f t="shared" si="6"/>
        <v>-10.908438201985682</v>
      </c>
      <c r="AB51" s="31">
        <f t="shared" si="7"/>
        <v>2.3979282026322446</v>
      </c>
      <c r="AC51" s="31">
        <f t="shared" si="8"/>
        <v>-7.4254603880143923</v>
      </c>
      <c r="AD51" s="31">
        <f t="shared" si="9"/>
        <v>-5.2908368761269333</v>
      </c>
      <c r="AE51" s="31">
        <f t="shared" si="10"/>
        <v>4.5796464023464853</v>
      </c>
      <c r="AF51" s="32">
        <f t="shared" si="3"/>
        <v>-15.986734447183382</v>
      </c>
      <c r="AH51" s="33">
        <f>IFERROR((B51-Y51)/Y51,"")</f>
        <v>1.1063961992088878</v>
      </c>
      <c r="AI51" s="33">
        <f>IFERROR((C51-Z51)/Z51,"")</f>
        <v>-2.9906828557138914</v>
      </c>
      <c r="AJ51" s="33">
        <f>IFERROR((D51-AA51)/AA51,"")</f>
        <v>-1.2366287411822281</v>
      </c>
      <c r="AK51" s="33">
        <f>IFERROR((E51-AB51)/AB51,"")</f>
        <v>0.19332180040206587</v>
      </c>
      <c r="AL51" s="33">
        <f>IFERROR((F51-AC51)/AC51,"")</f>
        <v>-1.2042970968438031</v>
      </c>
      <c r="AM51" s="33">
        <f>IFERROR((G51-AD51)/AD51,"")</f>
        <v>-2.16139471767237</v>
      </c>
      <c r="AN51" s="33">
        <f>IFERROR((H51-AE51)/AE51,"")</f>
        <v>-6.1608774468247363E-2</v>
      </c>
      <c r="AP51" t="s">
        <v>76</v>
      </c>
      <c r="AQ51" s="33">
        <f>IFERROR((I51-AF51)/AF51,"")</f>
        <v>-2.5839069625918043</v>
      </c>
      <c r="AR51" s="34">
        <f>I51-AF51</f>
        <v>41.308234447183381</v>
      </c>
      <c r="AT51">
        <f ca="1">RANK(AV51,$AV$6:$AV$82)</f>
        <v>1</v>
      </c>
      <c r="AU51" t="str" cm="1">
        <f t="array" aca="1" ref="AU51" ca="1">IFERROR(INDEX([1]CHW!A$6:A$82, SMALL(IF([1]CHW!AS$6:AS$82&gt;0, ROW([1]CHW!A$6:A$82)-ROW([1]CHW!A$6)+1),ROWS([1]CHW!A$6:A51))),"")</f>
        <v>Urey Annex</v>
      </c>
      <c r="AV51" s="34">
        <f ca="1">IFERROR(VLOOKUP(AU51,$AP$6:$AR$82,3,FALSE),0)</f>
        <v>424.67500000000001</v>
      </c>
      <c r="AX51">
        <f ca="1">RANK(AZ51,$AZ$6:$AZ$82,1)</f>
        <v>20</v>
      </c>
      <c r="AY51" t="str" cm="1">
        <f t="array" aca="1" ref="AY51" ca="1">IFERROR(INDEX([1]CHW!A$6:A$82, SMALL(IF([1]CHW!AS$6:AS$82&lt;0, ROW([1]CHW!A$6:A$82)-ROW([1]CHW!A$6)+1),ROWS([1]CHW!A$6:A51))),"")</f>
        <v/>
      </c>
      <c r="AZ51" s="35">
        <f ca="1">IFERROR(VLOOKUP(AY51,$AP$6:$AR$82,3,FALSE),0)</f>
        <v>0</v>
      </c>
      <c r="BB51">
        <f t="shared" si="11"/>
        <v>46</v>
      </c>
      <c r="BC51" t="str">
        <f ca="1">IFERROR(VLOOKUP(BB51,$AT$6:$AU$82,2,FALSE),"")</f>
        <v/>
      </c>
      <c r="BD51" t="str">
        <f ca="1">IFERROR(VLOOKUP(BB51,$AX$6:$AY$82,2,FALSE),"")</f>
        <v/>
      </c>
    </row>
    <row r="52" spans="1:56" x14ac:dyDescent="0.25">
      <c r="A52" t="s">
        <v>77</v>
      </c>
      <c r="B52" s="31">
        <v>12.68075</v>
      </c>
      <c r="C52" s="31">
        <v>13.193000000000001</v>
      </c>
      <c r="D52" s="31">
        <v>11.464499999999997</v>
      </c>
      <c r="E52" s="31">
        <v>10.866500000000002</v>
      </c>
      <c r="F52" s="31">
        <v>12.13625</v>
      </c>
      <c r="G52" s="31">
        <v>6.7135000000000007</v>
      </c>
      <c r="H52" s="31">
        <v>7.7372499999999977</v>
      </c>
      <c r="I52" s="32">
        <f t="shared" si="12"/>
        <v>74.791750000000008</v>
      </c>
      <c r="K52" s="31">
        <v>17.98725000000001</v>
      </c>
      <c r="L52" s="31">
        <v>13.922250000000007</v>
      </c>
      <c r="M52" s="31">
        <v>10.208500000000003</v>
      </c>
      <c r="N52" s="31">
        <v>9.6482500000000044</v>
      </c>
      <c r="O52" s="31">
        <v>10.957499999999998</v>
      </c>
      <c r="P52" s="31">
        <v>6.8122499999999979</v>
      </c>
      <c r="Q52" s="31">
        <v>5.6967500000000006</v>
      </c>
      <c r="R52" s="32">
        <f t="shared" si="1"/>
        <v>75.23275000000001</v>
      </c>
      <c r="T52">
        <v>-45.4963923421695</v>
      </c>
      <c r="U52">
        <v>0.86515218148219697</v>
      </c>
      <c r="V52">
        <v>2.53781453987031E-2</v>
      </c>
      <c r="W52">
        <v>0.64194531883351702</v>
      </c>
      <c r="Y52" s="31">
        <f t="shared" si="4"/>
        <v>11.838334764742457</v>
      </c>
      <c r="Z52" s="31">
        <f t="shared" si="5"/>
        <v>9.1751473361255336</v>
      </c>
      <c r="AA52" s="31">
        <f t="shared" si="6"/>
        <v>4.7697209502177174</v>
      </c>
      <c r="AB52" s="31">
        <f t="shared" si="7"/>
        <v>7.3948809021674116</v>
      </c>
      <c r="AC52" s="31">
        <f t="shared" si="8"/>
        <v>6.6647213442403128</v>
      </c>
      <c r="AD52" s="31">
        <f t="shared" si="9"/>
        <v>2.8376342961422685</v>
      </c>
      <c r="AE52" s="31">
        <f t="shared" si="10"/>
        <v>4.0785165821024014</v>
      </c>
      <c r="AF52" s="32">
        <f t="shared" si="3"/>
        <v>46.758956175738106</v>
      </c>
      <c r="AH52" s="33">
        <f>IFERROR((B52-Y52)/Y52,"")</f>
        <v>7.1159943691275485E-2</v>
      </c>
      <c r="AI52" s="33">
        <f>IFERROR((C52-Z52)/Z52,"")</f>
        <v>0.43790606479471755</v>
      </c>
      <c r="AJ52" s="33">
        <f>IFERROR((D52-AA52)/AA52,"")</f>
        <v>1.4035997324909946</v>
      </c>
      <c r="AK52" s="33">
        <f>IFERROR((E52-AB52)/AB52,"")</f>
        <v>0.46946247596970386</v>
      </c>
      <c r="AL52" s="33">
        <f>IFERROR((F52-AC52)/AC52,"")</f>
        <v>0.82096885573291245</v>
      </c>
      <c r="AM52" s="33">
        <f>IFERROR((G52-AD52)/AD52,"")</f>
        <v>1.3658792146426082</v>
      </c>
      <c r="AN52" s="33">
        <f>IFERROR((H52-AE52)/AE52,"")</f>
        <v>0.89707454763162575</v>
      </c>
      <c r="AP52" t="s">
        <v>77</v>
      </c>
      <c r="AQ52" s="33">
        <f>IFERROR((I52-AF52)/AF52,"")</f>
        <v>0.59951710040112749</v>
      </c>
      <c r="AR52" s="34">
        <f>I52-AF52</f>
        <v>28.032793824261901</v>
      </c>
      <c r="AT52">
        <f ca="1">RANK(AV52,$AV$6:$AV$82)</f>
        <v>43</v>
      </c>
      <c r="AU52" t="str" cm="1">
        <f t="array" aca="1" ref="AU52" ca="1">IFERROR(INDEX([1]CHW!A$6:A$82, SMALL(IF([1]CHW!AS$6:AS$82&gt;0, ROW([1]CHW!A$6:A$82)-ROW([1]CHW!A$6)+1),ROWS([1]CHW!A$6:A52))),"")</f>
        <v/>
      </c>
      <c r="AV52" s="34">
        <f ca="1">IFERROR(VLOOKUP(AU52,$AP$6:$AR$82,3,FALSE),0)</f>
        <v>0</v>
      </c>
      <c r="AX52">
        <f ca="1">RANK(AZ52,$AZ$6:$AZ$82,1)</f>
        <v>20</v>
      </c>
      <c r="AY52" t="str" cm="1">
        <f t="array" aca="1" ref="AY52" ca="1">IFERROR(INDEX([1]CHW!A$6:A$82, SMALL(IF([1]CHW!AS$6:AS$82&lt;0, ROW([1]CHW!A$6:A$82)-ROW([1]CHW!A$6)+1),ROWS([1]CHW!A$6:A52))),"")</f>
        <v/>
      </c>
      <c r="AZ52" s="35">
        <f ca="1">IFERROR(VLOOKUP(AY52,$AP$6:$AR$82,3,FALSE),0)</f>
        <v>0</v>
      </c>
      <c r="BB52">
        <f t="shared" si="11"/>
        <v>47</v>
      </c>
      <c r="BC52" t="str">
        <f ca="1">IFERROR(VLOOKUP(BB52,$AT$6:$AU$82,2,FALSE),"")</f>
        <v/>
      </c>
      <c r="BD52" t="str">
        <f ca="1">IFERROR(VLOOKUP(BB52,$AX$6:$AY$82,2,FALSE),"")</f>
        <v/>
      </c>
    </row>
    <row r="53" spans="1:56" x14ac:dyDescent="0.25">
      <c r="A53" t="s">
        <v>78</v>
      </c>
      <c r="B53" s="31">
        <v>31.559750000000008</v>
      </c>
      <c r="C53" s="31">
        <v>29.644500000000008</v>
      </c>
      <c r="D53" s="31">
        <v>25.853250000000003</v>
      </c>
      <c r="E53" s="31">
        <v>26.017999999999994</v>
      </c>
      <c r="F53" s="31">
        <v>26.537499999999998</v>
      </c>
      <c r="G53" s="31">
        <v>28.572000000000003</v>
      </c>
      <c r="H53" s="31">
        <v>28.886250000000018</v>
      </c>
      <c r="I53" s="32">
        <f t="shared" si="12"/>
        <v>197.07125000000002</v>
      </c>
      <c r="K53" s="31">
        <v>43.932999999999993</v>
      </c>
      <c r="L53" s="31">
        <v>48.689749999999997</v>
      </c>
      <c r="M53" s="31">
        <v>37.478500000000004</v>
      </c>
      <c r="N53" s="31">
        <v>33.923249999999989</v>
      </c>
      <c r="O53" s="31">
        <v>35.529000000000003</v>
      </c>
      <c r="P53" s="31">
        <v>33.229250000000008</v>
      </c>
      <c r="Q53" s="31">
        <v>34.671250000000008</v>
      </c>
      <c r="R53" s="32">
        <f t="shared" si="1"/>
        <v>267.45400000000001</v>
      </c>
      <c r="T53">
        <v>-184.025609636806</v>
      </c>
      <c r="U53">
        <v>3.5464596173951501</v>
      </c>
      <c r="V53">
        <v>7.9932698652735196E-2</v>
      </c>
      <c r="W53">
        <v>0.85848782497409903</v>
      </c>
      <c r="Y53" s="31">
        <f t="shared" si="4"/>
        <v>18.055431507088436</v>
      </c>
      <c r="Z53" s="31">
        <f t="shared" si="5"/>
        <v>28.774617255263081</v>
      </c>
      <c r="AA53" s="31">
        <f t="shared" si="6"/>
        <v>14.508530660270313</v>
      </c>
      <c r="AB53" s="31">
        <f t="shared" si="7"/>
        <v>24.251796758710729</v>
      </c>
      <c r="AC53" s="31">
        <f t="shared" si="8"/>
        <v>17.215986154336651</v>
      </c>
      <c r="AD53" s="31">
        <f t="shared" si="9"/>
        <v>16.329102713274821</v>
      </c>
      <c r="AE53" s="31">
        <f t="shared" si="10"/>
        <v>27.698553273818355</v>
      </c>
      <c r="AF53" s="32">
        <f t="shared" si="3"/>
        <v>146.83401832276238</v>
      </c>
      <c r="AH53" s="33">
        <f>IFERROR((B53-Y53)/Y53,"")</f>
        <v>0.74793662436756891</v>
      </c>
      <c r="AI53" s="33">
        <f>IFERROR((C53-Z53)/Z53,"")</f>
        <v>3.0230905836908017E-2</v>
      </c>
      <c r="AJ53" s="33">
        <f>IFERROR((D53-AA53)/AA53,"")</f>
        <v>0.78193440847843387</v>
      </c>
      <c r="AK53" s="33">
        <f>IFERROR((E53-AB53)/AB53,"")</f>
        <v>7.282772731694126E-2</v>
      </c>
      <c r="AL53" s="33">
        <f>IFERROR((F53-AC53)/AC53,"")</f>
        <v>0.54144524525626947</v>
      </c>
      <c r="AM53" s="33">
        <f>IFERROR((G53-AD53)/AD53,"")</f>
        <v>0.74975934083458606</v>
      </c>
      <c r="AN53" s="33">
        <f>IFERROR((H53-AE53)/AE53,"")</f>
        <v>4.2879377649818112E-2</v>
      </c>
      <c r="AP53" t="s">
        <v>78</v>
      </c>
      <c r="AQ53" s="33">
        <f>IFERROR((I53-AF53)/AF53,"")</f>
        <v>0.3421361905849975</v>
      </c>
      <c r="AR53" s="34">
        <f>I53-AF53</f>
        <v>50.237231677237645</v>
      </c>
      <c r="AT53">
        <f ca="1">RANK(AV53,$AV$6:$AV$82)</f>
        <v>43</v>
      </c>
      <c r="AU53" t="str" cm="1">
        <f t="array" aca="1" ref="AU53" ca="1">IFERROR(INDEX([1]CHW!A$6:A$82, SMALL(IF([1]CHW!AS$6:AS$82&gt;0, ROW([1]CHW!A$6:A$82)-ROW([1]CHW!A$6)+1),ROWS([1]CHW!A$6:A53))),"")</f>
        <v/>
      </c>
      <c r="AV53" s="34">
        <f ca="1">IFERROR(VLOOKUP(AU53,$AP$6:$AR$82,3,FALSE),0)</f>
        <v>0</v>
      </c>
      <c r="AX53">
        <f ca="1">RANK(AZ53,$AZ$6:$AZ$82,1)</f>
        <v>20</v>
      </c>
      <c r="AY53" t="str" cm="1">
        <f t="array" aca="1" ref="AY53" ca="1">IFERROR(INDEX([1]CHW!A$6:A$82, SMALL(IF([1]CHW!AS$6:AS$82&lt;0, ROW([1]CHW!A$6:A$82)-ROW([1]CHW!A$6)+1),ROWS([1]CHW!A$6:A53))),"")</f>
        <v/>
      </c>
      <c r="AZ53" s="35">
        <f ca="1">IFERROR(VLOOKUP(AY53,$AP$6:$AR$82,3,FALSE),0)</f>
        <v>0</v>
      </c>
      <c r="BB53">
        <f t="shared" si="11"/>
        <v>48</v>
      </c>
      <c r="BC53" t="str">
        <f ca="1">IFERROR(VLOOKUP(BB53,$AT$6:$AU$82,2,FALSE),"")</f>
        <v/>
      </c>
      <c r="BD53" t="str">
        <f ca="1">IFERROR(VLOOKUP(BB53,$AX$6:$AY$82,2,FALSE),"")</f>
        <v/>
      </c>
    </row>
    <row r="54" spans="1:56" x14ac:dyDescent="0.25">
      <c r="A54" t="s">
        <v>79</v>
      </c>
      <c r="B54" s="31">
        <v>24.043000000000003</v>
      </c>
      <c r="C54" s="31">
        <v>23.602749999999997</v>
      </c>
      <c r="D54" s="31">
        <v>19.406999999999996</v>
      </c>
      <c r="E54" s="31">
        <v>19.707249999999998</v>
      </c>
      <c r="F54" s="31">
        <v>18.658000000000005</v>
      </c>
      <c r="G54" s="31">
        <v>24.265249999999995</v>
      </c>
      <c r="H54" s="31">
        <v>20.193000000000005</v>
      </c>
      <c r="I54" s="32">
        <f t="shared" si="12"/>
        <v>149.87625</v>
      </c>
      <c r="K54" s="31">
        <v>71.599250000000026</v>
      </c>
      <c r="L54" s="31">
        <v>51.006750000000004</v>
      </c>
      <c r="M54" s="31">
        <v>34.717750000000009</v>
      </c>
      <c r="N54" s="31">
        <v>32.404499999999992</v>
      </c>
      <c r="O54" s="31">
        <v>29.861250000000002</v>
      </c>
      <c r="P54" s="31">
        <v>34.938000000000009</v>
      </c>
      <c r="Q54" s="31">
        <v>28.814000000000004</v>
      </c>
      <c r="R54" s="32">
        <f t="shared" si="1"/>
        <v>283.34150000000005</v>
      </c>
      <c r="T54">
        <v>-388.71270232128398</v>
      </c>
      <c r="U54">
        <v>6.8942632319374804</v>
      </c>
      <c r="V54">
        <v>0.101308063639776</v>
      </c>
      <c r="W54">
        <v>0.77974006469619395</v>
      </c>
      <c r="Y54" s="31">
        <f t="shared" si="4"/>
        <v>19.786176160854232</v>
      </c>
      <c r="Z54" s="31">
        <f t="shared" si="5"/>
        <v>11.269476277033135</v>
      </c>
      <c r="AA54" s="31">
        <f t="shared" si="6"/>
        <v>-11.450656890714519</v>
      </c>
      <c r="AB54" s="31">
        <f t="shared" si="7"/>
        <v>12.628553053702859</v>
      </c>
      <c r="AC54" s="31">
        <f t="shared" si="8"/>
        <v>-7.3455917956703125</v>
      </c>
      <c r="AD54" s="31">
        <f t="shared" si="9"/>
        <v>0.72155930005580871</v>
      </c>
      <c r="AE54" s="31">
        <f t="shared" si="10"/>
        <v>14.498009949472628</v>
      </c>
      <c r="AF54" s="32">
        <f t="shared" si="3"/>
        <v>40.107526054733832</v>
      </c>
      <c r="AH54" s="33">
        <f>IFERROR((B54-Y54)/Y54,"")</f>
        <v>0.21514130898963904</v>
      </c>
      <c r="AI54" s="33">
        <f>IFERROR((C54-Z54)/Z54,"")</f>
        <v>1.0943963516833266</v>
      </c>
      <c r="AJ54" s="33">
        <f>IFERROR((D54-AA54)/AA54,"")</f>
        <v>-2.6948372643788998</v>
      </c>
      <c r="AK54" s="33">
        <f>IFERROR((E54-AB54)/AB54,"")</f>
        <v>0.560531116763339</v>
      </c>
      <c r="AL54" s="33">
        <f>IFERROR((F54-AC54)/AC54,"")</f>
        <v>-3.5400267968875601</v>
      </c>
      <c r="AM54" s="33">
        <f>IFERROR((G54-AD54)/AD54,"")</f>
        <v>32.628906173232345</v>
      </c>
      <c r="AN54" s="33">
        <f>IFERROR((H54-AE54)/AE54,"")</f>
        <v>0.3928118459274843</v>
      </c>
      <c r="AP54" t="s">
        <v>79</v>
      </c>
      <c r="AQ54" s="33">
        <f>IFERROR((I54-AF54)/AF54,"")</f>
        <v>2.7368610019841983</v>
      </c>
      <c r="AR54" s="34">
        <f>I54-AF54</f>
        <v>109.76872394526617</v>
      </c>
      <c r="AT54">
        <f ca="1">RANK(AV54,$AV$6:$AV$82)</f>
        <v>43</v>
      </c>
      <c r="AU54" t="str" cm="1">
        <f t="array" aca="1" ref="AU54" ca="1">IFERROR(INDEX([1]CHW!A$6:A$82, SMALL(IF([1]CHW!AS$6:AS$82&gt;0, ROW([1]CHW!A$6:A$82)-ROW([1]CHW!A$6)+1),ROWS([1]CHW!A$6:A54))),"")</f>
        <v/>
      </c>
      <c r="AV54" s="34">
        <f ca="1">IFERROR(VLOOKUP(AU54,$AP$6:$AR$82,3,FALSE),0)</f>
        <v>0</v>
      </c>
      <c r="AX54">
        <f ca="1">RANK(AZ54,$AZ$6:$AZ$82,1)</f>
        <v>20</v>
      </c>
      <c r="AY54" t="str" cm="1">
        <f t="array" aca="1" ref="AY54" ca="1">IFERROR(INDEX([1]CHW!A$6:A$82, SMALL(IF([1]CHW!AS$6:AS$82&lt;0, ROW([1]CHW!A$6:A$82)-ROW([1]CHW!A$6)+1),ROWS([1]CHW!A$6:A54))),"")</f>
        <v/>
      </c>
      <c r="AZ54" s="35">
        <f ca="1">IFERROR(VLOOKUP(AY54,$AP$6:$AR$82,3,FALSE),0)</f>
        <v>0</v>
      </c>
      <c r="BB54">
        <f t="shared" si="11"/>
        <v>49</v>
      </c>
      <c r="BC54" t="str">
        <f ca="1">IFERROR(VLOOKUP(BB54,$AT$6:$AU$82,2,FALSE),"")</f>
        <v/>
      </c>
      <c r="BD54" t="str">
        <f ca="1">IFERROR(VLOOKUP(BB54,$AX$6:$AY$82,2,FALSE),"")</f>
        <v/>
      </c>
    </row>
    <row r="55" spans="1:56" x14ac:dyDescent="0.25">
      <c r="A55" t="s">
        <v>80</v>
      </c>
      <c r="B55" s="31">
        <v>52.263249999999985</v>
      </c>
      <c r="C55" s="31">
        <v>41.469750000000012</v>
      </c>
      <c r="D55" s="31">
        <v>39.840999999999994</v>
      </c>
      <c r="E55" s="31">
        <v>46.39</v>
      </c>
      <c r="F55" s="31">
        <v>39.273250000000012</v>
      </c>
      <c r="G55" s="31">
        <v>47.800250000000013</v>
      </c>
      <c r="H55" s="31">
        <v>43.190250000000013</v>
      </c>
      <c r="I55" s="32">
        <f t="shared" si="12"/>
        <v>310.22775000000001</v>
      </c>
      <c r="K55" s="31">
        <v>71.398750000000007</v>
      </c>
      <c r="L55" s="31">
        <v>58.063750000000027</v>
      </c>
      <c r="M55" s="31">
        <v>60.892749999999999</v>
      </c>
      <c r="N55" s="31">
        <v>61.37375000000003</v>
      </c>
      <c r="O55" s="31">
        <v>60.47825000000001</v>
      </c>
      <c r="P55" s="31">
        <v>59.356750000000027</v>
      </c>
      <c r="Q55" s="31">
        <v>59.212249999999983</v>
      </c>
      <c r="R55" s="32">
        <f t="shared" si="1"/>
        <v>430.77625000000012</v>
      </c>
      <c r="T55">
        <v>-121.463685376523</v>
      </c>
      <c r="U55">
        <v>2.58972974980143</v>
      </c>
      <c r="V55">
        <v>9.5803761557624295E-2</v>
      </c>
      <c r="W55">
        <v>0.34471858031984098</v>
      </c>
      <c r="Y55" s="31">
        <f t="shared" si="4"/>
        <v>53.545671586242449</v>
      </c>
      <c r="Z55" s="31">
        <f t="shared" si="5"/>
        <v>44.228955553068445</v>
      </c>
      <c r="AA55" s="31">
        <f t="shared" si="6"/>
        <v>45.168189748134289</v>
      </c>
      <c r="AB55" s="31">
        <f t="shared" si="7"/>
        <v>54.986126252698377</v>
      </c>
      <c r="AC55" s="31">
        <f t="shared" si="8"/>
        <v>48.217663209099399</v>
      </c>
      <c r="AD55" s="31">
        <f t="shared" si="9"/>
        <v>47.959112792311203</v>
      </c>
      <c r="AE55" s="31">
        <f t="shared" si="10"/>
        <v>54.647471681876944</v>
      </c>
      <c r="AF55" s="32">
        <f t="shared" si="3"/>
        <v>348.75319082343111</v>
      </c>
      <c r="AH55" s="33">
        <f>IFERROR((B55-Y55)/Y55,"")</f>
        <v>-2.3950051390745051E-2</v>
      </c>
      <c r="AI55" s="33">
        <f>IFERROR((C55-Z55)/Z55,"")</f>
        <v>-6.2384596664458419E-2</v>
      </c>
      <c r="AJ55" s="33">
        <f>IFERROR((D55-AA55)/AA55,"")</f>
        <v>-0.11794118333808892</v>
      </c>
      <c r="AK55" s="33">
        <f>IFERROR((E55-AB55)/AB55,"")</f>
        <v>-0.15633263949515869</v>
      </c>
      <c r="AL55" s="33">
        <f>IFERROR((F55-AC55)/AC55,"")</f>
        <v>-0.18550076079612754</v>
      </c>
      <c r="AM55" s="33">
        <f>IFERROR((G55-AD55)/AD55,"")</f>
        <v>-3.3124631183056186E-3</v>
      </c>
      <c r="AN55" s="33">
        <f>IFERROR((H55-AE55)/AE55,"")</f>
        <v>-0.20965693982282724</v>
      </c>
      <c r="AP55" t="s">
        <v>80</v>
      </c>
      <c r="AQ55" s="33">
        <f>IFERROR((I55-AF55)/AF55,"")</f>
        <v>-0.11046620314059288</v>
      </c>
      <c r="AR55" s="34">
        <f>I55-AF55</f>
        <v>-38.525440823431097</v>
      </c>
      <c r="AT55">
        <f ca="1">RANK(AV55,$AV$6:$AV$82)</f>
        <v>43</v>
      </c>
      <c r="AU55" t="str" cm="1">
        <f t="array" aca="1" ref="AU55" ca="1">IFERROR(INDEX([1]CHW!A$6:A$82, SMALL(IF([1]CHW!AS$6:AS$82&gt;0, ROW([1]CHW!A$6:A$82)-ROW([1]CHW!A$6)+1),ROWS([1]CHW!A$6:A55))),"")</f>
        <v/>
      </c>
      <c r="AV55" s="34">
        <f ca="1">IFERROR(VLOOKUP(AU55,$AP$6:$AR$82,3,FALSE),0)</f>
        <v>0</v>
      </c>
      <c r="AX55">
        <f ca="1">RANK(AZ55,$AZ$6:$AZ$82,1)</f>
        <v>20</v>
      </c>
      <c r="AY55" t="str" cm="1">
        <f t="array" aca="1" ref="AY55" ca="1">IFERROR(INDEX([1]CHW!A$6:A$82, SMALL(IF([1]CHW!AS$6:AS$82&lt;0, ROW([1]CHW!A$6:A$82)-ROW([1]CHW!A$6)+1),ROWS([1]CHW!A$6:A55))),"")</f>
        <v/>
      </c>
      <c r="AZ55" s="35">
        <f ca="1">IFERROR(VLOOKUP(AY55,$AP$6:$AR$82,3,FALSE),0)</f>
        <v>0</v>
      </c>
      <c r="BB55">
        <f t="shared" si="11"/>
        <v>50</v>
      </c>
      <c r="BC55" t="str">
        <f ca="1">IFERROR(VLOOKUP(BB55,$AT$6:$AU$82,2,FALSE),"")</f>
        <v/>
      </c>
      <c r="BD55" t="str">
        <f ca="1">IFERROR(VLOOKUP(BB55,$AX$6:$AY$82,2,FALSE),"")</f>
        <v/>
      </c>
    </row>
    <row r="56" spans="1:56" x14ac:dyDescent="0.25">
      <c r="A56" t="s">
        <v>81</v>
      </c>
      <c r="B56" s="31">
        <v>7.2389999999999972</v>
      </c>
      <c r="C56" s="31">
        <v>6.4869999999999983</v>
      </c>
      <c r="D56" s="31">
        <v>5.7164999999999999</v>
      </c>
      <c r="E56" s="31">
        <v>6.0052500000000011</v>
      </c>
      <c r="F56" s="31">
        <v>5.2055000000000007</v>
      </c>
      <c r="G56" s="31">
        <v>4.1337499999999983</v>
      </c>
      <c r="H56" s="31">
        <v>4.0367499999999987</v>
      </c>
      <c r="I56" s="32">
        <f t="shared" si="12"/>
        <v>38.82374999999999</v>
      </c>
      <c r="K56" s="31">
        <v>11.506499999999994</v>
      </c>
      <c r="L56" s="31">
        <v>6.5070000000000014</v>
      </c>
      <c r="M56" s="31">
        <v>4.1802500000000009</v>
      </c>
      <c r="N56" s="31">
        <v>3.9917499999999997</v>
      </c>
      <c r="O56" s="31">
        <v>3.2754999999999996</v>
      </c>
      <c r="P56" s="31">
        <v>1.6204999999999996</v>
      </c>
      <c r="Q56" s="31">
        <v>1.2352499999999993</v>
      </c>
      <c r="R56" s="32">
        <f t="shared" si="1"/>
        <v>32.316749999999992</v>
      </c>
      <c r="T56">
        <v>-58.876989708220798</v>
      </c>
      <c r="U56">
        <v>1.0424308646601099</v>
      </c>
      <c r="V56">
        <v>-1.7966909064520201E-2</v>
      </c>
      <c r="W56">
        <v>0.74244442816845402</v>
      </c>
      <c r="Y56" s="31">
        <f t="shared" si="4"/>
        <v>2.7444078073951248</v>
      </c>
      <c r="Z56" s="31">
        <f t="shared" si="5"/>
        <v>-0.13074411288314369</v>
      </c>
      <c r="AA56" s="31">
        <f t="shared" si="6"/>
        <v>-3.7330689652499176</v>
      </c>
      <c r="AB56" s="31">
        <f t="shared" si="7"/>
        <v>0.40161308817701924</v>
      </c>
      <c r="AC56" s="31">
        <f t="shared" si="8"/>
        <v>-3.3391136339757681</v>
      </c>
      <c r="AD56" s="31">
        <f t="shared" si="9"/>
        <v>-4.3918973866131568</v>
      </c>
      <c r="AE56" s="31">
        <f t="shared" si="10"/>
        <v>-1.3978513860570487</v>
      </c>
      <c r="AF56" s="32">
        <f t="shared" si="3"/>
        <v>-9.8466545892068922</v>
      </c>
      <c r="AH56" s="33">
        <f>IFERROR((B56-Y56)/Y56,"")</f>
        <v>1.6377275201206152</v>
      </c>
      <c r="AI56" s="33">
        <f>IFERROR((C56-Z56)/Z56,"")</f>
        <v>-50.616000728062922</v>
      </c>
      <c r="AJ56" s="33">
        <f>IFERROR((D56-AA56)/AA56,"")</f>
        <v>-2.5313137938819987</v>
      </c>
      <c r="AK56" s="33">
        <f>IFERROR((E56-AB56)/AB56,"")</f>
        <v>13.952824439210167</v>
      </c>
      <c r="AL56" s="33">
        <f>IFERROR((F56-AC56)/AC56,"")</f>
        <v>-2.5589466459103369</v>
      </c>
      <c r="AM56" s="33">
        <f>IFERROR((G56-AD56)/AD56,"")</f>
        <v>-1.9412218993549322</v>
      </c>
      <c r="AN56" s="33">
        <f>IFERROR((H56-AE56)/AE56,"")</f>
        <v>-3.8878248719891113</v>
      </c>
      <c r="AP56" t="s">
        <v>81</v>
      </c>
      <c r="AQ56" s="33">
        <f>IFERROR((I56-AF56)/AF56,"")</f>
        <v>-4.9428365896530435</v>
      </c>
      <c r="AR56" s="34">
        <f>I56-AF56</f>
        <v>48.670404589206882</v>
      </c>
      <c r="AT56">
        <f ca="1">RANK(AV56,$AV$6:$AV$82)</f>
        <v>43</v>
      </c>
      <c r="AU56" t="str" cm="1">
        <f t="array" aca="1" ref="AU56" ca="1">IFERROR(INDEX([1]CHW!A$6:A$82, SMALL(IF([1]CHW!AS$6:AS$82&gt;0, ROW([1]CHW!A$6:A$82)-ROW([1]CHW!A$6)+1),ROWS([1]CHW!A$6:A56))),"")</f>
        <v/>
      </c>
      <c r="AV56" s="34">
        <f ca="1">IFERROR(VLOOKUP(AU56,$AP$6:$AR$82,3,FALSE),0)</f>
        <v>0</v>
      </c>
      <c r="AX56">
        <f ca="1">RANK(AZ56,$AZ$6:$AZ$82,1)</f>
        <v>20</v>
      </c>
      <c r="AY56" t="str" cm="1">
        <f t="array" aca="1" ref="AY56" ca="1">IFERROR(INDEX([1]CHW!A$6:A$82, SMALL(IF([1]CHW!AS$6:AS$82&lt;0, ROW([1]CHW!A$6:A$82)-ROW([1]CHW!A$6)+1),ROWS([1]CHW!A$6:A56))),"")</f>
        <v/>
      </c>
      <c r="AZ56" s="35">
        <f ca="1">IFERROR(VLOOKUP(AY56,$AP$6:$AR$82,3,FALSE),0)</f>
        <v>0</v>
      </c>
      <c r="BB56">
        <f t="shared" si="11"/>
        <v>51</v>
      </c>
      <c r="BC56" t="str">
        <f ca="1">IFERROR(VLOOKUP(BB56,$AT$6:$AU$82,2,FALSE),"")</f>
        <v/>
      </c>
      <c r="BD56" t="str">
        <f ca="1">IFERROR(VLOOKUP(BB56,$AX$6:$AY$82,2,FALSE),"")</f>
        <v/>
      </c>
    </row>
    <row r="57" spans="1:56" x14ac:dyDescent="0.25">
      <c r="A57" t="s">
        <v>82</v>
      </c>
      <c r="B57" s="31">
        <v>49.575999999999993</v>
      </c>
      <c r="C57" s="31">
        <v>41.608249999999991</v>
      </c>
      <c r="D57" s="31">
        <v>38.651749999999986</v>
      </c>
      <c r="E57" s="31">
        <v>39.644749999999981</v>
      </c>
      <c r="F57" s="31">
        <v>37.949999999999996</v>
      </c>
      <c r="G57" s="31">
        <v>45.094999999999992</v>
      </c>
      <c r="H57" s="31">
        <v>43.93575000000002</v>
      </c>
      <c r="I57" s="32">
        <f t="shared" si="12"/>
        <v>296.4615</v>
      </c>
      <c r="K57" s="31">
        <v>159.21350000000018</v>
      </c>
      <c r="L57" s="31">
        <v>124.11149999999989</v>
      </c>
      <c r="M57" s="31">
        <v>101.34949999999999</v>
      </c>
      <c r="N57" s="31">
        <v>95.56324999999994</v>
      </c>
      <c r="O57" s="31">
        <v>106.22549999999997</v>
      </c>
      <c r="P57" s="31">
        <v>103.74174999999997</v>
      </c>
      <c r="Q57" s="31">
        <v>102.85025</v>
      </c>
      <c r="R57" s="32">
        <f t="shared" si="1"/>
        <v>793.05524999999989</v>
      </c>
      <c r="T57">
        <v>-619.47070624152798</v>
      </c>
      <c r="U57">
        <v>11.654908867893701</v>
      </c>
      <c r="V57">
        <v>-0.12574417564454199</v>
      </c>
      <c r="W57">
        <v>0.81907738235487804</v>
      </c>
      <c r="Y57" s="31">
        <f t="shared" si="4"/>
        <v>63.343228325851015</v>
      </c>
      <c r="Z57" s="31">
        <f t="shared" si="5"/>
        <v>51.318812801996465</v>
      </c>
      <c r="AA57" s="31">
        <f t="shared" si="6"/>
        <v>14.979590143081168</v>
      </c>
      <c r="AB57" s="31">
        <f t="shared" si="7"/>
        <v>56.777996781273515</v>
      </c>
      <c r="AC57" s="31">
        <f t="shared" si="8"/>
        <v>34.502881719180138</v>
      </c>
      <c r="AD57" s="31">
        <f t="shared" si="9"/>
        <v>38.413482811657794</v>
      </c>
      <c r="AE57" s="31">
        <f t="shared" si="10"/>
        <v>74.46835881277913</v>
      </c>
      <c r="AF57" s="32">
        <f t="shared" si="3"/>
        <v>333.8043513958192</v>
      </c>
      <c r="AH57" s="33">
        <f>IFERROR((B57-Y57)/Y57,"")</f>
        <v>-0.21734333234532152</v>
      </c>
      <c r="AI57" s="33">
        <f>IFERROR((C57-Z57)/Z57,"")</f>
        <v>-0.1892203321121782</v>
      </c>
      <c r="AJ57" s="33">
        <f>IFERROR((D57-AA57)/AA57,"")</f>
        <v>1.5802942290682505</v>
      </c>
      <c r="AK57" s="33">
        <f>IFERROR((E57-AB57)/AB57,"")</f>
        <v>-0.30175856410144453</v>
      </c>
      <c r="AL57" s="33">
        <f>IFERROR((F57-AC57)/AC57,"")</f>
        <v>9.9908126772599581E-2</v>
      </c>
      <c r="AM57" s="33">
        <f>IFERROR((G57-AD57)/AD57,"")</f>
        <v>0.17393677165649971</v>
      </c>
      <c r="AN57" s="33">
        <f>IFERROR((H57-AE57)/AE57,"")</f>
        <v>-0.41000781136510783</v>
      </c>
      <c r="AP57" t="s">
        <v>82</v>
      </c>
      <c r="AQ57" s="33">
        <f>IFERROR((I57-AF57)/AF57,"")</f>
        <v>-0.11187047514410234</v>
      </c>
      <c r="AR57" s="34">
        <f>I57-AF57</f>
        <v>-37.342851395819196</v>
      </c>
      <c r="AT57">
        <f ca="1">RANK(AV57,$AV$6:$AV$82)</f>
        <v>43</v>
      </c>
      <c r="AU57" t="str" cm="1">
        <f t="array" aca="1" ref="AU57" ca="1">IFERROR(INDEX([1]CHW!A$6:A$82, SMALL(IF([1]CHW!AS$6:AS$82&gt;0, ROW([1]CHW!A$6:A$82)-ROW([1]CHW!A$6)+1),ROWS([1]CHW!A$6:A57))),"")</f>
        <v/>
      </c>
      <c r="AV57" s="34">
        <f ca="1">IFERROR(VLOOKUP(AU57,$AP$6:$AR$82,3,FALSE),0)</f>
        <v>0</v>
      </c>
      <c r="AX57">
        <f ca="1">RANK(AZ57,$AZ$6:$AZ$82,1)</f>
        <v>20</v>
      </c>
      <c r="AY57" t="str" cm="1">
        <f t="array" aca="1" ref="AY57" ca="1">IFERROR(INDEX([1]CHW!A$6:A$82, SMALL(IF([1]CHW!AS$6:AS$82&lt;0, ROW([1]CHW!A$6:A$82)-ROW([1]CHW!A$6)+1),ROWS([1]CHW!A$6:A57))),"")</f>
        <v/>
      </c>
      <c r="AZ57" s="35">
        <f ca="1">IFERROR(VLOOKUP(AY57,$AP$6:$AR$82,3,FALSE),0)</f>
        <v>0</v>
      </c>
      <c r="BB57">
        <f t="shared" si="11"/>
        <v>52</v>
      </c>
      <c r="BC57" t="str">
        <f ca="1">IFERROR(VLOOKUP(BB57,$AT$6:$AU$82,2,FALSE),"")</f>
        <v/>
      </c>
      <c r="BD57" t="str">
        <f ca="1">IFERROR(VLOOKUP(BB57,$AX$6:$AY$82,2,FALSE),"")</f>
        <v/>
      </c>
    </row>
    <row r="58" spans="1:56" x14ac:dyDescent="0.25">
      <c r="A58" t="s">
        <v>83</v>
      </c>
      <c r="B58" s="31">
        <v>3.725750000000001</v>
      </c>
      <c r="C58" s="31">
        <v>3.0665</v>
      </c>
      <c r="D58" s="31">
        <v>1.9580000000000002</v>
      </c>
      <c r="E58" s="31">
        <v>2.53525</v>
      </c>
      <c r="F58" s="31">
        <v>2.6207499999999997</v>
      </c>
      <c r="G58" s="31">
        <v>4.4417499999999999</v>
      </c>
      <c r="H58" s="31">
        <v>6.2337499999999997</v>
      </c>
      <c r="I58" s="32">
        <f t="shared" si="12"/>
        <v>24.58175</v>
      </c>
      <c r="K58" s="31">
        <v>7.0930000000000009</v>
      </c>
      <c r="L58" s="31">
        <v>4.8174999999999981</v>
      </c>
      <c r="M58" s="31">
        <v>2.9142500000000005</v>
      </c>
      <c r="N58" s="31">
        <v>3.1460000000000008</v>
      </c>
      <c r="O58" s="31">
        <v>3.4362499999999998</v>
      </c>
      <c r="P58" s="31">
        <v>2.9617499999999999</v>
      </c>
      <c r="Q58" s="31">
        <v>5.4639999999999986</v>
      </c>
      <c r="R58" s="32">
        <f t="shared" si="1"/>
        <v>29.832750000000001</v>
      </c>
      <c r="T58">
        <v>-40.6373112911213</v>
      </c>
      <c r="U58">
        <v>0.73055657601275603</v>
      </c>
      <c r="V58">
        <v>-2.88603684236483E-3</v>
      </c>
      <c r="W58">
        <v>0.78524125156288205</v>
      </c>
      <c r="Y58" s="31">
        <f t="shared" si="4"/>
        <v>1.222890858117994</v>
      </c>
      <c r="Z58" s="31">
        <f t="shared" si="5"/>
        <v>0.34915053996187462</v>
      </c>
      <c r="AA58" s="31">
        <f t="shared" si="6"/>
        <v>-2.3596467933575971</v>
      </c>
      <c r="AB58" s="31">
        <f t="shared" si="7"/>
        <v>0.80490191440973335</v>
      </c>
      <c r="AC58" s="31">
        <f t="shared" si="8"/>
        <v>-0.91106937126633469</v>
      </c>
      <c r="AD58" s="31">
        <f t="shared" si="9"/>
        <v>-1.0072798671622865</v>
      </c>
      <c r="AE58" s="31">
        <f t="shared" si="10"/>
        <v>3.7552748495479209</v>
      </c>
      <c r="AF58" s="32">
        <f t="shared" si="3"/>
        <v>1.8542221302513047</v>
      </c>
      <c r="AH58" s="33">
        <f>IFERROR((B58-Y58)/Y58,"")</f>
        <v>2.0466741780487752</v>
      </c>
      <c r="AI58" s="33">
        <f>IFERROR((C58-Z58)/Z58,"")</f>
        <v>7.7827445443299199</v>
      </c>
      <c r="AJ58" s="33">
        <f>IFERROR((D58-AA58)/AA58,"")</f>
        <v>-1.8297852057823942</v>
      </c>
      <c r="AK58" s="33">
        <f>IFERROR((E58-AB58)/AB58,"")</f>
        <v>2.1497626662488432</v>
      </c>
      <c r="AL58" s="33">
        <f>IFERROR((F58-AC58)/AC58,"")</f>
        <v>-3.8765647080828831</v>
      </c>
      <c r="AM58" s="33">
        <f>IFERROR((G58-AD58)/AD58,"")</f>
        <v>-5.4096483458101057</v>
      </c>
      <c r="AN58" s="33">
        <f>IFERROR((H58-AE58)/AE58,"")</f>
        <v>0.65999833560796495</v>
      </c>
      <c r="AP58" t="s">
        <v>83</v>
      </c>
      <c r="AQ58" s="33">
        <f>IFERROR((I58-AF58)/AF58,"")</f>
        <v>12.257176472523499</v>
      </c>
      <c r="AR58" s="34">
        <f>I58-AF58</f>
        <v>22.727527869748695</v>
      </c>
      <c r="AT58">
        <f ca="1">RANK(AV58,$AV$6:$AV$82)</f>
        <v>43</v>
      </c>
      <c r="AU58" t="str" cm="1">
        <f t="array" aca="1" ref="AU58" ca="1">IFERROR(INDEX([1]CHW!A$6:A$82, SMALL(IF([1]CHW!AS$6:AS$82&gt;0, ROW([1]CHW!A$6:A$82)-ROW([1]CHW!A$6)+1),ROWS([1]CHW!A$6:A58))),"")</f>
        <v/>
      </c>
      <c r="AV58" s="34">
        <f ca="1">IFERROR(VLOOKUP(AU58,$AP$6:$AR$82,3,FALSE),0)</f>
        <v>0</v>
      </c>
      <c r="AX58">
        <f ca="1">RANK(AZ58,$AZ$6:$AZ$82,1)</f>
        <v>20</v>
      </c>
      <c r="AY58" t="str" cm="1">
        <f t="array" aca="1" ref="AY58" ca="1">IFERROR(INDEX([1]CHW!A$6:A$82, SMALL(IF([1]CHW!AS$6:AS$82&lt;0, ROW([1]CHW!A$6:A$82)-ROW([1]CHW!A$6)+1),ROWS([1]CHW!A$6:A58))),"")</f>
        <v/>
      </c>
      <c r="AZ58" s="35">
        <f ca="1">IFERROR(VLOOKUP(AY58,$AP$6:$AR$82,3,FALSE),0)</f>
        <v>0</v>
      </c>
      <c r="BB58">
        <f t="shared" si="11"/>
        <v>53</v>
      </c>
      <c r="BC58" t="str">
        <f ca="1">IFERROR(VLOOKUP(BB58,$AT$6:$AU$82,2,FALSE),"")</f>
        <v/>
      </c>
      <c r="BD58" t="str">
        <f ca="1">IFERROR(VLOOKUP(BB58,$AX$6:$AY$82,2,FALSE),"")</f>
        <v/>
      </c>
    </row>
    <row r="59" spans="1:56" x14ac:dyDescent="0.25">
      <c r="A59" t="s">
        <v>84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0.11224999999999997</v>
      </c>
      <c r="H59" s="31">
        <v>0</v>
      </c>
      <c r="I59" s="32">
        <f t="shared" si="12"/>
        <v>0.11224999999999997</v>
      </c>
      <c r="K59" s="31">
        <v>2.0157499999999997</v>
      </c>
      <c r="L59" s="31">
        <v>1.7025000000000006</v>
      </c>
      <c r="M59" s="31">
        <v>1.3637499999999996</v>
      </c>
      <c r="N59" s="31">
        <v>1.3247500000000001</v>
      </c>
      <c r="O59" s="31">
        <v>1.2445000000000002</v>
      </c>
      <c r="P59" s="31">
        <v>1.2885</v>
      </c>
      <c r="Q59" s="31">
        <v>1.0925000000000002</v>
      </c>
      <c r="R59" s="32">
        <f t="shared" si="1"/>
        <v>10.032250000000001</v>
      </c>
      <c r="T59">
        <v>-8.1524121675416499</v>
      </c>
      <c r="U59">
        <v>0.15469561512944299</v>
      </c>
      <c r="V59">
        <v>-7.66313503294507E-3</v>
      </c>
      <c r="W59">
        <v>0.72073625872404601</v>
      </c>
      <c r="Y59" s="31">
        <f t="shared" si="4"/>
        <v>0.57617736105582196</v>
      </c>
      <c r="Z59" s="31">
        <f t="shared" si="5"/>
        <v>0.62298354701167746</v>
      </c>
      <c r="AA59" s="31">
        <f t="shared" si="6"/>
        <v>4.9426502615199985E-2</v>
      </c>
      <c r="AB59" s="31">
        <f t="shared" si="7"/>
        <v>0.70190906362557637</v>
      </c>
      <c r="AC59" s="31">
        <f t="shared" si="8"/>
        <v>0.11444994180784074</v>
      </c>
      <c r="AD59" s="31">
        <f t="shared" si="9"/>
        <v>0.27034571647942163</v>
      </c>
      <c r="AE59" s="31">
        <f t="shared" si="10"/>
        <v>0.63141971986573608</v>
      </c>
      <c r="AF59" s="32">
        <f t="shared" si="3"/>
        <v>2.9667118524612741</v>
      </c>
      <c r="AH59" s="33">
        <f>IFERROR((B59-Y59)/Y59,"")</f>
        <v>-1</v>
      </c>
      <c r="AI59" s="33">
        <f>IFERROR((C59-Z59)/Z59,"")</f>
        <v>-1</v>
      </c>
      <c r="AJ59" s="33">
        <f>IFERROR((D59-AA59)/AA59,"")</f>
        <v>-1</v>
      </c>
      <c r="AK59" s="33">
        <f>IFERROR((E59-AB59)/AB59,"")</f>
        <v>-1</v>
      </c>
      <c r="AL59" s="33">
        <f>IFERROR((F59-AC59)/AC59,"")</f>
        <v>-1</v>
      </c>
      <c r="AM59" s="33">
        <f>IFERROR((G59-AD59)/AD59,"")</f>
        <v>-0.58479090602293937</v>
      </c>
      <c r="AN59" s="33">
        <f>IFERROR((H59-AE59)/AE59,"")</f>
        <v>-1</v>
      </c>
      <c r="AP59" t="s">
        <v>84</v>
      </c>
      <c r="AQ59" s="33">
        <f>IFERROR((I59-AF59)/AF59,"")</f>
        <v>-0.96216349764239018</v>
      </c>
      <c r="AR59" s="34">
        <f>I59-AF59</f>
        <v>-2.8544618524612742</v>
      </c>
      <c r="AT59">
        <f ca="1">RANK(AV59,$AV$6:$AV$82)</f>
        <v>43</v>
      </c>
      <c r="AU59" t="str" cm="1">
        <f t="array" aca="1" ref="AU59" ca="1">IFERROR(INDEX([1]CHW!A$6:A$82, SMALL(IF([1]CHW!AS$6:AS$82&gt;0, ROW([1]CHW!A$6:A$82)-ROW([1]CHW!A$6)+1),ROWS([1]CHW!A$6:A59))),"")</f>
        <v/>
      </c>
      <c r="AV59" s="34">
        <f ca="1">IFERROR(VLOOKUP(AU59,$AP$6:$AR$82,3,FALSE),0)</f>
        <v>0</v>
      </c>
      <c r="AX59">
        <f ca="1">RANK(AZ59,$AZ$6:$AZ$82,1)</f>
        <v>20</v>
      </c>
      <c r="AY59" t="str" cm="1">
        <f t="array" aca="1" ref="AY59" ca="1">IFERROR(INDEX([1]CHW!A$6:A$82, SMALL(IF([1]CHW!AS$6:AS$82&lt;0, ROW([1]CHW!A$6:A$82)-ROW([1]CHW!A$6)+1),ROWS([1]CHW!A$6:A59))),"")</f>
        <v/>
      </c>
      <c r="AZ59" s="35">
        <f ca="1">IFERROR(VLOOKUP(AY59,$AP$6:$AR$82,3,FALSE),0)</f>
        <v>0</v>
      </c>
      <c r="BB59">
        <f t="shared" si="11"/>
        <v>54</v>
      </c>
      <c r="BC59" t="str">
        <f ca="1">IFERROR(VLOOKUP(BB59,$AT$6:$AU$82,2,FALSE),"")</f>
        <v/>
      </c>
      <c r="BD59" t="str">
        <f ca="1">IFERROR(VLOOKUP(BB59,$AX$6:$AY$82,2,FALSE),"")</f>
        <v/>
      </c>
    </row>
    <row r="60" spans="1:56" x14ac:dyDescent="0.25">
      <c r="A60" t="s">
        <v>85</v>
      </c>
      <c r="B60" s="31">
        <v>4.5072499999999991</v>
      </c>
      <c r="C60" s="31">
        <v>3.5947499999999994</v>
      </c>
      <c r="D60" s="31">
        <v>2.6240000000000014</v>
      </c>
      <c r="E60" s="31">
        <v>3.0444999999999993</v>
      </c>
      <c r="F60" s="31">
        <v>2.4952500000000004</v>
      </c>
      <c r="G60" s="31">
        <v>3.7554999999999996</v>
      </c>
      <c r="H60" s="31">
        <v>4.1429999999999998</v>
      </c>
      <c r="I60" s="32">
        <f t="shared" si="12"/>
        <v>24.164249999999996</v>
      </c>
      <c r="K60" s="31">
        <v>16.278000000000002</v>
      </c>
      <c r="L60" s="31">
        <v>13.171999999999995</v>
      </c>
      <c r="M60" s="31">
        <v>8.1172499999999985</v>
      </c>
      <c r="N60" s="31">
        <v>7.6817499999999992</v>
      </c>
      <c r="O60" s="31">
        <v>8.8937499999999989</v>
      </c>
      <c r="P60" s="31">
        <v>8.4174999999999986</v>
      </c>
      <c r="Q60" s="31">
        <v>8.881000000000002</v>
      </c>
      <c r="R60" s="32">
        <f t="shared" si="1"/>
        <v>71.441249999999997</v>
      </c>
      <c r="T60">
        <v>-59.449103770722402</v>
      </c>
      <c r="U60">
        <v>1.0879651740044101</v>
      </c>
      <c r="V60">
        <v>2.86125018087755E-2</v>
      </c>
      <c r="W60">
        <v>0.88439958448306999</v>
      </c>
      <c r="Y60" s="31">
        <f t="shared" si="4"/>
        <v>8.4534494839346674</v>
      </c>
      <c r="Z60" s="31">
        <f t="shared" si="5"/>
        <v>7.1398917954242718</v>
      </c>
      <c r="AA60" s="31">
        <f t="shared" si="6"/>
        <v>1.1852578137945269</v>
      </c>
      <c r="AB60" s="31">
        <f t="shared" si="7"/>
        <v>4.7885327998893681</v>
      </c>
      <c r="AC60" s="31">
        <f t="shared" si="8"/>
        <v>3.3973162262099876</v>
      </c>
      <c r="AD60" s="31">
        <f t="shared" si="9"/>
        <v>3.3360541175576275</v>
      </c>
      <c r="AE60" s="31">
        <f t="shared" si="10"/>
        <v>6.7995338156484504</v>
      </c>
      <c r="AF60" s="32">
        <f t="shared" si="3"/>
        <v>35.100036052458897</v>
      </c>
      <c r="AH60" s="33">
        <f>IFERROR((B60-Y60)/Y60,"")</f>
        <v>-0.46681529137119837</v>
      </c>
      <c r="AI60" s="33">
        <f>IFERROR((C60-Z60)/Z60,"")</f>
        <v>-0.49652598344644949</v>
      </c>
      <c r="AJ60" s="33">
        <f>IFERROR((D60-AA60)/AA60,"")</f>
        <v>1.2138643335321568</v>
      </c>
      <c r="AK60" s="33">
        <f>IFERROR((E60-AB60)/AB60,"")</f>
        <v>-0.36421026497503828</v>
      </c>
      <c r="AL60" s="33">
        <f>IFERROR((F60-AC60)/AC60,"")</f>
        <v>-0.26552318540459313</v>
      </c>
      <c r="AM60" s="33">
        <f>IFERROR((G60-AD60)/AD60,"")</f>
        <v>0.12573113854323634</v>
      </c>
      <c r="AN60" s="33">
        <f>IFERROR((H60-AE60)/AE60,"")</f>
        <v>-0.3906935221845213</v>
      </c>
      <c r="AP60" t="s">
        <v>85</v>
      </c>
      <c r="AQ60" s="33">
        <f>IFERROR((I60-AF60)/AF60,"")</f>
        <v>-0.31156053618049789</v>
      </c>
      <c r="AR60" s="34">
        <f>I60-AF60</f>
        <v>-10.935786052458901</v>
      </c>
      <c r="AT60">
        <f ca="1">RANK(AV60,$AV$6:$AV$82)</f>
        <v>43</v>
      </c>
      <c r="AU60" t="str" cm="1">
        <f t="array" aca="1" ref="AU60" ca="1">IFERROR(INDEX([1]CHW!A$6:A$82, SMALL(IF([1]CHW!AS$6:AS$82&gt;0, ROW([1]CHW!A$6:A$82)-ROW([1]CHW!A$6)+1),ROWS([1]CHW!A$6:A60))),"")</f>
        <v/>
      </c>
      <c r="AV60" s="34">
        <f ca="1">IFERROR(VLOOKUP(AU60,$AP$6:$AR$82,3,FALSE),0)</f>
        <v>0</v>
      </c>
      <c r="AX60">
        <f ca="1">RANK(AZ60,$AZ$6:$AZ$82,1)</f>
        <v>20</v>
      </c>
      <c r="AY60" t="str" cm="1">
        <f t="array" aca="1" ref="AY60" ca="1">IFERROR(INDEX([1]CHW!A$6:A$82, SMALL(IF([1]CHW!AS$6:AS$82&lt;0, ROW([1]CHW!A$6:A$82)-ROW([1]CHW!A$6)+1),ROWS([1]CHW!A$6:A60))),"")</f>
        <v/>
      </c>
      <c r="AZ60" s="35">
        <f ca="1">IFERROR(VLOOKUP(AY60,$AP$6:$AR$82,3,FALSE),0)</f>
        <v>0</v>
      </c>
      <c r="BB60">
        <f t="shared" si="11"/>
        <v>55</v>
      </c>
      <c r="BC60" t="str">
        <f ca="1">IFERROR(VLOOKUP(BB60,$AT$6:$AU$82,2,FALSE),"")</f>
        <v/>
      </c>
      <c r="BD60" t="str">
        <f ca="1">IFERROR(VLOOKUP(BB60,$AX$6:$AY$82,2,FALSE),"")</f>
        <v/>
      </c>
    </row>
    <row r="61" spans="1:56" x14ac:dyDescent="0.25">
      <c r="A61" t="s">
        <v>86</v>
      </c>
      <c r="B61" s="31">
        <v>43.939249999999973</v>
      </c>
      <c r="C61" s="31">
        <v>38.531749999999988</v>
      </c>
      <c r="D61" s="31">
        <v>17.737249999999996</v>
      </c>
      <c r="E61" s="31">
        <v>24.379750000000008</v>
      </c>
      <c r="F61" s="31">
        <v>19.899499999999989</v>
      </c>
      <c r="G61" s="31">
        <v>42.533749999999998</v>
      </c>
      <c r="H61" s="31">
        <v>46.126999999999988</v>
      </c>
      <c r="I61" s="32">
        <f t="shared" si="12"/>
        <v>233.14824999999993</v>
      </c>
      <c r="K61" s="31">
        <v>77.651250000000033</v>
      </c>
      <c r="L61" s="31">
        <v>58.671500000000016</v>
      </c>
      <c r="M61" s="31">
        <v>38.836749999999981</v>
      </c>
      <c r="N61" s="31">
        <v>37.969249999999995</v>
      </c>
      <c r="O61" s="31">
        <v>34.75350000000001</v>
      </c>
      <c r="P61" s="31">
        <v>40.028250000000014</v>
      </c>
      <c r="Q61" s="31">
        <v>38.267999999999965</v>
      </c>
      <c r="R61" s="32">
        <f t="shared" si="1"/>
        <v>326.17850000000004</v>
      </c>
      <c r="T61">
        <v>-419.291260279629</v>
      </c>
      <c r="U61">
        <v>7.2395388152538098</v>
      </c>
      <c r="V61">
        <v>0.31171789873218803</v>
      </c>
      <c r="W61">
        <v>0.84085693773536396</v>
      </c>
      <c r="Y61" s="31">
        <f t="shared" si="4"/>
        <v>28.96704131627336</v>
      </c>
      <c r="Z61" s="31">
        <f t="shared" si="5"/>
        <v>20.826685593036025</v>
      </c>
      <c r="AA61" s="31">
        <f t="shared" si="6"/>
        <v>-3.8910086156156858</v>
      </c>
      <c r="AB61" s="31">
        <f t="shared" si="7"/>
        <v>20.904076836852383</v>
      </c>
      <c r="AC61" s="31">
        <f t="shared" si="8"/>
        <v>1.7834761525215228</v>
      </c>
      <c r="AD61" s="31">
        <f t="shared" si="9"/>
        <v>9.2726673666975401</v>
      </c>
      <c r="AE61" s="31">
        <f t="shared" si="10"/>
        <v>26.125149129825978</v>
      </c>
      <c r="AF61" s="32">
        <f t="shared" si="3"/>
        <v>103.98808777959113</v>
      </c>
      <c r="AH61" s="33">
        <f>IFERROR((B61-Y61)/Y61,"")</f>
        <v>0.51687048463991359</v>
      </c>
      <c r="AI61" s="33">
        <f>IFERROR((C61-Z61)/Z61,"")</f>
        <v>0.85011435582837713</v>
      </c>
      <c r="AJ61" s="33">
        <f>IFERROR((D61-AA61)/AA61,"")</f>
        <v>-5.5585224172507717</v>
      </c>
      <c r="AK61" s="33">
        <f>IFERROR((E61-AB61)/AB61,"")</f>
        <v>0.1662677185064812</v>
      </c>
      <c r="AL61" s="33">
        <f>IFERROR((F61-AC61)/AC61,"")</f>
        <v>10.157704560201482</v>
      </c>
      <c r="AM61" s="33">
        <f>IFERROR((G61-AD61)/AD61,"")</f>
        <v>3.5870026733363121</v>
      </c>
      <c r="AN61" s="33">
        <f>IFERROR((H61-AE61)/AE61,"")</f>
        <v>0.76561671555546229</v>
      </c>
      <c r="AP61" t="s">
        <v>86</v>
      </c>
      <c r="AQ61" s="33">
        <f>IFERROR((I61-AF61)/AF61,"")</f>
        <v>1.2420669037993215</v>
      </c>
      <c r="AR61" s="34">
        <f>I61-AF61</f>
        <v>129.16016222040881</v>
      </c>
      <c r="AT61">
        <f ca="1">RANK(AV61,$AV$6:$AV$82)</f>
        <v>43</v>
      </c>
      <c r="AU61" t="str" cm="1">
        <f t="array" aca="1" ref="AU61" ca="1">IFERROR(INDEX([1]CHW!A$6:A$82, SMALL(IF([1]CHW!AS$6:AS$82&gt;0, ROW([1]CHW!A$6:A$82)-ROW([1]CHW!A$6)+1),ROWS([1]CHW!A$6:A61))),"")</f>
        <v/>
      </c>
      <c r="AV61" s="34">
        <f ca="1">IFERROR(VLOOKUP(AU61,$AP$6:$AR$82,3,FALSE),0)</f>
        <v>0</v>
      </c>
      <c r="AX61">
        <f ca="1">RANK(AZ61,$AZ$6:$AZ$82,1)</f>
        <v>20</v>
      </c>
      <c r="AY61" t="str" cm="1">
        <f t="array" aca="1" ref="AY61" ca="1">IFERROR(INDEX([1]CHW!A$6:A$82, SMALL(IF([1]CHW!AS$6:AS$82&lt;0, ROW([1]CHW!A$6:A$82)-ROW([1]CHW!A$6)+1),ROWS([1]CHW!A$6:A61))),"")</f>
        <v/>
      </c>
      <c r="AZ61" s="35">
        <f ca="1">IFERROR(VLOOKUP(AY61,$AP$6:$AR$82,3,FALSE),0)</f>
        <v>0</v>
      </c>
      <c r="BB61">
        <f t="shared" si="11"/>
        <v>56</v>
      </c>
      <c r="BC61" t="str">
        <f ca="1">IFERROR(VLOOKUP(BB61,$AT$6:$AU$82,2,FALSE),"")</f>
        <v/>
      </c>
      <c r="BD61" t="str">
        <f ca="1">IFERROR(VLOOKUP(BB61,$AX$6:$AY$82,2,FALSE),"")</f>
        <v/>
      </c>
    </row>
    <row r="62" spans="1:56" x14ac:dyDescent="0.25">
      <c r="A62" t="s">
        <v>87</v>
      </c>
      <c r="B62" s="31"/>
      <c r="C62" s="31"/>
      <c r="D62" s="31"/>
      <c r="E62" s="31"/>
      <c r="F62" s="31"/>
      <c r="G62" s="31"/>
      <c r="H62" s="31"/>
      <c r="I62" s="32">
        <f t="shared" si="12"/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2">
        <f t="shared" si="1"/>
        <v>0</v>
      </c>
      <c r="T62">
        <v>-55.870134038942801</v>
      </c>
      <c r="U62">
        <v>0.97375599462462703</v>
      </c>
      <c r="V62">
        <v>6.6321255243659602E-2</v>
      </c>
      <c r="W62">
        <v>0.53047896051528198</v>
      </c>
      <c r="Y62" s="31">
        <f t="shared" si="4"/>
        <v>0</v>
      </c>
      <c r="Z62" s="31">
        <f t="shared" si="5"/>
        <v>0</v>
      </c>
      <c r="AA62" s="31">
        <f t="shared" si="6"/>
        <v>0</v>
      </c>
      <c r="AB62" s="31">
        <f t="shared" si="7"/>
        <v>0</v>
      </c>
      <c r="AC62" s="31">
        <f t="shared" si="8"/>
        <v>0</v>
      </c>
      <c r="AD62" s="31">
        <f t="shared" si="9"/>
        <v>0</v>
      </c>
      <c r="AE62" s="31">
        <f t="shared" si="10"/>
        <v>0</v>
      </c>
      <c r="AF62" s="32">
        <f t="shared" si="3"/>
        <v>0</v>
      </c>
      <c r="AH62" s="33" t="str">
        <f>IFERROR((B62-Y62)/Y62,"")</f>
        <v/>
      </c>
      <c r="AI62" s="33" t="str">
        <f>IFERROR((C62-Z62)/Z62,"")</f>
        <v/>
      </c>
      <c r="AJ62" s="33" t="str">
        <f>IFERROR((D62-AA62)/AA62,"")</f>
        <v/>
      </c>
      <c r="AK62" s="33" t="str">
        <f>IFERROR((E62-AB62)/AB62,"")</f>
        <v/>
      </c>
      <c r="AL62" s="33" t="str">
        <f>IFERROR((F62-AC62)/AC62,"")</f>
        <v/>
      </c>
      <c r="AM62" s="33" t="str">
        <f>IFERROR((G62-AD62)/AD62,"")</f>
        <v/>
      </c>
      <c r="AN62" s="33" t="str">
        <f>IFERROR((H62-AE62)/AE62,"")</f>
        <v/>
      </c>
      <c r="AP62" t="s">
        <v>87</v>
      </c>
      <c r="AQ62" s="33" t="str">
        <f>IFERROR((I62-AF62)/AF62,"")</f>
        <v/>
      </c>
      <c r="AR62" s="34">
        <f>I62-AF62</f>
        <v>0</v>
      </c>
      <c r="AT62">
        <f ca="1">RANK(AV62,$AV$6:$AV$82)</f>
        <v>43</v>
      </c>
      <c r="AU62" t="str" cm="1">
        <f t="array" aca="1" ref="AU62" ca="1">IFERROR(INDEX([1]CHW!A$6:A$82, SMALL(IF([1]CHW!AS$6:AS$82&gt;0, ROW([1]CHW!A$6:A$82)-ROW([1]CHW!A$6)+1),ROWS([1]CHW!A$6:A62))),"")</f>
        <v/>
      </c>
      <c r="AV62" s="34">
        <f ca="1">IFERROR(VLOOKUP(AU62,$AP$6:$AR$82,3,FALSE),0)</f>
        <v>0</v>
      </c>
      <c r="AX62">
        <f ca="1">RANK(AZ62,$AZ$6:$AZ$82,1)</f>
        <v>20</v>
      </c>
      <c r="AY62" t="str" cm="1">
        <f t="array" aca="1" ref="AY62" ca="1">IFERROR(INDEX([1]CHW!A$6:A$82, SMALL(IF([1]CHW!AS$6:AS$82&lt;0, ROW([1]CHW!A$6:A$82)-ROW([1]CHW!A$6)+1),ROWS([1]CHW!A$6:A62))),"")</f>
        <v/>
      </c>
      <c r="AZ62" s="35">
        <f ca="1">IFERROR(VLOOKUP(AY62,$AP$6:$AR$82,3,FALSE),0)</f>
        <v>0</v>
      </c>
      <c r="BB62">
        <f t="shared" si="11"/>
        <v>57</v>
      </c>
      <c r="BC62" t="str">
        <f ca="1">IFERROR(VLOOKUP(BB62,$AT$6:$AU$82,2,FALSE),"")</f>
        <v/>
      </c>
      <c r="BD62" t="str">
        <f ca="1">IFERROR(VLOOKUP(BB62,$AX$6:$AY$82,2,FALSE),"")</f>
        <v/>
      </c>
    </row>
    <row r="63" spans="1:56" x14ac:dyDescent="0.25">
      <c r="A63" t="s">
        <v>88</v>
      </c>
      <c r="B63" s="31"/>
      <c r="C63" s="31"/>
      <c r="D63" s="31"/>
      <c r="E63" s="31"/>
      <c r="F63" s="31"/>
      <c r="G63" s="31"/>
      <c r="H63" s="31"/>
      <c r="I63" s="32">
        <f t="shared" si="12"/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2">
        <f t="shared" si="1"/>
        <v>0</v>
      </c>
      <c r="T63">
        <v>-7.6400980285089197</v>
      </c>
      <c r="U63">
        <v>0.115945299168455</v>
      </c>
      <c r="V63">
        <v>4.1295233139798701E-2</v>
      </c>
      <c r="W63">
        <v>7.6487079290250407E-2</v>
      </c>
      <c r="Y63" s="31">
        <f t="shared" si="4"/>
        <v>0</v>
      </c>
      <c r="Z63" s="31">
        <f t="shared" si="5"/>
        <v>0</v>
      </c>
      <c r="AA63" s="31">
        <f t="shared" si="6"/>
        <v>0</v>
      </c>
      <c r="AB63" s="31">
        <f t="shared" si="7"/>
        <v>0</v>
      </c>
      <c r="AC63" s="31">
        <f t="shared" si="8"/>
        <v>0</v>
      </c>
      <c r="AD63" s="31">
        <f t="shared" si="9"/>
        <v>0</v>
      </c>
      <c r="AE63" s="31">
        <f t="shared" si="10"/>
        <v>0</v>
      </c>
      <c r="AF63" s="32">
        <f t="shared" si="3"/>
        <v>0</v>
      </c>
      <c r="AH63" s="33" t="str">
        <f>IFERROR((B63-Y63)/Y63,"")</f>
        <v/>
      </c>
      <c r="AI63" s="33" t="str">
        <f>IFERROR((C63-Z63)/Z63,"")</f>
        <v/>
      </c>
      <c r="AJ63" s="33" t="str">
        <f>IFERROR((D63-AA63)/AA63,"")</f>
        <v/>
      </c>
      <c r="AK63" s="33" t="str">
        <f>IFERROR((E63-AB63)/AB63,"")</f>
        <v/>
      </c>
      <c r="AL63" s="33" t="str">
        <f>IFERROR((F63-AC63)/AC63,"")</f>
        <v/>
      </c>
      <c r="AM63" s="33" t="str">
        <f>IFERROR((G63-AD63)/AD63,"")</f>
        <v/>
      </c>
      <c r="AN63" s="33" t="str">
        <f>IFERROR((H63-AE63)/AE63,"")</f>
        <v/>
      </c>
      <c r="AP63" t="s">
        <v>88</v>
      </c>
      <c r="AQ63" s="33" t="str">
        <f>IFERROR((I63-AF63)/AF63,"")</f>
        <v/>
      </c>
      <c r="AR63" s="34">
        <f>I63-AF63</f>
        <v>0</v>
      </c>
      <c r="AT63">
        <f ca="1">RANK(AV63,$AV$6:$AV$82)</f>
        <v>43</v>
      </c>
      <c r="AU63" t="str" cm="1">
        <f t="array" aca="1" ref="AU63" ca="1">IFERROR(INDEX([1]CHW!A$6:A$82, SMALL(IF([1]CHW!AS$6:AS$82&gt;0, ROW([1]CHW!A$6:A$82)-ROW([1]CHW!A$6)+1),ROWS([1]CHW!A$6:A63))),"")</f>
        <v/>
      </c>
      <c r="AV63" s="34">
        <f ca="1">IFERROR(VLOOKUP(AU63,$AP$6:$AR$82,3,FALSE),0)</f>
        <v>0</v>
      </c>
      <c r="AX63">
        <f ca="1">RANK(AZ63,$AZ$6:$AZ$82,1)</f>
        <v>20</v>
      </c>
      <c r="AY63" t="str" cm="1">
        <f t="array" aca="1" ref="AY63" ca="1">IFERROR(INDEX([1]CHW!A$6:A$82, SMALL(IF([1]CHW!AS$6:AS$82&lt;0, ROW([1]CHW!A$6:A$82)-ROW([1]CHW!A$6)+1),ROWS([1]CHW!A$6:A63))),"")</f>
        <v/>
      </c>
      <c r="AZ63" s="35">
        <f ca="1">IFERROR(VLOOKUP(AY63,$AP$6:$AR$82,3,FALSE),0)</f>
        <v>0</v>
      </c>
      <c r="BB63">
        <f t="shared" si="11"/>
        <v>58</v>
      </c>
      <c r="BC63" t="str">
        <f ca="1">IFERROR(VLOOKUP(BB63,$AT$6:$AU$82,2,FALSE),"")</f>
        <v/>
      </c>
      <c r="BD63" t="str">
        <f ca="1">IFERROR(VLOOKUP(BB63,$AX$6:$AY$82,2,FALSE),"")</f>
        <v/>
      </c>
    </row>
    <row r="64" spans="1:56" x14ac:dyDescent="0.25">
      <c r="A64" t="s">
        <v>89</v>
      </c>
      <c r="B64" s="31"/>
      <c r="C64" s="31"/>
      <c r="D64" s="31"/>
      <c r="E64" s="31"/>
      <c r="F64" s="31"/>
      <c r="G64" s="31"/>
      <c r="H64" s="31"/>
      <c r="I64" s="32">
        <f t="shared" si="12"/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2">
        <f t="shared" si="1"/>
        <v>0</v>
      </c>
      <c r="T64">
        <v>0</v>
      </c>
      <c r="U64">
        <v>0</v>
      </c>
      <c r="V64">
        <v>0</v>
      </c>
      <c r="W64" t="s">
        <v>31</v>
      </c>
      <c r="Y64" s="31">
        <f t="shared" si="4"/>
        <v>0</v>
      </c>
      <c r="Z64" s="31">
        <f t="shared" si="5"/>
        <v>0</v>
      </c>
      <c r="AA64" s="31">
        <f t="shared" si="6"/>
        <v>0</v>
      </c>
      <c r="AB64" s="31">
        <f t="shared" si="7"/>
        <v>0</v>
      </c>
      <c r="AC64" s="31">
        <f t="shared" si="8"/>
        <v>0</v>
      </c>
      <c r="AD64" s="31">
        <f t="shared" si="9"/>
        <v>0</v>
      </c>
      <c r="AE64" s="31">
        <f t="shared" si="10"/>
        <v>0</v>
      </c>
      <c r="AF64" s="32">
        <f t="shared" si="3"/>
        <v>0</v>
      </c>
      <c r="AH64" s="33" t="str">
        <f>IFERROR((B64-Y64)/Y64,"")</f>
        <v/>
      </c>
      <c r="AI64" s="33" t="str">
        <f>IFERROR((C64-Z64)/Z64,"")</f>
        <v/>
      </c>
      <c r="AJ64" s="33" t="str">
        <f>IFERROR((D64-AA64)/AA64,"")</f>
        <v/>
      </c>
      <c r="AK64" s="33" t="str">
        <f>IFERROR((E64-AB64)/AB64,"")</f>
        <v/>
      </c>
      <c r="AL64" s="33" t="str">
        <f>IFERROR((F64-AC64)/AC64,"")</f>
        <v/>
      </c>
      <c r="AM64" s="33" t="str">
        <f>IFERROR((G64-AD64)/AD64,"")</f>
        <v/>
      </c>
      <c r="AN64" s="33" t="str">
        <f>IFERROR((H64-AE64)/AE64,"")</f>
        <v/>
      </c>
      <c r="AP64" t="s">
        <v>89</v>
      </c>
      <c r="AQ64" s="33" t="str">
        <f>IFERROR((I64-AF64)/AF64,"")</f>
        <v/>
      </c>
      <c r="AR64" s="34">
        <f>I64-AF64</f>
        <v>0</v>
      </c>
      <c r="AT64">
        <f ca="1">RANK(AV64,$AV$6:$AV$82)</f>
        <v>43</v>
      </c>
      <c r="AU64" t="str" cm="1">
        <f t="array" aca="1" ref="AU64" ca="1">IFERROR(INDEX([1]CHW!A$6:A$82, SMALL(IF([1]CHW!AS$6:AS$82&gt;0, ROW([1]CHW!A$6:A$82)-ROW([1]CHW!A$6)+1),ROWS([1]CHW!A$6:A64))),"")</f>
        <v/>
      </c>
      <c r="AV64" s="34">
        <f ca="1">IFERROR(VLOOKUP(AU64,$AP$6:$AR$82,3,FALSE),0)</f>
        <v>0</v>
      </c>
      <c r="AX64">
        <f ca="1">RANK(AZ64,$AZ$6:$AZ$82,1)</f>
        <v>20</v>
      </c>
      <c r="AY64" t="str" cm="1">
        <f t="array" aca="1" ref="AY64" ca="1">IFERROR(INDEX([1]CHW!A$6:A$82, SMALL(IF([1]CHW!AS$6:AS$82&lt;0, ROW([1]CHW!A$6:A$82)-ROW([1]CHW!A$6)+1),ROWS([1]CHW!A$6:A64))),"")</f>
        <v/>
      </c>
      <c r="AZ64" s="35">
        <f ca="1">IFERROR(VLOOKUP(AY64,$AP$6:$AR$82,3,FALSE),0)</f>
        <v>0</v>
      </c>
      <c r="BB64">
        <f t="shared" si="11"/>
        <v>59</v>
      </c>
      <c r="BC64" t="str">
        <f ca="1">IFERROR(VLOOKUP(BB64,$AT$6:$AU$82,2,FALSE),"")</f>
        <v/>
      </c>
      <c r="BD64" t="str">
        <f ca="1">IFERROR(VLOOKUP(BB64,$AX$6:$AY$82,2,FALSE),"")</f>
        <v/>
      </c>
    </row>
    <row r="65" spans="1:56" x14ac:dyDescent="0.25">
      <c r="A65" t="s">
        <v>90</v>
      </c>
      <c r="B65" s="31"/>
      <c r="C65" s="31"/>
      <c r="D65" s="31"/>
      <c r="E65" s="31"/>
      <c r="F65" s="31"/>
      <c r="G65" s="31"/>
      <c r="H65" s="31"/>
      <c r="I65" s="32">
        <f t="shared" si="12"/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2">
        <f t="shared" si="1"/>
        <v>0</v>
      </c>
      <c r="T65">
        <v>-3.5852517765851299</v>
      </c>
      <c r="U65">
        <v>8.7744798856443498E-2</v>
      </c>
      <c r="V65">
        <v>-3.01731293615986E-3</v>
      </c>
      <c r="W65">
        <v>3.60956770485946E-2</v>
      </c>
      <c r="Y65" s="31">
        <f t="shared" si="4"/>
        <v>0</v>
      </c>
      <c r="Z65" s="31">
        <f t="shared" si="5"/>
        <v>0</v>
      </c>
      <c r="AA65" s="31">
        <f t="shared" si="6"/>
        <v>0</v>
      </c>
      <c r="AB65" s="31">
        <f t="shared" si="7"/>
        <v>0</v>
      </c>
      <c r="AC65" s="31">
        <f t="shared" si="8"/>
        <v>0</v>
      </c>
      <c r="AD65" s="31">
        <f t="shared" si="9"/>
        <v>0</v>
      </c>
      <c r="AE65" s="31">
        <f t="shared" si="10"/>
        <v>0</v>
      </c>
      <c r="AF65" s="32">
        <f t="shared" si="3"/>
        <v>0</v>
      </c>
      <c r="AH65" s="33" t="str">
        <f>IFERROR((B65-Y65)/Y65,"")</f>
        <v/>
      </c>
      <c r="AI65" s="33" t="str">
        <f>IFERROR((C65-Z65)/Z65,"")</f>
        <v/>
      </c>
      <c r="AJ65" s="33" t="str">
        <f>IFERROR((D65-AA65)/AA65,"")</f>
        <v/>
      </c>
      <c r="AK65" s="33" t="str">
        <f>IFERROR((E65-AB65)/AB65,"")</f>
        <v/>
      </c>
      <c r="AL65" s="33" t="str">
        <f>IFERROR((F65-AC65)/AC65,"")</f>
        <v/>
      </c>
      <c r="AM65" s="33" t="str">
        <f>IFERROR((G65-AD65)/AD65,"")</f>
        <v/>
      </c>
      <c r="AN65" s="33" t="str">
        <f>IFERROR((H65-AE65)/AE65,"")</f>
        <v/>
      </c>
      <c r="AP65" t="s">
        <v>90</v>
      </c>
      <c r="AQ65" s="33" t="str">
        <f>IFERROR((I65-AF65)/AF65,"")</f>
        <v/>
      </c>
      <c r="AR65" s="34">
        <f>I65-AF65</f>
        <v>0</v>
      </c>
      <c r="AT65">
        <f ca="1">RANK(AV65,$AV$6:$AV$82)</f>
        <v>43</v>
      </c>
      <c r="AU65" t="str" cm="1">
        <f t="array" aca="1" ref="AU65" ca="1">IFERROR(INDEX([1]CHW!A$6:A$82, SMALL(IF([1]CHW!AS$6:AS$82&gt;0, ROW([1]CHW!A$6:A$82)-ROW([1]CHW!A$6)+1),ROWS([1]CHW!A$6:A65))),"")</f>
        <v/>
      </c>
      <c r="AV65" s="34">
        <f ca="1">IFERROR(VLOOKUP(AU65,$AP$6:$AR$82,3,FALSE),0)</f>
        <v>0</v>
      </c>
      <c r="AX65">
        <f ca="1">RANK(AZ65,$AZ$6:$AZ$82,1)</f>
        <v>20</v>
      </c>
      <c r="AY65" t="str" cm="1">
        <f t="array" aca="1" ref="AY65" ca="1">IFERROR(INDEX([1]CHW!A$6:A$82, SMALL(IF([1]CHW!AS$6:AS$82&lt;0, ROW([1]CHW!A$6:A$82)-ROW([1]CHW!A$6)+1),ROWS([1]CHW!A$6:A65))),"")</f>
        <v/>
      </c>
      <c r="AZ65" s="35">
        <f ca="1">IFERROR(VLOOKUP(AY65,$AP$6:$AR$82,3,FALSE),0)</f>
        <v>0</v>
      </c>
      <c r="BB65">
        <f t="shared" si="11"/>
        <v>60</v>
      </c>
      <c r="BC65" t="str">
        <f ca="1">IFERROR(VLOOKUP(BB65,$AT$6:$AU$82,2,FALSE),"")</f>
        <v/>
      </c>
      <c r="BD65" t="str">
        <f ca="1">IFERROR(VLOOKUP(BB65,$AX$6:$AY$82,2,FALSE),"")</f>
        <v/>
      </c>
    </row>
    <row r="66" spans="1:56" x14ac:dyDescent="0.25">
      <c r="A66" t="s">
        <v>91</v>
      </c>
      <c r="B66" s="31">
        <v>3.2207499999999998</v>
      </c>
      <c r="C66" s="31">
        <v>3.2347500000000009</v>
      </c>
      <c r="D66" s="31">
        <v>3.2499999999999996</v>
      </c>
      <c r="E66" s="31">
        <v>3.2249999999999992</v>
      </c>
      <c r="F66" s="31">
        <v>3.1984999999999997</v>
      </c>
      <c r="G66" s="31">
        <v>2.967000000000001</v>
      </c>
      <c r="H66" s="31">
        <v>2.8445000000000009</v>
      </c>
      <c r="I66" s="32">
        <f t="shared" si="12"/>
        <v>21.940500000000004</v>
      </c>
      <c r="K66" s="31">
        <v>4.7482500000000014</v>
      </c>
      <c r="L66" s="31">
        <v>4.5277500000000019</v>
      </c>
      <c r="M66" s="31">
        <v>2.9414999999999987</v>
      </c>
      <c r="N66" s="31">
        <v>3.0372500000000011</v>
      </c>
      <c r="O66" s="31">
        <v>3.3309999999999991</v>
      </c>
      <c r="P66" s="31">
        <v>3.165</v>
      </c>
      <c r="Q66" s="31">
        <v>3.5387500000000007</v>
      </c>
      <c r="R66" s="32">
        <f t="shared" si="1"/>
        <v>25.2895</v>
      </c>
      <c r="T66">
        <v>-1.33341593285909</v>
      </c>
      <c r="U66">
        <v>5.2107575512351401E-2</v>
      </c>
      <c r="V66">
        <v>1.41518072068842E-2</v>
      </c>
      <c r="W66">
        <v>5.3381935971260099E-2</v>
      </c>
      <c r="Y66" s="31">
        <f t="shared" si="4"/>
        <v>4.729779089956514</v>
      </c>
      <c r="Z66" s="31">
        <f t="shared" si="5"/>
        <v>4.4805204858830479</v>
      </c>
      <c r="AA66" s="31">
        <f t="shared" si="6"/>
        <v>2.9675884493125735</v>
      </c>
      <c r="AB66" s="31">
        <f t="shared" si="7"/>
        <v>3.1290659216320549</v>
      </c>
      <c r="AC66" s="31">
        <f t="shared" si="8"/>
        <v>3.4474657486158002</v>
      </c>
      <c r="AD66" s="31">
        <f t="shared" si="9"/>
        <v>3.2437184722142751</v>
      </c>
      <c r="AE66" s="31">
        <f t="shared" si="10"/>
        <v>3.6189577223503604</v>
      </c>
      <c r="AF66" s="32">
        <f t="shared" si="3"/>
        <v>25.617095889964627</v>
      </c>
      <c r="AH66" s="33">
        <f>IFERROR((B66-Y66)/Y66,"")</f>
        <v>-0.31904853509139014</v>
      </c>
      <c r="AI66" s="33">
        <f>IFERROR((C66-Z66)/Z66,"")</f>
        <v>-0.27804146634484656</v>
      </c>
      <c r="AJ66" s="33">
        <f>IFERROR((D66-AA66)/AA66,"")</f>
        <v>9.5165335595252518E-2</v>
      </c>
      <c r="AK66" s="33">
        <f>IFERROR((E66-AB66)/AB66,"")</f>
        <v>3.0659014789278433E-2</v>
      </c>
      <c r="AL66" s="33">
        <f>IFERROR((F66-AC66)/AC66,"")</f>
        <v>-7.2217033255736723E-2</v>
      </c>
      <c r="AM66" s="33">
        <f>IFERROR((G66-AD66)/AD66,"")</f>
        <v>-8.5309028691807676E-2</v>
      </c>
      <c r="AN66" s="33">
        <f>IFERROR((H66-AE66)/AE66,"")</f>
        <v>-0.2140002127041655</v>
      </c>
      <c r="AP66" t="s">
        <v>91</v>
      </c>
      <c r="AQ66" s="33">
        <f>IFERROR((I66-AF66)/AF66,"")</f>
        <v>-0.14352118232905989</v>
      </c>
      <c r="AR66" s="34">
        <f>I66-AF66</f>
        <v>-3.6765958899646236</v>
      </c>
      <c r="AT66">
        <f ca="1">RANK(AV66,$AV$6:$AV$82)</f>
        <v>43</v>
      </c>
      <c r="AU66" t="str" cm="1">
        <f t="array" aca="1" ref="AU66" ca="1">IFERROR(INDEX([1]CHW!A$6:A$82, SMALL(IF([1]CHW!AS$6:AS$82&gt;0, ROW([1]CHW!A$6:A$82)-ROW([1]CHW!A$6)+1),ROWS([1]CHW!A$6:A66))),"")</f>
        <v/>
      </c>
      <c r="AV66" s="34">
        <f ca="1">IFERROR(VLOOKUP(AU66,$AP$6:$AR$82,3,FALSE),0)</f>
        <v>0</v>
      </c>
      <c r="AX66">
        <f ca="1">RANK(AZ66,$AZ$6:$AZ$82,1)</f>
        <v>20</v>
      </c>
      <c r="AY66" t="str" cm="1">
        <f t="array" aca="1" ref="AY66" ca="1">IFERROR(INDEX([1]CHW!A$6:A$82, SMALL(IF([1]CHW!AS$6:AS$82&lt;0, ROW([1]CHW!A$6:A$82)-ROW([1]CHW!A$6)+1),ROWS([1]CHW!A$6:A66))),"")</f>
        <v/>
      </c>
      <c r="AZ66" s="35">
        <f ca="1">IFERROR(VLOOKUP(AY66,$AP$6:$AR$82,3,FALSE),0)</f>
        <v>0</v>
      </c>
      <c r="BB66">
        <f t="shared" si="11"/>
        <v>61</v>
      </c>
      <c r="BC66" t="str">
        <f ca="1">IFERROR(VLOOKUP(BB66,$AT$6:$AU$82,2,FALSE),"")</f>
        <v/>
      </c>
      <c r="BD66" t="str">
        <f ca="1">IFERROR(VLOOKUP(BB66,$AX$6:$AY$82,2,FALSE),"")</f>
        <v/>
      </c>
    </row>
    <row r="67" spans="1:56" x14ac:dyDescent="0.25">
      <c r="A67" t="s">
        <v>92</v>
      </c>
      <c r="B67" s="31">
        <v>2.75E-2</v>
      </c>
      <c r="C67" s="31">
        <v>0</v>
      </c>
      <c r="D67" s="31">
        <v>0</v>
      </c>
      <c r="E67" s="31">
        <v>0</v>
      </c>
      <c r="F67" s="31">
        <v>0</v>
      </c>
      <c r="G67" s="31">
        <v>1.2500000000000001E-2</v>
      </c>
      <c r="H67" s="31">
        <v>0</v>
      </c>
      <c r="I67" s="32">
        <f t="shared" si="12"/>
        <v>0.04</v>
      </c>
      <c r="K67" s="31">
        <v>0.89899999999999991</v>
      </c>
      <c r="L67" s="31">
        <v>0.38099999999999989</v>
      </c>
      <c r="M67" s="31">
        <v>0.18850000000000006</v>
      </c>
      <c r="N67" s="31">
        <v>7.8749999999999987E-2</v>
      </c>
      <c r="O67" s="31">
        <v>5.325000000000002E-2</v>
      </c>
      <c r="P67" s="31">
        <v>6.1749999999999992E-2</v>
      </c>
      <c r="Q67" s="31">
        <v>0</v>
      </c>
      <c r="R67" s="32">
        <f t="shared" si="1"/>
        <v>1.66225</v>
      </c>
      <c r="T67">
        <v>-25.483600128597701</v>
      </c>
      <c r="U67">
        <v>0.42339086033087098</v>
      </c>
      <c r="V67">
        <v>2.39853977645156E-3</v>
      </c>
      <c r="W67">
        <v>0.57451958109333601</v>
      </c>
      <c r="Y67" s="31">
        <f t="shared" si="4"/>
        <v>-2.3895132718535663</v>
      </c>
      <c r="Z67" s="31">
        <f t="shared" si="5"/>
        <v>-2.1316340582259441</v>
      </c>
      <c r="AA67" s="31">
        <f t="shared" si="6"/>
        <v>-2.7539042761150228</v>
      </c>
      <c r="AB67" s="31">
        <f t="shared" si="7"/>
        <v>-1.2046410162328549</v>
      </c>
      <c r="AC67" s="31">
        <f t="shared" si="8"/>
        <v>-2.3452733994046655</v>
      </c>
      <c r="AD67" s="31">
        <f t="shared" si="9"/>
        <v>-2.1358913860647299</v>
      </c>
      <c r="AE67" s="31">
        <f t="shared" si="10"/>
        <v>0</v>
      </c>
      <c r="AF67" s="32">
        <f t="shared" si="3"/>
        <v>-12.960857407896784</v>
      </c>
      <c r="AH67" s="33">
        <f>IFERROR((B67-Y67)/Y67,"")</f>
        <v>-1.0115086199034449</v>
      </c>
      <c r="AI67" s="33">
        <f>IFERROR((C67-Z67)/Z67,"")</f>
        <v>-1</v>
      </c>
      <c r="AJ67" s="33">
        <f>IFERROR((D67-AA67)/AA67,"")</f>
        <v>-1</v>
      </c>
      <c r="AK67" s="33">
        <f>IFERROR((E67-AB67)/AB67,"")</f>
        <v>-1</v>
      </c>
      <c r="AL67" s="33">
        <f>IFERROR((F67-AC67)/AC67,"")</f>
        <v>-1</v>
      </c>
      <c r="AM67" s="33">
        <f>IFERROR((G67-AD67)/AD67,"")</f>
        <v>-1.0058523575129121</v>
      </c>
      <c r="AN67" s="33" t="str">
        <f>IFERROR((H67-AE67)/AE67,"")</f>
        <v/>
      </c>
      <c r="AP67" t="s">
        <v>92</v>
      </c>
      <c r="AQ67" s="33">
        <f>IFERROR((I67-AF67)/AF67,"")</f>
        <v>-1.0030862155751847</v>
      </c>
      <c r="AR67" s="34">
        <f>I67-AF67</f>
        <v>13.000857407896783</v>
      </c>
      <c r="AT67">
        <f ca="1">RANK(AV67,$AV$6:$AV$82)</f>
        <v>43</v>
      </c>
      <c r="AU67" t="str" cm="1">
        <f t="array" aca="1" ref="AU67" ca="1">IFERROR(INDEX([1]CHW!A$6:A$82, SMALL(IF([1]CHW!AS$6:AS$82&gt;0, ROW([1]CHW!A$6:A$82)-ROW([1]CHW!A$6)+1),ROWS([1]CHW!A$6:A67))),"")</f>
        <v/>
      </c>
      <c r="AV67" s="34">
        <f ca="1">IFERROR(VLOOKUP(AU67,$AP$6:$AR$82,3,FALSE),0)</f>
        <v>0</v>
      </c>
      <c r="AX67">
        <f ca="1">RANK(AZ67,$AZ$6:$AZ$82,1)</f>
        <v>20</v>
      </c>
      <c r="AY67" t="str" cm="1">
        <f t="array" aca="1" ref="AY67" ca="1">IFERROR(INDEX([1]CHW!A$6:A$82, SMALL(IF([1]CHW!AS$6:AS$82&lt;0, ROW([1]CHW!A$6:A$82)-ROW([1]CHW!A$6)+1),ROWS([1]CHW!A$6:A67))),"")</f>
        <v/>
      </c>
      <c r="AZ67" s="35">
        <f ca="1">IFERROR(VLOOKUP(AY67,$AP$6:$AR$82,3,FALSE),0)</f>
        <v>0</v>
      </c>
      <c r="BB67">
        <f t="shared" si="11"/>
        <v>62</v>
      </c>
      <c r="BC67" t="str">
        <f ca="1">IFERROR(VLOOKUP(BB67,$AT$6:$AU$82,2,FALSE),"")</f>
        <v/>
      </c>
      <c r="BD67" t="str">
        <f ca="1">IFERROR(VLOOKUP(BB67,$AX$6:$AY$82,2,FALSE),"")</f>
        <v/>
      </c>
    </row>
    <row r="68" spans="1:56" x14ac:dyDescent="0.25">
      <c r="A68" t="s">
        <v>93</v>
      </c>
      <c r="B68" s="31">
        <v>30.196750000000019</v>
      </c>
      <c r="C68" s="31">
        <v>27.50675</v>
      </c>
      <c r="D68" s="31">
        <v>11.825999999999999</v>
      </c>
      <c r="E68" s="31">
        <v>13.745249999999997</v>
      </c>
      <c r="F68" s="31">
        <v>14.301999999999994</v>
      </c>
      <c r="G68" s="31">
        <v>23.480250000000005</v>
      </c>
      <c r="H68" s="31">
        <v>29.615000000000002</v>
      </c>
      <c r="I68" s="32">
        <f t="shared" si="12"/>
        <v>150.67200000000003</v>
      </c>
      <c r="K68" s="31">
        <v>42.666000000000004</v>
      </c>
      <c r="L68" s="31">
        <v>40.373749999999987</v>
      </c>
      <c r="M68" s="31">
        <v>25.566499999999994</v>
      </c>
      <c r="N68" s="31">
        <v>25.023</v>
      </c>
      <c r="O68" s="31">
        <v>28.683500000000013</v>
      </c>
      <c r="P68" s="31">
        <v>26.509499999999992</v>
      </c>
      <c r="Q68" s="31">
        <v>29.619750000000014</v>
      </c>
      <c r="R68" s="32">
        <f t="shared" si="1"/>
        <v>218.44200000000001</v>
      </c>
      <c r="T68">
        <v>-300.769694798091</v>
      </c>
      <c r="U68">
        <v>4.9210028825850101</v>
      </c>
      <c r="V68">
        <v>0.466806412178146</v>
      </c>
      <c r="W68">
        <v>0.85967716149124795</v>
      </c>
      <c r="Y68" s="31">
        <f t="shared" si="4"/>
        <v>16.679280894979655</v>
      </c>
      <c r="Z68" s="31">
        <f t="shared" si="5"/>
        <v>19.469222161317262</v>
      </c>
      <c r="AA68" s="31">
        <f t="shared" si="6"/>
        <v>3.6647308241492986</v>
      </c>
      <c r="AB68" s="31">
        <f t="shared" si="7"/>
        <v>18.01804321407808</v>
      </c>
      <c r="AC68" s="31">
        <f t="shared" si="8"/>
        <v>13.84569034671318</v>
      </c>
      <c r="AD68" s="31">
        <f t="shared" si="9"/>
        <v>12.027672879769273</v>
      </c>
      <c r="AE68" s="31">
        <f t="shared" si="10"/>
        <v>24.953760336171644</v>
      </c>
      <c r="AF68" s="32">
        <f t="shared" si="3"/>
        <v>108.65840065717839</v>
      </c>
      <c r="AH68" s="33">
        <f>IFERROR((B68-Y68)/Y68,"")</f>
        <v>0.8104347657511437</v>
      </c>
      <c r="AI68" s="33">
        <f>IFERROR((C68-Z68)/Z68,"")</f>
        <v>0.41283250928494875</v>
      </c>
      <c r="AJ68" s="33">
        <f>IFERROR((D68-AA68)/AA68,"")</f>
        <v>2.2269764322309245</v>
      </c>
      <c r="AK68" s="33">
        <f>IFERROR((E68-AB68)/AB68,"")</f>
        <v>-0.23713969176961525</v>
      </c>
      <c r="AL68" s="33">
        <f>IFERROR((F68-AC68)/AC68,"")</f>
        <v>3.2956800409387831E-2</v>
      </c>
      <c r="AM68" s="33">
        <f>IFERROR((G68-AD68)/AD68,"")</f>
        <v>0.95218561684481284</v>
      </c>
      <c r="AN68" s="33">
        <f>IFERROR((H68-AE68)/AE68,"")</f>
        <v>0.18679508022170399</v>
      </c>
      <c r="AP68" t="s">
        <v>93</v>
      </c>
      <c r="AQ68" s="33">
        <f>IFERROR((I68-AF68)/AF68,"")</f>
        <v>0.38665762691810845</v>
      </c>
      <c r="AR68" s="34">
        <f>I68-AF68</f>
        <v>42.013599342821635</v>
      </c>
      <c r="AT68">
        <f ca="1">RANK(AV68,$AV$6:$AV$82)</f>
        <v>43</v>
      </c>
      <c r="AU68" t="str" cm="1">
        <f t="array" aca="1" ref="AU68" ca="1">IFERROR(INDEX([1]CHW!A$6:A$82, SMALL(IF([1]CHW!AS$6:AS$82&gt;0, ROW([1]CHW!A$6:A$82)-ROW([1]CHW!A$6)+1),ROWS([1]CHW!A$6:A68))),"")</f>
        <v/>
      </c>
      <c r="AV68" s="34">
        <f ca="1">IFERROR(VLOOKUP(AU68,$AP$6:$AR$82,3,FALSE),0)</f>
        <v>0</v>
      </c>
      <c r="AX68">
        <f ca="1">RANK(AZ68,$AZ$6:$AZ$82,1)</f>
        <v>20</v>
      </c>
      <c r="AY68" t="str" cm="1">
        <f t="array" aca="1" ref="AY68" ca="1">IFERROR(INDEX([1]CHW!A$6:A$82, SMALL(IF([1]CHW!AS$6:AS$82&lt;0, ROW([1]CHW!A$6:A$82)-ROW([1]CHW!A$6)+1),ROWS([1]CHW!A$6:A68))),"")</f>
        <v/>
      </c>
      <c r="AZ68" s="35">
        <f ca="1">IFERROR(VLOOKUP(AY68,$AP$6:$AR$82,3,FALSE),0)</f>
        <v>0</v>
      </c>
      <c r="BB68">
        <f t="shared" si="11"/>
        <v>63</v>
      </c>
      <c r="BC68" t="str">
        <f ca="1">IFERROR(VLOOKUP(BB68,$AT$6:$AU$82,2,FALSE),"")</f>
        <v/>
      </c>
      <c r="BD68" t="str">
        <f ca="1">IFERROR(VLOOKUP(BB68,$AX$6:$AY$82,2,FALSE),"")</f>
        <v/>
      </c>
    </row>
    <row r="69" spans="1:56" x14ac:dyDescent="0.25">
      <c r="A69" t="s">
        <v>94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2">
        <f t="shared" si="12"/>
        <v>0</v>
      </c>
      <c r="K69" s="31">
        <v>0.86599999999999999</v>
      </c>
      <c r="L69" s="31">
        <v>0.42325000000000002</v>
      </c>
      <c r="M69" s="31">
        <v>0.50800000000000001</v>
      </c>
      <c r="N69" s="31">
        <v>0.48299999999999993</v>
      </c>
      <c r="O69" s="31">
        <v>0.49375000000000002</v>
      </c>
      <c r="P69" s="31">
        <v>0.60575000000000001</v>
      </c>
      <c r="Q69" s="31">
        <v>0.46775000000000005</v>
      </c>
      <c r="R69" s="32">
        <f t="shared" si="1"/>
        <v>3.8475000000000001</v>
      </c>
      <c r="T69">
        <v>-4.1266450901849998</v>
      </c>
      <c r="U69">
        <v>7.7632322403840701E-2</v>
      </c>
      <c r="V69">
        <v>-5.7613299084237103E-3</v>
      </c>
      <c r="W69">
        <v>0.63090253666583596</v>
      </c>
      <c r="Y69" s="31">
        <f t="shared" si="4"/>
        <v>9.016677375225135E-2</v>
      </c>
      <c r="Z69" s="31">
        <f t="shared" si="5"/>
        <v>-0.15471576087498284</v>
      </c>
      <c r="AA69" s="31">
        <f t="shared" si="6"/>
        <v>-0.20524968468830446</v>
      </c>
      <c r="AB69" s="31">
        <f t="shared" si="7"/>
        <v>0.13590408486862848</v>
      </c>
      <c r="AC69" s="31">
        <f t="shared" si="8"/>
        <v>-0.13026472338515821</v>
      </c>
      <c r="AD69" s="31">
        <f t="shared" si="9"/>
        <v>4.6525433487238754E-2</v>
      </c>
      <c r="AE69" s="31">
        <f t="shared" si="10"/>
        <v>0.20939881205016719</v>
      </c>
      <c r="AF69" s="32">
        <f t="shared" si="3"/>
        <v>-8.2350647901597296E-3</v>
      </c>
      <c r="AH69" s="33">
        <f>IFERROR((B69-Y69)/Y69,"")</f>
        <v>-1</v>
      </c>
      <c r="AI69" s="33">
        <f>IFERROR((C69-Z69)/Z69,"")</f>
        <v>-1</v>
      </c>
      <c r="AJ69" s="33">
        <f>IFERROR((D69-AA69)/AA69,"")</f>
        <v>-1</v>
      </c>
      <c r="AK69" s="33">
        <f>IFERROR((E69-AB69)/AB69,"")</f>
        <v>-1</v>
      </c>
      <c r="AL69" s="33">
        <f>IFERROR((F69-AC69)/AC69,"")</f>
        <v>-1</v>
      </c>
      <c r="AM69" s="33">
        <f>IFERROR((G69-AD69)/AD69,"")</f>
        <v>-1</v>
      </c>
      <c r="AN69" s="33">
        <f>IFERROR((H69-AE69)/AE69,"")</f>
        <v>-1</v>
      </c>
      <c r="AP69" t="s">
        <v>94</v>
      </c>
      <c r="AQ69" s="33">
        <f>IFERROR((I69-AF69)/AF69,"")</f>
        <v>-1</v>
      </c>
      <c r="AR69" s="34">
        <f>I69-AF69</f>
        <v>8.2350647901597296E-3</v>
      </c>
      <c r="AT69">
        <f ca="1">RANK(AV69,$AV$6:$AV$82)</f>
        <v>43</v>
      </c>
      <c r="AU69" t="str" cm="1">
        <f t="array" aca="1" ref="AU69" ca="1">IFERROR(INDEX([1]CHW!A$6:A$82, SMALL(IF([1]CHW!AS$6:AS$82&gt;0, ROW([1]CHW!A$6:A$82)-ROW([1]CHW!A$6)+1),ROWS([1]CHW!A$6:A69))),"")</f>
        <v/>
      </c>
      <c r="AV69" s="34">
        <f ca="1">IFERROR(VLOOKUP(AU69,$AP$6:$AR$82,3,FALSE),0)</f>
        <v>0</v>
      </c>
      <c r="AX69">
        <f ca="1">RANK(AZ69,$AZ$6:$AZ$82,1)</f>
        <v>20</v>
      </c>
      <c r="AY69" t="str" cm="1">
        <f t="array" aca="1" ref="AY69" ca="1">IFERROR(INDEX([1]CHW!A$6:A$82, SMALL(IF([1]CHW!AS$6:AS$82&lt;0, ROW([1]CHW!A$6:A$82)-ROW([1]CHW!A$6)+1),ROWS([1]CHW!A$6:A69))),"")</f>
        <v/>
      </c>
      <c r="AZ69" s="35">
        <f ca="1">IFERROR(VLOOKUP(AY69,$AP$6:$AR$82,3,FALSE),0)</f>
        <v>0</v>
      </c>
      <c r="BB69">
        <f t="shared" si="11"/>
        <v>64</v>
      </c>
      <c r="BC69" t="str">
        <f ca="1">IFERROR(VLOOKUP(BB69,$AT$6:$AU$82,2,FALSE),"")</f>
        <v/>
      </c>
      <c r="BD69" t="str">
        <f ca="1">IFERROR(VLOOKUP(BB69,$AX$6:$AY$82,2,FALSE),"")</f>
        <v/>
      </c>
    </row>
    <row r="70" spans="1:56" x14ac:dyDescent="0.25">
      <c r="A70" t="s">
        <v>95</v>
      </c>
      <c r="B70" s="31">
        <v>5.9499999999999997E-2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9.7750000000000004E-2</v>
      </c>
      <c r="I70" s="32">
        <f t="shared" si="12"/>
        <v>0.15725</v>
      </c>
      <c r="K70" s="31">
        <v>1.9632499999999997</v>
      </c>
      <c r="L70" s="31">
        <v>4.1000000000000002E-2</v>
      </c>
      <c r="M70" s="31">
        <v>0.38674999999999998</v>
      </c>
      <c r="N70" s="31">
        <v>0</v>
      </c>
      <c r="O70" s="31">
        <v>8.1750000000000003E-2</v>
      </c>
      <c r="P70" s="31">
        <v>0.48074999999999996</v>
      </c>
      <c r="Q70" s="31">
        <v>0.8005000000000001</v>
      </c>
      <c r="R70" s="32">
        <f t="shared" ref="R70:R82" si="13">SUM(K70:Q70)</f>
        <v>3.754</v>
      </c>
      <c r="T70">
        <v>-31.4233611631402</v>
      </c>
      <c r="U70">
        <v>0.55671097678276404</v>
      </c>
      <c r="V70">
        <v>-2.2972728800422299E-2</v>
      </c>
      <c r="W70">
        <v>0.67991909992762101</v>
      </c>
      <c r="Y70" s="31">
        <f t="shared" si="4"/>
        <v>-3.0890493063151716</v>
      </c>
      <c r="Z70" s="31">
        <f t="shared" si="5"/>
        <v>-3.7568381651305236</v>
      </c>
      <c r="AA70" s="31">
        <f t="shared" si="6"/>
        <v>-4.2141564785226393</v>
      </c>
      <c r="AB70" s="31">
        <f t="shared" si="7"/>
        <v>0</v>
      </c>
      <c r="AC70" s="31">
        <f t="shared" si="8"/>
        <v>-3.8482121826786675</v>
      </c>
      <c r="AD70" s="31">
        <f t="shared" si="9"/>
        <v>-3.0672879752787132</v>
      </c>
      <c r="AE70" s="31">
        <f t="shared" si="10"/>
        <v>-0.79399788818659212</v>
      </c>
      <c r="AF70" s="32">
        <f t="shared" ref="AF70:AF82" si="14">SUM(Y70:AE70)</f>
        <v>-18.769541996112306</v>
      </c>
      <c r="AH70" s="33">
        <f>IFERROR((B70-Y70)/Y70,"")</f>
        <v>-1.0192615896024579</v>
      </c>
      <c r="AI70" s="33">
        <f>IFERROR((C70-Z70)/Z70,"")</f>
        <v>-1</v>
      </c>
      <c r="AJ70" s="33">
        <f>IFERROR((D70-AA70)/AA70,"")</f>
        <v>-1</v>
      </c>
      <c r="AK70" s="33" t="str">
        <f>IFERROR((E70-AB70)/AB70,"")</f>
        <v/>
      </c>
      <c r="AL70" s="33">
        <f>IFERROR((F70-AC70)/AC70,"")</f>
        <v>-1</v>
      </c>
      <c r="AM70" s="33">
        <f>IFERROR((G70-AD70)/AD70,"")</f>
        <v>-1</v>
      </c>
      <c r="AN70" s="33">
        <f>IFERROR((H70-AE70)/AE70,"")</f>
        <v>-1.1231111586748055</v>
      </c>
      <c r="AP70" t="s">
        <v>95</v>
      </c>
      <c r="AQ70" s="33">
        <f>IFERROR((I70-AF70)/AF70,"")</f>
        <v>-1.0083779348495863</v>
      </c>
      <c r="AR70" s="34">
        <f>I70-AF70</f>
        <v>18.926791996112307</v>
      </c>
      <c r="AT70">
        <f ca="1">RANK(AV70,$AV$6:$AV$82)</f>
        <v>43</v>
      </c>
      <c r="AU70" t="str" cm="1">
        <f t="array" aca="1" ref="AU70" ca="1">IFERROR(INDEX([1]CHW!A$6:A$82, SMALL(IF([1]CHW!AS$6:AS$82&gt;0, ROW([1]CHW!A$6:A$82)-ROW([1]CHW!A$6)+1),ROWS([1]CHW!A$6:A70))),"")</f>
        <v/>
      </c>
      <c r="AV70" s="34">
        <f ca="1">IFERROR(VLOOKUP(AU70,$AP$6:$AR$82,3,FALSE),0)</f>
        <v>0</v>
      </c>
      <c r="AX70">
        <f ca="1">RANK(AZ70,$AZ$6:$AZ$82,1)</f>
        <v>20</v>
      </c>
      <c r="AY70" t="str" cm="1">
        <f t="array" aca="1" ref="AY70" ca="1">IFERROR(INDEX([1]CHW!A$6:A$82, SMALL(IF([1]CHW!AS$6:AS$82&lt;0, ROW([1]CHW!A$6:A$82)-ROW([1]CHW!A$6)+1),ROWS([1]CHW!A$6:A70))),"")</f>
        <v/>
      </c>
      <c r="AZ70" s="35">
        <f ca="1">IFERROR(VLOOKUP(AY70,$AP$6:$AR$82,3,FALSE),0)</f>
        <v>0</v>
      </c>
      <c r="BB70">
        <f t="shared" si="11"/>
        <v>65</v>
      </c>
      <c r="BC70" t="str">
        <f ca="1">IFERROR(VLOOKUP(BB70,$AT$6:$AU$82,2,FALSE),"")</f>
        <v/>
      </c>
      <c r="BD70" t="str">
        <f ca="1">IFERROR(VLOOKUP(BB70,$AX$6:$AY$82,2,FALSE),"")</f>
        <v/>
      </c>
    </row>
    <row r="71" spans="1:56" x14ac:dyDescent="0.25">
      <c r="A71" t="s">
        <v>96</v>
      </c>
      <c r="B71" s="31">
        <v>2.4464999999999999</v>
      </c>
      <c r="C71" s="31">
        <v>1.9624999999999999</v>
      </c>
      <c r="D71" s="31">
        <v>1.6527499999999999</v>
      </c>
      <c r="E71" s="31">
        <v>1.6572499999999999</v>
      </c>
      <c r="F71" s="31">
        <v>1.6164999999999992</v>
      </c>
      <c r="G71" s="31">
        <v>2.2012499999999999</v>
      </c>
      <c r="H71" s="31">
        <v>1.7382499999999999</v>
      </c>
      <c r="I71" s="32">
        <f t="shared" si="12"/>
        <v>13.274999999999999</v>
      </c>
      <c r="K71" s="31">
        <v>13.783749999999998</v>
      </c>
      <c r="L71" s="31">
        <v>10.312249999999997</v>
      </c>
      <c r="M71" s="31">
        <v>8.0115000000000034</v>
      </c>
      <c r="N71" s="31">
        <v>6.8184999999999993</v>
      </c>
      <c r="O71" s="31">
        <v>6.2085000000000008</v>
      </c>
      <c r="P71" s="31">
        <v>7.8514999999999997</v>
      </c>
      <c r="Q71" s="31">
        <v>5.9007499999999977</v>
      </c>
      <c r="R71" s="32">
        <f t="shared" si="13"/>
        <v>58.886749999999999</v>
      </c>
      <c r="T71">
        <v>-59.1820632296497</v>
      </c>
      <c r="U71">
        <v>1.11649033400452</v>
      </c>
      <c r="V71">
        <v>-4.4250960185630801E-2</v>
      </c>
      <c r="W71">
        <v>0.80048950866888902</v>
      </c>
      <c r="Y71" s="31">
        <f t="shared" ref="Y71:Y82" si="15">IF(K71=0,0,(K71-($T71+$U71*K$2+$V71*K$3))+($T71+$U71*Y$2+$V71*Y$3))</f>
        <v>3.7020685878397135</v>
      </c>
      <c r="Z71" s="31">
        <f t="shared" ref="Z71:Z82" si="16">IF(L71=0,0,(L71-($T71+$U71*L$2+$V71*L$3))+($T71+$U71*Z$2+$V71*Z$3))</f>
        <v>2.7300756598793692</v>
      </c>
      <c r="AA71" s="31">
        <f t="shared" ref="AA71:AA82" si="17">IF(M71=0,0,(M71-($T71+$U71*M$2+$V71*M$3))+($T71+$U71*AA$2+$V71*AA$3))</f>
        <v>-1.1646498587495469</v>
      </c>
      <c r="AB71" s="31">
        <f t="shared" ref="AB71:AB82" si="18">IF(N71=0,0,(N71-($T71+$U71*N$2+$V71*N$3))+($T71+$U71*AB$2+$V71*AB$3))</f>
        <v>2.522540062773178</v>
      </c>
      <c r="AC71" s="31">
        <f t="shared" ref="AC71:AC82" si="19">IF(O71=0,0,(O71-($T71+$U71*O$2+$V71*O$3))+($T71+$U71*AC$2+$V71*AC$3))</f>
        <v>-1.6189825572078185</v>
      </c>
      <c r="AD71" s="31">
        <f t="shared" ref="AD71:AD82" si="20">IF(P71=0,0,(P71-($T71+$U71*P$2+$V71*P$3))+($T71+$U71*AD$2+$V71*AD$3))</f>
        <v>0.7817606886313353</v>
      </c>
      <c r="AE71" s="31">
        <f t="shared" ref="AE71:AE82" si="21">IF(Q71=0,0,(Q71-($T71+$U71*Q$2+$V71*Q$3))+($T71+$U71*AE$2+$V71*AE$3))</f>
        <v>2.7285981394102619</v>
      </c>
      <c r="AF71" s="32">
        <f t="shared" si="14"/>
        <v>9.6814107225764925</v>
      </c>
      <c r="AH71" s="33">
        <f>IFERROR((B71-Y71)/Y71,"")</f>
        <v>-0.33915324852811052</v>
      </c>
      <c r="AI71" s="33">
        <f>IFERROR((C71-Z71)/Z71,"")</f>
        <v>-0.28115545336691705</v>
      </c>
      <c r="AJ71" s="33">
        <f>IFERROR((D71-AA71)/AA71,"")</f>
        <v>-2.4190960378207689</v>
      </c>
      <c r="AK71" s="33">
        <f>IFERROR((E71-AB71)/AB71,"")</f>
        <v>-0.34302331825878452</v>
      </c>
      <c r="AL71" s="33">
        <f>IFERROR((F71-AC71)/AC71,"")</f>
        <v>-1.9984665942219286</v>
      </c>
      <c r="AM71" s="33">
        <f>IFERROR((G71-AD71)/AD71,"")</f>
        <v>1.8157593903242057</v>
      </c>
      <c r="AN71" s="33">
        <f>IFERROR((H71-AE71)/AE71,"")</f>
        <v>-0.36295126244728299</v>
      </c>
      <c r="AP71" t="s">
        <v>96</v>
      </c>
      <c r="AQ71" s="33">
        <f>IFERROR((I71-AF71)/AF71,"")</f>
        <v>0.37118446685083434</v>
      </c>
      <c r="AR71" s="34">
        <f>I71-AF71</f>
        <v>3.5935892774235061</v>
      </c>
      <c r="AT71">
        <f ca="1">RANK(AV71,$AV$6:$AV$82)</f>
        <v>43</v>
      </c>
      <c r="AU71" t="str" cm="1">
        <f t="array" aca="1" ref="AU71" ca="1">IFERROR(INDEX([1]CHW!A$6:A$82, SMALL(IF([1]CHW!AS$6:AS$82&gt;0, ROW([1]CHW!A$6:A$82)-ROW([1]CHW!A$6)+1),ROWS([1]CHW!A$6:A71))),"")</f>
        <v/>
      </c>
      <c r="AV71" s="34">
        <f ca="1">IFERROR(VLOOKUP(AU71,$AP$6:$AR$82,3,FALSE),0)</f>
        <v>0</v>
      </c>
      <c r="AX71">
        <f ca="1">RANK(AZ71,$AZ$6:$AZ$82,1)</f>
        <v>20</v>
      </c>
      <c r="AY71" t="str" cm="1">
        <f t="array" aca="1" ref="AY71" ca="1">IFERROR(INDEX([1]CHW!A$6:A$82, SMALL(IF([1]CHW!AS$6:AS$82&lt;0, ROW([1]CHW!A$6:A$82)-ROW([1]CHW!A$6)+1),ROWS([1]CHW!A$6:A71))),"")</f>
        <v/>
      </c>
      <c r="AZ71" s="35">
        <f ca="1">IFERROR(VLOOKUP(AY71,$AP$6:$AR$82,3,FALSE),0)</f>
        <v>0</v>
      </c>
      <c r="BB71">
        <f t="shared" ref="BB71:BB82" si="22">BB70+1</f>
        <v>66</v>
      </c>
      <c r="BC71" t="str">
        <f ca="1">IFERROR(VLOOKUP(BB71,$AT$6:$AU$82,2,FALSE),"")</f>
        <v/>
      </c>
      <c r="BD71" t="str">
        <f ca="1">IFERROR(VLOOKUP(BB71,$AX$6:$AY$82,2,FALSE),"")</f>
        <v/>
      </c>
    </row>
    <row r="72" spans="1:56" x14ac:dyDescent="0.25">
      <c r="A72" t="s">
        <v>97</v>
      </c>
      <c r="B72" s="31">
        <v>73.543750000000031</v>
      </c>
      <c r="C72" s="31">
        <v>62.766249999999992</v>
      </c>
      <c r="D72" s="31">
        <v>47.233250000000005</v>
      </c>
      <c r="E72" s="31">
        <v>48.683999999999976</v>
      </c>
      <c r="F72" s="31">
        <v>43.770249999999983</v>
      </c>
      <c r="G72" s="31">
        <v>66.877250000000018</v>
      </c>
      <c r="H72" s="31">
        <v>69.532000000000053</v>
      </c>
      <c r="I72" s="32">
        <f t="shared" si="12"/>
        <v>412.40675000000005</v>
      </c>
      <c r="K72" s="31">
        <v>170.01624999999999</v>
      </c>
      <c r="L72" s="31">
        <v>132.0445</v>
      </c>
      <c r="M72" s="31">
        <v>97.686499999999995</v>
      </c>
      <c r="N72" s="31">
        <v>85.370750000000015</v>
      </c>
      <c r="O72" s="31">
        <v>90.320749999999961</v>
      </c>
      <c r="P72" s="31">
        <v>96.910249999999948</v>
      </c>
      <c r="Q72" s="31">
        <v>88.863249999999951</v>
      </c>
      <c r="R72" s="32">
        <f t="shared" si="13"/>
        <v>761.21224999999993</v>
      </c>
      <c r="T72">
        <v>-999.88010339127504</v>
      </c>
      <c r="U72">
        <v>17.628940275717</v>
      </c>
      <c r="V72">
        <v>0.125861535553492</v>
      </c>
      <c r="W72">
        <v>0.70830727730125498</v>
      </c>
      <c r="Y72" s="31">
        <f t="shared" si="15"/>
        <v>33.81528861849651</v>
      </c>
      <c r="Z72" s="31">
        <f t="shared" si="16"/>
        <v>27.916151035633469</v>
      </c>
      <c r="AA72" s="31">
        <f t="shared" si="17"/>
        <v>-24.09966310546455</v>
      </c>
      <c r="AB72" s="31">
        <f t="shared" si="18"/>
        <v>32.402057981105166</v>
      </c>
      <c r="AC72" s="31">
        <f t="shared" si="19"/>
        <v>-8.7755984896141754</v>
      </c>
      <c r="AD72" s="31">
        <f t="shared" si="20"/>
        <v>6.0609458921238684</v>
      </c>
      <c r="AE72" s="31">
        <f t="shared" si="21"/>
        <v>50.382004150028195</v>
      </c>
      <c r="AF72" s="32">
        <f t="shared" si="14"/>
        <v>117.70118608230848</v>
      </c>
      <c r="AH72" s="33">
        <f>IFERROR((B72-Y72)/Y72,"")</f>
        <v>1.1748668429159166</v>
      </c>
      <c r="AI72" s="33">
        <f>IFERROR((C72-Z72)/Z72,"")</f>
        <v>1.2483848120710568</v>
      </c>
      <c r="AJ72" s="33">
        <f>IFERROR((D72-AA72)/AA72,"")</f>
        <v>-2.9599132897957383</v>
      </c>
      <c r="AK72" s="33">
        <f>IFERROR((E72-AB72)/AB72,"")</f>
        <v>0.50249715707531328</v>
      </c>
      <c r="AL72" s="33">
        <f>IFERROR((F72-AC72)/AC72,"")</f>
        <v>-5.9877224957137223</v>
      </c>
      <c r="AM72" s="33">
        <f>IFERROR((G72-AD72)/AD72,"")</f>
        <v>10.034127542188795</v>
      </c>
      <c r="AN72" s="33">
        <f>IFERROR((H72-AE72)/AE72,"")</f>
        <v>0.38009595237511296</v>
      </c>
      <c r="AP72" t="s">
        <v>97</v>
      </c>
      <c r="AQ72" s="33">
        <f>IFERROR((I72-AF72)/AF72,"")</f>
        <v>2.5038453198900124</v>
      </c>
      <c r="AR72" s="34">
        <f>I72-AF72</f>
        <v>294.70556391769156</v>
      </c>
      <c r="AT72">
        <f ca="1">RANK(AV72,$AV$6:$AV$82)</f>
        <v>43</v>
      </c>
      <c r="AU72" t="str" cm="1">
        <f t="array" aca="1" ref="AU72" ca="1">IFERROR(INDEX([1]CHW!A$6:A$82, SMALL(IF([1]CHW!AS$6:AS$82&gt;0, ROW([1]CHW!A$6:A$82)-ROW([1]CHW!A$6)+1),ROWS([1]CHW!A$6:A72))),"")</f>
        <v/>
      </c>
      <c r="AV72" s="34">
        <f ca="1">IFERROR(VLOOKUP(AU72,$AP$6:$AR$82,3,FALSE),0)</f>
        <v>0</v>
      </c>
      <c r="AX72">
        <f ca="1">RANK(AZ72,$AZ$6:$AZ$82,1)</f>
        <v>20</v>
      </c>
      <c r="AY72" t="str" cm="1">
        <f t="array" aca="1" ref="AY72" ca="1">IFERROR(INDEX([1]CHW!A$6:A$82, SMALL(IF([1]CHW!AS$6:AS$82&lt;0, ROW([1]CHW!A$6:A$82)-ROW([1]CHW!A$6)+1),ROWS([1]CHW!A$6:A72))),"")</f>
        <v/>
      </c>
      <c r="AZ72" s="35">
        <f ca="1">IFERROR(VLOOKUP(AY72,$AP$6:$AR$82,3,FALSE),0)</f>
        <v>0</v>
      </c>
      <c r="BB72">
        <f t="shared" si="22"/>
        <v>67</v>
      </c>
      <c r="BC72" t="str">
        <f ca="1">IFERROR(VLOOKUP(BB72,$AT$6:$AU$82,2,FALSE),"")</f>
        <v/>
      </c>
      <c r="BD72" t="str">
        <f ca="1">IFERROR(VLOOKUP(BB72,$AX$6:$AY$82,2,FALSE),"")</f>
        <v/>
      </c>
    </row>
    <row r="73" spans="1:56" x14ac:dyDescent="0.25">
      <c r="A73" t="s">
        <v>98</v>
      </c>
      <c r="B73" s="31">
        <v>7.7465000000000002</v>
      </c>
      <c r="C73" s="31">
        <v>7.9509999999999996</v>
      </c>
      <c r="D73" s="31">
        <v>7.2537500000000001</v>
      </c>
      <c r="E73" s="31">
        <v>8.0330000000000013</v>
      </c>
      <c r="F73" s="31">
        <v>7.7634999999999996</v>
      </c>
      <c r="G73" s="31">
        <v>6.269750000000001</v>
      </c>
      <c r="H73" s="31">
        <v>5.7725000000000017</v>
      </c>
      <c r="I73" s="32">
        <f t="shared" si="12"/>
        <v>50.790000000000006</v>
      </c>
      <c r="K73" s="31">
        <v>18.035999999999998</v>
      </c>
      <c r="L73" s="31">
        <v>9.686000000000007</v>
      </c>
      <c r="M73" s="31">
        <v>8.677500000000002</v>
      </c>
      <c r="N73" s="31">
        <v>8.0057499999999973</v>
      </c>
      <c r="O73" s="31">
        <v>7.0799999999999992</v>
      </c>
      <c r="P73" s="31">
        <v>7.758</v>
      </c>
      <c r="Q73" s="31">
        <v>5.3252500000000005</v>
      </c>
      <c r="R73" s="32">
        <f t="shared" si="13"/>
        <v>64.5685</v>
      </c>
      <c r="T73">
        <v>-121.234246304507</v>
      </c>
      <c r="U73">
        <v>2.0945740609053001</v>
      </c>
      <c r="V73">
        <v>1.39462380475949E-2</v>
      </c>
      <c r="W73">
        <v>0.76076166872707196</v>
      </c>
      <c r="Y73" s="31">
        <f t="shared" si="15"/>
        <v>1.8252519529022155</v>
      </c>
      <c r="Z73" s="31">
        <f t="shared" si="16"/>
        <v>-2.7050181668862434</v>
      </c>
      <c r="AA73" s="31">
        <f t="shared" si="17"/>
        <v>-5.8207035136350429</v>
      </c>
      <c r="AB73" s="31">
        <f t="shared" si="18"/>
        <v>1.6941322166379509</v>
      </c>
      <c r="AC73" s="31">
        <f t="shared" si="19"/>
        <v>-4.7240291999502908</v>
      </c>
      <c r="AD73" s="31">
        <f t="shared" si="20"/>
        <v>-3.0616164593621846</v>
      </c>
      <c r="AE73" s="31">
        <f t="shared" si="21"/>
        <v>0.73893252811946653</v>
      </c>
      <c r="AF73" s="32">
        <f t="shared" si="14"/>
        <v>-12.053050642174128</v>
      </c>
      <c r="AH73" s="33">
        <f>IFERROR((B73-Y73)/Y73,"")</f>
        <v>3.244071613062947</v>
      </c>
      <c r="AI73" s="33">
        <f>IFERROR((C73-Z73)/Z73,"")</f>
        <v>-3.9393517933938411</v>
      </c>
      <c r="AJ73" s="33">
        <f>IFERROR((D73-AA73)/AA73,"")</f>
        <v>-2.2461981585229402</v>
      </c>
      <c r="AK73" s="33">
        <f>IFERROR((E73-AB73)/AB73,"")</f>
        <v>3.7416606101392116</v>
      </c>
      <c r="AL73" s="33">
        <f>IFERROR((F73-AC73)/AC73,"")</f>
        <v>-2.6434064378945186</v>
      </c>
      <c r="AM73" s="33">
        <f>IFERROR((G73-AD73)/AD73,"")</f>
        <v>-3.0478561188902664</v>
      </c>
      <c r="AN73" s="33">
        <f>IFERROR((H73-AE73)/AE73,"")</f>
        <v>6.8119446368000949</v>
      </c>
      <c r="AP73" t="s">
        <v>98</v>
      </c>
      <c r="AQ73" s="33">
        <f>IFERROR((I73-AF73)/AF73,"")</f>
        <v>-5.2138709533239389</v>
      </c>
      <c r="AR73" s="34">
        <f>I73-AF73</f>
        <v>62.843050642174134</v>
      </c>
      <c r="AT73">
        <f ca="1">RANK(AV73,$AV$6:$AV$82)</f>
        <v>43</v>
      </c>
      <c r="AU73" t="str" cm="1">
        <f t="array" aca="1" ref="AU73" ca="1">IFERROR(INDEX([1]CHW!A$6:A$82, SMALL(IF([1]CHW!AS$6:AS$82&gt;0, ROW([1]CHW!A$6:A$82)-ROW([1]CHW!A$6)+1),ROWS([1]CHW!A$6:A73))),"")</f>
        <v/>
      </c>
      <c r="AV73" s="34">
        <f ca="1">IFERROR(VLOOKUP(AU73,$AP$6:$AR$82,3,FALSE),0)</f>
        <v>0</v>
      </c>
      <c r="AX73">
        <f ca="1">RANK(AZ73,$AZ$6:$AZ$82,1)</f>
        <v>20</v>
      </c>
      <c r="AY73" t="str" cm="1">
        <f t="array" aca="1" ref="AY73" ca="1">IFERROR(INDEX([1]CHW!A$6:A$82, SMALL(IF([1]CHW!AS$6:AS$82&lt;0, ROW([1]CHW!A$6:A$82)-ROW([1]CHW!A$6)+1),ROWS([1]CHW!A$6:A73))),"")</f>
        <v/>
      </c>
      <c r="AZ73" s="35">
        <f ca="1">IFERROR(VLOOKUP(AY73,$AP$6:$AR$82,3,FALSE),0)</f>
        <v>0</v>
      </c>
      <c r="BB73">
        <f t="shared" si="22"/>
        <v>68</v>
      </c>
      <c r="BC73" t="str">
        <f ca="1">IFERROR(VLOOKUP(BB73,$AT$6:$AU$82,2,FALSE),"")</f>
        <v/>
      </c>
      <c r="BD73" t="str">
        <f ca="1">IFERROR(VLOOKUP(BB73,$AX$6:$AY$82,2,FALSE),"")</f>
        <v/>
      </c>
    </row>
    <row r="74" spans="1:56" x14ac:dyDescent="0.25">
      <c r="A74" t="s">
        <v>99</v>
      </c>
      <c r="B74" s="31">
        <v>19.203499999999995</v>
      </c>
      <c r="C74" s="31">
        <v>18.991750000000003</v>
      </c>
      <c r="D74" s="31">
        <v>18.417249999999999</v>
      </c>
      <c r="E74" s="31">
        <v>18.587250000000008</v>
      </c>
      <c r="F74" s="31">
        <v>18.374250000000007</v>
      </c>
      <c r="G74" s="31">
        <v>18.975499999999997</v>
      </c>
      <c r="H74" s="31">
        <v>19.483749999999997</v>
      </c>
      <c r="I74" s="32">
        <f t="shared" si="12"/>
        <v>132.03325000000001</v>
      </c>
      <c r="K74" s="31">
        <v>8.3324999999999996</v>
      </c>
      <c r="L74" s="31">
        <v>8.8702499999999986</v>
      </c>
      <c r="M74" s="31">
        <v>17.056499999999986</v>
      </c>
      <c r="N74" s="31">
        <v>15.254500000000002</v>
      </c>
      <c r="O74" s="31">
        <v>7.889249999999997</v>
      </c>
      <c r="P74" s="31">
        <v>7.9537500000000021</v>
      </c>
      <c r="Q74" s="31">
        <v>7.9487500000000013</v>
      </c>
      <c r="R74" s="32">
        <f t="shared" si="13"/>
        <v>73.305499999999981</v>
      </c>
      <c r="T74">
        <v>10.0185912868084</v>
      </c>
      <c r="U74">
        <v>6.7794346451979598E-2</v>
      </c>
      <c r="V74">
        <v>-4.5579306158627597E-2</v>
      </c>
      <c r="W74">
        <v>1.01187341221981E-2</v>
      </c>
      <c r="Y74" s="31">
        <f t="shared" si="15"/>
        <v>6.524706645196316</v>
      </c>
      <c r="Z74" s="31">
        <f t="shared" si="16"/>
        <v>7.5988304429032389</v>
      </c>
      <c r="AA74" s="31">
        <f t="shared" si="17"/>
        <v>15.297614959759613</v>
      </c>
      <c r="AB74" s="31">
        <f t="shared" si="18"/>
        <v>14.220510720941203</v>
      </c>
      <c r="AC74" s="31">
        <f t="shared" si="19"/>
        <v>6.1396977585675536</v>
      </c>
      <c r="AD74" s="31">
        <f t="shared" si="20"/>
        <v>6.4435816370586947</v>
      </c>
      <c r="AE74" s="31">
        <f t="shared" si="21"/>
        <v>7.1524241747519666</v>
      </c>
      <c r="AF74" s="32">
        <f t="shared" si="14"/>
        <v>63.377366339178579</v>
      </c>
      <c r="AH74" s="33">
        <f>IFERROR((B74-Y74)/Y74,"")</f>
        <v>1.9431974561091088</v>
      </c>
      <c r="AI74" s="33">
        <f>IFERROR((C74-Z74)/Z74,"")</f>
        <v>1.4992990885507824</v>
      </c>
      <c r="AJ74" s="33">
        <f>IFERROR((D74-AA74)/AA74,"")</f>
        <v>0.20392950459575482</v>
      </c>
      <c r="AK74" s="33">
        <f>IFERROR((E74-AB74)/AB74,"")</f>
        <v>0.3070733087404745</v>
      </c>
      <c r="AL74" s="33">
        <f>IFERROR((F74-AC74)/AC74,"")</f>
        <v>1.9926961753711609</v>
      </c>
      <c r="AM74" s="33">
        <f>IFERROR((G74-AD74)/AD74,"")</f>
        <v>1.9448684084123364</v>
      </c>
      <c r="AN74" s="33">
        <f>IFERROR((H74-AE74)/AE74,"")</f>
        <v>1.7240764143683716</v>
      </c>
      <c r="AP74" t="s">
        <v>99</v>
      </c>
      <c r="AQ74" s="33">
        <f>IFERROR((I74-AF74)/AF74,"")</f>
        <v>1.0832871043172361</v>
      </c>
      <c r="AR74" s="34">
        <f>I74-AF74</f>
        <v>68.655883660821431</v>
      </c>
      <c r="AT74">
        <f ca="1">RANK(AV74,$AV$6:$AV$82)</f>
        <v>43</v>
      </c>
      <c r="AU74" t="str" cm="1">
        <f t="array" aca="1" ref="AU74" ca="1">IFERROR(INDEX([1]CHW!A$6:A$82, SMALL(IF([1]CHW!AS$6:AS$82&gt;0, ROW([1]CHW!A$6:A$82)-ROW([1]CHW!A$6)+1),ROWS([1]CHW!A$6:A74))),"")</f>
        <v/>
      </c>
      <c r="AV74" s="34">
        <f ca="1">IFERROR(VLOOKUP(AU74,$AP$6:$AR$82,3,FALSE),0)</f>
        <v>0</v>
      </c>
      <c r="AX74">
        <f ca="1">RANK(AZ74,$AZ$6:$AZ$82,1)</f>
        <v>20</v>
      </c>
      <c r="AY74" t="str" cm="1">
        <f t="array" aca="1" ref="AY74" ca="1">IFERROR(INDEX([1]CHW!A$6:A$82, SMALL(IF([1]CHW!AS$6:AS$82&lt;0, ROW([1]CHW!A$6:A$82)-ROW([1]CHW!A$6)+1),ROWS([1]CHW!A$6:A74))),"")</f>
        <v/>
      </c>
      <c r="AZ74" s="35">
        <f ca="1">IFERROR(VLOOKUP(AY74,$AP$6:$AR$82,3,FALSE),0)</f>
        <v>0</v>
      </c>
      <c r="BB74">
        <f t="shared" si="22"/>
        <v>69</v>
      </c>
      <c r="BC74" t="str">
        <f ca="1">IFERROR(VLOOKUP(BB74,$AT$6:$AU$82,2,FALSE),"")</f>
        <v/>
      </c>
      <c r="BD74" t="str">
        <f ca="1">IFERROR(VLOOKUP(BB74,$AX$6:$AY$82,2,FALSE),"")</f>
        <v/>
      </c>
    </row>
    <row r="75" spans="1:56" x14ac:dyDescent="0.25">
      <c r="A75" t="s">
        <v>100</v>
      </c>
      <c r="B75" s="31">
        <v>1.2922500000000008</v>
      </c>
      <c r="C75" s="31">
        <v>1.7899999999999998</v>
      </c>
      <c r="D75" s="31">
        <v>1.1682499999999998</v>
      </c>
      <c r="E75" s="31">
        <v>1.2525000000000004</v>
      </c>
      <c r="F75" s="31">
        <v>0.6389999999999999</v>
      </c>
      <c r="G75" s="31">
        <v>0.6077499999999999</v>
      </c>
      <c r="H75" s="31">
        <v>0.62600000000000011</v>
      </c>
      <c r="I75" s="32">
        <f t="shared" si="12"/>
        <v>7.3757500000000018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2">
        <f t="shared" si="13"/>
        <v>0</v>
      </c>
      <c r="T75">
        <v>-44.7552480316768</v>
      </c>
      <c r="U75">
        <v>0.71892113215778097</v>
      </c>
      <c r="V75">
        <v>5.4610350411634999E-2</v>
      </c>
      <c r="W75">
        <v>0.71937623017722996</v>
      </c>
      <c r="Y75" s="31">
        <f t="shared" si="15"/>
        <v>0</v>
      </c>
      <c r="Z75" s="31">
        <f t="shared" si="16"/>
        <v>0</v>
      </c>
      <c r="AA75" s="31">
        <f t="shared" si="17"/>
        <v>0</v>
      </c>
      <c r="AB75" s="31">
        <f t="shared" si="18"/>
        <v>0</v>
      </c>
      <c r="AC75" s="31">
        <f t="shared" si="19"/>
        <v>0</v>
      </c>
      <c r="AD75" s="31">
        <f t="shared" si="20"/>
        <v>0</v>
      </c>
      <c r="AE75" s="31">
        <f t="shared" si="21"/>
        <v>0</v>
      </c>
      <c r="AF75" s="32">
        <f t="shared" si="14"/>
        <v>0</v>
      </c>
      <c r="AH75" s="33" t="str">
        <f>IFERROR((B75-Y75)/Y75,"")</f>
        <v/>
      </c>
      <c r="AI75" s="33" t="str">
        <f>IFERROR((C75-Z75)/Z75,"")</f>
        <v/>
      </c>
      <c r="AJ75" s="33" t="str">
        <f>IFERROR((D75-AA75)/AA75,"")</f>
        <v/>
      </c>
      <c r="AK75" s="33" t="str">
        <f>IFERROR((E75-AB75)/AB75,"")</f>
        <v/>
      </c>
      <c r="AL75" s="33" t="str">
        <f>IFERROR((F75-AC75)/AC75,"")</f>
        <v/>
      </c>
      <c r="AM75" s="33" t="str">
        <f>IFERROR((G75-AD75)/AD75,"")</f>
        <v/>
      </c>
      <c r="AN75" s="33" t="str">
        <f>IFERROR((H75-AE75)/AE75,"")</f>
        <v/>
      </c>
      <c r="AP75" t="s">
        <v>100</v>
      </c>
      <c r="AQ75" s="33" t="str">
        <f>IFERROR((I75-AF75)/AF75,"")</f>
        <v/>
      </c>
      <c r="AR75" s="34">
        <f>I75-AF75</f>
        <v>7.3757500000000018</v>
      </c>
      <c r="AT75">
        <f ca="1">RANK(AV75,$AV$6:$AV$82)</f>
        <v>43</v>
      </c>
      <c r="AU75" t="str" cm="1">
        <f t="array" aca="1" ref="AU75" ca="1">IFERROR(INDEX([1]CHW!A$6:A$82, SMALL(IF([1]CHW!AS$6:AS$82&gt;0, ROW([1]CHW!A$6:A$82)-ROW([1]CHW!A$6)+1),ROWS([1]CHW!A$6:A75))),"")</f>
        <v/>
      </c>
      <c r="AV75" s="34">
        <f ca="1">IFERROR(VLOOKUP(AU75,$AP$6:$AR$82,3,FALSE),0)</f>
        <v>0</v>
      </c>
      <c r="AX75">
        <f ca="1">RANK(AZ75,$AZ$6:$AZ$82,1)</f>
        <v>20</v>
      </c>
      <c r="AY75" t="str" cm="1">
        <f t="array" aca="1" ref="AY75" ca="1">IFERROR(INDEX([1]CHW!A$6:A$82, SMALL(IF([1]CHW!AS$6:AS$82&lt;0, ROW([1]CHW!A$6:A$82)-ROW([1]CHW!A$6)+1),ROWS([1]CHW!A$6:A75))),"")</f>
        <v/>
      </c>
      <c r="AZ75" s="35">
        <f ca="1">IFERROR(VLOOKUP(AY75,$AP$6:$AR$82,3,FALSE),0)</f>
        <v>0</v>
      </c>
      <c r="BB75">
        <f t="shared" si="22"/>
        <v>70</v>
      </c>
      <c r="BC75" t="str">
        <f ca="1">IFERROR(VLOOKUP(BB75,$AT$6:$AU$82,2,FALSE),"")</f>
        <v/>
      </c>
      <c r="BD75" t="str">
        <f ca="1">IFERROR(VLOOKUP(BB75,$AX$6:$AY$82,2,FALSE),"")</f>
        <v/>
      </c>
    </row>
    <row r="76" spans="1:56" x14ac:dyDescent="0.25">
      <c r="A76" t="s">
        <v>101</v>
      </c>
      <c r="B76" s="31">
        <v>3.9149999999999996</v>
      </c>
      <c r="C76" s="31">
        <v>5.7890000000000024</v>
      </c>
      <c r="D76" s="31">
        <v>5.1849999999999978</v>
      </c>
      <c r="E76" s="31">
        <v>5.27475</v>
      </c>
      <c r="F76" s="31">
        <v>5.2730000000000006</v>
      </c>
      <c r="G76" s="31">
        <v>5.3867499999999993</v>
      </c>
      <c r="H76" s="31">
        <v>5.5937500000000018</v>
      </c>
      <c r="I76" s="32">
        <f t="shared" si="12"/>
        <v>36.417250000000003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2">
        <f t="shared" si="13"/>
        <v>0</v>
      </c>
      <c r="T76">
        <v>-55.435914776009199</v>
      </c>
      <c r="U76">
        <v>0.889692138924425</v>
      </c>
      <c r="V76">
        <v>7.0545846496319606E-2</v>
      </c>
      <c r="W76">
        <v>0.77810827505621805</v>
      </c>
      <c r="Y76" s="31">
        <f t="shared" si="15"/>
        <v>0</v>
      </c>
      <c r="Z76" s="31">
        <f t="shared" si="16"/>
        <v>0</v>
      </c>
      <c r="AA76" s="31">
        <f t="shared" si="17"/>
        <v>0</v>
      </c>
      <c r="AB76" s="31">
        <f t="shared" si="18"/>
        <v>0</v>
      </c>
      <c r="AC76" s="31">
        <f t="shared" si="19"/>
        <v>0</v>
      </c>
      <c r="AD76" s="31">
        <f t="shared" si="20"/>
        <v>0</v>
      </c>
      <c r="AE76" s="31">
        <f t="shared" si="21"/>
        <v>0</v>
      </c>
      <c r="AF76" s="32">
        <f t="shared" si="14"/>
        <v>0</v>
      </c>
      <c r="AH76" s="33" t="str">
        <f>IFERROR((B76-Y76)/Y76,"")</f>
        <v/>
      </c>
      <c r="AI76" s="33" t="str">
        <f>IFERROR((C76-Z76)/Z76,"")</f>
        <v/>
      </c>
      <c r="AJ76" s="33" t="str">
        <f>IFERROR((D76-AA76)/AA76,"")</f>
        <v/>
      </c>
      <c r="AK76" s="33" t="str">
        <f>IFERROR((E76-AB76)/AB76,"")</f>
        <v/>
      </c>
      <c r="AL76" s="33" t="str">
        <f>IFERROR((F76-AC76)/AC76,"")</f>
        <v/>
      </c>
      <c r="AM76" s="33" t="str">
        <f>IFERROR((G76-AD76)/AD76,"")</f>
        <v/>
      </c>
      <c r="AN76" s="33" t="str">
        <f>IFERROR((H76-AE76)/AE76,"")</f>
        <v/>
      </c>
      <c r="AP76" t="s">
        <v>101</v>
      </c>
      <c r="AQ76" s="33" t="str">
        <f>IFERROR((I76-AF76)/AF76,"")</f>
        <v/>
      </c>
      <c r="AR76" s="34">
        <f>I76-AF76</f>
        <v>36.417250000000003</v>
      </c>
      <c r="AT76">
        <f ca="1">RANK(AV76,$AV$6:$AV$82)</f>
        <v>43</v>
      </c>
      <c r="AU76" t="str" cm="1">
        <f t="array" aca="1" ref="AU76" ca="1">IFERROR(INDEX([1]CHW!A$6:A$82, SMALL(IF([1]CHW!AS$6:AS$82&gt;0, ROW([1]CHW!A$6:A$82)-ROW([1]CHW!A$6)+1),ROWS([1]CHW!A$6:A76))),"")</f>
        <v/>
      </c>
      <c r="AV76" s="34">
        <f ca="1">IFERROR(VLOOKUP(AU76,$AP$6:$AR$82,3,FALSE),0)</f>
        <v>0</v>
      </c>
      <c r="AX76">
        <f ca="1">RANK(AZ76,$AZ$6:$AZ$82,1)</f>
        <v>20</v>
      </c>
      <c r="AY76" t="str" cm="1">
        <f t="array" aca="1" ref="AY76" ca="1">IFERROR(INDEX([1]CHW!A$6:A$82, SMALL(IF([1]CHW!AS$6:AS$82&lt;0, ROW([1]CHW!A$6:A$82)-ROW([1]CHW!A$6)+1),ROWS([1]CHW!A$6:A76))),"")</f>
        <v/>
      </c>
      <c r="AZ76" s="35">
        <f ca="1">IFERROR(VLOOKUP(AY76,$AP$6:$AR$82,3,FALSE),0)</f>
        <v>0</v>
      </c>
      <c r="BB76">
        <f t="shared" si="22"/>
        <v>71</v>
      </c>
      <c r="BC76" t="str">
        <f ca="1">IFERROR(VLOOKUP(BB76,$AT$6:$AU$82,2,FALSE),"")</f>
        <v/>
      </c>
      <c r="BD76" t="str">
        <f ca="1">IFERROR(VLOOKUP(BB76,$AX$6:$AY$82,2,FALSE),"")</f>
        <v/>
      </c>
    </row>
    <row r="77" spans="1:56" x14ac:dyDescent="0.25">
      <c r="A77" t="s">
        <v>102</v>
      </c>
      <c r="B77" s="31">
        <v>9.5622499999999988</v>
      </c>
      <c r="C77" s="31">
        <v>9.802500000000002</v>
      </c>
      <c r="D77" s="31">
        <v>9.4462499999999974</v>
      </c>
      <c r="E77" s="31">
        <v>9.4532499999999988</v>
      </c>
      <c r="F77" s="31">
        <v>9.4612500000000015</v>
      </c>
      <c r="G77" s="31">
        <v>9.4980000000000029</v>
      </c>
      <c r="H77" s="31">
        <v>9.6072499999999987</v>
      </c>
      <c r="I77" s="32">
        <f t="shared" ref="I77:I89" si="23">SUM(B77:H77)</f>
        <v>66.830749999999995</v>
      </c>
      <c r="K77" s="31">
        <v>8.8762499999999953</v>
      </c>
      <c r="L77" s="31">
        <v>8.9114999999999984</v>
      </c>
      <c r="M77" s="31">
        <v>8.868249999999998</v>
      </c>
      <c r="N77" s="31">
        <v>8.8307499999999965</v>
      </c>
      <c r="O77" s="31">
        <v>8.9177499999999981</v>
      </c>
      <c r="P77" s="31">
        <v>8.7847499999999989</v>
      </c>
      <c r="Q77" s="31">
        <v>8.8492499999999961</v>
      </c>
      <c r="R77" s="32">
        <f t="shared" si="13"/>
        <v>62.038499999999985</v>
      </c>
      <c r="T77">
        <v>10.395941366446801</v>
      </c>
      <c r="U77">
        <v>-2.6859908774639198E-2</v>
      </c>
      <c r="V77">
        <v>-2.84714314444111E-3</v>
      </c>
      <c r="W77">
        <v>8.3954975722260294E-2</v>
      </c>
      <c r="Y77" s="31">
        <f t="shared" si="15"/>
        <v>9.0097506618877148</v>
      </c>
      <c r="Z77" s="31">
        <f t="shared" si="16"/>
        <v>9.0199438838906367</v>
      </c>
      <c r="AA77" s="31">
        <f t="shared" si="17"/>
        <v>8.9794117244429668</v>
      </c>
      <c r="AB77" s="31">
        <f t="shared" si="18"/>
        <v>8.8635912923153146</v>
      </c>
      <c r="AC77" s="31">
        <f t="shared" si="19"/>
        <v>8.9898489236026204</v>
      </c>
      <c r="AD77" s="31">
        <f t="shared" si="20"/>
        <v>8.8562548395581597</v>
      </c>
      <c r="AE77" s="31">
        <f t="shared" si="21"/>
        <v>8.8705065852774148</v>
      </c>
      <c r="AF77" s="32">
        <f t="shared" si="14"/>
        <v>62.589307910974824</v>
      </c>
      <c r="AH77" s="33">
        <f>IFERROR((B77-Y77)/Y77,"")</f>
        <v>6.1322378259524982E-2</v>
      </c>
      <c r="AI77" s="33">
        <f>IFERROR((C77-Z77)/Z77,"")</f>
        <v>8.6758424019354297E-2</v>
      </c>
      <c r="AJ77" s="33">
        <f>IFERROR((D77-AA77)/AA77,"")</f>
        <v>5.1989850770094929E-2</v>
      </c>
      <c r="AK77" s="33">
        <f>IFERROR((E77-AB77)/AB77,"")</f>
        <v>6.6525936072426434E-2</v>
      </c>
      <c r="AL77" s="33">
        <f>IFERROR((F77-AC77)/AC77,"")</f>
        <v>5.2437040978489578E-2</v>
      </c>
      <c r="AM77" s="33">
        <f>IFERROR((G77-AD77)/AD77,"")</f>
        <v>7.2462363839776306E-2</v>
      </c>
      <c r="AN77" s="33">
        <f>IFERROR((H77-AE77)/AE77,"")</f>
        <v>8.3055393470466962E-2</v>
      </c>
      <c r="AP77" t="s">
        <v>102</v>
      </c>
      <c r="AQ77" s="33">
        <f>IFERROR((I77-AF77)/AF77,"")</f>
        <v>6.776624044250612E-2</v>
      </c>
      <c r="AR77" s="34">
        <f>I77-AF77</f>
        <v>4.2414420890251705</v>
      </c>
      <c r="AT77">
        <f ca="1">RANK(AV77,$AV$6:$AV$82)</f>
        <v>43</v>
      </c>
      <c r="AU77" t="str" cm="1">
        <f t="array" aca="1" ref="AU77" ca="1">IFERROR(INDEX([1]CHW!A$6:A$82, SMALL(IF([1]CHW!AS$6:AS$82&gt;0, ROW([1]CHW!A$6:A$82)-ROW([1]CHW!A$6)+1),ROWS([1]CHW!A$6:A77))),"")</f>
        <v/>
      </c>
      <c r="AV77" s="34">
        <f ca="1">IFERROR(VLOOKUP(AU77,$AP$6:$AR$82,3,FALSE),0)</f>
        <v>0</v>
      </c>
      <c r="AX77">
        <f ca="1">RANK(AZ77,$AZ$6:$AZ$82,1)</f>
        <v>20</v>
      </c>
      <c r="AY77" t="str" cm="1">
        <f t="array" aca="1" ref="AY77" ca="1">IFERROR(INDEX([1]CHW!A$6:A$82, SMALL(IF([1]CHW!AS$6:AS$82&lt;0, ROW([1]CHW!A$6:A$82)-ROW([1]CHW!A$6)+1),ROWS([1]CHW!A$6:A77))),"")</f>
        <v/>
      </c>
      <c r="AZ77" s="35">
        <f ca="1">IFERROR(VLOOKUP(AY77,$AP$6:$AR$82,3,FALSE),0)</f>
        <v>0</v>
      </c>
      <c r="BB77">
        <f t="shared" si="22"/>
        <v>72</v>
      </c>
      <c r="BC77" t="str">
        <f ca="1">IFERROR(VLOOKUP(BB77,$AT$6:$AU$82,2,FALSE),"")</f>
        <v/>
      </c>
      <c r="BD77" t="str">
        <f ca="1">IFERROR(VLOOKUP(BB77,$AX$6:$AY$82,2,FALSE),"")</f>
        <v/>
      </c>
    </row>
    <row r="78" spans="1:56" x14ac:dyDescent="0.25">
      <c r="A78" t="s">
        <v>103</v>
      </c>
      <c r="B78" s="31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2">
        <f t="shared" si="23"/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2">
        <f t="shared" si="13"/>
        <v>0</v>
      </c>
      <c r="T78">
        <v>0</v>
      </c>
      <c r="U78">
        <v>0</v>
      </c>
      <c r="V78">
        <v>0</v>
      </c>
      <c r="W78" t="s">
        <v>31</v>
      </c>
      <c r="Y78" s="31">
        <f t="shared" si="15"/>
        <v>0</v>
      </c>
      <c r="Z78" s="31">
        <f t="shared" si="16"/>
        <v>0</v>
      </c>
      <c r="AA78" s="31">
        <f t="shared" si="17"/>
        <v>0</v>
      </c>
      <c r="AB78" s="31">
        <f t="shared" si="18"/>
        <v>0</v>
      </c>
      <c r="AC78" s="31">
        <f t="shared" si="19"/>
        <v>0</v>
      </c>
      <c r="AD78" s="31">
        <f t="shared" si="20"/>
        <v>0</v>
      </c>
      <c r="AE78" s="31">
        <f t="shared" si="21"/>
        <v>0</v>
      </c>
      <c r="AF78" s="32">
        <f t="shared" si="14"/>
        <v>0</v>
      </c>
      <c r="AH78" s="33" t="str">
        <f>IFERROR((B78-Y78)/Y78,"")</f>
        <v/>
      </c>
      <c r="AI78" s="33" t="str">
        <f>IFERROR((C78-Z78)/Z78,"")</f>
        <v/>
      </c>
      <c r="AJ78" s="33" t="str">
        <f>IFERROR((D78-AA78)/AA78,"")</f>
        <v/>
      </c>
      <c r="AK78" s="33" t="str">
        <f>IFERROR((E78-AB78)/AB78,"")</f>
        <v/>
      </c>
      <c r="AL78" s="33" t="str">
        <f>IFERROR((F78-AC78)/AC78,"")</f>
        <v/>
      </c>
      <c r="AM78" s="33" t="str">
        <f>IFERROR((G78-AD78)/AD78,"")</f>
        <v/>
      </c>
      <c r="AN78" s="33" t="str">
        <f>IFERROR((H78-AE78)/AE78,"")</f>
        <v/>
      </c>
      <c r="AP78" t="s">
        <v>103</v>
      </c>
      <c r="AQ78" s="33" t="str">
        <f>IFERROR((I78-AF78)/AF78,"")</f>
        <v/>
      </c>
      <c r="AR78" s="34">
        <f>I78-AF78</f>
        <v>0</v>
      </c>
      <c r="AT78">
        <f ca="1">RANK(AV78,$AV$6:$AV$82)</f>
        <v>43</v>
      </c>
      <c r="AU78" t="str" cm="1">
        <f t="array" aca="1" ref="AU78" ca="1">IFERROR(INDEX([1]CHW!A$6:A$82, SMALL(IF([1]CHW!AS$6:AS$82&gt;0, ROW([1]CHW!A$6:A$82)-ROW([1]CHW!A$6)+1),ROWS([1]CHW!A$6:A78))),"")</f>
        <v/>
      </c>
      <c r="AV78" s="34">
        <f ca="1">IFERROR(VLOOKUP(AU78,$AP$6:$AR$82,3,FALSE),0)</f>
        <v>0</v>
      </c>
      <c r="AX78">
        <f ca="1">RANK(AZ78,$AZ$6:$AZ$82,1)</f>
        <v>20</v>
      </c>
      <c r="AY78" t="str" cm="1">
        <f t="array" aca="1" ref="AY78" ca="1">IFERROR(INDEX([1]CHW!A$6:A$82, SMALL(IF([1]CHW!AS$6:AS$82&lt;0, ROW([1]CHW!A$6:A$82)-ROW([1]CHW!A$6)+1),ROWS([1]CHW!A$6:A78))),"")</f>
        <v/>
      </c>
      <c r="AZ78" s="35">
        <f ca="1">IFERROR(VLOOKUP(AY78,$AP$6:$AR$82,3,FALSE),0)</f>
        <v>0</v>
      </c>
      <c r="BB78">
        <f t="shared" si="22"/>
        <v>73</v>
      </c>
      <c r="BC78" t="str">
        <f ca="1">IFERROR(VLOOKUP(BB78,$AT$6:$AU$82,2,FALSE),"")</f>
        <v/>
      </c>
      <c r="BD78" t="str">
        <f ca="1">IFERROR(VLOOKUP(BB78,$AX$6:$AY$82,2,FALSE),"")</f>
        <v/>
      </c>
    </row>
    <row r="79" spans="1:56" x14ac:dyDescent="0.25">
      <c r="A79" t="s">
        <v>104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2">
        <f t="shared" si="23"/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2">
        <f t="shared" si="13"/>
        <v>0</v>
      </c>
      <c r="T79">
        <v>0</v>
      </c>
      <c r="U79">
        <v>0</v>
      </c>
      <c r="V79">
        <v>0</v>
      </c>
      <c r="W79" t="s">
        <v>31</v>
      </c>
      <c r="Y79" s="31">
        <f t="shared" si="15"/>
        <v>0</v>
      </c>
      <c r="Z79" s="31">
        <f t="shared" si="16"/>
        <v>0</v>
      </c>
      <c r="AA79" s="31">
        <f t="shared" si="17"/>
        <v>0</v>
      </c>
      <c r="AB79" s="31">
        <f t="shared" si="18"/>
        <v>0</v>
      </c>
      <c r="AC79" s="31">
        <f t="shared" si="19"/>
        <v>0</v>
      </c>
      <c r="AD79" s="31">
        <f t="shared" si="20"/>
        <v>0</v>
      </c>
      <c r="AE79" s="31">
        <f t="shared" si="21"/>
        <v>0</v>
      </c>
      <c r="AF79" s="32">
        <f t="shared" si="14"/>
        <v>0</v>
      </c>
      <c r="AH79" s="33" t="str">
        <f>IFERROR((B79-Y79)/Y79,"")</f>
        <v/>
      </c>
      <c r="AI79" s="33" t="str">
        <f>IFERROR((C79-Z79)/Z79,"")</f>
        <v/>
      </c>
      <c r="AJ79" s="33" t="str">
        <f>IFERROR((D79-AA79)/AA79,"")</f>
        <v/>
      </c>
      <c r="AK79" s="33" t="str">
        <f>IFERROR((E79-AB79)/AB79,"")</f>
        <v/>
      </c>
      <c r="AL79" s="33" t="str">
        <f>IFERROR((F79-AC79)/AC79,"")</f>
        <v/>
      </c>
      <c r="AM79" s="33" t="str">
        <f>IFERROR((G79-AD79)/AD79,"")</f>
        <v/>
      </c>
      <c r="AN79" s="33" t="str">
        <f>IFERROR((H79-AE79)/AE79,"")</f>
        <v/>
      </c>
      <c r="AP79" t="s">
        <v>104</v>
      </c>
      <c r="AQ79" s="33" t="str">
        <f>IFERROR((I79-AF79)/AF79,"")</f>
        <v/>
      </c>
      <c r="AR79" s="34">
        <f>I79-AF79</f>
        <v>0</v>
      </c>
      <c r="AT79">
        <f ca="1">RANK(AV79,$AV$6:$AV$82)</f>
        <v>43</v>
      </c>
      <c r="AU79" t="str" cm="1">
        <f t="array" aca="1" ref="AU79" ca="1">IFERROR(INDEX([1]CHW!A$6:A$82, SMALL(IF([1]CHW!AS$6:AS$82&gt;0, ROW([1]CHW!A$6:A$82)-ROW([1]CHW!A$6)+1),ROWS([1]CHW!A$6:A79))),"")</f>
        <v/>
      </c>
      <c r="AV79" s="34">
        <f ca="1">IFERROR(VLOOKUP(AU79,$AP$6:$AR$82,3,FALSE),0)</f>
        <v>0</v>
      </c>
      <c r="AX79">
        <f ca="1">RANK(AZ79,$AZ$6:$AZ$82,1)</f>
        <v>20</v>
      </c>
      <c r="AY79" t="str" cm="1">
        <f t="array" aca="1" ref="AY79" ca="1">IFERROR(INDEX([1]CHW!A$6:A$82, SMALL(IF([1]CHW!AS$6:AS$82&lt;0, ROW([1]CHW!A$6:A$82)-ROW([1]CHW!A$6)+1),ROWS([1]CHW!A$6:A79))),"")</f>
        <v/>
      </c>
      <c r="AZ79" s="35">
        <f ca="1">IFERROR(VLOOKUP(AY79,$AP$6:$AR$82,3,FALSE),0)</f>
        <v>0</v>
      </c>
      <c r="BB79">
        <f t="shared" si="22"/>
        <v>74</v>
      </c>
      <c r="BC79" t="str">
        <f ca="1">IFERROR(VLOOKUP(BB79,$AT$6:$AU$82,2,FALSE),"")</f>
        <v/>
      </c>
      <c r="BD79" t="str">
        <f ca="1">IFERROR(VLOOKUP(BB79,$AX$6:$AY$82,2,FALSE),"")</f>
        <v/>
      </c>
    </row>
    <row r="80" spans="1:56" x14ac:dyDescent="0.25">
      <c r="A80" t="s">
        <v>105</v>
      </c>
      <c r="B80" s="31">
        <v>0.78449999999999986</v>
      </c>
      <c r="C80" s="31">
        <v>0.70049999999999979</v>
      </c>
      <c r="D80" s="31">
        <v>0.63199999999999967</v>
      </c>
      <c r="E80" s="31">
        <v>0.64474999999999938</v>
      </c>
      <c r="F80" s="31">
        <v>0.53849999999999931</v>
      </c>
      <c r="G80" s="31">
        <v>0.6214999999999995</v>
      </c>
      <c r="H80" s="31">
        <v>0.59499999999999931</v>
      </c>
      <c r="I80" s="32">
        <f t="shared" si="23"/>
        <v>4.5167499999999965</v>
      </c>
      <c r="K80" s="31">
        <v>5.9010000000000025</v>
      </c>
      <c r="L80" s="31">
        <v>4.5220000000000011</v>
      </c>
      <c r="M80" s="31">
        <v>4.0837500000000002</v>
      </c>
      <c r="N80" s="31">
        <v>3.9460000000000011</v>
      </c>
      <c r="O80" s="31">
        <v>3.9022499999999996</v>
      </c>
      <c r="P80" s="31">
        <v>4.0692499999999994</v>
      </c>
      <c r="Q80" s="31">
        <v>3.6612500000000003</v>
      </c>
      <c r="R80" s="32">
        <f t="shared" si="13"/>
        <v>30.085500000000003</v>
      </c>
      <c r="T80">
        <v>-24.176647384471998</v>
      </c>
      <c r="U80">
        <v>0.428881493328298</v>
      </c>
      <c r="V80">
        <v>1.48179480480795E-2</v>
      </c>
      <c r="W80">
        <v>0.81325801055952196</v>
      </c>
      <c r="Y80" s="31">
        <f t="shared" si="15"/>
        <v>2.9151644672134576</v>
      </c>
      <c r="Z80" s="31">
        <f t="shared" si="16"/>
        <v>2.2110236788173006</v>
      </c>
      <c r="AA80" s="31">
        <f t="shared" si="17"/>
        <v>1.4502668960717109</v>
      </c>
      <c r="AB80" s="31">
        <f t="shared" si="18"/>
        <v>2.869264834471299</v>
      </c>
      <c r="AC80" s="31">
        <f t="shared" si="19"/>
        <v>1.8406578288466215</v>
      </c>
      <c r="AD80" s="31">
        <f t="shared" si="20"/>
        <v>2.1552943263940154</v>
      </c>
      <c r="AE80" s="31">
        <f t="shared" si="21"/>
        <v>2.8905332090104419</v>
      </c>
      <c r="AF80" s="32">
        <f t="shared" si="14"/>
        <v>16.332205240824848</v>
      </c>
      <c r="AH80" s="33">
        <f>IFERROR((B80-Y80)/Y80,"")</f>
        <v>-0.73088996904868064</v>
      </c>
      <c r="AI80" s="33">
        <f>IFERROR((C80-Z80)/Z80,"")</f>
        <v>-0.68317842693810293</v>
      </c>
      <c r="AJ80" s="33">
        <f>IFERROR((D80-AA80)/AA80,"")</f>
        <v>-0.56421814376934565</v>
      </c>
      <c r="AK80" s="33">
        <f>IFERROR((E80-AB80)/AB80,"")</f>
        <v>-0.77529087163583377</v>
      </c>
      <c r="AL80" s="33">
        <f>IFERROR((F80-AC80)/AC80,"")</f>
        <v>-0.70744155075393345</v>
      </c>
      <c r="AM80" s="33">
        <f>IFERROR((G80-AD80)/AD80,"")</f>
        <v>-0.71164031177133003</v>
      </c>
      <c r="AN80" s="33">
        <f>IFERROR((H80-AE80)/AE80,"")</f>
        <v>-0.79415562563154418</v>
      </c>
      <c r="AP80" t="s">
        <v>105</v>
      </c>
      <c r="AQ80" s="33">
        <f>IFERROR((I80-AF80)/AF80,"")</f>
        <v>-0.72344518493377197</v>
      </c>
      <c r="AR80" s="34">
        <f>I80-AF80</f>
        <v>-11.815455240824852</v>
      </c>
      <c r="AT80">
        <f ca="1">RANK(AV80,$AV$6:$AV$82)</f>
        <v>43</v>
      </c>
      <c r="AU80" t="str" cm="1">
        <f t="array" aca="1" ref="AU80" ca="1">IFERROR(INDEX([1]CHW!A$6:A$82, SMALL(IF([1]CHW!AS$6:AS$82&gt;0, ROW([1]CHW!A$6:A$82)-ROW([1]CHW!A$6)+1),ROWS([1]CHW!A$6:A80))),"")</f>
        <v/>
      </c>
      <c r="AV80" s="34">
        <f ca="1">IFERROR(VLOOKUP(AU80,$AP$6:$AR$82,3,FALSE),0)</f>
        <v>0</v>
      </c>
      <c r="AX80">
        <f ca="1">RANK(AZ80,$AZ$6:$AZ$82,1)</f>
        <v>20</v>
      </c>
      <c r="AY80" t="str" cm="1">
        <f t="array" aca="1" ref="AY80" ca="1">IFERROR(INDEX([1]CHW!A$6:A$82, SMALL(IF([1]CHW!AS$6:AS$82&lt;0, ROW([1]CHW!A$6:A$82)-ROW([1]CHW!A$6)+1),ROWS([1]CHW!A$6:A80))),"")</f>
        <v/>
      </c>
      <c r="AZ80" s="35">
        <f ca="1">IFERROR(VLOOKUP(AY80,$AP$6:$AR$82,3,FALSE),0)</f>
        <v>0</v>
      </c>
      <c r="BB80">
        <f t="shared" si="22"/>
        <v>75</v>
      </c>
      <c r="BC80" t="str">
        <f ca="1">IFERROR(VLOOKUP(BB80,$AT$6:$AU$82,2,FALSE),"")</f>
        <v/>
      </c>
      <c r="BD80" t="str">
        <f ca="1">IFERROR(VLOOKUP(BB80,$AX$6:$AY$82,2,FALSE),"")</f>
        <v/>
      </c>
    </row>
    <row r="81" spans="1:56" x14ac:dyDescent="0.25">
      <c r="A81" t="s">
        <v>106</v>
      </c>
      <c r="B81" s="31">
        <v>1.7150000000000003</v>
      </c>
      <c r="C81" s="31">
        <v>1.5584999999999998</v>
      </c>
      <c r="D81" s="31">
        <v>1.4477500000000001</v>
      </c>
      <c r="E81" s="31">
        <v>1.411</v>
      </c>
      <c r="F81" s="31">
        <v>1.3192499999999998</v>
      </c>
      <c r="G81" s="31">
        <v>1.3477499999999998</v>
      </c>
      <c r="H81" s="31">
        <v>1.4437500000000005</v>
      </c>
      <c r="I81" s="32">
        <f t="shared" si="23"/>
        <v>10.243000000000002</v>
      </c>
      <c r="K81" s="31">
        <v>4.9544999999999995</v>
      </c>
      <c r="L81" s="31">
        <v>3.9865000000000013</v>
      </c>
      <c r="M81" s="31">
        <v>3.4887499999999991</v>
      </c>
      <c r="N81" s="31">
        <v>3.1405000000000016</v>
      </c>
      <c r="O81" s="31">
        <v>3.3082500000000006</v>
      </c>
      <c r="P81" s="31">
        <v>2.7772499999999991</v>
      </c>
      <c r="Q81" s="31">
        <v>2.6764999999999985</v>
      </c>
      <c r="R81" s="32">
        <f t="shared" si="13"/>
        <v>24.332249999999998</v>
      </c>
      <c r="T81">
        <v>-36.037357412822097</v>
      </c>
      <c r="U81">
        <v>0.62703999876606298</v>
      </c>
      <c r="V81">
        <v>9.9952269146435704E-3</v>
      </c>
      <c r="W81">
        <v>0.79376710419447405</v>
      </c>
      <c r="Y81" s="31">
        <f t="shared" si="15"/>
        <v>0.26382496002464384</v>
      </c>
      <c r="Z81" s="31">
        <f t="shared" si="16"/>
        <v>0.38712642303275424</v>
      </c>
      <c r="AA81" s="31">
        <f t="shared" si="17"/>
        <v>-0.68842638383682997</v>
      </c>
      <c r="AB81" s="31">
        <f t="shared" si="18"/>
        <v>1.3559386356694585</v>
      </c>
      <c r="AC81" s="31">
        <f t="shared" si="19"/>
        <v>-5.2541793212834476E-2</v>
      </c>
      <c r="AD81" s="31">
        <f t="shared" si="20"/>
        <v>-0.31508360850332195</v>
      </c>
      <c r="AE81" s="31">
        <f t="shared" si="21"/>
        <v>1.3854414883077655</v>
      </c>
      <c r="AF81" s="32">
        <f t="shared" si="14"/>
        <v>2.3362797214816355</v>
      </c>
      <c r="AH81" s="33">
        <f>IFERROR((B81-Y81)/Y81,"")</f>
        <v>5.5005221637854227</v>
      </c>
      <c r="AI81" s="33">
        <f>IFERROR((C81-Z81)/Z81,"")</f>
        <v>3.0258166512910365</v>
      </c>
      <c r="AJ81" s="33">
        <f>IFERROR((D81-AA81)/AA81,"")</f>
        <v>-3.1029844787923531</v>
      </c>
      <c r="AK81" s="33">
        <f>IFERROR((E81-AB81)/AB81,"")</f>
        <v>4.0607563559361563E-2</v>
      </c>
      <c r="AL81" s="33">
        <f>IFERROR((F81-AC81)/AC81,"")</f>
        <v>-26.108583459571463</v>
      </c>
      <c r="AM81" s="33">
        <f>IFERROR((G81-AD81)/AD81,"")</f>
        <v>-5.2774360951429511</v>
      </c>
      <c r="AN81" s="33">
        <f>IFERROR((H81-AE81)/AE81,"")</f>
        <v>4.2086592746298827E-2</v>
      </c>
      <c r="AP81" t="s">
        <v>106</v>
      </c>
      <c r="AQ81" s="33">
        <f>IFERROR((I81-AF81)/AF81,"")</f>
        <v>3.3843208952325439</v>
      </c>
      <c r="AR81" s="34">
        <f>I81-AF81</f>
        <v>7.9067202785183666</v>
      </c>
      <c r="AT81">
        <f ca="1">RANK(AV81,$AV$6:$AV$82)</f>
        <v>43</v>
      </c>
      <c r="AU81" t="str" cm="1">
        <f t="array" aca="1" ref="AU81" ca="1">IFERROR(INDEX([1]CHW!A$6:A$82, SMALL(IF([1]CHW!AS$6:AS$82&gt;0, ROW([1]CHW!A$6:A$82)-ROW([1]CHW!A$6)+1),ROWS([1]CHW!A$6:A81))),"")</f>
        <v/>
      </c>
      <c r="AV81" s="34">
        <f ca="1">IFERROR(VLOOKUP(AU81,$AP$6:$AR$82,3,FALSE),0)</f>
        <v>0</v>
      </c>
      <c r="AX81">
        <f ca="1">RANK(AZ81,$AZ$6:$AZ$82,1)</f>
        <v>20</v>
      </c>
      <c r="AY81" t="str" cm="1">
        <f t="array" aca="1" ref="AY81" ca="1">IFERROR(INDEX([1]CHW!A$6:A$82, SMALL(IF([1]CHW!AS$6:AS$82&lt;0, ROW([1]CHW!A$6:A$82)-ROW([1]CHW!A$6)+1),ROWS([1]CHW!A$6:A81))),"")</f>
        <v/>
      </c>
      <c r="AZ81" s="35">
        <f ca="1">IFERROR(VLOOKUP(AY81,$AP$6:$AR$82,3,FALSE),0)</f>
        <v>0</v>
      </c>
      <c r="BB81">
        <f t="shared" si="22"/>
        <v>76</v>
      </c>
      <c r="BC81" t="str">
        <f ca="1">IFERROR(VLOOKUP(BB81,$AT$6:$AU$82,2,FALSE),"")</f>
        <v/>
      </c>
      <c r="BD81" t="str">
        <f ca="1">IFERROR(VLOOKUP(BB81,$AX$6:$AY$82,2,FALSE),"")</f>
        <v/>
      </c>
    </row>
    <row r="82" spans="1:56" s="28" customFormat="1" ht="15.75" thickBot="1" x14ac:dyDescent="0.3">
      <c r="A82" s="28" t="s">
        <v>107</v>
      </c>
      <c r="B82" s="37">
        <v>64.08550000000001</v>
      </c>
      <c r="C82" s="37">
        <v>61.633499999999998</v>
      </c>
      <c r="D82" s="37">
        <v>59.431500000000007</v>
      </c>
      <c r="E82" s="37">
        <v>59.894500000000022</v>
      </c>
      <c r="F82" s="37">
        <v>56.989249999999998</v>
      </c>
      <c r="G82" s="37">
        <v>59.433999999999983</v>
      </c>
      <c r="H82" s="37">
        <v>63.206749999999992</v>
      </c>
      <c r="I82" s="38">
        <f t="shared" si="23"/>
        <v>424.67500000000001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8">
        <f t="shared" si="13"/>
        <v>0</v>
      </c>
      <c r="T82">
        <v>-305.29420930111797</v>
      </c>
      <c r="U82">
        <v>5.6161481378401303</v>
      </c>
      <c r="V82">
        <v>-1.3889911350016E-2</v>
      </c>
      <c r="W82">
        <v>0.40365176619175602</v>
      </c>
      <c r="Y82" s="31">
        <f t="shared" si="15"/>
        <v>0</v>
      </c>
      <c r="Z82" s="31">
        <f t="shared" si="16"/>
        <v>0</v>
      </c>
      <c r="AA82" s="31">
        <f t="shared" si="17"/>
        <v>0</v>
      </c>
      <c r="AB82" s="31">
        <f t="shared" si="18"/>
        <v>0</v>
      </c>
      <c r="AC82" s="31">
        <f t="shared" si="19"/>
        <v>0</v>
      </c>
      <c r="AD82" s="31">
        <f t="shared" si="20"/>
        <v>0</v>
      </c>
      <c r="AE82" s="31">
        <f t="shared" si="21"/>
        <v>0</v>
      </c>
      <c r="AF82" s="38">
        <f t="shared" si="14"/>
        <v>0</v>
      </c>
      <c r="AH82" s="39" t="str">
        <f>IFERROR((B82-Y82)/Y82,"")</f>
        <v/>
      </c>
      <c r="AI82" s="39" t="str">
        <f>IFERROR((C82-Z82)/Z82,"")</f>
        <v/>
      </c>
      <c r="AJ82" s="39" t="str">
        <f>IFERROR((D82-AA82)/AA82,"")</f>
        <v/>
      </c>
      <c r="AK82" s="39" t="str">
        <f>IFERROR((E82-AB82)/AB82,"")</f>
        <v/>
      </c>
      <c r="AL82" s="39" t="str">
        <f>IFERROR((F82-AC82)/AC82,"")</f>
        <v/>
      </c>
      <c r="AM82" s="39" t="str">
        <f>IFERROR((G82-AD82)/AD82,"")</f>
        <v/>
      </c>
      <c r="AN82" s="39" t="str">
        <f>IFERROR((H82-AE82)/AE82,"")</f>
        <v/>
      </c>
      <c r="AP82" s="28" t="s">
        <v>107</v>
      </c>
      <c r="AQ82" s="33" t="str">
        <f>IFERROR((I82-AF82)/AF82,"")</f>
        <v/>
      </c>
      <c r="AR82" s="34">
        <f>I82-AF82</f>
        <v>424.67500000000001</v>
      </c>
      <c r="AT82" s="28">
        <f ca="1">RANK(AV82,$AV$6:$AV$82)</f>
        <v>43</v>
      </c>
      <c r="AU82" s="28" t="str" cm="1">
        <f t="array" aca="1" ref="AU82" ca="1">IFERROR(INDEX([1]CHW!A$6:A$82, SMALL(IF([1]CHW!AS$6:AS$82&gt;0, ROW([1]CHW!A$6:A$82)-ROW([1]CHW!A$6)+1),ROWS([1]CHW!A$6:A82))),"")</f>
        <v/>
      </c>
      <c r="AV82" s="40">
        <f ca="1">IFERROR(VLOOKUP(AU82,$AP$6:$AR$82,3,FALSE),0)</f>
        <v>0</v>
      </c>
      <c r="AX82" s="28">
        <f ca="1">RANK(AZ82,$AZ$6:$AZ$82,1)</f>
        <v>20</v>
      </c>
      <c r="AY82" s="28" t="str" cm="1">
        <f t="array" aca="1" ref="AY82" ca="1">IFERROR(INDEX([1]CHW!A$6:A$82, SMALL(IF([1]CHW!AS$6:AS$82&lt;0, ROW([1]CHW!A$6:A$82)-ROW([1]CHW!A$6)+1),ROWS([1]CHW!A$6:A82))),"")</f>
        <v/>
      </c>
      <c r="AZ82" s="41">
        <f ca="1">IFERROR(VLOOKUP(AY82,$AP$6:$AR$82,3,FALSE),0)</f>
        <v>0</v>
      </c>
      <c r="BB82">
        <f t="shared" si="22"/>
        <v>77</v>
      </c>
      <c r="BC82" s="28" t="str">
        <f ca="1">IFERROR(VLOOKUP(BB82,$AT$6:$AU$82,2,FALSE),"")</f>
        <v>Music Hall</v>
      </c>
      <c r="BD82" s="28" t="str">
        <f ca="1">IFERROR(VLOOKUP(BB82,$AX$6:$AY$82,2,FALSE),"")</f>
        <v>BSB 2</v>
      </c>
    </row>
    <row r="83" spans="1:56" s="7" customFormat="1" x14ac:dyDescent="0.25">
      <c r="A83" s="3" t="s">
        <v>17</v>
      </c>
      <c r="B83" s="32">
        <f>SUM(B6:B82)</f>
        <v>805.3114999999998</v>
      </c>
      <c r="C83" s="32">
        <f>SUM(C6:C82)</f>
        <v>733.04700000000014</v>
      </c>
      <c r="D83" s="32">
        <f>SUM(D6:D82)</f>
        <v>621.46924999999987</v>
      </c>
      <c r="E83" s="32">
        <f>SUM(E6:E82)</f>
        <v>643.05300000000011</v>
      </c>
      <c r="F83" s="32">
        <f>SUM(F6:F82)</f>
        <v>607.44224999999994</v>
      </c>
      <c r="G83" s="32">
        <f>SUM(G6:G82)</f>
        <v>726.84100000000001</v>
      </c>
      <c r="H83" s="32">
        <f>SUM(H6:H82)</f>
        <v>717.03775000000019</v>
      </c>
      <c r="I83" s="32">
        <f>SUM(I6:I82)</f>
        <v>4854.2017500000011</v>
      </c>
      <c r="K83" s="32">
        <f>SUM(K6:K82)</f>
        <v>1644.4555000000007</v>
      </c>
      <c r="L83" s="32">
        <f>SUM(L6:L82)</f>
        <v>1282.1857499999994</v>
      </c>
      <c r="M83" s="32">
        <f>SUM(M6:M82)</f>
        <v>1016.552</v>
      </c>
      <c r="N83" s="32">
        <f>SUM(N6:N82)</f>
        <v>935.63499999999999</v>
      </c>
      <c r="O83" s="32">
        <f>SUM(O6:O82)</f>
        <v>951.75924999999995</v>
      </c>
      <c r="P83" s="32">
        <f>SUM(P6:P82)</f>
        <v>959.7512499999998</v>
      </c>
      <c r="Q83" s="32">
        <f>SUM(Q6:Q82)</f>
        <v>892.25749999999994</v>
      </c>
      <c r="R83" s="32">
        <f>SUM(R6:R82)</f>
        <v>7682.5962499999996</v>
      </c>
      <c r="T83"/>
      <c r="U83"/>
      <c r="V83"/>
      <c r="W83"/>
      <c r="Y83" s="32">
        <f>SUM(Y6:Y82)</f>
        <v>586.49207408595737</v>
      </c>
      <c r="Z83" s="32">
        <f>SUM(Z6:Z82)</f>
        <v>471.25626443512817</v>
      </c>
      <c r="AA83" s="32">
        <f>SUM(AA6:AA82)</f>
        <v>73.254272269531825</v>
      </c>
      <c r="AB83" s="32">
        <f>SUM(AB6:AB82)</f>
        <v>532.61591354339305</v>
      </c>
      <c r="AC83" s="32">
        <f>SUM(AC6:AC82)</f>
        <v>190.23350077967109</v>
      </c>
      <c r="AD83" s="32">
        <f>SUM(AD6:AD82)</f>
        <v>259.82602497408345</v>
      </c>
      <c r="AE83" s="32">
        <f>SUM(AE6:AE82)</f>
        <v>599.68756917818666</v>
      </c>
      <c r="AF83" s="32">
        <f>SUM(AF6:AF82)</f>
        <v>2713.3656192659523</v>
      </c>
      <c r="AH83" s="33">
        <f>IFERROR((B83-Y83)/Y83,"")</f>
        <v>0.37309869234817972</v>
      </c>
      <c r="AI83" s="33">
        <f>IFERROR((C83-Z83)/Z83,"")</f>
        <v>0.55551672268732111</v>
      </c>
      <c r="AJ83" s="33">
        <f>IFERROR((D83-AA83)/AA83,"")</f>
        <v>7.4837270338768151</v>
      </c>
      <c r="AK83" s="33">
        <f>IFERROR((E83-AB83)/AB83,"")</f>
        <v>0.20734845438974964</v>
      </c>
      <c r="AL83" s="33">
        <f>IFERROR((F83-AC83)/AC83,"")</f>
        <v>2.1931402592624369</v>
      </c>
      <c r="AM83" s="33">
        <f>IFERROR((G83-AD83)/AD83,"")</f>
        <v>1.7974141546155715</v>
      </c>
      <c r="AN83" s="33">
        <f>IFERROR((H83-AE83)/AE83,"")</f>
        <v>0.19568553168882674</v>
      </c>
      <c r="AP83"/>
      <c r="AQ83" s="3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 x14ac:dyDescent="0.25">
      <c r="AQ84" s="33"/>
    </row>
    <row r="85" spans="1:56" x14ac:dyDescent="0.25">
      <c r="AQ85" s="33"/>
    </row>
    <row r="86" spans="1:56" x14ac:dyDescent="0.25">
      <c r="AQ86" s="33"/>
    </row>
    <row r="87" spans="1:56" x14ac:dyDescent="0.25">
      <c r="AQ87" s="33"/>
    </row>
    <row r="88" spans="1:56" x14ac:dyDescent="0.25">
      <c r="AQ88" s="33"/>
    </row>
    <row r="89" spans="1:56" x14ac:dyDescent="0.25">
      <c r="AQ89" s="33"/>
    </row>
    <row r="90" spans="1:56" x14ac:dyDescent="0.25">
      <c r="Y90" s="34">
        <v>596.6677749063615</v>
      </c>
      <c r="Z90" s="34">
        <v>508.59802133601494</v>
      </c>
      <c r="AA90" s="34">
        <v>263.57345081129995</v>
      </c>
      <c r="AB90" s="34">
        <v>544.48750347019711</v>
      </c>
      <c r="AC90" s="34">
        <v>319.23858336277647</v>
      </c>
      <c r="AD90" s="34">
        <v>339.89452479208899</v>
      </c>
      <c r="AE90" s="34">
        <v>608.02612277351045</v>
      </c>
      <c r="AF90" s="42">
        <v>3180.4859814522501</v>
      </c>
      <c r="AQ90" s="33"/>
    </row>
    <row r="91" spans="1:56" x14ac:dyDescent="0.25">
      <c r="AQ91" s="33"/>
    </row>
    <row r="92" spans="1:56" x14ac:dyDescent="0.25">
      <c r="AQ92" s="33"/>
    </row>
    <row r="93" spans="1:56" x14ac:dyDescent="0.25">
      <c r="AQ93" s="33"/>
    </row>
    <row r="94" spans="1:56" x14ac:dyDescent="0.25">
      <c r="AQ94" s="33"/>
    </row>
    <row r="95" spans="1:56" x14ac:dyDescent="0.25">
      <c r="AQ95" s="33"/>
    </row>
    <row r="96" spans="1:56" x14ac:dyDescent="0.25">
      <c r="AQ96" s="33"/>
    </row>
    <row r="97" spans="43:43" x14ac:dyDescent="0.25">
      <c r="AQ97" s="33"/>
    </row>
    <row r="98" spans="43:43" x14ac:dyDescent="0.25">
      <c r="AQ98" s="33"/>
    </row>
    <row r="99" spans="43:43" x14ac:dyDescent="0.25">
      <c r="AQ99" s="33"/>
    </row>
    <row r="100" spans="43:43" x14ac:dyDescent="0.25">
      <c r="AQ100" s="33"/>
    </row>
    <row r="101" spans="43:43" x14ac:dyDescent="0.25">
      <c r="AQ101" s="33"/>
    </row>
    <row r="102" spans="43:43" x14ac:dyDescent="0.25">
      <c r="AQ102" s="33"/>
    </row>
    <row r="103" spans="43:43" x14ac:dyDescent="0.25">
      <c r="AQ103" s="33"/>
    </row>
    <row r="104" spans="43:43" x14ac:dyDescent="0.25">
      <c r="AQ104" s="33"/>
    </row>
    <row r="105" spans="43:43" x14ac:dyDescent="0.25">
      <c r="AQ105" s="33"/>
    </row>
    <row r="106" spans="43:43" x14ac:dyDescent="0.25">
      <c r="AQ106" s="33"/>
    </row>
    <row r="107" spans="43:43" x14ac:dyDescent="0.25">
      <c r="AQ107" s="33"/>
    </row>
    <row r="108" spans="43:43" x14ac:dyDescent="0.25">
      <c r="AQ108" s="33"/>
    </row>
    <row r="109" spans="43:43" x14ac:dyDescent="0.25">
      <c r="AQ109" s="33"/>
    </row>
    <row r="110" spans="43:43" x14ac:dyDescent="0.25">
      <c r="AQ110" s="33"/>
    </row>
    <row r="111" spans="43:43" x14ac:dyDescent="0.25">
      <c r="AQ111" s="33"/>
    </row>
    <row r="112" spans="43:43" x14ac:dyDescent="0.25">
      <c r="AQ112" s="33"/>
    </row>
    <row r="113" spans="42:56" x14ac:dyDescent="0.25">
      <c r="AQ113" s="33"/>
    </row>
    <row r="114" spans="42:56" x14ac:dyDescent="0.25">
      <c r="AQ114" s="33"/>
    </row>
    <row r="115" spans="42:56" x14ac:dyDescent="0.25">
      <c r="AQ115" s="33"/>
    </row>
    <row r="116" spans="42:56" x14ac:dyDescent="0.25">
      <c r="AQ116" s="33"/>
    </row>
    <row r="117" spans="42:56" x14ac:dyDescent="0.25">
      <c r="AQ117" s="33"/>
    </row>
    <row r="118" spans="42:56" x14ac:dyDescent="0.25">
      <c r="AQ118" s="33"/>
    </row>
    <row r="119" spans="42:56" x14ac:dyDescent="0.25">
      <c r="AQ119" s="33"/>
    </row>
    <row r="120" spans="42:56" x14ac:dyDescent="0.25">
      <c r="AQ120" s="33"/>
    </row>
    <row r="121" spans="42:56" x14ac:dyDescent="0.25">
      <c r="AQ121" s="33"/>
    </row>
    <row r="122" spans="42:56" x14ac:dyDescent="0.25">
      <c r="AP122" s="43"/>
      <c r="AQ122" s="44"/>
      <c r="AR122" s="43"/>
      <c r="AZ122" s="43"/>
      <c r="BA122" s="43"/>
      <c r="BB122" s="43"/>
      <c r="BC122" s="43"/>
      <c r="BD122" s="43"/>
    </row>
  </sheetData>
  <mergeCells count="4">
    <mergeCell ref="B1:I1"/>
    <mergeCell ref="K1:R1"/>
    <mergeCell ref="Y1:AF1"/>
    <mergeCell ref="T3:W4"/>
  </mergeCells>
  <conditionalFormatting sqref="AH6:AN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34E3-442C-4514-A537-C49CA343C3B2}">
  <dimension ref="A1:BE122"/>
  <sheetViews>
    <sheetView topLeftCell="B29" zoomScale="70" zoomScaleNormal="70" workbookViewId="0">
      <selection activeCell="Z83" sqref="Z83"/>
    </sheetView>
  </sheetViews>
  <sheetFormatPr defaultColWidth="12.42578125" defaultRowHeight="15" x14ac:dyDescent="0.25"/>
  <cols>
    <col min="1" max="1" width="42.140625" customWidth="1"/>
    <col min="9" max="9" width="12.42578125" style="7"/>
    <col min="10" max="10" width="7.85546875" customWidth="1"/>
    <col min="18" max="18" width="12.42578125" style="7"/>
    <col min="19" max="19" width="6.42578125" customWidth="1"/>
    <col min="20" max="20" width="6.85546875" customWidth="1"/>
    <col min="21" max="22" width="6.42578125" customWidth="1"/>
    <col min="23" max="23" width="12.85546875" customWidth="1"/>
    <col min="24" max="24" width="6.42578125" customWidth="1"/>
    <col min="25" max="25" width="9.28515625" customWidth="1"/>
    <col min="33" max="33" width="12.42578125" style="7"/>
    <col min="34" max="34" width="6.42578125" customWidth="1"/>
    <col min="42" max="42" width="6" customWidth="1"/>
    <col min="43" max="43" width="17" customWidth="1"/>
    <col min="45" max="45" width="11.28515625" bestFit="1" customWidth="1"/>
    <col min="46" max="46" width="5.85546875" customWidth="1"/>
    <col min="47" max="47" width="9.85546875" customWidth="1"/>
    <col min="48" max="48" width="19" customWidth="1"/>
    <col min="49" max="49" width="10.28515625" customWidth="1"/>
    <col min="50" max="50" width="4.5703125" customWidth="1"/>
    <col min="51" max="51" width="10.42578125" customWidth="1"/>
    <col min="52" max="52" width="19" customWidth="1"/>
    <col min="55" max="55" width="8.5703125" customWidth="1"/>
    <col min="56" max="56" width="16.140625" customWidth="1"/>
    <col min="57" max="57" width="17.85546875" customWidth="1"/>
  </cols>
  <sheetData>
    <row r="1" spans="1:57" ht="27.75" customHeight="1" x14ac:dyDescent="0.25">
      <c r="B1" s="1" t="s">
        <v>0</v>
      </c>
      <c r="C1" s="1"/>
      <c r="D1" s="1"/>
      <c r="E1" s="1"/>
      <c r="F1" s="1"/>
      <c r="G1" s="1"/>
      <c r="H1" s="1"/>
      <c r="I1" s="2"/>
      <c r="K1" s="2" t="s">
        <v>1</v>
      </c>
      <c r="L1" s="2"/>
      <c r="M1" s="2"/>
      <c r="N1" s="2"/>
      <c r="O1" s="2"/>
      <c r="P1" s="2"/>
      <c r="Q1" s="2"/>
      <c r="R1" s="2"/>
      <c r="Z1" s="2" t="s">
        <v>2</v>
      </c>
      <c r="AA1" s="2"/>
      <c r="AB1" s="2"/>
      <c r="AC1" s="2"/>
      <c r="AD1" s="2"/>
      <c r="AE1" s="2"/>
      <c r="AF1" s="2"/>
      <c r="AG1" s="2"/>
    </row>
    <row r="2" spans="1:57" x14ac:dyDescent="0.25">
      <c r="A2" s="3" t="s">
        <v>3</v>
      </c>
      <c r="B2" s="4">
        <v>61.7</v>
      </c>
      <c r="C2" s="5">
        <v>59</v>
      </c>
      <c r="D2" s="5">
        <v>57.6</v>
      </c>
      <c r="E2" s="5">
        <v>58.7</v>
      </c>
      <c r="F2" s="5">
        <v>57.5</v>
      </c>
      <c r="G2" s="5">
        <v>59.5</v>
      </c>
      <c r="H2" s="6">
        <v>61.8</v>
      </c>
      <c r="J2" s="8" t="s">
        <v>4</v>
      </c>
      <c r="K2" s="9">
        <v>69.625</v>
      </c>
      <c r="L2" s="10">
        <v>65.041666666666671</v>
      </c>
      <c r="M2" s="10">
        <v>64.708333333333329</v>
      </c>
      <c r="N2" s="10">
        <v>61.833333333333336</v>
      </c>
      <c r="O2" s="10">
        <v>63.333333333333336</v>
      </c>
      <c r="P2" s="10">
        <v>64.833333333333329</v>
      </c>
      <c r="Q2" s="11">
        <v>64.083333333333329</v>
      </c>
      <c r="Y2" s="8" t="s">
        <v>4</v>
      </c>
      <c r="Z2" s="9">
        <f>B2</f>
        <v>61.7</v>
      </c>
      <c r="AA2" s="10">
        <f t="shared" ref="AA2:AF3" si="0">C2</f>
        <v>59</v>
      </c>
      <c r="AB2" s="10">
        <f t="shared" si="0"/>
        <v>57.6</v>
      </c>
      <c r="AC2" s="10">
        <f t="shared" si="0"/>
        <v>58.7</v>
      </c>
      <c r="AD2" s="10">
        <f t="shared" si="0"/>
        <v>57.5</v>
      </c>
      <c r="AE2" s="10">
        <f t="shared" si="0"/>
        <v>59.5</v>
      </c>
      <c r="AF2" s="11">
        <f t="shared" si="0"/>
        <v>61.8</v>
      </c>
    </row>
    <row r="3" spans="1:57" ht="15" customHeight="1" x14ac:dyDescent="0.25">
      <c r="A3" s="3" t="s">
        <v>5</v>
      </c>
      <c r="B3" s="12">
        <v>88</v>
      </c>
      <c r="C3" s="13">
        <v>91.2</v>
      </c>
      <c r="D3" s="13">
        <v>76.599999999999994</v>
      </c>
      <c r="E3" s="13">
        <v>79.400000000000006</v>
      </c>
      <c r="F3" s="13">
        <v>93</v>
      </c>
      <c r="G3" s="13">
        <v>81.7</v>
      </c>
      <c r="H3" s="14">
        <v>76.7</v>
      </c>
      <c r="J3" s="8" t="s">
        <v>6</v>
      </c>
      <c r="K3" s="15">
        <v>60.125</v>
      </c>
      <c r="L3" s="16">
        <v>72.291666666666671</v>
      </c>
      <c r="M3" s="16">
        <v>48.583333333333336</v>
      </c>
      <c r="N3" s="16">
        <v>61.375</v>
      </c>
      <c r="O3" s="16">
        <v>63.291666666666664</v>
      </c>
      <c r="P3" s="16">
        <v>56.5</v>
      </c>
      <c r="Q3" s="17">
        <v>62.625</v>
      </c>
      <c r="T3" s="18" t="s">
        <v>7</v>
      </c>
      <c r="U3" s="19"/>
      <c r="V3" s="19"/>
      <c r="W3" s="19"/>
      <c r="X3" s="20"/>
      <c r="Y3" s="8" t="s">
        <v>6</v>
      </c>
      <c r="Z3" s="15">
        <f>B3</f>
        <v>88</v>
      </c>
      <c r="AA3" s="16">
        <f t="shared" si="0"/>
        <v>91.2</v>
      </c>
      <c r="AB3" s="16">
        <f t="shared" si="0"/>
        <v>76.599999999999994</v>
      </c>
      <c r="AC3" s="16">
        <f t="shared" si="0"/>
        <v>79.400000000000006</v>
      </c>
      <c r="AD3" s="16">
        <f t="shared" si="0"/>
        <v>93</v>
      </c>
      <c r="AE3" s="16">
        <f t="shared" si="0"/>
        <v>81.7</v>
      </c>
      <c r="AF3" s="17">
        <f t="shared" si="0"/>
        <v>76.7</v>
      </c>
    </row>
    <row r="4" spans="1:57" ht="15" customHeight="1" x14ac:dyDescent="0.25">
      <c r="A4" s="8" t="s">
        <v>8</v>
      </c>
      <c r="B4" s="21" cm="1">
        <f t="array" ref="B4">INDEX('[1]Elec Raw &amp; BTU Sums'!$A$3:$A$18,COLUMN()-COLUMN($A$4))</f>
        <v>43927</v>
      </c>
      <c r="C4" s="21" cm="1">
        <f t="array" ref="C4">INDEX('[1]Elec Raw &amp; BTU Sums'!$A$3:$A$18,COLUMN()-COLUMN($A$4))</f>
        <v>43928</v>
      </c>
      <c r="D4" s="21" cm="1">
        <f t="array" ref="D4">INDEX('[1]Elec Raw &amp; BTU Sums'!$A$3:$A$18,COLUMN()-COLUMN($A$4))</f>
        <v>43929</v>
      </c>
      <c r="E4" s="21" cm="1">
        <f t="array" ref="E4">INDEX('[1]Elec Raw &amp; BTU Sums'!$A$3:$A$18,COLUMN()-COLUMN($A$4))</f>
        <v>43930</v>
      </c>
      <c r="F4" s="21" cm="1">
        <f t="array" ref="F4">INDEX('[1]Elec Raw &amp; BTU Sums'!$A$3:$A$18,COLUMN()-COLUMN($A$4))</f>
        <v>43931</v>
      </c>
      <c r="G4" s="21" cm="1">
        <f t="array" ref="G4">INDEX('[1]Elec Raw &amp; BTU Sums'!$A$3:$A$18,COLUMN()-COLUMN($A$4))</f>
        <v>43932</v>
      </c>
      <c r="H4" s="21" cm="1">
        <f t="array" ref="H4">INDEX('[1]Elec Raw &amp; BTU Sums'!$A$3:$A$18,COLUMN()-COLUMN($A$4))</f>
        <v>43933</v>
      </c>
      <c r="I4" s="21"/>
      <c r="J4" s="21"/>
      <c r="K4" s="21" cm="1">
        <f t="array" ref="K4">INDEX('[1]Elec Raw &amp; BTU Sums'!$A$3:$A$18,COLUMN()-COLUMN($A$4))</f>
        <v>43563</v>
      </c>
      <c r="L4" s="21" cm="1">
        <f t="array" ref="L4">INDEX('[1]Elec Raw &amp; BTU Sums'!$A$3:$A$18,COLUMN()-COLUMN($A$4))</f>
        <v>43564</v>
      </c>
      <c r="M4" s="21" cm="1">
        <f t="array" ref="M4">INDEX('[1]Elec Raw &amp; BTU Sums'!$A$3:$A$18,COLUMN()-COLUMN($A$4))</f>
        <v>43565</v>
      </c>
      <c r="N4" s="21" cm="1">
        <f t="array" ref="N4">INDEX('[1]Elec Raw &amp; BTU Sums'!$A$3:$A$18,COLUMN()-COLUMN($A$4))</f>
        <v>43566</v>
      </c>
      <c r="O4" s="21" cm="1">
        <f t="array" ref="O4">INDEX('[1]Elec Raw &amp; BTU Sums'!$A$3:$A$18,COLUMN()-COLUMN($A$4))</f>
        <v>43567</v>
      </c>
      <c r="P4" s="21" cm="1">
        <f t="array" ref="P4">INDEX('[1]Elec Raw &amp; BTU Sums'!$A$3:$A$18,COLUMN()-COLUMN($A$4))</f>
        <v>43568</v>
      </c>
      <c r="Q4" s="21" cm="1">
        <f t="array" ref="Q4">INDEX('[1]Elec Raw &amp; BTU Sums'!$A$3:$A$18,COLUMN()-COLUMN($A$4))</f>
        <v>43569</v>
      </c>
      <c r="T4" s="22"/>
      <c r="U4" s="23"/>
      <c r="V4" s="23"/>
      <c r="W4" s="23"/>
      <c r="X4" s="24"/>
      <c r="Y4" s="21"/>
      <c r="Z4" s="21">
        <f>K4</f>
        <v>43563</v>
      </c>
      <c r="AA4" s="21">
        <f t="shared" ref="AA4:AF4" si="1">L4</f>
        <v>43564</v>
      </c>
      <c r="AB4" s="21">
        <f t="shared" si="1"/>
        <v>43565</v>
      </c>
      <c r="AC4" s="21">
        <f t="shared" si="1"/>
        <v>43566</v>
      </c>
      <c r="AD4" s="21">
        <f t="shared" si="1"/>
        <v>43567</v>
      </c>
      <c r="AE4" s="21">
        <f t="shared" si="1"/>
        <v>43568</v>
      </c>
      <c r="AF4" s="21">
        <f t="shared" si="1"/>
        <v>43569</v>
      </c>
    </row>
    <row r="5" spans="1:57" s="28" customFormat="1" ht="15.75" thickBot="1" x14ac:dyDescent="0.3">
      <c r="A5" s="25" t="s">
        <v>9</v>
      </c>
      <c r="B5" s="26" t="s">
        <v>10</v>
      </c>
      <c r="C5" s="26" t="s">
        <v>11</v>
      </c>
      <c r="D5" s="26" t="s">
        <v>12</v>
      </c>
      <c r="E5" s="26" t="s">
        <v>13</v>
      </c>
      <c r="F5" s="26" t="s">
        <v>14</v>
      </c>
      <c r="G5" s="26" t="s">
        <v>15</v>
      </c>
      <c r="H5" s="26" t="s">
        <v>16</v>
      </c>
      <c r="I5" s="27" t="s">
        <v>17</v>
      </c>
      <c r="K5" s="26" t="s">
        <v>10</v>
      </c>
      <c r="L5" s="26" t="s">
        <v>11</v>
      </c>
      <c r="M5" s="26" t="s">
        <v>12</v>
      </c>
      <c r="N5" s="26" t="s">
        <v>13</v>
      </c>
      <c r="O5" s="26" t="s">
        <v>14</v>
      </c>
      <c r="P5" s="26" t="s">
        <v>15</v>
      </c>
      <c r="Q5" s="26" t="s">
        <v>16</v>
      </c>
      <c r="R5" s="27" t="s">
        <v>17</v>
      </c>
      <c r="T5" s="29" t="s">
        <v>18</v>
      </c>
      <c r="U5" s="28" t="s">
        <v>4</v>
      </c>
      <c r="V5" s="28" t="s">
        <v>19</v>
      </c>
      <c r="W5" s="28" t="s">
        <v>20</v>
      </c>
      <c r="X5" s="30" t="s">
        <v>21</v>
      </c>
      <c r="Z5" s="26" t="s">
        <v>10</v>
      </c>
      <c r="AA5" s="26" t="s">
        <v>11</v>
      </c>
      <c r="AB5" s="26" t="s">
        <v>12</v>
      </c>
      <c r="AC5" s="26" t="s">
        <v>13</v>
      </c>
      <c r="AD5" s="26" t="s">
        <v>14</v>
      </c>
      <c r="AE5" s="26" t="s">
        <v>15</v>
      </c>
      <c r="AF5" s="26" t="s">
        <v>16</v>
      </c>
      <c r="AG5" s="27" t="s">
        <v>17</v>
      </c>
      <c r="AI5" s="26" t="s">
        <v>10</v>
      </c>
      <c r="AJ5" s="26" t="s">
        <v>11</v>
      </c>
      <c r="AK5" s="26" t="s">
        <v>12</v>
      </c>
      <c r="AL5" s="26" t="s">
        <v>13</v>
      </c>
      <c r="AM5" s="26" t="s">
        <v>14</v>
      </c>
      <c r="AN5" s="26" t="s">
        <v>15</v>
      </c>
      <c r="AO5" s="26" t="s">
        <v>16</v>
      </c>
      <c r="AR5" s="26" t="s">
        <v>22</v>
      </c>
      <c r="AS5" s="28" t="s">
        <v>23</v>
      </c>
      <c r="AU5" s="28" t="s">
        <v>24</v>
      </c>
      <c r="AV5" s="26" t="s">
        <v>25</v>
      </c>
      <c r="AW5" s="26" t="s">
        <v>23</v>
      </c>
      <c r="AX5" s="26"/>
      <c r="AY5" s="26" t="s">
        <v>26</v>
      </c>
      <c r="AZ5" s="26" t="s">
        <v>27</v>
      </c>
      <c r="BA5" s="28" t="s">
        <v>23</v>
      </c>
      <c r="BD5" s="28" t="s">
        <v>28</v>
      </c>
      <c r="BE5" s="28" t="s">
        <v>29</v>
      </c>
    </row>
    <row r="6" spans="1:57" x14ac:dyDescent="0.25">
      <c r="A6" t="s">
        <v>30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2">
        <f t="shared" ref="I6:I11" si="2">SUM(B6:H6)</f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f t="shared" ref="R6:R69" si="3">SUM(K6:Q6)</f>
        <v>0</v>
      </c>
      <c r="T6">
        <v>0</v>
      </c>
      <c r="U6">
        <v>0</v>
      </c>
      <c r="V6">
        <v>0</v>
      </c>
      <c r="W6">
        <v>0</v>
      </c>
      <c r="X6" s="33" t="s">
        <v>31</v>
      </c>
      <c r="Z6" s="31">
        <f>IF(K6=0,0,(K6-($T6+$U6*K$2+$V6*K$3+$W6*K$2*K$3))+($T6+$U6*Z$2+$V6*Z$3+$W6*Z$2*Z$3))</f>
        <v>0</v>
      </c>
      <c r="AA6" s="31">
        <f t="shared" ref="AA6:AF6" si="4">IF(L6=0,0,(L6-($T6+$U6*L$2+$V6*L$3+$W6*L$2*L$3))+($T6+$U6*AA$2+$V6*AA$3+$W6*AA$2*AA$3))</f>
        <v>0</v>
      </c>
      <c r="AB6" s="31">
        <f t="shared" si="4"/>
        <v>0</v>
      </c>
      <c r="AC6" s="31">
        <f t="shared" si="4"/>
        <v>0</v>
      </c>
      <c r="AD6" s="31">
        <f t="shared" si="4"/>
        <v>0</v>
      </c>
      <c r="AE6" s="31">
        <f t="shared" si="4"/>
        <v>0</v>
      </c>
      <c r="AF6" s="31">
        <f t="shared" si="4"/>
        <v>0</v>
      </c>
      <c r="AG6" s="32">
        <f t="shared" ref="AG6:AG69" si="5">SUM(Z6:AF6)</f>
        <v>0</v>
      </c>
      <c r="AI6" s="33" t="str">
        <f>IFERROR((B6-Z6)/Z6,"")</f>
        <v/>
      </c>
      <c r="AJ6" s="33" t="str">
        <f>IFERROR((C6-AA6)/AA6,"")</f>
        <v/>
      </c>
      <c r="AK6" s="33" t="str">
        <f>IFERROR((D6-AB6)/AB6,"")</f>
        <v/>
      </c>
      <c r="AL6" s="33" t="str">
        <f>IFERROR((E6-AC6)/AC6,"")</f>
        <v/>
      </c>
      <c r="AM6" s="33" t="str">
        <f>IFERROR((F6-AD6)/AD6,"")</f>
        <v/>
      </c>
      <c r="AN6" s="33" t="str">
        <f>IFERROR((G6-AE6)/AE6,"")</f>
        <v/>
      </c>
      <c r="AO6" s="33" t="str">
        <f>IFERROR((H6-AF6)/AF6,"")</f>
        <v/>
      </c>
      <c r="AQ6" t="s">
        <v>30</v>
      </c>
      <c r="AR6" s="33" t="str">
        <f>IFERROR((I6-AG6)/AG6,"")</f>
        <v/>
      </c>
      <c r="AS6" s="34">
        <f>I6-AG6</f>
        <v>0</v>
      </c>
      <c r="AU6">
        <f ca="1">RANK(AW6,$AW$6:$AW$82)</f>
        <v>8</v>
      </c>
      <c r="AV6" t="str" cm="1">
        <f t="array" aca="1" ref="AV6" ca="1">IFERROR(INDEX([1]CHW!A$6:A$82, SMALL(IF([1]CHW!AS$6:AS$82&gt;0, ROW([1]CHW!A$6:A$82)-ROW([1]CHW!A$6)+1),ROWS([1]CHW!A$6:A6))),"")</f>
        <v>Stewart Commons</v>
      </c>
      <c r="AW6" s="34">
        <f ca="1">IFERROR(VLOOKUP(AV6,$AQ$6:$AS$82,3,FALSE),0)</f>
        <v>85.304365167094858</v>
      </c>
      <c r="AY6">
        <f ca="1">RANK(BA6,$BA$6:$BA$82,1)</f>
        <v>16</v>
      </c>
      <c r="AZ6" t="str" cm="1">
        <f t="array" aca="1" ref="AZ6" ca="1">IFERROR(INDEX([1]CHW!A$6:A$82, SMALL(IF([1]CHW!AS$6:AS$82&lt;0, ROW([1]CHW!A$6:A$82)-ROW([1]CHW!A$6)+1),ROWS([1]CHW!A$6:A6))),"")</f>
        <v>Mandeville</v>
      </c>
      <c r="BA6" s="35">
        <f ca="1">IFERROR(VLOOKUP(AZ6,$AQ$6:$AS$82,3,FALSE),0)</f>
        <v>-3.257880113132213</v>
      </c>
      <c r="BC6">
        <v>1</v>
      </c>
      <c r="BD6" t="str">
        <f ca="1">IFERROR(VLOOKUP(BC6,$AU$6:$AV$82,2,FALSE),"")</f>
        <v>Urey Annex</v>
      </c>
      <c r="BE6" t="str">
        <f ca="1">IFERROR(VLOOKUP(BC6,$AY$6:$AZ$82,2,FALSE),"")</f>
        <v>RIMAC</v>
      </c>
    </row>
    <row r="7" spans="1:57" x14ac:dyDescent="0.25">
      <c r="A7" t="s">
        <v>32</v>
      </c>
      <c r="B7" s="31">
        <v>17.528250000000003</v>
      </c>
      <c r="C7" s="31">
        <v>19.450249999999993</v>
      </c>
      <c r="D7" s="31">
        <v>17.624250000000007</v>
      </c>
      <c r="E7" s="31">
        <v>18.561250000000001</v>
      </c>
      <c r="F7" s="31">
        <v>20.34249999999999</v>
      </c>
      <c r="G7" s="31">
        <v>16.690499999999997</v>
      </c>
      <c r="H7" s="31">
        <v>15.591500000000005</v>
      </c>
      <c r="I7" s="32">
        <f t="shared" si="2"/>
        <v>125.7885</v>
      </c>
      <c r="K7" s="31">
        <v>10.160500000000001</v>
      </c>
      <c r="L7" s="31">
        <v>6.8897499999999985</v>
      </c>
      <c r="M7" s="31">
        <v>10.854750000000006</v>
      </c>
      <c r="N7" s="31">
        <v>8.3107500000000005</v>
      </c>
      <c r="O7" s="31">
        <v>6.6667500000000022</v>
      </c>
      <c r="P7" s="31">
        <v>9.7467499999999987</v>
      </c>
      <c r="Q7" s="31">
        <v>6.7420000000000018</v>
      </c>
      <c r="R7" s="32">
        <f t="shared" si="3"/>
        <v>59.371250000000011</v>
      </c>
      <c r="T7" s="36">
        <v>-6.8821755662892101E-12</v>
      </c>
      <c r="U7">
        <v>0.424692515291478</v>
      </c>
      <c r="V7">
        <v>-1.73769258670552E-2</v>
      </c>
      <c r="W7" s="36">
        <v>-1.122509450587E-5</v>
      </c>
      <c r="X7" s="33">
        <v>0.47403962825486801</v>
      </c>
      <c r="Z7" s="31">
        <f t="shared" ref="Z7:Z70" si="6">IF(K7=0,0,(K7-($T7+$U7*K$2+$V7*K$3+$W7*K$2*K$3))+($T7+$U7*Z$2+$V7*Z$3+$W7*Z$2*Z$3))</f>
        <v>6.2964727603406914</v>
      </c>
      <c r="AA7" s="31">
        <f t="shared" ref="AA7:AA70" si="7">IF(L7=0,0,(L7-($T7+$U7*L$2+$V7*L$3+$W7*L$2*L$3))+($T7+$U7*AA$2+$V7*AA$3+$W7*AA$2*AA$3))</f>
        <v>3.9877107547309727</v>
      </c>
      <c r="AB7" s="31">
        <f t="shared" ref="AB7:AB70" si="8">IF(M7=0,0,(M7-($T7+$U7*M$2+$V7*M$3+$W7*M$2*M$3))+($T7+$U7*AB$2+$V7*AB$3+$W7*AB$2*AB$3))</f>
        <v>7.3348124363295462</v>
      </c>
      <c r="AC7" s="31">
        <f t="shared" ref="AC7:AC70" si="9">IF(N7=0,0,(N7-($T7+$U7*N$2+$V7*N$3+$W7*N$2*N$3))+($T7+$U7*AC$2+$V7*AC$3+$W7*AC$2*AC$3))</f>
        <v>6.6571094682012095</v>
      </c>
      <c r="AD7" s="31">
        <f t="shared" ref="AD7:AD70" si="10">IF(O7=0,0,(O7-($T7+$U7*O$2+$V7*O$3+$W7*O$2*O$3))+($T7+$U7*AD$2+$V7*AD$3+$W7*AD$2*AD$3))</f>
        <v>3.65810677481441</v>
      </c>
      <c r="AE7" s="31">
        <f t="shared" ref="AE7:AE70" si="11">IF(P7=0,0,(P7-($T7+$U7*P$2+$V7*P$3+$W7*P$2*P$3))+($T7+$U7*AE$2+$V7*AE$3+$W7*AE$2*AE$3))</f>
        <v>7.0303763083713307</v>
      </c>
      <c r="AF7" s="31">
        <f t="shared" ref="AF7:AF70" si="12">IF(Q7=0,0,(Q7-($T7+$U7*Q$2+$V7*Q$3+$W7*Q$2*Q$3))+($T7+$U7*AF$2+$V7*AF$3+$W7*AF$2*AF$3))</f>
        <v>5.5195463301169774</v>
      </c>
      <c r="AG7" s="32">
        <f t="shared" si="5"/>
        <v>40.484134832905141</v>
      </c>
      <c r="AI7" s="33">
        <f t="shared" ref="AI7:AO43" si="13">IFERROR((B7-Z7)/Z7,"")</f>
        <v>1.7838205082700269</v>
      </c>
      <c r="AJ7" s="33">
        <f t="shared" si="13"/>
        <v>3.8775478454460237</v>
      </c>
      <c r="AK7" s="33">
        <f t="shared" si="13"/>
        <v>1.4028221788885245</v>
      </c>
      <c r="AL7" s="33">
        <f t="shared" si="13"/>
        <v>1.7881845850155986</v>
      </c>
      <c r="AM7" s="33">
        <f t="shared" si="13"/>
        <v>4.5609366407933907</v>
      </c>
      <c r="AN7" s="33">
        <f t="shared" si="13"/>
        <v>1.3740549961921664</v>
      </c>
      <c r="AO7" s="33">
        <f t="shared" si="13"/>
        <v>1.8247792603762001</v>
      </c>
      <c r="AQ7" t="s">
        <v>32</v>
      </c>
      <c r="AR7" s="33">
        <f t="shared" ref="AR7:AR70" si="14">IFERROR((I7-AG7)/AG7,"")</f>
        <v>2.1071060433718403</v>
      </c>
      <c r="AS7" s="34">
        <f t="shared" ref="AS7:AS70" si="15">I7-AG7</f>
        <v>85.304365167094858</v>
      </c>
      <c r="AU7">
        <f ca="1">RANK(AW7,$AW$6:$AW$82)</f>
        <v>22</v>
      </c>
      <c r="AV7" t="str" cm="1">
        <f t="array" aca="1" ref="AV7" ca="1">IFERROR(INDEX([1]CHW!A$6:A$82, SMALL(IF([1]CHW!AS$6:AS$82&gt;0, ROW([1]CHW!A$6:A$82)-ROW([1]CHW!A$6)+1),ROWS([1]CHW!A$6:A7))),"")</f>
        <v>APM</v>
      </c>
      <c r="AW7" s="34">
        <f ca="1">IFERROR(VLOOKUP(AV7,$AQ$6:$AS$82,3,FALSE),0)</f>
        <v>42.390956196457267</v>
      </c>
      <c r="AY7">
        <f ca="1">RANK(BA7,$BA$6:$BA$82,1)</f>
        <v>5</v>
      </c>
      <c r="AZ7" t="str" cm="1">
        <f t="array" aca="1" ref="AZ7" ca="1">IFERROR(INDEX([1]CHW!A$6:A$82, SMALL(IF([1]CHW!AS$6:AS$82&lt;0, ROW([1]CHW!A$6:A$82)-ROW([1]CHW!A$6)+1),ROWS([1]CHW!A$6:A7))),"")</f>
        <v>McGill Mandler</v>
      </c>
      <c r="BA7" s="35">
        <f ca="1">IFERROR(VLOOKUP(AZ7,$AQ$6:$AS$82,3,FALSE),0)</f>
        <v>-19.414494574916951</v>
      </c>
      <c r="BC7">
        <f t="shared" ref="BC7:BC70" si="16">BC6+1</f>
        <v>2</v>
      </c>
      <c r="BD7" t="str">
        <f ca="1">IFERROR(VLOOKUP(BC7,$AU$6:$AV$82,2,FALSE),"")</f>
        <v>BSB 1</v>
      </c>
      <c r="BE7" t="str">
        <f ca="1">IFERROR(VLOOKUP(BC7,$AY$6:$AZ$82,2,FALSE),"")</f>
        <v>Geisel</v>
      </c>
    </row>
    <row r="8" spans="1:57" x14ac:dyDescent="0.25">
      <c r="A8" t="s">
        <v>33</v>
      </c>
      <c r="B8" s="31">
        <v>7.7689999999999992</v>
      </c>
      <c r="C8" s="31">
        <v>7.0772499999999967</v>
      </c>
      <c r="D8" s="31">
        <v>7.1440000000000019</v>
      </c>
      <c r="E8" s="31">
        <v>6.9899999999999967</v>
      </c>
      <c r="F8" s="31">
        <v>6.4232500000000003</v>
      </c>
      <c r="G8" s="31">
        <v>7.4962499999999999</v>
      </c>
      <c r="H8" s="31">
        <v>7.1807500000000024</v>
      </c>
      <c r="I8" s="32">
        <f t="shared" si="2"/>
        <v>50.080500000000001</v>
      </c>
      <c r="K8" s="31">
        <v>25.522999999999996</v>
      </c>
      <c r="L8" s="31">
        <v>18.295749999999998</v>
      </c>
      <c r="M8" s="31">
        <v>14.889500000000004</v>
      </c>
      <c r="N8" s="31">
        <v>12.561250000000001</v>
      </c>
      <c r="O8" s="31">
        <v>12.499750000000001</v>
      </c>
      <c r="P8" s="31">
        <v>15.254499999999998</v>
      </c>
      <c r="Q8" s="31">
        <v>12.7035</v>
      </c>
      <c r="R8" s="32">
        <f t="shared" si="3"/>
        <v>111.72725</v>
      </c>
      <c r="T8" s="36">
        <v>-6.0789663765009301E-11</v>
      </c>
      <c r="U8">
        <v>2.8738832353357</v>
      </c>
      <c r="V8">
        <v>3.0367780333259702E-2</v>
      </c>
      <c r="W8" s="36">
        <v>-9.91502860738485E-5</v>
      </c>
      <c r="X8" s="33">
        <v>0.781234045168689</v>
      </c>
      <c r="Z8" s="31">
        <f t="shared" si="6"/>
        <v>3.4706940808946456</v>
      </c>
      <c r="AA8" s="31">
        <f t="shared" si="7"/>
        <v>1.4396034258174097</v>
      </c>
      <c r="AB8" s="31">
        <f t="shared" si="8"/>
        <v>-4.813979577471855</v>
      </c>
      <c r="AC8" s="31">
        <f t="shared" si="9"/>
        <v>4.0179548340757663</v>
      </c>
      <c r="AD8" s="31">
        <f t="shared" si="10"/>
        <v>-3.495157719285146</v>
      </c>
      <c r="AE8" s="31">
        <f t="shared" si="11"/>
        <v>0.57360215653886826</v>
      </c>
      <c r="AF8" s="31">
        <f t="shared" si="12"/>
        <v>6.4968266029730444</v>
      </c>
      <c r="AG8" s="32">
        <f t="shared" si="5"/>
        <v>7.6895438035427333</v>
      </c>
      <c r="AI8" s="33">
        <f t="shared" si="13"/>
        <v>1.2384571555201354</v>
      </c>
      <c r="AJ8" s="33">
        <f t="shared" si="13"/>
        <v>3.9161108351638716</v>
      </c>
      <c r="AK8" s="33">
        <f t="shared" si="13"/>
        <v>-2.484011281109713</v>
      </c>
      <c r="AL8" s="33">
        <f t="shared" si="13"/>
        <v>0.73969103403519909</v>
      </c>
      <c r="AM8" s="33">
        <f t="shared" si="13"/>
        <v>-2.8377568384278029</v>
      </c>
      <c r="AN8" s="33">
        <f t="shared" si="13"/>
        <v>12.068727016705422</v>
      </c>
      <c r="AO8" s="33">
        <f t="shared" si="13"/>
        <v>0.10527037872828321</v>
      </c>
      <c r="AQ8" t="s">
        <v>33</v>
      </c>
      <c r="AR8" s="33">
        <f t="shared" si="14"/>
        <v>5.5128050869450629</v>
      </c>
      <c r="AS8" s="34">
        <f t="shared" si="15"/>
        <v>42.390956196457267</v>
      </c>
      <c r="AU8">
        <f ca="1">RANK(AW8,$AW$6:$AW$82)</f>
        <v>30</v>
      </c>
      <c r="AV8" t="str" cm="1">
        <f t="array" aca="1" ref="AV8" ca="1">IFERROR(INDEX([1]CHW!A$6:A$82, SMALL(IF([1]CHW!AS$6:AS$82&gt;0, ROW([1]CHW!A$6:A$82)-ROW([1]CHW!A$6)+1),ROWS([1]CHW!A$6:A8))),"")</f>
        <v>HSS</v>
      </c>
      <c r="AW8" s="34">
        <f ca="1">IFERROR(VLOOKUP(AV8,$AQ$6:$AS$82,3,FALSE),0)</f>
        <v>20.756250000000001</v>
      </c>
      <c r="AY8">
        <f ca="1">RANK(BA8,$BA$6:$BA$82,1)</f>
        <v>13</v>
      </c>
      <c r="AZ8" t="str" cm="1">
        <f t="array" aca="1" ref="AZ8" ca="1">IFERROR(INDEX([1]CHW!A$6:A$82, SMALL(IF([1]CHW!AS$6:AS$82&lt;0, ROW([1]CHW!A$6:A$82)-ROW([1]CHW!A$6)+1),ROWS([1]CHW!A$6:A8))),"")</f>
        <v>Rady</v>
      </c>
      <c r="BA8" s="35">
        <f ca="1">IFERROR(VLOOKUP(AZ8,$AQ$6:$AS$82,3,FALSE),0)</f>
        <v>-6.008972929190957</v>
      </c>
      <c r="BC8">
        <f t="shared" si="16"/>
        <v>3</v>
      </c>
      <c r="BD8" t="str">
        <f ca="1">IFERROR(VLOOKUP(BC8,$AU$6:$AV$82,2,FALSE),"")</f>
        <v>NSB</v>
      </c>
      <c r="BE8" t="str">
        <f ca="1">IFERROR(VLOOKUP(BC8,$AY$6:$AZ$82,2,FALSE),"")</f>
        <v>ECCP Absorber</v>
      </c>
    </row>
    <row r="9" spans="1:57" x14ac:dyDescent="0.25">
      <c r="A9" t="s">
        <v>34</v>
      </c>
      <c r="B9" s="31">
        <v>3.28125</v>
      </c>
      <c r="C9" s="31">
        <v>3.1912499999999993</v>
      </c>
      <c r="D9" s="31">
        <v>2.6902500000000016</v>
      </c>
      <c r="E9" s="31">
        <v>2.6630000000000003</v>
      </c>
      <c r="F9" s="31">
        <v>2.6105</v>
      </c>
      <c r="G9" s="31">
        <v>3.5382500000000001</v>
      </c>
      <c r="H9" s="31">
        <v>2.7817500000000002</v>
      </c>
      <c r="I9" s="32">
        <f t="shared" si="2"/>
        <v>20.756250000000001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2">
        <f t="shared" si="3"/>
        <v>0</v>
      </c>
      <c r="T9" s="36">
        <v>-8.6130312696900102E-12</v>
      </c>
      <c r="U9">
        <v>0.54491457974295199</v>
      </c>
      <c r="V9">
        <v>-0.108424422326722</v>
      </c>
      <c r="W9" s="36">
        <v>-1.4048186515006E-5</v>
      </c>
      <c r="X9" s="33">
        <v>0.27787061212420899</v>
      </c>
      <c r="Z9" s="31">
        <f t="shared" si="6"/>
        <v>0</v>
      </c>
      <c r="AA9" s="31">
        <f t="shared" si="7"/>
        <v>0</v>
      </c>
      <c r="AB9" s="31">
        <f t="shared" si="8"/>
        <v>0</v>
      </c>
      <c r="AC9" s="31">
        <f t="shared" si="9"/>
        <v>0</v>
      </c>
      <c r="AD9" s="31">
        <f t="shared" si="10"/>
        <v>0</v>
      </c>
      <c r="AE9" s="31">
        <f t="shared" si="11"/>
        <v>0</v>
      </c>
      <c r="AF9" s="31">
        <f t="shared" si="12"/>
        <v>0</v>
      </c>
      <c r="AG9" s="32">
        <f t="shared" si="5"/>
        <v>0</v>
      </c>
      <c r="AI9" s="33" t="str">
        <f t="shared" si="13"/>
        <v/>
      </c>
      <c r="AJ9" s="33" t="str">
        <f t="shared" si="13"/>
        <v/>
      </c>
      <c r="AK9" s="33" t="str">
        <f t="shared" si="13"/>
        <v/>
      </c>
      <c r="AL9" s="33" t="str">
        <f t="shared" si="13"/>
        <v/>
      </c>
      <c r="AM9" s="33" t="str">
        <f t="shared" si="13"/>
        <v/>
      </c>
      <c r="AN9" s="33" t="str">
        <f t="shared" si="13"/>
        <v/>
      </c>
      <c r="AO9" s="33" t="str">
        <f t="shared" si="13"/>
        <v/>
      </c>
      <c r="AQ9" t="s">
        <v>34</v>
      </c>
      <c r="AR9" s="33" t="str">
        <f t="shared" si="14"/>
        <v/>
      </c>
      <c r="AS9" s="34">
        <f t="shared" si="15"/>
        <v>20.756250000000001</v>
      </c>
      <c r="AU9">
        <f ca="1">RANK(AW9,$AW$6:$AW$82)</f>
        <v>44</v>
      </c>
      <c r="AV9" t="str" cm="1">
        <f t="array" aca="1" ref="AV9" ca="1">IFERROR(INDEX([1]CHW!A$6:A$82, SMALL(IF([1]CHW!AS$6:AS$82&gt;0, ROW([1]CHW!A$6:A$82)-ROW([1]CHW!A$6)+1),ROWS([1]CHW!A$6:A9))),"")</f>
        <v>Bio</v>
      </c>
      <c r="AW9" s="34">
        <f ca="1">IFERROR(VLOOKUP(AV9,$AQ$6:$AS$82,3,FALSE),0)</f>
        <v>0</v>
      </c>
      <c r="AY9">
        <f ca="1">RANK(BA9,$BA$6:$BA$82,1)</f>
        <v>1</v>
      </c>
      <c r="AZ9" t="str" cm="1">
        <f t="array" aca="1" ref="AZ9" ca="1">IFERROR(INDEX([1]CHW!A$6:A$82, SMALL(IF([1]CHW!AS$6:AS$82&lt;0, ROW([1]CHW!A$6:A$82)-ROW([1]CHW!A$6)+1),ROWS([1]CHW!A$6:A9))),"")</f>
        <v>RIMAC</v>
      </c>
      <c r="BA9" s="35">
        <f ca="1">IFERROR(VLOOKUP(AZ9,$AQ$6:$AS$82,3,FALSE),0)</f>
        <v>-172.99141558737477</v>
      </c>
      <c r="BC9">
        <f t="shared" si="16"/>
        <v>4</v>
      </c>
      <c r="BD9" t="str">
        <f ca="1">IFERROR(VLOOKUP(BC9,$AU$6:$AV$82,2,FALSE),"")</f>
        <v>OPP</v>
      </c>
      <c r="BE9" t="str">
        <f ca="1">IFERROR(VLOOKUP(BC9,$AY$6:$AZ$82,2,FALSE),"")</f>
        <v>Moores Cancer</v>
      </c>
    </row>
    <row r="10" spans="1:57" x14ac:dyDescent="0.25">
      <c r="A10" t="s">
        <v>35</v>
      </c>
      <c r="B10" s="31">
        <v>4.3462500000000004</v>
      </c>
      <c r="C10" s="31">
        <v>3.8835000000000015</v>
      </c>
      <c r="D10" s="31">
        <v>3.2972499999999987</v>
      </c>
      <c r="E10" s="31">
        <v>3.5157499999999993</v>
      </c>
      <c r="F10" s="31">
        <v>3.048249999999999</v>
      </c>
      <c r="G10" s="31">
        <v>2.8842499999999993</v>
      </c>
      <c r="H10" s="31">
        <v>3.4297500000000012</v>
      </c>
      <c r="I10" s="32">
        <f t="shared" si="2"/>
        <v>24.404999999999998</v>
      </c>
      <c r="K10" s="31">
        <v>10.665500000000003</v>
      </c>
      <c r="L10" s="31">
        <v>9.0025000000000048</v>
      </c>
      <c r="M10" s="31">
        <v>8.3112499999999994</v>
      </c>
      <c r="N10" s="31">
        <v>7.6217499999999978</v>
      </c>
      <c r="O10" s="31">
        <v>7.1922499999999996</v>
      </c>
      <c r="P10" s="31">
        <v>5.9944999999999986</v>
      </c>
      <c r="Q10" s="31">
        <v>5.2467500000000014</v>
      </c>
      <c r="R10" s="32">
        <f t="shared" si="3"/>
        <v>54.034500000000001</v>
      </c>
      <c r="T10" s="36">
        <v>-1.29336327664455E-11</v>
      </c>
      <c r="U10">
        <v>0.664718454445969</v>
      </c>
      <c r="V10">
        <v>-7.3235191917274496E-3</v>
      </c>
      <c r="W10" s="36">
        <v>-2.1095254224710999E-5</v>
      </c>
      <c r="X10" s="33">
        <v>0.76562248637924002</v>
      </c>
      <c r="Z10" s="31">
        <f t="shared" si="6"/>
        <v>5.167233377865962</v>
      </c>
      <c r="AA10" s="31">
        <f t="shared" si="7"/>
        <v>4.8336970478346331</v>
      </c>
      <c r="AB10" s="31">
        <f t="shared" si="8"/>
        <v>3.354271552299771</v>
      </c>
      <c r="AC10" s="31">
        <f t="shared" si="9"/>
        <v>5.3886956662535397</v>
      </c>
      <c r="AD10" s="31">
        <f t="shared" si="10"/>
        <v>3.0689090016914307</v>
      </c>
      <c r="AE10" s="31">
        <f t="shared" si="11"/>
        <v>2.2395087050784923</v>
      </c>
      <c r="AF10" s="31">
        <f t="shared" si="12"/>
        <v>3.6105647621083818</v>
      </c>
      <c r="AG10" s="32">
        <f t="shared" si="5"/>
        <v>27.662880113132211</v>
      </c>
      <c r="AI10" s="33">
        <f t="shared" si="13"/>
        <v>-0.15888258141826431</v>
      </c>
      <c r="AJ10" s="33">
        <f t="shared" si="13"/>
        <v>-0.19657769993266219</v>
      </c>
      <c r="AK10" s="33">
        <f t="shared" si="13"/>
        <v>-1.6999682765898E-2</v>
      </c>
      <c r="AL10" s="33">
        <f t="shared" si="13"/>
        <v>-0.34756939011842458</v>
      </c>
      <c r="AM10" s="33">
        <f t="shared" si="13"/>
        <v>-6.731708786427172E-3</v>
      </c>
      <c r="AN10" s="33">
        <f t="shared" si="13"/>
        <v>0.28789407849116155</v>
      </c>
      <c r="AO10" s="33">
        <f t="shared" si="13"/>
        <v>-5.0079357114977838E-2</v>
      </c>
      <c r="AQ10" t="s">
        <v>35</v>
      </c>
      <c r="AR10" s="33">
        <f t="shared" si="14"/>
        <v>-0.11777082139706856</v>
      </c>
      <c r="AS10" s="34">
        <f t="shared" si="15"/>
        <v>-3.257880113132213</v>
      </c>
      <c r="AU10">
        <f ca="1">RANK(AW10,$AW$6:$AW$82)</f>
        <v>10</v>
      </c>
      <c r="AV10" t="str" cm="1">
        <f t="array" aca="1" ref="AV10" ca="1">IFERROR(INDEX([1]CHW!A$6:A$82, SMALL(IF([1]CHW!AS$6:AS$82&gt;0, ROW([1]CHW!A$6:A$82)-ROW([1]CHW!A$6)+1),ROWS([1]CHW!A$6:A10))),"")</f>
        <v>Bonner</v>
      </c>
      <c r="AW10" s="34">
        <f ca="1">IFERROR(VLOOKUP(AV10,$AQ$6:$AS$82,3,FALSE),0)</f>
        <v>70.601666958420964</v>
      </c>
      <c r="AY10">
        <f ca="1">RANK(BA10,$BA$6:$BA$82,1)</f>
        <v>11</v>
      </c>
      <c r="AZ10" t="str" cm="1">
        <f t="array" aca="1" ref="AZ10" ca="1">IFERROR(INDEX([1]CHW!A$6:A$82, SMALL(IF([1]CHW!AS$6:AS$82&lt;0, ROW([1]CHW!A$6:A$82)-ROW([1]CHW!A$6)+1),ROWS([1]CHW!A$6:A10))),"")</f>
        <v>Galbraith</v>
      </c>
      <c r="BA10" s="35">
        <f ca="1">IFERROR(VLOOKUP(AZ10,$AQ$6:$AS$82,3,FALSE),0)</f>
        <v>-8.9193207361465525</v>
      </c>
      <c r="BC10">
        <f t="shared" si="16"/>
        <v>5</v>
      </c>
      <c r="BD10" t="str">
        <f ca="1">IFERROR(VLOOKUP(BC10,$AU$6:$AV$82,2,FALSE),"")</f>
        <v>Biomed Lib</v>
      </c>
      <c r="BE10" t="str">
        <f ca="1">IFERROR(VLOOKUP(BC10,$AY$6:$AZ$82,2,FALSE),"")</f>
        <v>McGill Mandler</v>
      </c>
    </row>
    <row r="11" spans="1:57" x14ac:dyDescent="0.25">
      <c r="A11" t="s">
        <v>36</v>
      </c>
      <c r="B11" s="31">
        <v>11.263000000000002</v>
      </c>
      <c r="C11" s="31">
        <v>8.2550000000000008</v>
      </c>
      <c r="D11" s="31">
        <v>5.0297499999999982</v>
      </c>
      <c r="E11" s="31">
        <v>5.5267499999999998</v>
      </c>
      <c r="F11" s="31">
        <v>4.8667499999999997</v>
      </c>
      <c r="G11" s="31">
        <v>7.789500000000003</v>
      </c>
      <c r="H11" s="31">
        <v>8.8227499999999939</v>
      </c>
      <c r="I11" s="32">
        <f t="shared" si="2"/>
        <v>51.553499999999993</v>
      </c>
      <c r="K11" s="31">
        <v>23.135750000000005</v>
      </c>
      <c r="L11" s="31">
        <v>22.05</v>
      </c>
      <c r="M11" s="31">
        <v>18.254000000000001</v>
      </c>
      <c r="N11" s="31">
        <v>17.714250000000003</v>
      </c>
      <c r="O11" s="31">
        <v>17.0015</v>
      </c>
      <c r="P11" s="31">
        <v>19.518250000000002</v>
      </c>
      <c r="Q11" s="31">
        <v>18.912749999999992</v>
      </c>
      <c r="R11" s="32">
        <f t="shared" si="3"/>
        <v>136.5865</v>
      </c>
      <c r="T11" s="36">
        <v>-3.3665529524290598E-11</v>
      </c>
      <c r="U11">
        <v>1.7346812180648801</v>
      </c>
      <c r="V11">
        <v>6.7151095114016701E-4</v>
      </c>
      <c r="W11" s="36">
        <v>-5.4909778199344902E-5</v>
      </c>
      <c r="X11" s="33">
        <v>0.86766849873766505</v>
      </c>
      <c r="Z11" s="31">
        <f t="shared" si="6"/>
        <v>9.3388450679788519</v>
      </c>
      <c r="AA11" s="31">
        <f t="shared" si="7"/>
        <v>11.545057082382996</v>
      </c>
      <c r="AB11" s="31">
        <f t="shared" si="8"/>
        <v>5.8724728709784841</v>
      </c>
      <c r="AC11" s="31">
        <f t="shared" si="9"/>
        <v>12.243480857808649</v>
      </c>
      <c r="AD11" s="31">
        <f t="shared" si="10"/>
        <v>6.8289499808477814</v>
      </c>
      <c r="AE11" s="31">
        <f t="shared" si="11"/>
        <v>10.217753338021339</v>
      </c>
      <c r="AF11" s="31">
        <f t="shared" si="12"/>
        <v>14.921435376898842</v>
      </c>
      <c r="AG11" s="32">
        <f t="shared" si="5"/>
        <v>70.967994574916943</v>
      </c>
      <c r="AI11" s="33">
        <f t="shared" si="13"/>
        <v>0.20603778283234572</v>
      </c>
      <c r="AJ11" s="33">
        <f t="shared" si="13"/>
        <v>-0.28497538460883037</v>
      </c>
      <c r="AK11" s="33">
        <f t="shared" si="13"/>
        <v>-0.14350391896115641</v>
      </c>
      <c r="AL11" s="33">
        <f t="shared" si="13"/>
        <v>-0.54859650909854218</v>
      </c>
      <c r="AM11" s="33">
        <f t="shared" si="13"/>
        <v>-0.2873355327467465</v>
      </c>
      <c r="AN11" s="33">
        <f t="shared" si="13"/>
        <v>-0.2376504166513346</v>
      </c>
      <c r="AO11" s="33">
        <f t="shared" si="13"/>
        <v>-0.40871975268148447</v>
      </c>
      <c r="AQ11" t="s">
        <v>36</v>
      </c>
      <c r="AR11" s="33">
        <f t="shared" si="14"/>
        <v>-0.27356690422500463</v>
      </c>
      <c r="AS11" s="34">
        <f t="shared" si="15"/>
        <v>-19.414494574916951</v>
      </c>
      <c r="AU11">
        <f ca="1">RANK(AW11,$AW$6:$AW$82)</f>
        <v>3</v>
      </c>
      <c r="AV11" t="str" cm="1">
        <f t="array" aca="1" ref="AV11" ca="1">IFERROR(INDEX([1]CHW!A$6:A$82, SMALL(IF([1]CHW!AS$6:AS$82&gt;0, ROW([1]CHW!A$6:A$82)-ROW([1]CHW!A$6)+1),ROWS([1]CHW!A$6:A11))),"")</f>
        <v>NSB</v>
      </c>
      <c r="AW11" s="34">
        <f ca="1">IFERROR(VLOOKUP(AV11,$AQ$6:$AS$82,3,FALSE),0)</f>
        <v>140.71016547764683</v>
      </c>
      <c r="AY11">
        <f ca="1">RANK(BA11,$BA$6:$BA$82,1)</f>
        <v>20</v>
      </c>
      <c r="AZ11" t="str" cm="1">
        <f t="array" aca="1" ref="AZ11" ca="1">IFERROR(INDEX([1]CHW!A$6:A$82, SMALL(IF([1]CHW!AS$6:AS$82&lt;0, ROW([1]CHW!A$6:A$82)-ROW([1]CHW!A$6)+1),ROWS([1]CHW!A$6:A11))),"")</f>
        <v>York</v>
      </c>
      <c r="BA11" s="35">
        <f ca="1">IFERROR(VLOOKUP(AZ11,$AQ$6:$AS$82,3,FALSE),0)</f>
        <v>0</v>
      </c>
      <c r="BC11">
        <f t="shared" si="16"/>
        <v>6</v>
      </c>
      <c r="BD11" t="str">
        <f ca="1">IFERROR(VLOOKUP(BC11,$AU$6:$AV$82,2,FALSE),"")</f>
        <v>ACTRI</v>
      </c>
      <c r="BE11" t="str">
        <f ca="1">IFERROR(VLOOKUP(BC11,$AY$6:$AZ$82,2,FALSE),"")</f>
        <v>Powell-Focht</v>
      </c>
    </row>
    <row r="12" spans="1:57" x14ac:dyDescent="0.25">
      <c r="A12" t="s">
        <v>37</v>
      </c>
      <c r="B12" s="31"/>
      <c r="C12" s="31"/>
      <c r="D12" s="31"/>
      <c r="E12" s="31"/>
      <c r="F12" s="31"/>
      <c r="G12" s="31"/>
      <c r="H12" s="31"/>
      <c r="I12" s="32"/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2">
        <f t="shared" si="3"/>
        <v>0</v>
      </c>
      <c r="T12" s="36">
        <v>-7.1752912296727094E-11</v>
      </c>
      <c r="U12">
        <v>3.6693804074580498</v>
      </c>
      <c r="V12">
        <v>-0.317514675058305</v>
      </c>
      <c r="W12">
        <v>-1.17031766898188E-4</v>
      </c>
      <c r="X12" s="33">
        <v>0.361695360360269</v>
      </c>
      <c r="Z12" s="31">
        <f t="shared" si="6"/>
        <v>0</v>
      </c>
      <c r="AA12" s="31">
        <f t="shared" si="7"/>
        <v>0</v>
      </c>
      <c r="AB12" s="31">
        <f t="shared" si="8"/>
        <v>0</v>
      </c>
      <c r="AC12" s="31">
        <f t="shared" si="9"/>
        <v>0</v>
      </c>
      <c r="AD12" s="31">
        <f t="shared" si="10"/>
        <v>0</v>
      </c>
      <c r="AE12" s="31">
        <f t="shared" si="11"/>
        <v>0</v>
      </c>
      <c r="AF12" s="31">
        <f t="shared" si="12"/>
        <v>0</v>
      </c>
      <c r="AG12" s="32">
        <f t="shared" si="5"/>
        <v>0</v>
      </c>
      <c r="AI12" s="33" t="str">
        <f t="shared" si="13"/>
        <v/>
      </c>
      <c r="AJ12" s="33" t="str">
        <f t="shared" si="13"/>
        <v/>
      </c>
      <c r="AK12" s="33" t="str">
        <f t="shared" si="13"/>
        <v/>
      </c>
      <c r="AL12" s="33" t="str">
        <f t="shared" si="13"/>
        <v/>
      </c>
      <c r="AM12" s="33" t="str">
        <f t="shared" si="13"/>
        <v/>
      </c>
      <c r="AN12" s="33" t="str">
        <f t="shared" si="13"/>
        <v/>
      </c>
      <c r="AO12" s="33" t="str">
        <f t="shared" si="13"/>
        <v/>
      </c>
      <c r="AQ12" t="s">
        <v>37</v>
      </c>
      <c r="AR12" s="33" t="str">
        <f t="shared" si="14"/>
        <v/>
      </c>
      <c r="AS12" s="34">
        <f t="shared" si="15"/>
        <v>0</v>
      </c>
      <c r="AU12">
        <f ca="1">RANK(AW12,$AW$6:$AW$82)</f>
        <v>11</v>
      </c>
      <c r="AV12" t="str" cm="1">
        <f t="array" aca="1" ref="AV12" ca="1">IFERROR(INDEX([1]CHW!A$6:A$82, SMALL(IF([1]CHW!AS$6:AS$82&gt;0, ROW([1]CHW!A$6:A$82)-ROW([1]CHW!A$6)+1),ROWS([1]CHW!A$6:A12))),"")</f>
        <v>Pac Hall</v>
      </c>
      <c r="AW12" s="34">
        <f ca="1">IFERROR(VLOOKUP(AV12,$AQ$6:$AS$82,3,FALSE),0)</f>
        <v>70.558364535530401</v>
      </c>
      <c r="AY12">
        <f ca="1">RANK(BA12,$BA$6:$BA$82,1)</f>
        <v>18</v>
      </c>
      <c r="AZ12" t="str" cm="1">
        <f t="array" aca="1" ref="AZ12" ca="1">IFERROR(INDEX([1]CHW!A$6:A$82, SMALL(IF([1]CHW!AS$6:AS$82&lt;0, ROW([1]CHW!A$6:A$82)-ROW([1]CHW!A$6)+1),ROWS([1]CHW!A$6:A12))),"")</f>
        <v>Brain Img</v>
      </c>
      <c r="BA12" s="35">
        <f ca="1">IFERROR(VLOOKUP(AZ12,$AQ$6:$AS$82,3,FALSE),0)</f>
        <v>-2.6931841820089257</v>
      </c>
      <c r="BC12">
        <f t="shared" si="16"/>
        <v>7</v>
      </c>
      <c r="BD12" t="str">
        <f ca="1">IFERROR(VLOOKUP(BC12,$AU$6:$AV$82,2,FALSE),"")</f>
        <v>BRF II</v>
      </c>
      <c r="BE12" t="str">
        <f ca="1">IFERROR(VLOOKUP(BC12,$AY$6:$AZ$82,2,FALSE),"")</f>
        <v>CNCB</v>
      </c>
    </row>
    <row r="13" spans="1:57" x14ac:dyDescent="0.25">
      <c r="A13" t="s">
        <v>38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2">
        <f t="shared" ref="I13:I76" si="17">SUM(B13:H13)</f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2">
        <f t="shared" si="3"/>
        <v>0</v>
      </c>
      <c r="T13">
        <v>0</v>
      </c>
      <c r="U13">
        <v>0</v>
      </c>
      <c r="V13">
        <v>0</v>
      </c>
      <c r="W13">
        <v>0</v>
      </c>
      <c r="X13" s="33" t="s">
        <v>31</v>
      </c>
      <c r="Z13" s="31">
        <f t="shared" si="6"/>
        <v>0</v>
      </c>
      <c r="AA13" s="31">
        <f t="shared" si="7"/>
        <v>0</v>
      </c>
      <c r="AB13" s="31">
        <f t="shared" si="8"/>
        <v>0</v>
      </c>
      <c r="AC13" s="31">
        <f t="shared" si="9"/>
        <v>0</v>
      </c>
      <c r="AD13" s="31">
        <f t="shared" si="10"/>
        <v>0</v>
      </c>
      <c r="AE13" s="31">
        <f t="shared" si="11"/>
        <v>0</v>
      </c>
      <c r="AF13" s="31">
        <f t="shared" si="12"/>
        <v>0</v>
      </c>
      <c r="AG13" s="32">
        <f t="shared" si="5"/>
        <v>0</v>
      </c>
      <c r="AI13" s="33" t="str">
        <f t="shared" si="13"/>
        <v/>
      </c>
      <c r="AJ13" s="33" t="str">
        <f t="shared" si="13"/>
        <v/>
      </c>
      <c r="AK13" s="33" t="str">
        <f t="shared" si="13"/>
        <v/>
      </c>
      <c r="AL13" s="33" t="str">
        <f t="shared" si="13"/>
        <v/>
      </c>
      <c r="AM13" s="33" t="str">
        <f t="shared" si="13"/>
        <v/>
      </c>
      <c r="AN13" s="33" t="str">
        <f t="shared" si="13"/>
        <v/>
      </c>
      <c r="AO13" s="33" t="str">
        <f t="shared" si="13"/>
        <v/>
      </c>
      <c r="AQ13" t="s">
        <v>38</v>
      </c>
      <c r="AR13" s="33" t="str">
        <f t="shared" si="14"/>
        <v/>
      </c>
      <c r="AS13" s="34">
        <f t="shared" si="15"/>
        <v>0</v>
      </c>
      <c r="AU13">
        <f ca="1">RANK(AW13,$AW$6:$AW$82)</f>
        <v>15</v>
      </c>
      <c r="AV13" t="str" cm="1">
        <f t="array" aca="1" ref="AV13" ca="1">IFERROR(INDEX([1]CHW!A$6:A$82, SMALL(IF([1]CHW!AS$6:AS$82&gt;0, ROW([1]CHW!A$6:A$82)-ROW([1]CHW!A$6)+1),ROWS([1]CHW!A$6:A13))),"")</f>
        <v>Urey</v>
      </c>
      <c r="AW13" s="34">
        <f ca="1">IFERROR(VLOOKUP(AV13,$AQ$6:$AS$82,3,FALSE),0)</f>
        <v>61.597910290603565</v>
      </c>
      <c r="AY13">
        <f ca="1">RANK(BA13,$BA$6:$BA$82,1)</f>
        <v>7</v>
      </c>
      <c r="AZ13" t="str" cm="1">
        <f t="array" aca="1" ref="AZ13" ca="1">IFERROR(INDEX([1]CHW!A$6:A$82, SMALL(IF([1]CHW!AS$6:AS$82&lt;0, ROW([1]CHW!A$6:A$82)-ROW([1]CHW!A$6)+1),ROWS([1]CHW!A$6:A13))),"")</f>
        <v>CNCB</v>
      </c>
      <c r="BA13" s="35">
        <f ca="1">IFERROR(VLOOKUP(AZ13,$AQ$6:$AS$82,3,FALSE),0)</f>
        <v>-12.684622059662759</v>
      </c>
      <c r="BC13">
        <f t="shared" si="16"/>
        <v>8</v>
      </c>
      <c r="BD13" t="str">
        <f ca="1">IFERROR(VLOOKUP(BC13,$AU$6:$AV$82,2,FALSE),"")</f>
        <v>Stewart Commons</v>
      </c>
      <c r="BE13" t="str">
        <f ca="1">IFERROR(VLOOKUP(BC13,$AY$6:$AZ$82,2,FALSE),"")</f>
        <v>Price Center C335</v>
      </c>
    </row>
    <row r="14" spans="1:57" x14ac:dyDescent="0.25">
      <c r="A14" t="s">
        <v>39</v>
      </c>
      <c r="B14" s="31">
        <v>3.2645</v>
      </c>
      <c r="C14" s="31">
        <v>2.9382500000000005</v>
      </c>
      <c r="D14" s="31">
        <v>2.6584999999999996</v>
      </c>
      <c r="E14" s="31">
        <v>5.6969999999999992</v>
      </c>
      <c r="F14" s="31">
        <v>4.7445000000000004</v>
      </c>
      <c r="G14" s="31">
        <v>3.8480000000000003</v>
      </c>
      <c r="H14" s="31">
        <v>3.7635000000000014</v>
      </c>
      <c r="I14" s="32">
        <f t="shared" si="17"/>
        <v>26.914249999999999</v>
      </c>
      <c r="K14" s="31">
        <v>19.281999999999996</v>
      </c>
      <c r="L14" s="31">
        <v>14.823999999999998</v>
      </c>
      <c r="M14" s="31">
        <v>12.649750000000006</v>
      </c>
      <c r="N14" s="31">
        <v>11.581000000000001</v>
      </c>
      <c r="O14" s="31">
        <v>11.376499999999998</v>
      </c>
      <c r="P14" s="31">
        <v>8.5227499999999967</v>
      </c>
      <c r="Q14" s="31">
        <v>7.7117500000000012</v>
      </c>
      <c r="R14" s="32">
        <f t="shared" si="3"/>
        <v>85.947749999999999</v>
      </c>
      <c r="T14" s="36">
        <v>-2.84039763488973E-11</v>
      </c>
      <c r="U14">
        <v>1.4173420031850901</v>
      </c>
      <c r="V14">
        <v>4.2602679953388399E-3</v>
      </c>
      <c r="W14" s="36">
        <v>-4.6327981476063398E-5</v>
      </c>
      <c r="X14" s="33">
        <v>0.72655331062545003</v>
      </c>
      <c r="Z14" s="31">
        <f t="shared" si="6"/>
        <v>8.1107155277358345</v>
      </c>
      <c r="AA14" s="31">
        <f t="shared" si="7"/>
        <v>6.3099978302904276</v>
      </c>
      <c r="AB14" s="31">
        <f t="shared" si="8"/>
        <v>2.6354060665169783</v>
      </c>
      <c r="AC14" s="31">
        <f t="shared" si="9"/>
        <v>7.1766775126666431</v>
      </c>
      <c r="AD14" s="31">
        <f t="shared" si="10"/>
        <v>3.1732026556970112</v>
      </c>
      <c r="AE14" s="31">
        <f t="shared" si="11"/>
        <v>1.0154473928216561</v>
      </c>
      <c r="AF14" s="31">
        <f t="shared" si="12"/>
        <v>4.5017759434624054</v>
      </c>
      <c r="AG14" s="32">
        <f t="shared" si="5"/>
        <v>32.923222929190956</v>
      </c>
      <c r="AI14" s="33">
        <f t="shared" si="13"/>
        <v>-0.5975077674914695</v>
      </c>
      <c r="AJ14" s="33">
        <f t="shared" si="13"/>
        <v>-0.53435007760299613</v>
      </c>
      <c r="AK14" s="33">
        <f t="shared" si="13"/>
        <v>8.7629507180815233E-3</v>
      </c>
      <c r="AL14" s="33">
        <f t="shared" si="13"/>
        <v>-0.20617862653784469</v>
      </c>
      <c r="AM14" s="33">
        <f t="shared" si="13"/>
        <v>0.49517711750365506</v>
      </c>
      <c r="AN14" s="33">
        <f t="shared" si="13"/>
        <v>2.7894626813777519</v>
      </c>
      <c r="AO14" s="33">
        <f t="shared" si="13"/>
        <v>-0.1639965988388532</v>
      </c>
      <c r="AQ14" t="s">
        <v>39</v>
      </c>
      <c r="AR14" s="33">
        <f t="shared" si="14"/>
        <v>-0.18251472348605269</v>
      </c>
      <c r="AS14" s="34">
        <f t="shared" si="15"/>
        <v>-6.008972929190957</v>
      </c>
      <c r="AU14">
        <f ca="1">RANK(AW14,$AW$6:$AW$82)</f>
        <v>5</v>
      </c>
      <c r="AV14" t="str" cm="1">
        <f t="array" aca="1" ref="AV14" ca="1">IFERROR(INDEX([1]CHW!A$6:A$82, SMALL(IF([1]CHW!AS$6:AS$82&gt;0, ROW([1]CHW!A$6:A$82)-ROW([1]CHW!A$6)+1),ROWS([1]CHW!A$6:A14))),"")</f>
        <v>Biomed Lib</v>
      </c>
      <c r="AW14" s="34">
        <f ca="1">IFERROR(VLOOKUP(AV14,$AQ$6:$AS$82,3,FALSE),0)</f>
        <v>114.85669898580286</v>
      </c>
      <c r="AY14">
        <f ca="1">RANK(BA14,$BA$6:$BA$82,1)</f>
        <v>14</v>
      </c>
      <c r="AZ14" t="str" cm="1">
        <f t="array" aca="1" ref="AZ14" ca="1">IFERROR(INDEX([1]CHW!A$6:A$82, SMALL(IF([1]CHW!AS$6:AS$82&lt;0, ROW([1]CHW!A$6:A$82)-ROW([1]CHW!A$6)+1),ROWS([1]CHW!A$6:A14))),"")</f>
        <v>Forum Theater</v>
      </c>
      <c r="BA14" s="35">
        <f ca="1">IFERROR(VLOOKUP(AZ14,$AQ$6:$AS$82,3,FALSE),0)</f>
        <v>-5.2812575767832506</v>
      </c>
      <c r="BC14">
        <f t="shared" si="16"/>
        <v>9</v>
      </c>
      <c r="BD14" t="str">
        <f ca="1">IFERROR(VLOOKUP(BC14,$AU$6:$AV$82,2,FALSE),"")</f>
        <v>MTF</v>
      </c>
      <c r="BE14" t="str">
        <f ca="1">IFERROR(VLOOKUP(BC14,$AY$6:$AZ$82,2,FALSE),"")</f>
        <v>Center Hall</v>
      </c>
    </row>
    <row r="15" spans="1:57" x14ac:dyDescent="0.25">
      <c r="A15" t="s">
        <v>40</v>
      </c>
      <c r="B15" s="31">
        <v>0.53374999999999961</v>
      </c>
      <c r="C15" s="31">
        <v>0.5287499999999995</v>
      </c>
      <c r="D15" s="31">
        <v>1.6310000000000007</v>
      </c>
      <c r="E15" s="31">
        <v>1.6410000000000005</v>
      </c>
      <c r="F15" s="31">
        <v>1.6304999999999998</v>
      </c>
      <c r="G15" s="31">
        <v>1.5534999999999999</v>
      </c>
      <c r="H15" s="31">
        <v>1.6192500000000005</v>
      </c>
      <c r="I15" s="32">
        <f t="shared" si="17"/>
        <v>9.1377500000000005</v>
      </c>
      <c r="K15" s="31">
        <v>36.822749999999999</v>
      </c>
      <c r="L15" s="31">
        <v>40.700750000000006</v>
      </c>
      <c r="M15" s="31">
        <v>26.166750000000008</v>
      </c>
      <c r="N15" s="31">
        <v>29.096250000000005</v>
      </c>
      <c r="O15" s="31">
        <v>31.648</v>
      </c>
      <c r="P15" s="31">
        <v>32.897749999999995</v>
      </c>
      <c r="Q15" s="31">
        <v>33.941249999999997</v>
      </c>
      <c r="R15" s="32">
        <f t="shared" si="3"/>
        <v>231.27350000000001</v>
      </c>
      <c r="T15" s="36">
        <v>-4.6066713718438297E-11</v>
      </c>
      <c r="U15">
        <v>2.1672002786571798</v>
      </c>
      <c r="V15">
        <v>0.20406143723078199</v>
      </c>
      <c r="W15" s="36">
        <v>-7.5136588100002894E-5</v>
      </c>
      <c r="X15" s="33">
        <v>0.83009327751909401</v>
      </c>
      <c r="Z15" s="31">
        <f t="shared" si="6"/>
        <v>25.242475755608226</v>
      </c>
      <c r="AA15" s="31">
        <f t="shared" si="7"/>
        <v>31.414705058509696</v>
      </c>
      <c r="AB15" s="31">
        <f t="shared" si="8"/>
        <v>16.383385025024779</v>
      </c>
      <c r="AC15" s="31">
        <f t="shared" si="9"/>
        <v>25.918846343059386</v>
      </c>
      <c r="AD15" s="31">
        <f t="shared" si="10"/>
        <v>24.967713593637569</v>
      </c>
      <c r="AE15" s="31">
        <f t="shared" si="11"/>
        <v>26.391678090394407</v>
      </c>
      <c r="AF15" s="31">
        <f t="shared" si="12"/>
        <v>31.810361721140708</v>
      </c>
      <c r="AG15" s="32">
        <f t="shared" si="5"/>
        <v>182.12916558737479</v>
      </c>
      <c r="AI15" s="33">
        <f t="shared" si="13"/>
        <v>-0.97885508516804598</v>
      </c>
      <c r="AJ15" s="33">
        <f t="shared" si="13"/>
        <v>-0.98316871035347286</v>
      </c>
      <c r="AK15" s="33">
        <f t="shared" si="13"/>
        <v>-0.90044792345972879</v>
      </c>
      <c r="AL15" s="33">
        <f t="shared" si="13"/>
        <v>-0.93668699685626888</v>
      </c>
      <c r="AM15" s="33">
        <f t="shared" si="13"/>
        <v>-0.93469566230463752</v>
      </c>
      <c r="AN15" s="33">
        <f t="shared" si="13"/>
        <v>-0.94113674792943858</v>
      </c>
      <c r="AO15" s="33">
        <f t="shared" si="13"/>
        <v>-0.94909677500071088</v>
      </c>
      <c r="AQ15" t="s">
        <v>40</v>
      </c>
      <c r="AR15" s="33">
        <f t="shared" si="14"/>
        <v>-0.94982818940321634</v>
      </c>
      <c r="AS15" s="34">
        <f t="shared" si="15"/>
        <v>-172.99141558737477</v>
      </c>
      <c r="AU15">
        <f ca="1">RANK(AW15,$AW$6:$AW$82)</f>
        <v>7</v>
      </c>
      <c r="AV15" t="str" cm="1">
        <f t="array" aca="1" ref="AV15" ca="1">IFERROR(INDEX([1]CHW!A$6:A$82, SMALL(IF([1]CHW!AS$6:AS$82&gt;0, ROW([1]CHW!A$6:A$82)-ROW([1]CHW!A$6)+1),ROWS([1]CHW!A$6:A15))),"")</f>
        <v>BRF II</v>
      </c>
      <c r="AW15" s="34">
        <f ca="1">IFERROR(VLOOKUP(AV15,$AQ$6:$AS$82,3,FALSE),0)</f>
        <v>95.141357066682644</v>
      </c>
      <c r="AY15">
        <f ca="1">RANK(BA15,$BA$6:$BA$82,1)</f>
        <v>9</v>
      </c>
      <c r="AZ15" t="str" cm="1">
        <f t="array" aca="1" ref="AZ15" ca="1">IFERROR(INDEX([1]CHW!A$6:A$82, SMALL(IF([1]CHW!AS$6:AS$82&lt;0, ROW([1]CHW!A$6:A$82)-ROW([1]CHW!A$6)+1),ROWS([1]CHW!A$6:A15))),"")</f>
        <v>Center Hall</v>
      </c>
      <c r="BA15" s="35">
        <f ca="1">IFERROR(VLOOKUP(AZ15,$AQ$6:$AS$82,3,FALSE),0)</f>
        <v>-11.134066956925089</v>
      </c>
      <c r="BC15">
        <f t="shared" si="16"/>
        <v>10</v>
      </c>
      <c r="BD15" t="str">
        <f ca="1">IFERROR(VLOOKUP(BC15,$AU$6:$AV$82,2,FALSE),"")</f>
        <v>Bonner</v>
      </c>
      <c r="BE15" t="str">
        <f ca="1">IFERROR(VLOOKUP(BC15,$AY$6:$AZ$82,2,FALSE),"")</f>
        <v>Shiley Eye Center West</v>
      </c>
    </row>
    <row r="16" spans="1:57" x14ac:dyDescent="0.25">
      <c r="A16" t="s">
        <v>41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2">
        <f t="shared" si="17"/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2">
        <f t="shared" si="3"/>
        <v>0</v>
      </c>
      <c r="T16">
        <v>0</v>
      </c>
      <c r="U16">
        <v>0</v>
      </c>
      <c r="V16">
        <v>0</v>
      </c>
      <c r="W16">
        <v>0</v>
      </c>
      <c r="X16" s="33" t="s">
        <v>31</v>
      </c>
      <c r="Z16" s="31">
        <f t="shared" si="6"/>
        <v>0</v>
      </c>
      <c r="AA16" s="31">
        <f t="shared" si="7"/>
        <v>0</v>
      </c>
      <c r="AB16" s="31">
        <f t="shared" si="8"/>
        <v>0</v>
      </c>
      <c r="AC16" s="31">
        <f t="shared" si="9"/>
        <v>0</v>
      </c>
      <c r="AD16" s="31">
        <f t="shared" si="10"/>
        <v>0</v>
      </c>
      <c r="AE16" s="31">
        <f t="shared" si="11"/>
        <v>0</v>
      </c>
      <c r="AF16" s="31">
        <f t="shared" si="12"/>
        <v>0</v>
      </c>
      <c r="AG16" s="32">
        <f t="shared" si="5"/>
        <v>0</v>
      </c>
      <c r="AI16" s="33" t="str">
        <f t="shared" si="13"/>
        <v/>
      </c>
      <c r="AJ16" s="33" t="str">
        <f t="shared" si="13"/>
        <v/>
      </c>
      <c r="AK16" s="33" t="str">
        <f t="shared" si="13"/>
        <v/>
      </c>
      <c r="AL16" s="33" t="str">
        <f t="shared" si="13"/>
        <v/>
      </c>
      <c r="AM16" s="33" t="str">
        <f t="shared" si="13"/>
        <v/>
      </c>
      <c r="AN16" s="33" t="str">
        <f t="shared" si="13"/>
        <v/>
      </c>
      <c r="AO16" s="33" t="str">
        <f t="shared" si="13"/>
        <v/>
      </c>
      <c r="AQ16" t="s">
        <v>41</v>
      </c>
      <c r="AR16" s="33" t="str">
        <f t="shared" si="14"/>
        <v/>
      </c>
      <c r="AS16" s="34">
        <f t="shared" si="15"/>
        <v>0</v>
      </c>
      <c r="AU16">
        <f ca="1">RANK(AW16,$AW$6:$AW$82)</f>
        <v>31</v>
      </c>
      <c r="AV16" t="str" cm="1">
        <f t="array" aca="1" ref="AV16" ca="1">IFERROR(INDEX([1]CHW!A$6:A$82, SMALL(IF([1]CHW!AS$6:AS$82&gt;0, ROW([1]CHW!A$6:A$82)-ROW([1]CHW!A$6)+1),ROWS([1]CHW!A$6:A16))),"")</f>
        <v>Cage Wash</v>
      </c>
      <c r="AW16" s="34">
        <f ca="1">IFERROR(VLOOKUP(AV16,$AQ$6:$AS$82,3,FALSE),0)</f>
        <v>20.315148677575174</v>
      </c>
      <c r="AY16">
        <f ca="1">RANK(BA16,$BA$6:$BA$82,1)</f>
        <v>2</v>
      </c>
      <c r="AZ16" t="str" cm="1">
        <f t="array" aca="1" ref="AZ16" ca="1">IFERROR(INDEX([1]CHW!A$6:A$82, SMALL(IF([1]CHW!AS$6:AS$82&lt;0, ROW([1]CHW!A$6:A$82)-ROW([1]CHW!A$6)+1),ROWS([1]CHW!A$6:A16))),"")</f>
        <v>Geisel</v>
      </c>
      <c r="BA16" s="35">
        <f ca="1">IFERROR(VLOOKUP(AZ16,$AQ$6:$AS$82,3,FALSE),0)</f>
        <v>-45.784819696565478</v>
      </c>
      <c r="BC16">
        <f t="shared" si="16"/>
        <v>11</v>
      </c>
      <c r="BD16" t="str">
        <f ca="1">IFERROR(VLOOKUP(BC16,$AU$6:$AV$82,2,FALSE),"")</f>
        <v>Pac Hall</v>
      </c>
      <c r="BE16" t="str">
        <f ca="1">IFERROR(VLOOKUP(BC16,$AY$6:$AZ$82,2,FALSE),"")</f>
        <v>Galbraith</v>
      </c>
    </row>
    <row r="17" spans="1:57" x14ac:dyDescent="0.25">
      <c r="A17" t="s">
        <v>42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2">
        <f t="shared" si="17"/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2">
        <f t="shared" si="3"/>
        <v>0</v>
      </c>
      <c r="T17">
        <v>0</v>
      </c>
      <c r="U17">
        <v>0</v>
      </c>
      <c r="V17">
        <v>0</v>
      </c>
      <c r="W17">
        <v>0</v>
      </c>
      <c r="X17" s="33" t="s">
        <v>31</v>
      </c>
      <c r="Z17" s="31">
        <f t="shared" si="6"/>
        <v>0</v>
      </c>
      <c r="AA17" s="31">
        <f t="shared" si="7"/>
        <v>0</v>
      </c>
      <c r="AB17" s="31">
        <f t="shared" si="8"/>
        <v>0</v>
      </c>
      <c r="AC17" s="31">
        <f t="shared" si="9"/>
        <v>0</v>
      </c>
      <c r="AD17" s="31">
        <f t="shared" si="10"/>
        <v>0</v>
      </c>
      <c r="AE17" s="31">
        <f t="shared" si="11"/>
        <v>0</v>
      </c>
      <c r="AF17" s="31">
        <f t="shared" si="12"/>
        <v>0</v>
      </c>
      <c r="AG17" s="32">
        <f t="shared" si="5"/>
        <v>0</v>
      </c>
      <c r="AI17" s="33" t="str">
        <f t="shared" si="13"/>
        <v/>
      </c>
      <c r="AJ17" s="33" t="str">
        <f t="shared" si="13"/>
        <v/>
      </c>
      <c r="AK17" s="33" t="str">
        <f t="shared" si="13"/>
        <v/>
      </c>
      <c r="AL17" s="33" t="str">
        <f t="shared" si="13"/>
        <v/>
      </c>
      <c r="AM17" s="33" t="str">
        <f t="shared" si="13"/>
        <v/>
      </c>
      <c r="AN17" s="33" t="str">
        <f t="shared" si="13"/>
        <v/>
      </c>
      <c r="AO17" s="33" t="str">
        <f t="shared" si="13"/>
        <v/>
      </c>
      <c r="AQ17" t="s">
        <v>42</v>
      </c>
      <c r="AR17" s="33" t="str">
        <f t="shared" si="14"/>
        <v/>
      </c>
      <c r="AS17" s="34">
        <f t="shared" si="15"/>
        <v>0</v>
      </c>
      <c r="AU17">
        <f ca="1">RANK(AW17,$AW$6:$AW$82)</f>
        <v>28</v>
      </c>
      <c r="AV17" t="str" cm="1">
        <f t="array" aca="1" ref="AV17" ca="1">IFERROR(INDEX([1]CHW!A$6:A$82, SMALL(IF([1]CHW!AS$6:AS$82&gt;0, ROW([1]CHW!A$6:A$82)-ROW([1]CHW!A$6)+1),ROWS([1]CHW!A$6:A17))),"")</f>
        <v>CMME</v>
      </c>
      <c r="AW17" s="34">
        <f ca="1">IFERROR(VLOOKUP(AV17,$AQ$6:$AS$82,3,FALSE),0)</f>
        <v>23.241282977838324</v>
      </c>
      <c r="AY17">
        <f ca="1">RANK(BA17,$BA$6:$BA$82,1)</f>
        <v>19</v>
      </c>
      <c r="AZ17" t="str" cm="1">
        <f t="array" aca="1" ref="AZ17" ca="1">IFERROR(INDEX([1]CHW!A$6:A$82, SMALL(IF([1]CHW!AS$6:AS$82&lt;0, ROW([1]CHW!A$6:A$82)-ROW([1]CHW!A$6)+1),ROWS([1]CHW!A$6:A17))),"")</f>
        <v>CSE EBU 1</v>
      </c>
      <c r="BA17" s="35">
        <f ca="1">IFERROR(VLOOKUP(AZ17,$AQ$6:$AS$82,3,FALSE),0)</f>
        <v>-0.407805880744462</v>
      </c>
      <c r="BC17">
        <f t="shared" si="16"/>
        <v>12</v>
      </c>
      <c r="BD17" t="str">
        <f ca="1">IFERROR(VLOOKUP(BC17,$AU$6:$AV$82,2,FALSE),"")</f>
        <v>EBU 1 -2</v>
      </c>
      <c r="BE17" t="str">
        <f ca="1">IFERROR(VLOOKUP(BC17,$AY$6:$AZ$82,2,FALSE),"")</f>
        <v>SERF</v>
      </c>
    </row>
    <row r="18" spans="1:57" x14ac:dyDescent="0.25">
      <c r="A18" t="s">
        <v>43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2">
        <f t="shared" si="17"/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2">
        <f t="shared" si="3"/>
        <v>0</v>
      </c>
      <c r="T18">
        <v>0</v>
      </c>
      <c r="U18">
        <v>0</v>
      </c>
      <c r="V18">
        <v>0</v>
      </c>
      <c r="W18">
        <v>0</v>
      </c>
      <c r="X18" s="33" t="s">
        <v>31</v>
      </c>
      <c r="Z18" s="31">
        <f t="shared" si="6"/>
        <v>0</v>
      </c>
      <c r="AA18" s="31">
        <f t="shared" si="7"/>
        <v>0</v>
      </c>
      <c r="AB18" s="31">
        <f t="shared" si="8"/>
        <v>0</v>
      </c>
      <c r="AC18" s="31">
        <f t="shared" si="9"/>
        <v>0</v>
      </c>
      <c r="AD18" s="31">
        <f t="shared" si="10"/>
        <v>0</v>
      </c>
      <c r="AE18" s="31">
        <f t="shared" si="11"/>
        <v>0</v>
      </c>
      <c r="AF18" s="31">
        <f t="shared" si="12"/>
        <v>0</v>
      </c>
      <c r="AG18" s="32">
        <f t="shared" si="5"/>
        <v>0</v>
      </c>
      <c r="AI18" s="33" t="str">
        <f t="shared" si="13"/>
        <v/>
      </c>
      <c r="AJ18" s="33" t="str">
        <f t="shared" si="13"/>
        <v/>
      </c>
      <c r="AK18" s="33" t="str">
        <f t="shared" si="13"/>
        <v/>
      </c>
      <c r="AL18" s="33" t="str">
        <f t="shared" si="13"/>
        <v/>
      </c>
      <c r="AM18" s="33" t="str">
        <f t="shared" si="13"/>
        <v/>
      </c>
      <c r="AN18" s="33" t="str">
        <f t="shared" si="13"/>
        <v/>
      </c>
      <c r="AO18" s="33" t="str">
        <f t="shared" si="13"/>
        <v/>
      </c>
      <c r="AQ18" t="s">
        <v>43</v>
      </c>
      <c r="AR18" s="33" t="str">
        <f t="shared" si="14"/>
        <v/>
      </c>
      <c r="AS18" s="34">
        <f t="shared" si="15"/>
        <v>0</v>
      </c>
      <c r="AU18">
        <f ca="1">RANK(AW18,$AW$6:$AW$82)</f>
        <v>13</v>
      </c>
      <c r="AV18" t="str" cm="1">
        <f t="array" aca="1" ref="AV18" ca="1">IFERROR(INDEX([1]CHW!A$6:A$82, SMALL(IF([1]CHW!AS$6:AS$82&gt;0, ROW([1]CHW!A$6:A$82)-ROW([1]CHW!A$6)+1),ROWS([1]CHW!A$6:A18))),"")</f>
        <v>CMMW</v>
      </c>
      <c r="AW18" s="34">
        <f ca="1">IFERROR(VLOOKUP(AV18,$AQ$6:$AS$82,3,FALSE),0)</f>
        <v>64.24658178337144</v>
      </c>
      <c r="AY18">
        <f ca="1">RANK(BA18,$BA$6:$BA$82,1)</f>
        <v>6</v>
      </c>
      <c r="AZ18" t="str" cm="1">
        <f t="array" aca="1" ref="AZ18" ca="1">IFERROR(INDEX([1]CHW!A$6:A$82, SMALL(IF([1]CHW!AS$6:AS$82&lt;0, ROW([1]CHW!A$6:A$82)-ROW([1]CHW!A$6)+1),ROWS([1]CHW!A$6:A18))),"")</f>
        <v>Powell-Focht</v>
      </c>
      <c r="BA18" s="35">
        <f ca="1">IFERROR(VLOOKUP(AZ18,$AQ$6:$AS$82,3,FALSE),0)</f>
        <v>-17.540404409977029</v>
      </c>
      <c r="BC18">
        <f t="shared" si="16"/>
        <v>13</v>
      </c>
      <c r="BD18" t="str">
        <f ca="1">IFERROR(VLOOKUP(BC18,$AU$6:$AV$82,2,FALSE),"")</f>
        <v>CMMW</v>
      </c>
      <c r="BE18" t="str">
        <f ca="1">IFERROR(VLOOKUP(BC18,$AY$6:$AZ$82,2,FALSE),"")</f>
        <v>Rady</v>
      </c>
    </row>
    <row r="19" spans="1:57" x14ac:dyDescent="0.25">
      <c r="A19" t="s">
        <v>44</v>
      </c>
      <c r="B19" s="31">
        <v>20.596749999999997</v>
      </c>
      <c r="C19" s="31">
        <v>14.818499999999995</v>
      </c>
      <c r="D19" s="31">
        <v>10.522499999999997</v>
      </c>
      <c r="E19" s="31">
        <v>11.080250000000005</v>
      </c>
      <c r="F19" s="31">
        <v>9.7445000000000022</v>
      </c>
      <c r="G19" s="31">
        <v>12.477000000000002</v>
      </c>
      <c r="H19" s="31">
        <v>14.304999999999996</v>
      </c>
      <c r="I19" s="32">
        <f t="shared" si="17"/>
        <v>93.544499999999999</v>
      </c>
      <c r="K19" s="31">
        <v>34.552999999999997</v>
      </c>
      <c r="L19" s="31">
        <v>28.423249999999992</v>
      </c>
      <c r="M19" s="31">
        <v>21.889249999999993</v>
      </c>
      <c r="N19" s="31">
        <v>18.605249999999995</v>
      </c>
      <c r="O19" s="31">
        <v>21.010249999999999</v>
      </c>
      <c r="P19" s="31">
        <v>22.148499999999991</v>
      </c>
      <c r="Q19" s="31">
        <v>20.653750000000002</v>
      </c>
      <c r="R19" s="32">
        <f t="shared" si="3"/>
        <v>167.28324999999998</v>
      </c>
      <c r="T19" s="36">
        <v>-9.8946923478469603E-11</v>
      </c>
      <c r="U19">
        <v>4.49593630624359</v>
      </c>
      <c r="V19">
        <v>0.16161375573401299</v>
      </c>
      <c r="W19">
        <v>-1.61386247535817E-4</v>
      </c>
      <c r="X19" s="33">
        <v>0.81614052284176297</v>
      </c>
      <c r="Z19" s="31">
        <f t="shared" si="6"/>
        <v>3.2270210582510686</v>
      </c>
      <c r="AA19" s="31">
        <f t="shared" si="7"/>
        <v>4.2065944998191753</v>
      </c>
      <c r="AB19" s="31">
        <f t="shared" si="8"/>
        <v>-5.7461896776727031</v>
      </c>
      <c r="AC19" s="31">
        <f t="shared" si="9"/>
        <v>7.2913492310309493</v>
      </c>
      <c r="AD19" s="31">
        <f t="shared" si="10"/>
        <v>-0.63087046155806092</v>
      </c>
      <c r="AE19" s="31">
        <f t="shared" si="11"/>
        <v>2.0494881942336178</v>
      </c>
      <c r="AF19" s="31">
        <f t="shared" si="12"/>
        <v>12.545440197474989</v>
      </c>
      <c r="AG19" s="32">
        <f t="shared" si="5"/>
        <v>22.942833041579036</v>
      </c>
      <c r="AI19" s="33">
        <f t="shared" si="13"/>
        <v>5.3825892760559508</v>
      </c>
      <c r="AJ19" s="33">
        <f t="shared" si="13"/>
        <v>2.5226832537904431</v>
      </c>
      <c r="AK19" s="33">
        <f t="shared" si="13"/>
        <v>-2.8312134806280489</v>
      </c>
      <c r="AL19" s="33">
        <f t="shared" si="13"/>
        <v>0.5196432990541765</v>
      </c>
      <c r="AM19" s="33">
        <f t="shared" si="13"/>
        <v>-16.446118646820153</v>
      </c>
      <c r="AN19" s="33">
        <f t="shared" si="13"/>
        <v>5.0878613670988386</v>
      </c>
      <c r="AO19" s="33">
        <f t="shared" si="13"/>
        <v>0.14025492727462469</v>
      </c>
      <c r="AQ19" t="s">
        <v>44</v>
      </c>
      <c r="AR19" s="33">
        <f t="shared" si="14"/>
        <v>3.0772863504027756</v>
      </c>
      <c r="AS19" s="34">
        <f t="shared" si="15"/>
        <v>70.601666958420964</v>
      </c>
      <c r="AU19">
        <f ca="1">RANK(AW19,$AW$6:$AW$82)</f>
        <v>9</v>
      </c>
      <c r="AV19" t="str" cm="1">
        <f t="array" aca="1" ref="AV19" ca="1">IFERROR(INDEX([1]CHW!A$6:A$82, SMALL(IF([1]CHW!AS$6:AS$82&gt;0, ROW([1]CHW!A$6:A$82)-ROW([1]CHW!A$6)+1),ROWS([1]CHW!A$6:A19))),"")</f>
        <v>MTF</v>
      </c>
      <c r="AW19" s="34">
        <f ca="1">IFERROR(VLOOKUP(AV19,$AQ$6:$AS$82,3,FALSE),0)</f>
        <v>76.24946564760036</v>
      </c>
      <c r="AY19">
        <f ca="1">RANK(BA19,$BA$6:$BA$82,1)</f>
        <v>12</v>
      </c>
      <c r="AZ19" t="str" cm="1">
        <f t="array" aca="1" ref="AZ19" ca="1">IFERROR(INDEX([1]CHW!A$6:A$82, SMALL(IF([1]CHW!AS$6:AS$82&lt;0, ROW([1]CHW!A$6:A$82)-ROW([1]CHW!A$6)+1),ROWS([1]CHW!A$6:A19))),"")</f>
        <v>SERF</v>
      </c>
      <c r="BA19" s="35">
        <f ca="1">IFERROR(VLOOKUP(AZ19,$AQ$6:$AS$82,3,FALSE),0)</f>
        <v>-7.221524800470867</v>
      </c>
      <c r="BC19">
        <f t="shared" si="16"/>
        <v>14</v>
      </c>
      <c r="BD19" t="str">
        <f ca="1">IFERROR(VLOOKUP(BC19,$AU$6:$AV$82,2,FALSE),"")</f>
        <v xml:space="preserve">EBU 1 -1 </v>
      </c>
      <c r="BE19" t="str">
        <f ca="1">IFERROR(VLOOKUP(BC19,$AY$6:$AZ$82,2,FALSE),"")</f>
        <v>Forum Theater</v>
      </c>
    </row>
    <row r="20" spans="1:57" x14ac:dyDescent="0.25">
      <c r="A20" t="s">
        <v>45</v>
      </c>
      <c r="B20" s="31">
        <v>7.4032500000000017</v>
      </c>
      <c r="C20" s="31">
        <v>6.5379999999999994</v>
      </c>
      <c r="D20" s="31">
        <v>6.0445000000000002</v>
      </c>
      <c r="E20" s="31">
        <v>5.8320000000000007</v>
      </c>
      <c r="F20" s="31">
        <v>5.4212500000000006</v>
      </c>
      <c r="G20" s="31">
        <v>5.3250000000000011</v>
      </c>
      <c r="H20" s="31">
        <v>2.9804999999999997</v>
      </c>
      <c r="I20" s="32">
        <f t="shared" si="17"/>
        <v>39.544499999999999</v>
      </c>
      <c r="K20" s="31">
        <v>15.573250000000002</v>
      </c>
      <c r="L20" s="31">
        <v>13.023249999999999</v>
      </c>
      <c r="M20" s="31">
        <v>10.805000000000003</v>
      </c>
      <c r="N20" s="31">
        <v>10.302500000000004</v>
      </c>
      <c r="O20" s="31">
        <v>9.8992500000000003</v>
      </c>
      <c r="P20" s="31">
        <v>9.2707500000000014</v>
      </c>
      <c r="Q20" s="31">
        <v>6.0559999999999992</v>
      </c>
      <c r="R20" s="32">
        <f t="shared" si="3"/>
        <v>74.930000000000007</v>
      </c>
      <c r="T20" s="36">
        <v>-1.5691693048162799E-11</v>
      </c>
      <c r="U20">
        <v>0.79531179872981095</v>
      </c>
      <c r="V20">
        <v>2.2689143075272599E-2</v>
      </c>
      <c r="W20" s="36">
        <v>-2.55937571482893E-5</v>
      </c>
      <c r="X20" s="33">
        <v>0.68207823969167403</v>
      </c>
      <c r="Z20" s="31">
        <f t="shared" si="6"/>
        <v>9.8710406606317846</v>
      </c>
      <c r="AA20" s="31">
        <f t="shared" si="7"/>
        <v>8.6298812985987681</v>
      </c>
      <c r="AB20" s="31">
        <f t="shared" si="8"/>
        <v>5.7548693228161554</v>
      </c>
      <c r="AC20" s="31">
        <f t="shared" si="9"/>
        <v>8.1973368047178141</v>
      </c>
      <c r="AD20" s="31">
        <f t="shared" si="10"/>
        <v>5.8997170478447387</v>
      </c>
      <c r="AE20" s="31">
        <f t="shared" si="11"/>
        <v>5.5701904516237519</v>
      </c>
      <c r="AF20" s="31">
        <f t="shared" si="12"/>
        <v>4.540785149913539</v>
      </c>
      <c r="AG20" s="32">
        <f t="shared" si="5"/>
        <v>48.463820736146552</v>
      </c>
      <c r="AI20" s="33">
        <f t="shared" si="13"/>
        <v>-0.25000308938792626</v>
      </c>
      <c r="AJ20" s="33">
        <f t="shared" si="13"/>
        <v>-0.24239977656916636</v>
      </c>
      <c r="AK20" s="33">
        <f t="shared" si="13"/>
        <v>5.032793290988466E-2</v>
      </c>
      <c r="AL20" s="33">
        <f t="shared" si="13"/>
        <v>-0.28854942294874242</v>
      </c>
      <c r="AM20" s="33">
        <f t="shared" si="13"/>
        <v>-8.1099999197339442E-2</v>
      </c>
      <c r="AN20" s="33">
        <f t="shared" si="13"/>
        <v>-4.4018324643150399E-2</v>
      </c>
      <c r="AO20" s="33">
        <f t="shared" si="13"/>
        <v>-0.34361571807537483</v>
      </c>
      <c r="AQ20" t="s">
        <v>45</v>
      </c>
      <c r="AR20" s="33">
        <f t="shared" si="14"/>
        <v>-0.18404080818774801</v>
      </c>
      <c r="AS20" s="34">
        <f t="shared" si="15"/>
        <v>-8.9193207361465525</v>
      </c>
      <c r="AU20">
        <f ca="1">RANK(AW20,$AW$6:$AW$82)</f>
        <v>24</v>
      </c>
      <c r="AV20" t="str" cm="1">
        <f t="array" aca="1" ref="AV20" ca="1">IFERROR(INDEX([1]CHW!A$6:A$82, SMALL(IF([1]CHW!AS$6:AS$82&gt;0, ROW([1]CHW!A$6:A$82)-ROW([1]CHW!A$6)+1),ROWS([1]CHW!A$6:A20))),"")</f>
        <v>Pharm Sci</v>
      </c>
      <c r="AW20" s="34">
        <f ca="1">IFERROR(VLOOKUP(AV20,$AQ$6:$AS$82,3,FALSE),0)</f>
        <v>36.689480836550274</v>
      </c>
      <c r="AY20">
        <f ca="1">RANK(BA20,$BA$6:$BA$82,1)</f>
        <v>3</v>
      </c>
      <c r="AZ20" t="str" cm="1">
        <f t="array" aca="1" ref="AZ20" ca="1">IFERROR(INDEX([1]CHW!A$6:A$82, SMALL(IF([1]CHW!AS$6:AS$82&lt;0, ROW([1]CHW!A$6:A$82)-ROW([1]CHW!A$6)+1),ROWS([1]CHW!A$6:A20))),"")</f>
        <v>ECCP Absorber</v>
      </c>
      <c r="BA20" s="35">
        <f ca="1">IFERROR(VLOOKUP(AZ20,$AQ$6:$AS$82,3,FALSE),0)</f>
        <v>-37.980294260001244</v>
      </c>
      <c r="BC20">
        <f t="shared" si="16"/>
        <v>15</v>
      </c>
      <c r="BD20" t="str">
        <f ca="1">IFERROR(VLOOKUP(BC20,$AU$6:$AV$82,2,FALSE),"")</f>
        <v>Urey</v>
      </c>
      <c r="BE20" t="str">
        <f ca="1">IFERROR(VLOOKUP(BC20,$AY$6:$AZ$82,2,FALSE),"")</f>
        <v>Scholander</v>
      </c>
    </row>
    <row r="21" spans="1:57" x14ac:dyDescent="0.25">
      <c r="A21" t="s">
        <v>46</v>
      </c>
      <c r="B21" s="31">
        <v>16.666250000000002</v>
      </c>
      <c r="C21" s="31">
        <v>14.282250000000007</v>
      </c>
      <c r="D21" s="31">
        <v>9.0309999999999953</v>
      </c>
      <c r="E21" s="31">
        <v>9.2842500000000037</v>
      </c>
      <c r="F21" s="31">
        <v>8.2752500000000015</v>
      </c>
      <c r="G21" s="31">
        <v>11.446000000000003</v>
      </c>
      <c r="H21" s="31">
        <v>11.314249999999996</v>
      </c>
      <c r="I21" s="32">
        <f t="shared" si="17"/>
        <v>80.299250000000001</v>
      </c>
      <c r="K21" s="31">
        <v>44.324499999999993</v>
      </c>
      <c r="L21" s="31">
        <v>30.081</v>
      </c>
      <c r="M21" s="31">
        <v>19.763749999999995</v>
      </c>
      <c r="N21" s="31">
        <v>16.374250000000004</v>
      </c>
      <c r="O21" s="31">
        <v>16.271249999999998</v>
      </c>
      <c r="P21" s="31">
        <v>15.406249999999996</v>
      </c>
      <c r="Q21" s="31">
        <v>11.222999999999999</v>
      </c>
      <c r="R21" s="32">
        <f t="shared" si="3"/>
        <v>153.44399999999996</v>
      </c>
      <c r="T21" s="36">
        <v>-1.11900005896489E-10</v>
      </c>
      <c r="U21">
        <v>5.3350517215372699</v>
      </c>
      <c r="V21">
        <v>-7.1749713149552197E-2</v>
      </c>
      <c r="W21">
        <v>-1.8251322463339799E-4</v>
      </c>
      <c r="X21" s="33">
        <v>0.71479055692691595</v>
      </c>
      <c r="Z21" s="31">
        <f t="shared" si="6"/>
        <v>-0.18274452038201616</v>
      </c>
      <c r="AA21" s="31">
        <f t="shared" si="7"/>
        <v>-3.6321670073133419</v>
      </c>
      <c r="AB21" s="31">
        <f t="shared" si="8"/>
        <v>-20.40126601698438</v>
      </c>
      <c r="AC21" s="31">
        <f t="shared" si="9"/>
        <v>-1.7935464709350413</v>
      </c>
      <c r="AD21" s="31">
        <f t="shared" si="10"/>
        <v>-17.225839714714652</v>
      </c>
      <c r="AE21" s="31">
        <f t="shared" si="11"/>
        <v>-15.074114963559964</v>
      </c>
      <c r="AF21" s="31">
        <f t="shared" si="12"/>
        <v>-2.1012367837574288</v>
      </c>
      <c r="AG21" s="32">
        <f t="shared" si="5"/>
        <v>-60.410915477646824</v>
      </c>
      <c r="AI21" s="33">
        <f t="shared" si="13"/>
        <v>-92.199724977581994</v>
      </c>
      <c r="AJ21" s="33">
        <f t="shared" si="13"/>
        <v>-4.9321567458882809</v>
      </c>
      <c r="AK21" s="33">
        <f t="shared" si="13"/>
        <v>-1.4426686065698837</v>
      </c>
      <c r="AL21" s="33">
        <f t="shared" si="13"/>
        <v>-6.1764758540991611</v>
      </c>
      <c r="AM21" s="33">
        <f t="shared" si="13"/>
        <v>-1.4803974805902274</v>
      </c>
      <c r="AN21" s="33">
        <f t="shared" si="13"/>
        <v>-1.7593148936219118</v>
      </c>
      <c r="AO21" s="33">
        <f t="shared" si="13"/>
        <v>-6.3845668833989615</v>
      </c>
      <c r="AQ21" t="s">
        <v>46</v>
      </c>
      <c r="AR21" s="33">
        <f t="shared" si="14"/>
        <v>-2.3292175654863603</v>
      </c>
      <c r="AS21" s="34">
        <f t="shared" si="15"/>
        <v>140.71016547764683</v>
      </c>
      <c r="AU21">
        <f ca="1">RANK(AW21,$AW$6:$AW$82)</f>
        <v>16</v>
      </c>
      <c r="AV21" t="str" cm="1">
        <f t="array" aca="1" ref="AV21" ca="1">IFERROR(INDEX([1]CHW!A$6:A$82, SMALL(IF([1]CHW!AS$6:AS$82&gt;0, ROW([1]CHW!A$6:A$82)-ROW([1]CHW!A$6)+1),ROWS([1]CHW!A$6:A21))),"")</f>
        <v>Stein</v>
      </c>
      <c r="AW21" s="34">
        <f ca="1">IFERROR(VLOOKUP(AV21,$AQ$6:$AS$82,3,FALSE),0)</f>
        <v>58.205663858600275</v>
      </c>
      <c r="AY21">
        <f ca="1">RANK(BA21,$BA$6:$BA$82,1)</f>
        <v>4</v>
      </c>
      <c r="AZ21" t="str" cm="1">
        <f t="array" aca="1" ref="AZ21" ca="1">IFERROR(INDEX([1]CHW!A$6:A$82, SMALL(IF([1]CHW!AS$6:AS$82&lt;0, ROW([1]CHW!A$6:A$82)-ROW([1]CHW!A$6)+1),ROWS([1]CHW!A$6:A21))),"")</f>
        <v>Moores Cancer</v>
      </c>
      <c r="BA21" s="35">
        <f ca="1">IFERROR(VLOOKUP(AZ21,$AQ$6:$AS$82,3,FALSE),0)</f>
        <v>-34.56257739368607</v>
      </c>
      <c r="BC21">
        <f t="shared" si="16"/>
        <v>16</v>
      </c>
      <c r="BD21" t="str">
        <f ca="1">IFERROR(VLOOKUP(BC21,$AU$6:$AV$82,2,FALSE),"")</f>
        <v>Stein</v>
      </c>
      <c r="BE21" t="str">
        <f ca="1">IFERROR(VLOOKUP(BC21,$AY$6:$AZ$82,2,FALSE),"")</f>
        <v>Mandeville</v>
      </c>
    </row>
    <row r="22" spans="1:57" x14ac:dyDescent="0.25">
      <c r="A22" t="s">
        <v>47</v>
      </c>
      <c r="B22" s="31">
        <v>4.8220000000000027</v>
      </c>
      <c r="C22" s="31">
        <v>5.24925</v>
      </c>
      <c r="D22" s="31">
        <v>4.8999999999999995</v>
      </c>
      <c r="E22" s="31">
        <v>2.6205000000000003</v>
      </c>
      <c r="F22" s="31">
        <v>5.5397500000000006</v>
      </c>
      <c r="G22" s="31">
        <v>7.0234999999999994</v>
      </c>
      <c r="H22" s="31">
        <v>5.8622499999999995</v>
      </c>
      <c r="I22" s="32">
        <f t="shared" si="17"/>
        <v>36.017250000000004</v>
      </c>
      <c r="K22" s="31">
        <v>32.97625</v>
      </c>
      <c r="L22" s="31">
        <v>21.079499999999992</v>
      </c>
      <c r="M22" s="31">
        <v>13.195249999999996</v>
      </c>
      <c r="N22" s="31">
        <v>10.673999999999999</v>
      </c>
      <c r="O22" s="31">
        <v>10.533000000000001</v>
      </c>
      <c r="P22" s="31">
        <v>13.305999999999994</v>
      </c>
      <c r="Q22" s="31">
        <v>10.395999999999999</v>
      </c>
      <c r="R22" s="32">
        <f t="shared" si="3"/>
        <v>112.15999999999998</v>
      </c>
      <c r="T22" s="36">
        <v>-7.5443180262984305E-11</v>
      </c>
      <c r="U22">
        <v>3.5874371675763701</v>
      </c>
      <c r="V22">
        <v>-6.6148863108190195E-2</v>
      </c>
      <c r="W22">
        <v>-1.23050735970399E-4</v>
      </c>
      <c r="X22" s="33">
        <v>0.70647005391495898</v>
      </c>
      <c r="Z22" s="31">
        <f t="shared" si="6"/>
        <v>2.5489099872444285</v>
      </c>
      <c r="AA22" s="31">
        <f t="shared" si="7"/>
        <v>-1.9288947786604069</v>
      </c>
      <c r="AB22" s="31">
        <f t="shared" si="8"/>
        <v>-14.314799058874854</v>
      </c>
      <c r="AC22" s="31">
        <f t="shared" si="9"/>
        <v>-1.8655020185625233</v>
      </c>
      <c r="AD22" s="31">
        <f t="shared" si="10"/>
        <v>-12.523657639241719</v>
      </c>
      <c r="AE22" s="31">
        <f t="shared" si="11"/>
        <v>-7.6413725624753397</v>
      </c>
      <c r="AF22" s="31">
        <f t="shared" si="12"/>
        <v>1.1842015350400175</v>
      </c>
      <c r="AG22" s="32">
        <f t="shared" si="5"/>
        <v>-34.541114535530397</v>
      </c>
      <c r="AI22" s="33">
        <f t="shared" si="13"/>
        <v>0.89178904870350584</v>
      </c>
      <c r="AJ22" s="33">
        <f t="shared" si="13"/>
        <v>-3.721377059066715</v>
      </c>
      <c r="AK22" s="33">
        <f t="shared" si="13"/>
        <v>-1.3423030934522346</v>
      </c>
      <c r="AL22" s="33">
        <f t="shared" si="13"/>
        <v>-2.4047157140142073</v>
      </c>
      <c r="AM22" s="33">
        <f t="shared" si="13"/>
        <v>-1.442342817057032</v>
      </c>
      <c r="AN22" s="33">
        <f t="shared" si="13"/>
        <v>-1.9191411546258663</v>
      </c>
      <c r="AO22" s="33">
        <f t="shared" si="13"/>
        <v>3.9503820308777913</v>
      </c>
      <c r="AQ22" t="s">
        <v>47</v>
      </c>
      <c r="AR22" s="33">
        <f t="shared" si="14"/>
        <v>-2.0427356060833297</v>
      </c>
      <c r="AS22" s="34">
        <f t="shared" si="15"/>
        <v>70.558364535530401</v>
      </c>
      <c r="AU22">
        <f ca="1">RANK(AW22,$AW$6:$AW$82)</f>
        <v>26</v>
      </c>
      <c r="AV22" t="str" cm="1">
        <f t="array" aca="1" ref="AV22" ca="1">IFERROR(INDEX([1]CHW!A$6:A$82, SMALL(IF([1]CHW!AS$6:AS$82&gt;0, ROW([1]CHW!A$6:A$82)-ROW([1]CHW!A$6)+1),ROWS([1]CHW!A$6:A22))),"")</f>
        <v>Telemed</v>
      </c>
      <c r="AW22" s="34">
        <f ca="1">IFERROR(VLOOKUP(AV22,$AQ$6:$AS$82,3,FALSE),0)</f>
        <v>30.56355850564649</v>
      </c>
      <c r="AY22">
        <f ca="1">RANK(BA22,$BA$6:$BA$82,1)</f>
        <v>17</v>
      </c>
      <c r="AZ22" t="str" cm="1">
        <f t="array" aca="1" ref="AZ22" ca="1">IFERROR(INDEX([1]CHW!A$6:A$82, SMALL(IF([1]CHW!AS$6:AS$82&lt;0, ROW([1]CHW!A$6:A$82)-ROW([1]CHW!A$6)+1),ROWS([1]CHW!A$6:A22))),"")</f>
        <v>Shiley Eye Center East</v>
      </c>
      <c r="BA22" s="35">
        <f ca="1">IFERROR(VLOOKUP(AZ22,$AQ$6:$AS$82,3,FALSE),0)</f>
        <v>-2.8178726491691832</v>
      </c>
      <c r="BC22">
        <f t="shared" si="16"/>
        <v>17</v>
      </c>
      <c r="BD22" t="str">
        <f ca="1">IFERROR(VLOOKUP(BC22,$AU$6:$AV$82,2,FALSE),"")</f>
        <v>Atkinson Hall</v>
      </c>
      <c r="BE22" t="str">
        <f ca="1">IFERROR(VLOOKUP(BC22,$AY$6:$AZ$82,2,FALSE),"")</f>
        <v>Shiley Eye Center East</v>
      </c>
    </row>
    <row r="23" spans="1:57" x14ac:dyDescent="0.25">
      <c r="A23" t="s">
        <v>48</v>
      </c>
      <c r="B23" s="31">
        <v>12.541000000000002</v>
      </c>
      <c r="C23" s="31">
        <v>11.854500000000003</v>
      </c>
      <c r="D23" s="31">
        <v>9.416500000000001</v>
      </c>
      <c r="E23" s="31">
        <v>9.3754999999999953</v>
      </c>
      <c r="F23" s="31">
        <v>9.0704999999999991</v>
      </c>
      <c r="G23" s="31">
        <v>10.904249999999999</v>
      </c>
      <c r="H23" s="31">
        <v>11.450499999999998</v>
      </c>
      <c r="I23" s="32">
        <f t="shared" si="17"/>
        <v>74.612749999999991</v>
      </c>
      <c r="K23" s="31">
        <v>40.104250000000015</v>
      </c>
      <c r="L23" s="31">
        <v>25.313999999999997</v>
      </c>
      <c r="M23" s="31">
        <v>20.116500000000002</v>
      </c>
      <c r="N23" s="31">
        <v>17.362499999999994</v>
      </c>
      <c r="O23" s="31">
        <v>18.205999999999996</v>
      </c>
      <c r="P23" s="31">
        <v>21.129749999999998</v>
      </c>
      <c r="Q23" s="31">
        <v>20.963499999999993</v>
      </c>
      <c r="R23" s="32">
        <f t="shared" si="3"/>
        <v>163.19649999999999</v>
      </c>
      <c r="T23" s="36">
        <v>-9.2008875464231794E-11</v>
      </c>
      <c r="U23">
        <v>4.2854863437518702</v>
      </c>
      <c r="V23">
        <v>7.6023128674705301E-2</v>
      </c>
      <c r="W23">
        <v>-1.5007002404584101E-4</v>
      </c>
      <c r="X23" s="33">
        <v>0.81875274345954197</v>
      </c>
      <c r="Z23" s="31">
        <f t="shared" si="6"/>
        <v>8.0743188386441034</v>
      </c>
      <c r="AA23" s="31">
        <f t="shared" si="7"/>
        <v>0.75811870305102502</v>
      </c>
      <c r="AB23" s="31">
        <f t="shared" si="8"/>
        <v>-8.4066016120763152</v>
      </c>
      <c r="AC23" s="31">
        <f t="shared" si="9"/>
        <v>5.1750351849795209</v>
      </c>
      <c r="AD23" s="31">
        <f t="shared" si="10"/>
        <v>-4.7350978216506689</v>
      </c>
      <c r="AE23" s="31">
        <f t="shared" si="11"/>
        <v>9.8117824507539808E-3</v>
      </c>
      <c r="AF23" s="31">
        <f t="shared" si="12"/>
        <v>12.139254633998007</v>
      </c>
      <c r="AG23" s="32">
        <f t="shared" si="5"/>
        <v>13.014839709396426</v>
      </c>
      <c r="AI23" s="33">
        <f t="shared" si="13"/>
        <v>0.55319603431785902</v>
      </c>
      <c r="AJ23" s="33">
        <f t="shared" si="13"/>
        <v>14.636733340428007</v>
      </c>
      <c r="AK23" s="33">
        <f t="shared" si="13"/>
        <v>-2.1201315864038253</v>
      </c>
      <c r="AL23" s="33">
        <f t="shared" si="13"/>
        <v>0.81167850359979665</v>
      </c>
      <c r="AM23" s="33">
        <f t="shared" si="13"/>
        <v>-2.9155887252267991</v>
      </c>
      <c r="AN23" s="33">
        <f t="shared" si="13"/>
        <v>1110.3424145642434</v>
      </c>
      <c r="AO23" s="33">
        <f t="shared" si="13"/>
        <v>-5.6737802671099499E-2</v>
      </c>
      <c r="AQ23" t="s">
        <v>48</v>
      </c>
      <c r="AR23" s="33">
        <f t="shared" si="14"/>
        <v>4.732898112155099</v>
      </c>
      <c r="AS23" s="34">
        <f t="shared" si="15"/>
        <v>61.597910290603565</v>
      </c>
      <c r="AU23">
        <f ca="1">RANK(AW23,$AW$6:$AW$82)</f>
        <v>42</v>
      </c>
      <c r="AV23" t="str" cm="1">
        <f t="array" aca="1" ref="AV23" ca="1">IFERROR(INDEX([1]CHW!A$6:A$82, SMALL(IF([1]CHW!AS$6:AS$82&gt;0, ROW([1]CHW!A$6:A$82)-ROW([1]CHW!A$6)+1),ROWS([1]CHW!A$6:A23))),"")</f>
        <v>Music Hall</v>
      </c>
      <c r="AW23" s="34">
        <f ca="1">IFERROR(VLOOKUP(AV23,$AQ$6:$AS$82,3,FALSE),0)</f>
        <v>3.0469543080254624E-2</v>
      </c>
      <c r="AY23">
        <f ca="1">RANK(BA23,$BA$6:$BA$82,1)</f>
        <v>10</v>
      </c>
      <c r="AZ23" t="str" cm="1">
        <f t="array" aca="1" ref="AZ23" ca="1">IFERROR(INDEX([1]CHW!A$6:A$82, SMALL(IF([1]CHW!AS$6:AS$82&lt;0, ROW([1]CHW!A$6:A$82)-ROW([1]CHW!A$6)+1),ROWS([1]CHW!A$6:A23))),"")</f>
        <v>Shiley Eye Center West</v>
      </c>
      <c r="BA23" s="35">
        <f ca="1">IFERROR(VLOOKUP(AZ23,$AQ$6:$AS$82,3,FALSE),0)</f>
        <v>-10.668969888275356</v>
      </c>
      <c r="BC23">
        <f t="shared" si="16"/>
        <v>18</v>
      </c>
      <c r="BD23" t="str">
        <f ca="1">IFERROR(VLOOKUP(BC23,$AU$6:$AV$82,2,FALSE),"")</f>
        <v>Mayer</v>
      </c>
      <c r="BE23" t="str">
        <f ca="1">IFERROR(VLOOKUP(BC23,$AY$6:$AZ$82,2,FALSE),"")</f>
        <v>Brain Img</v>
      </c>
    </row>
    <row r="24" spans="1:57" x14ac:dyDescent="0.25">
      <c r="A24" t="s">
        <v>49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2">
        <f t="shared" si="17"/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2">
        <f t="shared" si="3"/>
        <v>0</v>
      </c>
      <c r="T24" s="36">
        <v>2.6707979326069499E-12</v>
      </c>
      <c r="U24">
        <v>-0.10585003004425</v>
      </c>
      <c r="V24">
        <v>3.2946819416377702E-3</v>
      </c>
      <c r="W24" s="36">
        <v>4.3561742098738498E-6</v>
      </c>
      <c r="X24" s="33">
        <v>6.6936172811954894E-2</v>
      </c>
      <c r="Z24" s="31">
        <f t="shared" si="6"/>
        <v>0</v>
      </c>
      <c r="AA24" s="31">
        <f t="shared" si="7"/>
        <v>0</v>
      </c>
      <c r="AB24" s="31">
        <f t="shared" si="8"/>
        <v>0</v>
      </c>
      <c r="AC24" s="31">
        <f t="shared" si="9"/>
        <v>0</v>
      </c>
      <c r="AD24" s="31">
        <f t="shared" si="10"/>
        <v>0</v>
      </c>
      <c r="AE24" s="31">
        <f t="shared" si="11"/>
        <v>0</v>
      </c>
      <c r="AF24" s="31">
        <f t="shared" si="12"/>
        <v>0</v>
      </c>
      <c r="AG24" s="32">
        <f t="shared" si="5"/>
        <v>0</v>
      </c>
      <c r="AI24" s="33" t="str">
        <f t="shared" si="13"/>
        <v/>
      </c>
      <c r="AJ24" s="33" t="str">
        <f t="shared" si="13"/>
        <v/>
      </c>
      <c r="AK24" s="33" t="str">
        <f t="shared" si="13"/>
        <v/>
      </c>
      <c r="AL24" s="33" t="str">
        <f t="shared" si="13"/>
        <v/>
      </c>
      <c r="AM24" s="33" t="str">
        <f t="shared" si="13"/>
        <v/>
      </c>
      <c r="AN24" s="33" t="str">
        <f t="shared" si="13"/>
        <v/>
      </c>
      <c r="AO24" s="33" t="str">
        <f t="shared" si="13"/>
        <v/>
      </c>
      <c r="AQ24" t="s">
        <v>49</v>
      </c>
      <c r="AR24" s="33" t="str">
        <f t="shared" si="14"/>
        <v/>
      </c>
      <c r="AS24" s="34">
        <f t="shared" si="15"/>
        <v>0</v>
      </c>
      <c r="AU24">
        <f ca="1">RANK(AW24,$AW$6:$AW$82)</f>
        <v>40</v>
      </c>
      <c r="AV24" t="str" cm="1">
        <f t="array" aca="1" ref="AV24" ca="1">IFERROR(INDEX([1]CHW!A$6:A$82, SMALL(IF([1]CHW!AS$6:AS$82&gt;0, ROW([1]CHW!A$6:A$82)-ROW([1]CHW!A$6)+1),ROWS([1]CHW!A$6:A24))),"")</f>
        <v>Student Health</v>
      </c>
      <c r="AW24" s="34">
        <f ca="1">IFERROR(VLOOKUP(AV24,$AQ$6:$AS$82,3,FALSE),0)</f>
        <v>3.238916302547068</v>
      </c>
      <c r="AY24">
        <f ca="1">RANK(BA24,$BA$6:$BA$82,1)</f>
        <v>20</v>
      </c>
      <c r="AZ24" t="str" cm="1">
        <f t="array" aca="1" ref="AZ24" ca="1">IFERROR(INDEX([1]CHW!A$6:A$82, SMALL(IF([1]CHW!AS$6:AS$82&lt;0, ROW([1]CHW!A$6:A$82)-ROW([1]CHW!A$6)+1),ROWS([1]CHW!A$6:A24))),"")</f>
        <v>IGPP Munk</v>
      </c>
      <c r="BA24" s="35">
        <f ca="1">IFERROR(VLOOKUP(AZ24,$AQ$6:$AS$82,3,FALSE),0)</f>
        <v>0</v>
      </c>
      <c r="BC24">
        <f t="shared" si="16"/>
        <v>19</v>
      </c>
      <c r="BD24" t="str">
        <f ca="1">IFERROR(VLOOKUP(BC24,$AU$6:$AV$82,2,FALSE),"")</f>
        <v>ECOB</v>
      </c>
      <c r="BE24" t="str">
        <f ca="1">IFERROR(VLOOKUP(BC24,$AY$6:$AZ$82,2,FALSE),"")</f>
        <v>CSE EBU 1</v>
      </c>
    </row>
    <row r="25" spans="1:57" x14ac:dyDescent="0.25">
      <c r="A25" t="s">
        <v>50</v>
      </c>
      <c r="B25" s="31">
        <v>15.193249999999997</v>
      </c>
      <c r="C25" s="31">
        <v>14.692250000000001</v>
      </c>
      <c r="D25" s="31">
        <v>14.05425</v>
      </c>
      <c r="E25" s="31">
        <v>14.108250000000002</v>
      </c>
      <c r="F25" s="31">
        <v>13.285249999999996</v>
      </c>
      <c r="G25" s="31">
        <v>15.345999999999998</v>
      </c>
      <c r="H25" s="31">
        <v>15.252000000000008</v>
      </c>
      <c r="I25" s="32">
        <f t="shared" si="17"/>
        <v>101.93125000000001</v>
      </c>
      <c r="K25" s="31">
        <v>23.954999999999998</v>
      </c>
      <c r="L25" s="31">
        <v>15.318249999999999</v>
      </c>
      <c r="M25" s="31">
        <v>16.531749999999995</v>
      </c>
      <c r="N25" s="31">
        <v>12.898500000000002</v>
      </c>
      <c r="O25" s="31">
        <v>13.841500000000002</v>
      </c>
      <c r="P25" s="31">
        <v>14.871000000000002</v>
      </c>
      <c r="Q25" s="31">
        <v>14.08625</v>
      </c>
      <c r="R25" s="32">
        <f t="shared" si="3"/>
        <v>111.50225</v>
      </c>
      <c r="T25" s="36">
        <v>-6.9405073274248606E-11</v>
      </c>
      <c r="U25">
        <v>3.3201738213891701</v>
      </c>
      <c r="V25">
        <v>8.8573473240220295E-3</v>
      </c>
      <c r="W25">
        <v>-1.13202351398125E-4</v>
      </c>
      <c r="X25" s="33">
        <v>0.696424850260563</v>
      </c>
      <c r="Z25" s="31">
        <f t="shared" si="6"/>
        <v>-2.2512344278231353</v>
      </c>
      <c r="AA25" s="31">
        <f t="shared" si="7"/>
        <v>-4.6505009257452059</v>
      </c>
      <c r="AB25" s="31">
        <f t="shared" si="8"/>
        <v>-6.9645862871139457</v>
      </c>
      <c r="AC25" s="31">
        <f t="shared" si="9"/>
        <v>2.556936405084997</v>
      </c>
      <c r="AD25" s="31">
        <f t="shared" si="10"/>
        <v>-5.4146246910508751</v>
      </c>
      <c r="AE25" s="31">
        <f t="shared" si="11"/>
        <v>-2.749012525308558</v>
      </c>
      <c r="AF25" s="31">
        <f t="shared" si="12"/>
        <v>6.5475734661538638</v>
      </c>
      <c r="AG25" s="32">
        <f t="shared" si="5"/>
        <v>-12.925448985802859</v>
      </c>
      <c r="AI25" s="33">
        <f t="shared" si="13"/>
        <v>-7.7488529014241037</v>
      </c>
      <c r="AJ25" s="33">
        <f t="shared" si="13"/>
        <v>-4.1592833190643193</v>
      </c>
      <c r="AK25" s="33">
        <f t="shared" si="13"/>
        <v>-3.0179590603972457</v>
      </c>
      <c r="AL25" s="33">
        <f t="shared" si="13"/>
        <v>4.5176382063874678</v>
      </c>
      <c r="AM25" s="33">
        <f t="shared" si="13"/>
        <v>-3.453586491776143</v>
      </c>
      <c r="AN25" s="33">
        <f t="shared" si="13"/>
        <v>-6.5823681626468806</v>
      </c>
      <c r="AO25" s="33">
        <f t="shared" si="13"/>
        <v>1.3294125799185947</v>
      </c>
      <c r="AQ25" t="s">
        <v>50</v>
      </c>
      <c r="AR25" s="33">
        <f t="shared" si="14"/>
        <v>-8.8860896911171086</v>
      </c>
      <c r="AS25" s="34">
        <f t="shared" si="15"/>
        <v>114.85669898580286</v>
      </c>
      <c r="AU25">
        <f ca="1">RANK(AW25,$AW$6:$AW$82)</f>
        <v>32</v>
      </c>
      <c r="AV25" t="str" cm="1">
        <f t="array" aca="1" ref="AV25" ca="1">IFERROR(INDEX([1]CHW!A$6:A$82, SMALL(IF([1]CHW!AS$6:AS$82&gt;0, ROW([1]CHW!A$6:A$82)-ROW([1]CHW!A$6)+1),ROWS([1]CHW!A$6:A25))),"")</f>
        <v>Student Services Center</v>
      </c>
      <c r="AW25" s="34">
        <f ca="1">IFERROR(VLOOKUP(AV25,$AQ$6:$AS$82,3,FALSE),0)</f>
        <v>19.985991065451728</v>
      </c>
      <c r="AY25">
        <f ca="1">RANK(BA25,$BA$6:$BA$82,1)</f>
        <v>15</v>
      </c>
      <c r="AZ25" t="str" cm="1">
        <f t="array" aca="1" ref="AZ25" ca="1">IFERROR(INDEX([1]CHW!A$6:A$82, SMALL(IF([1]CHW!AS$6:AS$82&lt;0, ROW([1]CHW!A$6:A$82)-ROW([1]CHW!A$6)+1),ROWS([1]CHW!A$6:A25))),"")</f>
        <v>Scholander</v>
      </c>
      <c r="BA25" s="35">
        <f ca="1">IFERROR(VLOOKUP(AZ25,$AQ$6:$AS$82,3,FALSE),0)</f>
        <v>-3.6706113266680553</v>
      </c>
      <c r="BC25">
        <f t="shared" si="16"/>
        <v>20</v>
      </c>
      <c r="BD25" t="str">
        <f ca="1">IFERROR(VLOOKUP(BC25,$AU$6:$AV$82,2,FALSE),"")</f>
        <v>EBU 2</v>
      </c>
      <c r="BE25" t="str">
        <f ca="1">IFERROR(VLOOKUP(BC25,$AY$6:$AZ$82,2,FALSE),"")</f>
        <v>York</v>
      </c>
    </row>
    <row r="26" spans="1:57" x14ac:dyDescent="0.25">
      <c r="A26" t="s">
        <v>51</v>
      </c>
      <c r="B26" s="31">
        <v>10.075249999999999</v>
      </c>
      <c r="C26" s="31">
        <v>8.2619999999999987</v>
      </c>
      <c r="D26" s="31">
        <v>7.7072500000000002</v>
      </c>
      <c r="E26" s="31">
        <v>7.9639999999999977</v>
      </c>
      <c r="F26" s="31">
        <v>7.8265000000000002</v>
      </c>
      <c r="G26" s="31">
        <v>7.6152500000000005</v>
      </c>
      <c r="H26" s="31">
        <v>7.9645000000000001</v>
      </c>
      <c r="I26" s="32">
        <f t="shared" si="17"/>
        <v>57.414750000000005</v>
      </c>
      <c r="K26" s="31">
        <v>39.443749999999973</v>
      </c>
      <c r="L26" s="31">
        <v>21.936249999999998</v>
      </c>
      <c r="M26" s="31">
        <v>18.329249999999998</v>
      </c>
      <c r="N26" s="31">
        <v>16.581750000000003</v>
      </c>
      <c r="O26" s="31">
        <v>15.494000000000003</v>
      </c>
      <c r="P26" s="31">
        <v>16.316500000000001</v>
      </c>
      <c r="Q26" s="31">
        <v>10.971000000000004</v>
      </c>
      <c r="R26" s="32">
        <f t="shared" si="3"/>
        <v>139.07249999999996</v>
      </c>
      <c r="T26" s="36">
        <v>-8.6672219387895896E-11</v>
      </c>
      <c r="U26">
        <v>4.1841869719939897</v>
      </c>
      <c r="V26">
        <v>-0.112446340029645</v>
      </c>
      <c r="W26">
        <v>-1.41365732030093E-4</v>
      </c>
      <c r="X26" s="33">
        <v>0.76136384714834204</v>
      </c>
      <c r="Z26" s="31">
        <f t="shared" si="6"/>
        <v>2.9738528091829721</v>
      </c>
      <c r="AA26" s="31">
        <f t="shared" si="7"/>
        <v>-5.5653490663454193</v>
      </c>
      <c r="AB26" s="31">
        <f t="shared" si="8"/>
        <v>-14.743027551438644</v>
      </c>
      <c r="AC26" s="31">
        <f t="shared" si="9"/>
        <v>1.3220635303601966</v>
      </c>
      <c r="AD26" s="31">
        <f t="shared" si="10"/>
        <v>-12.443643330359862</v>
      </c>
      <c r="AE26" s="31">
        <f t="shared" si="11"/>
        <v>-9.0021771907357788</v>
      </c>
      <c r="AF26" s="31">
        <f t="shared" si="12"/>
        <v>-0.26832626734611154</v>
      </c>
      <c r="AG26" s="32">
        <f t="shared" si="5"/>
        <v>-37.726607066682647</v>
      </c>
      <c r="AI26" s="33">
        <f t="shared" si="13"/>
        <v>2.3879450821804609</v>
      </c>
      <c r="AJ26" s="33">
        <f t="shared" si="13"/>
        <v>-2.4845430001797499</v>
      </c>
      <c r="AK26" s="33">
        <f t="shared" si="13"/>
        <v>-1.52277254268903</v>
      </c>
      <c r="AL26" s="33">
        <f t="shared" si="13"/>
        <v>5.0239162620499815</v>
      </c>
      <c r="AM26" s="33">
        <f t="shared" si="13"/>
        <v>-1.6289556677428219</v>
      </c>
      <c r="AN26" s="33">
        <f t="shared" si="13"/>
        <v>-1.8459342488655879</v>
      </c>
      <c r="AO26" s="33">
        <f t="shared" si="13"/>
        <v>-30.682148075822436</v>
      </c>
      <c r="AQ26" t="s">
        <v>51</v>
      </c>
      <c r="AR26" s="33">
        <f t="shared" si="14"/>
        <v>-2.5218635987730913</v>
      </c>
      <c r="AS26" s="34">
        <f t="shared" si="15"/>
        <v>95.141357066682644</v>
      </c>
      <c r="AU26">
        <f ca="1">RANK(AW26,$AW$6:$AW$82)</f>
        <v>17</v>
      </c>
      <c r="AV26" t="str" cm="1">
        <f t="array" aca="1" ref="AV26" ca="1">IFERROR(INDEX([1]CHW!A$6:A$82, SMALL(IF([1]CHW!AS$6:AS$82&gt;0, ROW([1]CHW!A$6:A$82)-ROW([1]CHW!A$6)+1),ROWS([1]CHW!A$6:A26))),"")</f>
        <v>Atkinson Hall</v>
      </c>
      <c r="AW26" s="34">
        <f ca="1">IFERROR(VLOOKUP(AV26,$AQ$6:$AS$82,3,FALSE),0)</f>
        <v>51.474282634398975</v>
      </c>
      <c r="AY26">
        <f ca="1">RANK(BA26,$BA$6:$BA$82,1)</f>
        <v>20</v>
      </c>
      <c r="AZ26" t="str" cm="1">
        <f t="array" aca="1" ref="AZ26" ca="1">IFERROR(INDEX([1]CHW!A$6:A$82, SMALL(IF([1]CHW!AS$6:AS$82&lt;0, ROW([1]CHW!A$6:A$82)-ROW([1]CHW!A$6)+1),ROWS([1]CHW!A$6:A26))),"")</f>
        <v>Supercomputer 1</v>
      </c>
      <c r="BA26" s="35">
        <f ca="1">IFERROR(VLOOKUP(AZ26,$AQ$6:$AS$82,3,FALSE),0)</f>
        <v>0</v>
      </c>
      <c r="BC26">
        <f t="shared" si="16"/>
        <v>21</v>
      </c>
      <c r="BD26" t="str">
        <f ca="1">IFERROR(VLOOKUP(BC26,$AU$6:$AV$82,2,FALSE),"")</f>
        <v>Vaughn</v>
      </c>
      <c r="BE26" t="str">
        <f ca="1">IFERROR(VLOOKUP(BC26,$AY$6:$AZ$82,2,FALSE),"")</f>
        <v/>
      </c>
    </row>
    <row r="27" spans="1:57" x14ac:dyDescent="0.25">
      <c r="A27" t="s">
        <v>52</v>
      </c>
      <c r="B27" s="31">
        <v>2.2532500000000004</v>
      </c>
      <c r="C27" s="31">
        <v>2.1947500000000009</v>
      </c>
      <c r="D27" s="31">
        <v>2.2937500000000006</v>
      </c>
      <c r="E27" s="31">
        <v>2.2417499999999997</v>
      </c>
      <c r="F27" s="31">
        <v>2.155250000000001</v>
      </c>
      <c r="G27" s="31">
        <v>2.2352500000000011</v>
      </c>
      <c r="H27" s="31">
        <v>2.2162500000000001</v>
      </c>
      <c r="I27" s="32">
        <f t="shared" si="17"/>
        <v>15.590250000000003</v>
      </c>
      <c r="K27" s="31">
        <v>3.7097499999999997</v>
      </c>
      <c r="L27" s="31">
        <v>3.3397500000000018</v>
      </c>
      <c r="M27" s="31">
        <v>3.2652500000000004</v>
      </c>
      <c r="N27" s="31">
        <v>3.1262500000000011</v>
      </c>
      <c r="O27" s="31">
        <v>3.1965000000000003</v>
      </c>
      <c r="P27" s="31">
        <v>3.212499999999999</v>
      </c>
      <c r="Q27" s="31">
        <v>3.1397499999999998</v>
      </c>
      <c r="R27" s="32">
        <f t="shared" si="3"/>
        <v>22.989750000000001</v>
      </c>
      <c r="T27" s="36">
        <v>-2.9556124995267901E-12</v>
      </c>
      <c r="U27">
        <v>0.16477012027971299</v>
      </c>
      <c r="V27">
        <v>9.4799911388882708E-3</v>
      </c>
      <c r="W27" s="36">
        <v>-4.8207182678904897E-6</v>
      </c>
      <c r="X27" s="33">
        <v>0.76521012559365897</v>
      </c>
      <c r="Z27" s="31">
        <f t="shared" si="6"/>
        <v>2.662207483750235</v>
      </c>
      <c r="AA27" s="31">
        <f t="shared" si="7"/>
        <v>2.5202422432561598</v>
      </c>
      <c r="AB27" s="31">
        <f t="shared" si="8"/>
        <v>2.3534921494227792</v>
      </c>
      <c r="AC27" s="31">
        <f t="shared" si="9"/>
        <v>2.7766735490383496</v>
      </c>
      <c r="AD27" s="31">
        <f t="shared" si="10"/>
        <v>2.5105206261166</v>
      </c>
      <c r="AE27" s="31">
        <f t="shared" si="11"/>
        <v>2.5668462600086954</v>
      </c>
      <c r="AF27" s="31">
        <f t="shared" si="12"/>
        <v>2.8934518704161096</v>
      </c>
      <c r="AG27" s="32">
        <f t="shared" si="5"/>
        <v>18.283434182008929</v>
      </c>
      <c r="AI27" s="33">
        <f t="shared" si="13"/>
        <v>-0.15361593198368548</v>
      </c>
      <c r="AJ27" s="33">
        <f t="shared" si="13"/>
        <v>-0.12915117351402777</v>
      </c>
      <c r="AK27" s="33">
        <f t="shared" si="13"/>
        <v>-2.5384469388364434E-2</v>
      </c>
      <c r="AL27" s="33">
        <f t="shared" si="13"/>
        <v>-0.19264905996011342</v>
      </c>
      <c r="AM27" s="33">
        <f t="shared" si="13"/>
        <v>-0.14151272943976945</v>
      </c>
      <c r="AN27" s="33">
        <f t="shared" si="13"/>
        <v>-0.12918430884425897</v>
      </c>
      <c r="AO27" s="33">
        <f t="shared" si="13"/>
        <v>-0.23404635734228427</v>
      </c>
      <c r="AQ27" t="s">
        <v>52</v>
      </c>
      <c r="AR27" s="33">
        <f t="shared" si="14"/>
        <v>-0.14730187749186879</v>
      </c>
      <c r="AS27" s="34">
        <f t="shared" si="15"/>
        <v>-2.6931841820089257</v>
      </c>
      <c r="AU27">
        <f ca="1">RANK(AW27,$AW$6:$AW$82)</f>
        <v>34</v>
      </c>
      <c r="AV27" t="str" cm="1">
        <f t="array" aca="1" ref="AV27" ca="1">IFERROR(INDEX([1]CHW!A$6:A$82, SMALL(IF([1]CHW!AS$6:AS$82&gt;0, ROW([1]CHW!A$6:A$82)-ROW([1]CHW!A$6)+1),ROWS([1]CHW!A$6:A27))),"")</f>
        <v>CMRR</v>
      </c>
      <c r="AW27" s="34">
        <f ca="1">IFERROR(VLOOKUP(AV27,$AQ$6:$AS$82,3,FALSE),0)</f>
        <v>15.574255001592665</v>
      </c>
      <c r="AY27">
        <f ca="1">RANK(BA27,$BA$6:$BA$82,1)</f>
        <v>8</v>
      </c>
      <c r="AZ27" t="str" cm="1">
        <f t="array" aca="1" ref="AZ27" ca="1">IFERROR(INDEX([1]CHW!A$6:A$82, SMALL(IF([1]CHW!AS$6:AS$82&lt;0, ROW([1]CHW!A$6:A$82)-ROW([1]CHW!A$6)+1),ROWS([1]CHW!A$6:A27))),"")</f>
        <v>Price Center C335</v>
      </c>
      <c r="BA27" s="35">
        <f ca="1">IFERROR(VLOOKUP(AZ27,$AQ$6:$AS$82,3,FALSE),0)</f>
        <v>-11.706946955438054</v>
      </c>
      <c r="BC27">
        <f t="shared" si="16"/>
        <v>22</v>
      </c>
      <c r="BD27" t="str">
        <f ca="1">IFERROR(VLOOKUP(BC27,$AU$6:$AV$82,2,FALSE),"")</f>
        <v>APM</v>
      </c>
      <c r="BE27" t="str">
        <f ca="1">IFERROR(VLOOKUP(BC27,$AY$6:$AZ$82,2,FALSE),"")</f>
        <v/>
      </c>
    </row>
    <row r="28" spans="1:57" x14ac:dyDescent="0.25">
      <c r="A28" t="s">
        <v>53</v>
      </c>
      <c r="B28" s="31">
        <v>4.782499999999998</v>
      </c>
      <c r="C28" s="31">
        <v>4.4634999999999971</v>
      </c>
      <c r="D28" s="31">
        <v>4.2397499999999999</v>
      </c>
      <c r="E28" s="31">
        <v>3.6657500000000005</v>
      </c>
      <c r="F28" s="31">
        <v>2.8537499999999989</v>
      </c>
      <c r="G28" s="31">
        <v>1.69075</v>
      </c>
      <c r="H28" s="31">
        <v>1.04125</v>
      </c>
      <c r="I28" s="32">
        <f t="shared" si="17"/>
        <v>22.737249999999996</v>
      </c>
      <c r="K28" s="31">
        <v>9.2250000000000032</v>
      </c>
      <c r="L28" s="31">
        <v>5.8017499999999993</v>
      </c>
      <c r="M28" s="31">
        <v>5.2092499999999955</v>
      </c>
      <c r="N28" s="31">
        <v>4.8182499999999973</v>
      </c>
      <c r="O28" s="31">
        <v>4.3987499999999997</v>
      </c>
      <c r="P28" s="31">
        <v>1.1535000000000002</v>
      </c>
      <c r="Q28" s="31">
        <v>0.68324999999999991</v>
      </c>
      <c r="R28" s="32">
        <f t="shared" si="3"/>
        <v>31.289749999999998</v>
      </c>
      <c r="T28" s="36">
        <v>-1.29978775730911E-11</v>
      </c>
      <c r="U28">
        <v>0.66568277103921403</v>
      </c>
      <c r="V28">
        <v>-2.25201850158433E-2</v>
      </c>
      <c r="W28" s="36">
        <v>-2.1200039839764998E-5</v>
      </c>
      <c r="X28" s="33">
        <v>0.479749504274743</v>
      </c>
      <c r="Z28" s="31">
        <f t="shared" si="6"/>
        <v>3.2953538189109608</v>
      </c>
      <c r="AA28" s="31">
        <f t="shared" si="7"/>
        <v>1.3397062138913185</v>
      </c>
      <c r="AB28" s="31">
        <f t="shared" si="8"/>
        <v>-0.18047596380869635</v>
      </c>
      <c r="AC28" s="31">
        <f t="shared" si="9"/>
        <v>2.30816352034158</v>
      </c>
      <c r="AD28" s="31">
        <f t="shared" si="10"/>
        <v>-0.18182410314320663</v>
      </c>
      <c r="AE28" s="31">
        <f t="shared" si="11"/>
        <v>-2.9897158356724134</v>
      </c>
      <c r="AF28" s="31">
        <f t="shared" si="12"/>
        <v>-1.1691063280947205</v>
      </c>
      <c r="AG28" s="32">
        <f t="shared" si="5"/>
        <v>2.4221013224248225</v>
      </c>
      <c r="AI28" s="33">
        <f t="shared" si="13"/>
        <v>0.45128573828849283</v>
      </c>
      <c r="AJ28" s="33">
        <f t="shared" si="13"/>
        <v>2.3317006025039544</v>
      </c>
      <c r="AK28" s="33">
        <f t="shared" si="13"/>
        <v>-24.492047974289331</v>
      </c>
      <c r="AL28" s="33">
        <f t="shared" si="13"/>
        <v>0.5881673753588802</v>
      </c>
      <c r="AM28" s="33">
        <f t="shared" si="13"/>
        <v>-16.695113852712666</v>
      </c>
      <c r="AN28" s="33">
        <f t="shared" si="13"/>
        <v>-1.5655219736359107</v>
      </c>
      <c r="AO28" s="33">
        <f t="shared" si="13"/>
        <v>-1.8906375536405771</v>
      </c>
      <c r="AQ28" t="s">
        <v>53</v>
      </c>
      <c r="AR28" s="33">
        <f t="shared" si="14"/>
        <v>8.3874066247720815</v>
      </c>
      <c r="AS28" s="34">
        <f t="shared" si="15"/>
        <v>20.315148677575174</v>
      </c>
      <c r="AU28">
        <f ca="1">RANK(AW28,$AW$6:$AW$82)</f>
        <v>20</v>
      </c>
      <c r="AV28" t="str" cm="1">
        <f t="array" aca="1" ref="AV28" ca="1">IFERROR(INDEX([1]CHW!A$6:A$82, SMALL(IF([1]CHW!AS$6:AS$82&gt;0, ROW([1]CHW!A$6:A$82)-ROW([1]CHW!A$6)+1),ROWS([1]CHW!A$6:A28))),"")</f>
        <v>EBU 2</v>
      </c>
      <c r="AW28" s="34">
        <f ca="1">IFERROR(VLOOKUP(AV28,$AQ$6:$AS$82,3,FALSE),0)</f>
        <v>47.619089764297819</v>
      </c>
      <c r="AY28">
        <f ca="1">RANK(BA28,$BA$6:$BA$82,1)</f>
        <v>77</v>
      </c>
      <c r="AZ28" t="str" cm="1">
        <f t="array" aca="1" ref="AZ28" ca="1">IFERROR(INDEX([1]CHW!A$6:A$82, SMALL(IF([1]CHW!AS$6:AS$82&lt;0, ROW([1]CHW!A$6:A$82)-ROW([1]CHW!A$6)+1),ROWS([1]CHW!A$6:A28))),"")</f>
        <v>BSB 2</v>
      </c>
      <c r="BA28" s="35">
        <f ca="1">IFERROR(VLOOKUP(AZ28,$AQ$6:$AS$82,3,FALSE),0)</f>
        <v>8.0684611436002811</v>
      </c>
      <c r="BC28">
        <f t="shared" si="16"/>
        <v>23</v>
      </c>
      <c r="BD28" t="str">
        <f ca="1">IFERROR(VLOOKUP(BC28,$AU$6:$AV$82,2,FALSE),"")</f>
        <v>SME</v>
      </c>
      <c r="BE28" t="str">
        <f ca="1">IFERROR(VLOOKUP(BC28,$AY$6:$AZ$82,2,FALSE),"")</f>
        <v/>
      </c>
    </row>
    <row r="29" spans="1:57" x14ac:dyDescent="0.25">
      <c r="A29" t="s">
        <v>54</v>
      </c>
      <c r="B29" s="31">
        <v>8.5047500000000014</v>
      </c>
      <c r="C29" s="31">
        <v>7.552249999999999</v>
      </c>
      <c r="D29" s="31">
        <v>6.7437500000000004</v>
      </c>
      <c r="E29" s="31">
        <v>6.6102500000000015</v>
      </c>
      <c r="F29" s="31">
        <v>5.4755000000000003</v>
      </c>
      <c r="G29" s="31">
        <v>9.2992500000000042</v>
      </c>
      <c r="H29" s="31">
        <v>8.2420000000000027</v>
      </c>
      <c r="I29" s="32">
        <f t="shared" si="17"/>
        <v>52.427750000000003</v>
      </c>
      <c r="K29" s="31">
        <v>39.664999999999971</v>
      </c>
      <c r="L29" s="31">
        <v>31.9605</v>
      </c>
      <c r="M29" s="31">
        <v>22.057999999999986</v>
      </c>
      <c r="N29" s="31">
        <v>19.140999999999998</v>
      </c>
      <c r="O29" s="31">
        <v>20.041499999999992</v>
      </c>
      <c r="P29" s="31">
        <v>21.6235</v>
      </c>
      <c r="Q29" s="31">
        <v>20.406499999999998</v>
      </c>
      <c r="R29" s="32">
        <f t="shared" si="3"/>
        <v>174.89599999999993</v>
      </c>
      <c r="T29" s="36">
        <v>-8.8269925507951204E-11</v>
      </c>
      <c r="U29">
        <v>4.1158191239451503</v>
      </c>
      <c r="V29">
        <v>6.3898292534355194E-2</v>
      </c>
      <c r="W29">
        <v>-1.4397165244837799E-4</v>
      </c>
      <c r="X29" s="33">
        <v>0.83594786428812695</v>
      </c>
      <c r="Z29" s="31">
        <f t="shared" si="6"/>
        <v>8.6492844443869217</v>
      </c>
      <c r="AA29" s="31">
        <f t="shared" si="7"/>
        <v>8.2045708006564837</v>
      </c>
      <c r="AB29" s="31">
        <f t="shared" si="8"/>
        <v>-5.5910126937895086</v>
      </c>
      <c r="AC29" s="31">
        <f t="shared" si="9"/>
        <v>7.2718886900562723</v>
      </c>
      <c r="AD29" s="31">
        <f t="shared" si="10"/>
        <v>-2.2619151574795637</v>
      </c>
      <c r="AE29" s="31">
        <f t="shared" si="11"/>
        <v>1.1102140064149637</v>
      </c>
      <c r="AF29" s="31">
        <f t="shared" si="12"/>
        <v>11.80343693191611</v>
      </c>
      <c r="AG29" s="32">
        <f t="shared" si="5"/>
        <v>29.186467022161679</v>
      </c>
      <c r="AI29" s="33">
        <f t="shared" si="13"/>
        <v>-1.671056667360709E-2</v>
      </c>
      <c r="AJ29" s="33">
        <f t="shared" si="13"/>
        <v>-7.9506998782226321E-2</v>
      </c>
      <c r="AK29" s="33">
        <f t="shared" si="13"/>
        <v>-2.2061768358156209</v>
      </c>
      <c r="AL29" s="33">
        <f t="shared" si="13"/>
        <v>-9.0985811012345236E-2</v>
      </c>
      <c r="AM29" s="33">
        <f t="shared" si="13"/>
        <v>-3.4207362428665591</v>
      </c>
      <c r="AN29" s="33">
        <f t="shared" si="13"/>
        <v>7.376087804934639</v>
      </c>
      <c r="AO29" s="33">
        <f t="shared" si="13"/>
        <v>-0.30172880597905322</v>
      </c>
      <c r="AQ29" t="s">
        <v>54</v>
      </c>
      <c r="AR29" s="33">
        <f t="shared" si="14"/>
        <v>0.79630340185370518</v>
      </c>
      <c r="AS29" s="34">
        <f t="shared" si="15"/>
        <v>23.241282977838324</v>
      </c>
      <c r="AU29">
        <f ca="1">RANK(AW29,$AW$6:$AW$82)</f>
        <v>35</v>
      </c>
      <c r="AV29" t="str" cm="1">
        <f t="array" aca="1" ref="AV29" ca="1">IFERROR(INDEX([1]CHW!A$6:A$82, SMALL(IF([1]CHW!AS$6:AS$82&gt;0, ROW([1]CHW!A$6:A$82)-ROW([1]CHW!A$6)+1),ROWS([1]CHW!A$6:A29))),"")</f>
        <v>Literature</v>
      </c>
      <c r="AW29" s="34">
        <f ca="1">IFERROR(VLOOKUP(AV29,$AQ$6:$AS$82,3,FALSE),0)</f>
        <v>13.476860129324535</v>
      </c>
      <c r="AY29">
        <f ca="1">RANK(BA29,$BA$6:$BA$82,1)</f>
        <v>20</v>
      </c>
      <c r="AZ29" t="str" cm="1">
        <f t="array" aca="1" ref="AZ29" ca="1">IFERROR(INDEX([1]CHW!A$6:A$82, SMALL(IF([1]CHW!AS$6:AS$82&lt;0, ROW([1]CHW!A$6:A$82)-ROW([1]CHW!A$6)+1),ROWS([1]CHW!A$6:A29))),"")</f>
        <v/>
      </c>
      <c r="BA29" s="35">
        <f ca="1">IFERROR(VLOOKUP(AZ29,$AQ$6:$AS$82,3,FALSE),0)</f>
        <v>0</v>
      </c>
      <c r="BC29">
        <f t="shared" si="16"/>
        <v>24</v>
      </c>
      <c r="BD29" t="str">
        <f ca="1">IFERROR(VLOOKUP(BC29,$AU$6:$AV$82,2,FALSE),"")</f>
        <v>Pharm Sci</v>
      </c>
      <c r="BE29" t="str">
        <f ca="1">IFERROR(VLOOKUP(BC29,$AY$6:$AZ$82,2,FALSE),"")</f>
        <v/>
      </c>
    </row>
    <row r="30" spans="1:57" x14ac:dyDescent="0.25">
      <c r="A30" t="s">
        <v>55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2">
        <f t="shared" si="17"/>
        <v>0</v>
      </c>
      <c r="K30" s="31">
        <v>5.3320000000000016</v>
      </c>
      <c r="L30" s="31">
        <v>2.3094999999999999</v>
      </c>
      <c r="M30" s="31">
        <v>2.0445000000000002</v>
      </c>
      <c r="N30" s="31">
        <v>1.6942499999999998</v>
      </c>
      <c r="O30" s="31">
        <v>1.3694999999999999</v>
      </c>
      <c r="P30" s="31">
        <v>1.5392499999999998</v>
      </c>
      <c r="Q30" s="31">
        <v>0.88349999999999973</v>
      </c>
      <c r="R30" s="32">
        <f t="shared" si="3"/>
        <v>15.172500000000001</v>
      </c>
      <c r="T30" s="36">
        <v>3.2786359933791799E-13</v>
      </c>
      <c r="U30">
        <v>6.0443246236371404E-3</v>
      </c>
      <c r="V30">
        <v>-1.39929341738477E-2</v>
      </c>
      <c r="W30" s="36">
        <v>5.3475809186939903E-7</v>
      </c>
      <c r="X30" s="33">
        <v>6.5671638526446599E-2</v>
      </c>
      <c r="Z30" s="31">
        <f t="shared" si="6"/>
        <v>4.8947106038019843</v>
      </c>
      <c r="AA30" s="31">
        <f t="shared" si="7"/>
        <v>2.0087621513039071</v>
      </c>
      <c r="AB30" s="31">
        <f t="shared" si="8"/>
        <v>1.6101778477311202</v>
      </c>
      <c r="AC30" s="31">
        <f t="shared" si="9"/>
        <v>1.4235514494156503</v>
      </c>
      <c r="AD30" s="31">
        <f t="shared" si="10"/>
        <v>0.91925074288679576</v>
      </c>
      <c r="AE30" s="31">
        <f t="shared" si="11"/>
        <v>1.1550323366709052</v>
      </c>
      <c r="AF30" s="31">
        <f t="shared" si="12"/>
        <v>0.67313692785239698</v>
      </c>
      <c r="AG30" s="32">
        <f t="shared" si="5"/>
        <v>12.684622059662759</v>
      </c>
      <c r="AI30" s="33">
        <f t="shared" si="13"/>
        <v>-1</v>
      </c>
      <c r="AJ30" s="33">
        <f t="shared" si="13"/>
        <v>-1</v>
      </c>
      <c r="AK30" s="33">
        <f t="shared" si="13"/>
        <v>-1</v>
      </c>
      <c r="AL30" s="33">
        <f t="shared" si="13"/>
        <v>-1</v>
      </c>
      <c r="AM30" s="33">
        <f t="shared" si="13"/>
        <v>-1</v>
      </c>
      <c r="AN30" s="33">
        <f t="shared" si="13"/>
        <v>-1</v>
      </c>
      <c r="AO30" s="33">
        <f t="shared" si="13"/>
        <v>-1</v>
      </c>
      <c r="AQ30" t="s">
        <v>55</v>
      </c>
      <c r="AR30" s="33">
        <f t="shared" si="14"/>
        <v>-1</v>
      </c>
      <c r="AS30" s="34">
        <f t="shared" si="15"/>
        <v>-12.684622059662759</v>
      </c>
      <c r="AU30">
        <f ca="1">RANK(AW30,$AW$6:$AW$82)</f>
        <v>41</v>
      </c>
      <c r="AV30" t="str" cm="1">
        <f t="array" aca="1" ref="AV30" ca="1">IFERROR(INDEX([1]CHW!A$6:A$82, SMALL(IF([1]CHW!AS$6:AS$82&gt;0, ROW([1]CHW!A$6:A$82)-ROW([1]CHW!A$6)+1),ROWS([1]CHW!A$6:A30))),"")</f>
        <v>Pepper Canyon</v>
      </c>
      <c r="AW30" s="34">
        <f ca="1">IFERROR(VLOOKUP(AV30,$AQ$6:$AS$82,3,FALSE),0)</f>
        <v>0.16144359783348516</v>
      </c>
      <c r="AY30">
        <f ca="1">RANK(BA30,$BA$6:$BA$82,1)</f>
        <v>20</v>
      </c>
      <c r="AZ30" t="str" cm="1">
        <f t="array" aca="1" ref="AZ30" ca="1">IFERROR(INDEX([1]CHW!A$6:A$82, SMALL(IF([1]CHW!AS$6:AS$82&lt;0, ROW([1]CHW!A$6:A$82)-ROW([1]CHW!A$6)+1),ROWS([1]CHW!A$6:A30))),"")</f>
        <v/>
      </c>
      <c r="BA30" s="35">
        <f ca="1">IFERROR(VLOOKUP(AZ30,$AQ$6:$AS$82,3,FALSE),0)</f>
        <v>0</v>
      </c>
      <c r="BC30">
        <f t="shared" si="16"/>
        <v>25</v>
      </c>
      <c r="BD30" t="str">
        <f ca="1">IFERROR(VLOOKUP(BC30,$AU$6:$AV$82,2,FALSE),"")</f>
        <v>Hubbs 3</v>
      </c>
      <c r="BE30" t="str">
        <f ca="1">IFERROR(VLOOKUP(BC30,$AY$6:$AZ$82,2,FALSE),"")</f>
        <v/>
      </c>
    </row>
    <row r="31" spans="1:57" x14ac:dyDescent="0.25">
      <c r="A31" t="s">
        <v>56</v>
      </c>
      <c r="B31" s="31">
        <v>12.029000000000002</v>
      </c>
      <c r="C31" s="31">
        <v>10.841999999999997</v>
      </c>
      <c r="D31" s="31">
        <v>6.31975</v>
      </c>
      <c r="E31" s="31">
        <v>6.7054999999999989</v>
      </c>
      <c r="F31" s="31">
        <v>6.2415000000000012</v>
      </c>
      <c r="G31" s="31">
        <v>9.1420000000000012</v>
      </c>
      <c r="H31" s="31">
        <v>7.7762499999999983</v>
      </c>
      <c r="I31" s="32">
        <f t="shared" si="17"/>
        <v>59.055999999999997</v>
      </c>
      <c r="K31" s="31">
        <v>22.427750000000007</v>
      </c>
      <c r="L31" s="31">
        <v>16.887250000000005</v>
      </c>
      <c r="M31" s="31">
        <v>10.658999999999997</v>
      </c>
      <c r="N31" s="31">
        <v>9.9390000000000001</v>
      </c>
      <c r="O31" s="31">
        <v>9.4784999999999968</v>
      </c>
      <c r="P31" s="31">
        <v>9.9709999999999983</v>
      </c>
      <c r="Q31" s="31">
        <v>9.1522499999999987</v>
      </c>
      <c r="R31" s="32">
        <f t="shared" si="3"/>
        <v>88.514750000000006</v>
      </c>
      <c r="T31" s="36">
        <v>-6.6549216492569297E-11</v>
      </c>
      <c r="U31">
        <v>3.0005543946659801</v>
      </c>
      <c r="V31">
        <v>0.124129124064319</v>
      </c>
      <c r="W31">
        <v>-1.08544338116624E-4</v>
      </c>
      <c r="X31" s="33">
        <v>0.76862416264487698</v>
      </c>
      <c r="Z31" s="31">
        <f t="shared" si="6"/>
        <v>1.9734920647518379</v>
      </c>
      <c r="AA31" s="31">
        <f t="shared" si="7"/>
        <v>1.0322922861300583</v>
      </c>
      <c r="AB31" s="31">
        <f t="shared" si="8"/>
        <v>-7.3299356303492118</v>
      </c>
      <c r="AC31" s="31">
        <f t="shared" si="9"/>
        <v>2.6807171022583418</v>
      </c>
      <c r="AD31" s="31">
        <f t="shared" si="10"/>
        <v>-4.4824084586660717</v>
      </c>
      <c r="AE31" s="31">
        <f t="shared" si="11"/>
        <v>-3.0339461984839602</v>
      </c>
      <c r="AF31" s="31">
        <f t="shared" si="12"/>
        <v>3.9692070509875634</v>
      </c>
      <c r="AG31" s="32">
        <f t="shared" si="5"/>
        <v>-5.1905817833714423</v>
      </c>
      <c r="AI31" s="33">
        <f t="shared" si="13"/>
        <v>5.0952867330189244</v>
      </c>
      <c r="AJ31" s="33">
        <f t="shared" si="13"/>
        <v>9.5028393078915396</v>
      </c>
      <c r="AK31" s="33">
        <f t="shared" si="13"/>
        <v>-1.8621835604985952</v>
      </c>
      <c r="AL31" s="33">
        <f t="shared" si="13"/>
        <v>1.5013829300939743</v>
      </c>
      <c r="AM31" s="33">
        <f t="shared" si="13"/>
        <v>-2.3924433834076382</v>
      </c>
      <c r="AN31" s="33">
        <f t="shared" si="13"/>
        <v>-4.0132373489576674</v>
      </c>
      <c r="AO31" s="33">
        <f t="shared" si="13"/>
        <v>0.95914445885739796</v>
      </c>
      <c r="AQ31" t="s">
        <v>56</v>
      </c>
      <c r="AR31" s="33">
        <f t="shared" si="14"/>
        <v>-12.377530008137414</v>
      </c>
      <c r="AS31" s="34">
        <f t="shared" si="15"/>
        <v>64.24658178337144</v>
      </c>
      <c r="AU31">
        <f ca="1">RANK(AW31,$AW$6:$AW$82)</f>
        <v>23</v>
      </c>
      <c r="AV31" t="str" cm="1">
        <f t="array" aca="1" ref="AV31" ca="1">IFERROR(INDEX([1]CHW!A$6:A$82, SMALL(IF([1]CHW!AS$6:AS$82&gt;0, ROW([1]CHW!A$6:A$82)-ROW([1]CHW!A$6)+1),ROWS([1]CHW!A$6:A31))),"")</f>
        <v>SME</v>
      </c>
      <c r="AW31" s="34">
        <f ca="1">IFERROR(VLOOKUP(AV31,$AQ$6:$AS$82,3,FALSE),0)</f>
        <v>42.256808676715835</v>
      </c>
      <c r="AY31">
        <f ca="1">RANK(BA31,$BA$6:$BA$82,1)</f>
        <v>20</v>
      </c>
      <c r="AZ31" t="str" cm="1">
        <f t="array" aca="1" ref="AZ31" ca="1">IFERROR(INDEX([1]CHW!A$6:A$82, SMALL(IF([1]CHW!AS$6:AS$82&lt;0, ROW([1]CHW!A$6:A$82)-ROW([1]CHW!A$6)+1),ROWS([1]CHW!A$6:A31))),"")</f>
        <v/>
      </c>
      <c r="BA31" s="35">
        <f ca="1">IFERROR(VLOOKUP(AZ31,$AQ$6:$AS$82,3,FALSE),0)</f>
        <v>0</v>
      </c>
      <c r="BC31">
        <f t="shared" si="16"/>
        <v>26</v>
      </c>
      <c r="BD31" t="str">
        <f ca="1">IFERROR(VLOOKUP(BC31,$AU$6:$AV$82,2,FALSE),"")</f>
        <v>Telemed</v>
      </c>
      <c r="BE31" t="str">
        <f ca="1">IFERROR(VLOOKUP(BC31,$AY$6:$AZ$82,2,FALSE),"")</f>
        <v/>
      </c>
    </row>
    <row r="32" spans="1:57" x14ac:dyDescent="0.25">
      <c r="A32" t="s">
        <v>57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17"/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2">
        <f t="shared" si="3"/>
        <v>0</v>
      </c>
      <c r="T32">
        <v>0</v>
      </c>
      <c r="U32">
        <v>0</v>
      </c>
      <c r="V32">
        <v>0</v>
      </c>
      <c r="W32">
        <v>0</v>
      </c>
      <c r="X32" s="33" t="s">
        <v>31</v>
      </c>
      <c r="Z32" s="31">
        <f t="shared" si="6"/>
        <v>0</v>
      </c>
      <c r="AA32" s="31">
        <f t="shared" si="7"/>
        <v>0</v>
      </c>
      <c r="AB32" s="31">
        <f t="shared" si="8"/>
        <v>0</v>
      </c>
      <c r="AC32" s="31">
        <f t="shared" si="9"/>
        <v>0</v>
      </c>
      <c r="AD32" s="31">
        <f t="shared" si="10"/>
        <v>0</v>
      </c>
      <c r="AE32" s="31">
        <f t="shared" si="11"/>
        <v>0</v>
      </c>
      <c r="AF32" s="31">
        <f t="shared" si="12"/>
        <v>0</v>
      </c>
      <c r="AG32" s="32">
        <f t="shared" si="5"/>
        <v>0</v>
      </c>
      <c r="AI32" s="33" t="str">
        <f t="shared" si="13"/>
        <v/>
      </c>
      <c r="AJ32" s="33" t="str">
        <f t="shared" si="13"/>
        <v/>
      </c>
      <c r="AK32" s="33" t="str">
        <f t="shared" si="13"/>
        <v/>
      </c>
      <c r="AL32" s="33" t="str">
        <f t="shared" si="13"/>
        <v/>
      </c>
      <c r="AM32" s="33" t="str">
        <f t="shared" si="13"/>
        <v/>
      </c>
      <c r="AN32" s="33" t="str">
        <f t="shared" si="13"/>
        <v/>
      </c>
      <c r="AO32" s="33" t="str">
        <f t="shared" si="13"/>
        <v/>
      </c>
      <c r="AQ32" t="s">
        <v>57</v>
      </c>
      <c r="AR32" s="33" t="str">
        <f t="shared" si="14"/>
        <v/>
      </c>
      <c r="AS32" s="34">
        <f t="shared" si="15"/>
        <v>0</v>
      </c>
      <c r="AU32">
        <f ca="1">RANK(AW32,$AW$6:$AW$82)</f>
        <v>27</v>
      </c>
      <c r="AV32" t="str" cm="1">
        <f t="array" aca="1" ref="AV32" ca="1">IFERROR(INDEX([1]CHW!A$6:A$82, SMALL(IF([1]CHW!AS$6:AS$82&gt;0, ROW([1]CHW!A$6:A$82)-ROW([1]CHW!A$6)+1),ROWS([1]CHW!A$6:A32))),"")</f>
        <v>Warren Lecture Hall</v>
      </c>
      <c r="AW32" s="34">
        <f ca="1">IFERROR(VLOOKUP(AV32,$AQ$6:$AS$82,3,FALSE),0)</f>
        <v>28.236988204310578</v>
      </c>
      <c r="AY32">
        <f ca="1">RANK(BA32,$BA$6:$BA$82,1)</f>
        <v>20</v>
      </c>
      <c r="AZ32" t="str" cm="1">
        <f t="array" aca="1" ref="AZ32" ca="1">IFERROR(INDEX([1]CHW!A$6:A$82, SMALL(IF([1]CHW!AS$6:AS$82&lt;0, ROW([1]CHW!A$6:A$82)-ROW([1]CHW!A$6)+1),ROWS([1]CHW!A$6:A32))),"")</f>
        <v/>
      </c>
      <c r="BA32" s="35">
        <f ca="1">IFERROR(VLOOKUP(AZ32,$AQ$6:$AS$82,3,FALSE),0)</f>
        <v>0</v>
      </c>
      <c r="BC32">
        <f t="shared" si="16"/>
        <v>27</v>
      </c>
      <c r="BD32" t="str">
        <f ca="1">IFERROR(VLOOKUP(BC32,$AU$6:$AV$82,2,FALSE),"")</f>
        <v>Warren Lecture Hall</v>
      </c>
      <c r="BE32" t="str">
        <f ca="1">IFERROR(VLOOKUP(BC32,$AY$6:$AZ$82,2,FALSE),"")</f>
        <v/>
      </c>
    </row>
    <row r="33" spans="1:57" x14ac:dyDescent="0.25">
      <c r="A33" t="s">
        <v>58</v>
      </c>
      <c r="B33" s="31">
        <v>2.25875</v>
      </c>
      <c r="C33" s="31">
        <v>1.5552499999999998</v>
      </c>
      <c r="D33" s="31">
        <v>1.2557499999999999</v>
      </c>
      <c r="E33" s="31">
        <v>1.4319999999999999</v>
      </c>
      <c r="F33" s="31">
        <v>1.1209999999999998</v>
      </c>
      <c r="G33" s="31">
        <v>1.9969999999999997</v>
      </c>
      <c r="H33" s="31">
        <v>1.6164999999999996</v>
      </c>
      <c r="I33" s="32">
        <f t="shared" si="17"/>
        <v>11.236249999999998</v>
      </c>
      <c r="K33" s="31">
        <v>27.399500000000003</v>
      </c>
      <c r="L33" s="31">
        <v>13.961249999999996</v>
      </c>
      <c r="M33" s="31">
        <v>8.8837500000000009</v>
      </c>
      <c r="N33" s="31">
        <v>7.1534999999999993</v>
      </c>
      <c r="O33" s="31">
        <v>7.1215000000000019</v>
      </c>
      <c r="P33" s="31">
        <v>9.7202500000000001</v>
      </c>
      <c r="Q33" s="31">
        <v>7.4110000000000023</v>
      </c>
      <c r="R33" s="32">
        <f t="shared" si="3"/>
        <v>81.650749999999988</v>
      </c>
      <c r="T33" s="36">
        <v>-7.16878093091816E-11</v>
      </c>
      <c r="U33">
        <v>3.3860475151025602</v>
      </c>
      <c r="V33">
        <v>-0.11306664420432699</v>
      </c>
      <c r="W33">
        <v>-1.1692558052975E-4</v>
      </c>
      <c r="X33" s="33">
        <v>0.714653590033688</v>
      </c>
      <c r="Z33" s="31">
        <f t="shared" si="6"/>
        <v>-2.7320441658216907</v>
      </c>
      <c r="AA33" s="31">
        <f t="shared" si="7"/>
        <v>-8.7133947362336528</v>
      </c>
      <c r="AB33" s="31">
        <f t="shared" si="8"/>
        <v>-18.501464883236594</v>
      </c>
      <c r="AC33" s="31">
        <f t="shared" si="9"/>
        <v>-5.5953712022657669</v>
      </c>
      <c r="AD33" s="31">
        <f t="shared" si="10"/>
        <v>-16.146031993263989</v>
      </c>
      <c r="AE33" s="31">
        <f t="shared" si="11"/>
        <v>-11.328034155009362</v>
      </c>
      <c r="AF33" s="31">
        <f t="shared" si="12"/>
        <v>-1.9968745117693061</v>
      </c>
      <c r="AG33" s="32">
        <f t="shared" si="5"/>
        <v>-65.013215647600362</v>
      </c>
      <c r="AI33" s="33">
        <f t="shared" si="13"/>
        <v>-1.8267618906961036</v>
      </c>
      <c r="AJ33" s="33">
        <f t="shared" si="13"/>
        <v>-1.1784895608519457</v>
      </c>
      <c r="AK33" s="33">
        <f t="shared" si="13"/>
        <v>-1.0678730039986066</v>
      </c>
      <c r="AL33" s="33">
        <f t="shared" si="13"/>
        <v>-1.2559258265868281</v>
      </c>
      <c r="AM33" s="33">
        <f t="shared" si="13"/>
        <v>-1.069428823160246</v>
      </c>
      <c r="AN33" s="33">
        <f t="shared" si="13"/>
        <v>-1.1762883102817012</v>
      </c>
      <c r="AO33" s="33">
        <f t="shared" si="13"/>
        <v>-1.8095150649039631</v>
      </c>
      <c r="AQ33" t="s">
        <v>58</v>
      </c>
      <c r="AR33" s="33">
        <f t="shared" si="14"/>
        <v>-1.1728302451751551</v>
      </c>
      <c r="AS33" s="34">
        <f t="shared" si="15"/>
        <v>76.24946564760036</v>
      </c>
      <c r="AU33">
        <f ca="1">RANK(AW33,$AW$6:$AW$82)</f>
        <v>18</v>
      </c>
      <c r="AV33" t="str" cm="1">
        <f t="array" aca="1" ref="AV33" ca="1">IFERROR(INDEX([1]CHW!A$6:A$82, SMALL(IF([1]CHW!AS$6:AS$82&gt;0, ROW([1]CHW!A$6:A$82)-ROW([1]CHW!A$6)+1),ROWS([1]CHW!A$6:A33))),"")</f>
        <v>Mayer</v>
      </c>
      <c r="AW33" s="34">
        <f ca="1">IFERROR(VLOOKUP(AV33,$AQ$6:$AS$82,3,FALSE),0)</f>
        <v>51.063165192806764</v>
      </c>
      <c r="AY33">
        <f ca="1">RANK(BA33,$BA$6:$BA$82,1)</f>
        <v>20</v>
      </c>
      <c r="AZ33" t="str" cm="1">
        <f t="array" aca="1" ref="AZ33" ca="1">IFERROR(INDEX([1]CHW!A$6:A$82, SMALL(IF([1]CHW!AS$6:AS$82&lt;0, ROW([1]CHW!A$6:A$82)-ROW([1]CHW!A$6)+1),ROWS([1]CHW!A$6:A33))),"")</f>
        <v/>
      </c>
      <c r="BA33" s="35">
        <f ca="1">IFERROR(VLOOKUP(AZ33,$AQ$6:$AS$82,3,FALSE),0)</f>
        <v>0</v>
      </c>
      <c r="BC33">
        <f t="shared" si="16"/>
        <v>28</v>
      </c>
      <c r="BD33" t="str">
        <f ca="1">IFERROR(VLOOKUP(BC33,$AU$6:$AV$82,2,FALSE),"")</f>
        <v>CMME</v>
      </c>
      <c r="BE33" t="str">
        <f ca="1">IFERROR(VLOOKUP(BC33,$AY$6:$AZ$82,2,FALSE),"")</f>
        <v/>
      </c>
    </row>
    <row r="34" spans="1:57" x14ac:dyDescent="0.25">
      <c r="A34" t="s">
        <v>59</v>
      </c>
      <c r="B34" s="31">
        <v>10.049499999999998</v>
      </c>
      <c r="C34" s="31">
        <v>8.7602499999999992</v>
      </c>
      <c r="D34" s="31">
        <v>8.3492499999999996</v>
      </c>
      <c r="E34" s="31">
        <v>8.3177500000000002</v>
      </c>
      <c r="F34" s="31">
        <v>8.0990000000000002</v>
      </c>
      <c r="G34" s="31">
        <v>7.4602499999999994</v>
      </c>
      <c r="H34" s="31">
        <v>4.6345000000000001</v>
      </c>
      <c r="I34" s="32">
        <f t="shared" si="17"/>
        <v>55.670500000000004</v>
      </c>
      <c r="K34" s="31">
        <v>33.205500000000001</v>
      </c>
      <c r="L34" s="31">
        <v>25.341749999999998</v>
      </c>
      <c r="M34" s="31">
        <v>20.135249999999996</v>
      </c>
      <c r="N34" s="31">
        <v>18.199749999999998</v>
      </c>
      <c r="O34" s="31">
        <v>18.427499999999998</v>
      </c>
      <c r="P34" s="31">
        <v>13.882999999999999</v>
      </c>
      <c r="Q34" s="31">
        <v>11.930500000000002</v>
      </c>
      <c r="R34" s="32">
        <f t="shared" si="3"/>
        <v>141.12324999999998</v>
      </c>
      <c r="T34" s="36">
        <v>-6.5987171290470002E-11</v>
      </c>
      <c r="U34">
        <v>3.1596861033658499</v>
      </c>
      <c r="V34">
        <v>-1.4621299567518699E-2</v>
      </c>
      <c r="W34">
        <v>-1.07627621277851E-4</v>
      </c>
      <c r="X34" s="33">
        <v>0.76534405928210503</v>
      </c>
      <c r="Z34" s="31">
        <f t="shared" si="6"/>
        <v>7.6235950574204878</v>
      </c>
      <c r="AA34" s="31">
        <f t="shared" si="7"/>
        <v>5.9024545803424076</v>
      </c>
      <c r="AB34" s="31">
        <f t="shared" si="8"/>
        <v>-2.8710084524542765</v>
      </c>
      <c r="AC34" s="31">
        <f t="shared" si="9"/>
        <v>7.9426716850412902</v>
      </c>
      <c r="AD34" s="31">
        <f t="shared" si="10"/>
        <v>-0.5824930854996353</v>
      </c>
      <c r="AE34" s="31">
        <f t="shared" si="11"/>
        <v>-3.4660610325182688</v>
      </c>
      <c r="AF34" s="31">
        <f t="shared" si="12"/>
        <v>4.4318604111177251</v>
      </c>
      <c r="AG34" s="32">
        <f t="shared" si="5"/>
        <v>18.98101916344973</v>
      </c>
      <c r="AI34" s="33">
        <f t="shared" si="13"/>
        <v>0.31821009960625285</v>
      </c>
      <c r="AJ34" s="33">
        <f t="shared" si="13"/>
        <v>0.48417067522640861</v>
      </c>
      <c r="AK34" s="33">
        <f t="shared" si="13"/>
        <v>-3.9081244929330174</v>
      </c>
      <c r="AL34" s="33">
        <f t="shared" si="13"/>
        <v>4.7223192627376009E-2</v>
      </c>
      <c r="AM34" s="33">
        <f t="shared" si="13"/>
        <v>-14.90402770713245</v>
      </c>
      <c r="AN34" s="33">
        <f t="shared" si="13"/>
        <v>-3.1523712162043926</v>
      </c>
      <c r="AO34" s="33">
        <f t="shared" si="13"/>
        <v>4.5723368988322625E-2</v>
      </c>
      <c r="AQ34" t="s">
        <v>59</v>
      </c>
      <c r="AR34" s="33">
        <f t="shared" si="14"/>
        <v>1.9329563139159751</v>
      </c>
      <c r="AS34" s="34">
        <f t="shared" si="15"/>
        <v>36.689480836550274</v>
      </c>
      <c r="AU34">
        <f ca="1">RANK(AW34,$AW$6:$AW$82)</f>
        <v>6</v>
      </c>
      <c r="AV34" t="str" cm="1">
        <f t="array" aca="1" ref="AV34" ca="1">IFERROR(INDEX([1]CHW!A$6:A$82, SMALL(IF([1]CHW!AS$6:AS$82&gt;0, ROW([1]CHW!A$6:A$82)-ROW([1]CHW!A$6)+1),ROWS([1]CHW!A$6:A34))),"")</f>
        <v>ACTRI</v>
      </c>
      <c r="AW34" s="34">
        <f ca="1">IFERROR(VLOOKUP(AV34,$AQ$6:$AS$82,3,FALSE),0)</f>
        <v>111.51332269654372</v>
      </c>
      <c r="AY34">
        <f ca="1">RANK(BA34,$BA$6:$BA$82,1)</f>
        <v>20</v>
      </c>
      <c r="AZ34" t="str" cm="1">
        <f t="array" aca="1" ref="AZ34" ca="1">IFERROR(INDEX([1]CHW!A$6:A$82, SMALL(IF([1]CHW!AS$6:AS$82&lt;0, ROW([1]CHW!A$6:A$82)-ROW([1]CHW!A$6)+1),ROWS([1]CHW!A$6:A34))),"")</f>
        <v/>
      </c>
      <c r="BA34" s="35">
        <f ca="1">IFERROR(VLOOKUP(AZ34,$AQ$6:$AS$82,3,FALSE),0)</f>
        <v>0</v>
      </c>
      <c r="BC34">
        <f t="shared" si="16"/>
        <v>29</v>
      </c>
      <c r="BD34" t="str">
        <f ca="1">IFERROR(VLOOKUP(BC34,$AU$6:$AV$82,2,FALSE),"")</f>
        <v>Retina Glaucoma</v>
      </c>
      <c r="BE34" t="str">
        <f ca="1">IFERROR(VLOOKUP(BC34,$AY$6:$AZ$82,2,FALSE),"")</f>
        <v/>
      </c>
    </row>
    <row r="35" spans="1:57" x14ac:dyDescent="0.25">
      <c r="A35" t="s">
        <v>60</v>
      </c>
      <c r="B35" s="31">
        <v>13.461749999999997</v>
      </c>
      <c r="C35" s="31">
        <v>12.047999999999993</v>
      </c>
      <c r="D35" s="31">
        <v>10.28275</v>
      </c>
      <c r="E35" s="31">
        <v>10.71575</v>
      </c>
      <c r="F35" s="31">
        <v>9.5487500000000001</v>
      </c>
      <c r="G35" s="31">
        <v>13.470249999999995</v>
      </c>
      <c r="H35" s="31">
        <v>13.52525</v>
      </c>
      <c r="I35" s="32">
        <f t="shared" si="17"/>
        <v>83.052499999999981</v>
      </c>
      <c r="K35" s="31">
        <v>36.323</v>
      </c>
      <c r="L35" s="31">
        <v>27.702749999999995</v>
      </c>
      <c r="M35" s="31">
        <v>20.447249999999986</v>
      </c>
      <c r="N35" s="31">
        <v>18.447000000000003</v>
      </c>
      <c r="O35" s="31">
        <v>18.572000000000003</v>
      </c>
      <c r="P35" s="31">
        <v>20.783249999999992</v>
      </c>
      <c r="Q35" s="31">
        <v>17.880749999999999</v>
      </c>
      <c r="R35" s="32">
        <f t="shared" si="3"/>
        <v>160.15599999999998</v>
      </c>
      <c r="T35" s="36">
        <v>-7.6010968569683806E-11</v>
      </c>
      <c r="U35">
        <v>3.56513062192198</v>
      </c>
      <c r="V35">
        <v>-8.9448233753798795E-4</v>
      </c>
      <c r="W35">
        <v>-1.23976820677386E-4</v>
      </c>
      <c r="X35" s="33">
        <v>0.71146562228765098</v>
      </c>
      <c r="Z35" s="31">
        <f t="shared" si="6"/>
        <v>7.8902537347067323</v>
      </c>
      <c r="AA35" s="31">
        <f t="shared" si="7"/>
        <v>6.0623468641085196</v>
      </c>
      <c r="AB35" s="31">
        <f t="shared" si="8"/>
        <v>-5.0772011205758929</v>
      </c>
      <c r="AC35" s="31">
        <f t="shared" si="9"/>
        <v>7.152800271554753</v>
      </c>
      <c r="AD35" s="31">
        <f t="shared" si="10"/>
        <v>-2.4171772806768388</v>
      </c>
      <c r="AE35" s="31">
        <f t="shared" si="11"/>
        <v>1.5981465652172915</v>
      </c>
      <c r="AF35" s="31">
        <f t="shared" si="12"/>
        <v>9.6376671070651412</v>
      </c>
      <c r="AG35" s="32">
        <f t="shared" si="5"/>
        <v>24.846836141399706</v>
      </c>
      <c r="AI35" s="33">
        <f t="shared" si="13"/>
        <v>0.70612383994522421</v>
      </c>
      <c r="AJ35" s="33">
        <f t="shared" si="13"/>
        <v>0.98734916857511013</v>
      </c>
      <c r="AK35" s="33">
        <f t="shared" si="13"/>
        <v>-3.0252792347201041</v>
      </c>
      <c r="AL35" s="33">
        <f t="shared" si="13"/>
        <v>0.49811956061661344</v>
      </c>
      <c r="AM35" s="33">
        <f t="shared" si="13"/>
        <v>-4.9503722281082485</v>
      </c>
      <c r="AN35" s="33">
        <f t="shared" si="13"/>
        <v>7.4286699938365892</v>
      </c>
      <c r="AO35" s="33">
        <f t="shared" si="13"/>
        <v>0.40337385072005294</v>
      </c>
      <c r="AQ35" t="s">
        <v>60</v>
      </c>
      <c r="AR35" s="33">
        <f t="shared" si="14"/>
        <v>2.3425784887605152</v>
      </c>
      <c r="AS35" s="34">
        <f t="shared" si="15"/>
        <v>58.205663858600275</v>
      </c>
      <c r="AU35">
        <f ca="1">RANK(AW35,$AW$6:$AW$82)</f>
        <v>19</v>
      </c>
      <c r="AV35" t="str" cm="1">
        <f t="array" aca="1" ref="AV35" ca="1">IFERROR(INDEX([1]CHW!A$6:A$82, SMALL(IF([1]CHW!AS$6:AS$82&gt;0, ROW([1]CHW!A$6:A$82)-ROW([1]CHW!A$6)+1),ROWS([1]CHW!A$6:A35))),"")</f>
        <v>ECOB</v>
      </c>
      <c r="AW35" s="34">
        <f ca="1">IFERROR(VLOOKUP(AV35,$AQ$6:$AS$82,3,FALSE),0)</f>
        <v>48.934653022846554</v>
      </c>
      <c r="AY35">
        <f ca="1">RANK(BA35,$BA$6:$BA$82,1)</f>
        <v>20</v>
      </c>
      <c r="AZ35" t="str" cm="1">
        <f t="array" aca="1" ref="AZ35" ca="1">IFERROR(INDEX([1]CHW!A$6:A$82, SMALL(IF([1]CHW!AS$6:AS$82&lt;0, ROW([1]CHW!A$6:A$82)-ROW([1]CHW!A$6)+1),ROWS([1]CHW!A$6:A35))),"")</f>
        <v/>
      </c>
      <c r="BA35" s="35">
        <f ca="1">IFERROR(VLOOKUP(AZ35,$AQ$6:$AS$82,3,FALSE),0)</f>
        <v>0</v>
      </c>
      <c r="BC35">
        <f t="shared" si="16"/>
        <v>30</v>
      </c>
      <c r="BD35" t="str">
        <f ca="1">IFERROR(VLOOKUP(BC35,$AU$6:$AV$82,2,FALSE),"")</f>
        <v>HSS</v>
      </c>
      <c r="BE35" t="str">
        <f ca="1">IFERROR(VLOOKUP(BC35,$AY$6:$AZ$82,2,FALSE),"")</f>
        <v/>
      </c>
    </row>
    <row r="36" spans="1:57" x14ac:dyDescent="0.25">
      <c r="A36" t="s">
        <v>61</v>
      </c>
      <c r="B36" s="31">
        <v>6.6137499999999996</v>
      </c>
      <c r="C36" s="31">
        <v>6.6164999999999994</v>
      </c>
      <c r="D36" s="31">
        <v>6.2502499999999976</v>
      </c>
      <c r="E36" s="31">
        <v>6.1274999999999977</v>
      </c>
      <c r="F36" s="31">
        <v>5.6680000000000019</v>
      </c>
      <c r="G36" s="31">
        <v>6.8862499999999995</v>
      </c>
      <c r="H36" s="31">
        <v>5.9217500000000012</v>
      </c>
      <c r="I36" s="32">
        <f t="shared" si="17"/>
        <v>44.083999999999996</v>
      </c>
      <c r="K36" s="31">
        <v>12.121000000000002</v>
      </c>
      <c r="L36" s="31">
        <v>7.9199999999999982</v>
      </c>
      <c r="M36" s="31">
        <v>7.844750000000003</v>
      </c>
      <c r="N36" s="31">
        <v>6.9589999999999996</v>
      </c>
      <c r="O36" s="31">
        <v>6.8704999999999972</v>
      </c>
      <c r="P36" s="31">
        <v>7.7642500000000023</v>
      </c>
      <c r="Q36" s="31">
        <v>6.7162499999999987</v>
      </c>
      <c r="R36" s="32">
        <f t="shared" si="3"/>
        <v>56.195750000000004</v>
      </c>
      <c r="T36" s="36">
        <v>-2.3536454885327899E-11</v>
      </c>
      <c r="U36">
        <v>1.1525056396186499</v>
      </c>
      <c r="V36">
        <v>6.2243542552746101E-3</v>
      </c>
      <c r="W36" s="36">
        <v>-3.8388865964004299E-5</v>
      </c>
      <c r="X36" s="33">
        <v>0.70132178339421902</v>
      </c>
      <c r="Z36" s="31">
        <f t="shared" si="6"/>
        <v>3.1131640849135351</v>
      </c>
      <c r="AA36" s="31">
        <f t="shared" si="7"/>
        <v>1.048577763793034</v>
      </c>
      <c r="AB36" s="31">
        <f t="shared" si="8"/>
        <v>-0.22195155134269839</v>
      </c>
      <c r="AC36" s="31">
        <f t="shared" si="9"/>
        <v>3.4267741353732788</v>
      </c>
      <c r="AD36" s="31">
        <f t="shared" si="10"/>
        <v>0.28106186867510985</v>
      </c>
      <c r="AE36" s="31">
        <f t="shared" si="11"/>
        <v>1.728414561917532</v>
      </c>
      <c r="AF36" s="31">
        <f t="shared" si="12"/>
        <v>4.1444006310237143</v>
      </c>
      <c r="AG36" s="32">
        <f t="shared" si="5"/>
        <v>13.520441494353506</v>
      </c>
      <c r="AI36" s="33">
        <f t="shared" si="13"/>
        <v>1.124446325219536</v>
      </c>
      <c r="AJ36" s="33">
        <f t="shared" si="13"/>
        <v>5.3099755005923903</v>
      </c>
      <c r="AK36" s="33">
        <f t="shared" si="13"/>
        <v>-29.160424931427784</v>
      </c>
      <c r="AL36" s="33">
        <f t="shared" si="13"/>
        <v>0.78812485385253694</v>
      </c>
      <c r="AM36" s="33">
        <f t="shared" si="13"/>
        <v>19.166378408847269</v>
      </c>
      <c r="AN36" s="33">
        <f t="shared" si="13"/>
        <v>2.9841425498986069</v>
      </c>
      <c r="AO36" s="33">
        <f t="shared" si="13"/>
        <v>0.42885558786754197</v>
      </c>
      <c r="AQ36" t="s">
        <v>61</v>
      </c>
      <c r="AR36" s="33">
        <f t="shared" si="14"/>
        <v>2.2605444147967093</v>
      </c>
      <c r="AS36" s="34">
        <f t="shared" si="15"/>
        <v>30.56355850564649</v>
      </c>
      <c r="AU36">
        <f ca="1">RANK(AW36,$AW$6:$AW$82)</f>
        <v>29</v>
      </c>
      <c r="AV36" t="str" cm="1">
        <f t="array" aca="1" ref="AV36" ca="1">IFERROR(INDEX([1]CHW!A$6:A$82, SMALL(IF([1]CHW!AS$6:AS$82&gt;0, ROW([1]CHW!A$6:A$82)-ROW([1]CHW!A$6)+1),ROWS([1]CHW!A$6:A36))),"")</f>
        <v>Retina Glaucoma</v>
      </c>
      <c r="AW36" s="34">
        <f ca="1">IFERROR(VLOOKUP(AV36,$AQ$6:$AS$82,3,FALSE),0)</f>
        <v>22.909913992225512</v>
      </c>
      <c r="AY36">
        <f ca="1">RANK(BA36,$BA$6:$BA$82,1)</f>
        <v>20</v>
      </c>
      <c r="AZ36" t="str" cm="1">
        <f t="array" aca="1" ref="AZ36" ca="1">IFERROR(INDEX([1]CHW!A$6:A$82, SMALL(IF([1]CHW!AS$6:AS$82&lt;0, ROW([1]CHW!A$6:A$82)-ROW([1]CHW!A$6)+1),ROWS([1]CHW!A$6:A36))),"")</f>
        <v/>
      </c>
      <c r="BA36" s="35">
        <f ca="1">IFERROR(VLOOKUP(AZ36,$AQ$6:$AS$82,3,FALSE),0)</f>
        <v>0</v>
      </c>
      <c r="BC36">
        <f t="shared" si="16"/>
        <v>31</v>
      </c>
      <c r="BD36" t="str">
        <f ca="1">IFERROR(VLOOKUP(BC36,$AU$6:$AV$82,2,FALSE),"")</f>
        <v>Cage Wash</v>
      </c>
      <c r="BE36" t="str">
        <f ca="1">IFERROR(VLOOKUP(BC36,$AY$6:$AZ$82,2,FALSE),"")</f>
        <v/>
      </c>
    </row>
    <row r="37" spans="1:57" x14ac:dyDescent="0.25">
      <c r="A37" t="s">
        <v>62</v>
      </c>
      <c r="B37" s="31">
        <v>0.29350000000000004</v>
      </c>
      <c r="C37" s="31">
        <v>0</v>
      </c>
      <c r="D37" s="31">
        <v>0</v>
      </c>
      <c r="E37" s="31">
        <v>0</v>
      </c>
      <c r="F37" s="31">
        <v>0</v>
      </c>
      <c r="G37" s="31">
        <v>0.51450000000000007</v>
      </c>
      <c r="H37" s="31">
        <v>0</v>
      </c>
      <c r="I37" s="32">
        <f t="shared" si="17"/>
        <v>0.80800000000000005</v>
      </c>
      <c r="K37" s="31">
        <v>3.6139999999999999</v>
      </c>
      <c r="L37" s="31">
        <v>2.4489999999999994</v>
      </c>
      <c r="M37" s="31">
        <v>2.2884999999999995</v>
      </c>
      <c r="N37" s="31">
        <v>2.04</v>
      </c>
      <c r="O37" s="31">
        <v>2.2462500000000003</v>
      </c>
      <c r="P37" s="31">
        <v>2.4722499999999998</v>
      </c>
      <c r="Q37" s="31">
        <v>2.1579999999999999</v>
      </c>
      <c r="R37" s="32">
        <f t="shared" si="3"/>
        <v>17.267999999999997</v>
      </c>
      <c r="T37" s="36">
        <v>-5.4088979702945703E-12</v>
      </c>
      <c r="U37">
        <v>0.27067835438905702</v>
      </c>
      <c r="V37">
        <v>-5.6910903656596096E-3</v>
      </c>
      <c r="W37" s="36">
        <v>-8.8221212621181103E-6</v>
      </c>
      <c r="X37" s="33">
        <v>0.74547935278653599</v>
      </c>
      <c r="Z37" s="31">
        <f t="shared" si="6"/>
        <v>1.2992654995157764</v>
      </c>
      <c r="AA37" s="31">
        <f t="shared" si="7"/>
        <v>0.7000538589475962</v>
      </c>
      <c r="AB37" s="31">
        <f t="shared" si="8"/>
        <v>0.19379255167744169</v>
      </c>
      <c r="AC37" s="31">
        <f t="shared" si="9"/>
        <v>1.0816547533878165</v>
      </c>
      <c r="AD37" s="31">
        <f t="shared" si="10"/>
        <v>0.48640705768846004</v>
      </c>
      <c r="AE37" s="31">
        <f t="shared" si="11"/>
        <v>0.87464714329697735</v>
      </c>
      <c r="AF37" s="31">
        <f t="shared" si="12"/>
        <v>1.4534367122691823</v>
      </c>
      <c r="AG37" s="32">
        <f t="shared" si="5"/>
        <v>6.0892575767832504</v>
      </c>
      <c r="AI37" s="33">
        <f t="shared" si="13"/>
        <v>-0.77410313741926906</v>
      </c>
      <c r="AJ37" s="33">
        <f t="shared" si="13"/>
        <v>-1</v>
      </c>
      <c r="AK37" s="33">
        <f t="shared" si="13"/>
        <v>-1</v>
      </c>
      <c r="AL37" s="33">
        <f t="shared" si="13"/>
        <v>-1</v>
      </c>
      <c r="AM37" s="33">
        <f t="shared" si="13"/>
        <v>-1</v>
      </c>
      <c r="AN37" s="33">
        <f t="shared" si="13"/>
        <v>-0.41176278463496113</v>
      </c>
      <c r="AO37" s="33">
        <f t="shared" si="13"/>
        <v>-1</v>
      </c>
      <c r="AQ37" t="s">
        <v>62</v>
      </c>
      <c r="AR37" s="33">
        <f t="shared" si="14"/>
        <v>-0.8673073047393014</v>
      </c>
      <c r="AS37" s="34">
        <f t="shared" si="15"/>
        <v>-5.2812575767832506</v>
      </c>
      <c r="AU37">
        <f ca="1">RANK(AW37,$AW$6:$AW$82)</f>
        <v>4</v>
      </c>
      <c r="AV37" t="str" cm="1">
        <f t="array" aca="1" ref="AV37" ca="1">IFERROR(INDEX([1]CHW!A$6:A$82, SMALL(IF([1]CHW!AS$6:AS$82&gt;0, ROW([1]CHW!A$6:A$82)-ROW([1]CHW!A$6)+1),ROWS([1]CHW!A$6:A37))),"")</f>
        <v>OPP</v>
      </c>
      <c r="AW37" s="34">
        <f ca="1">IFERROR(VLOOKUP(AV37,$AQ$6:$AS$82,3,FALSE),0)</f>
        <v>131.04200195637785</v>
      </c>
      <c r="AY37">
        <f ca="1">RANK(BA37,$BA$6:$BA$82,1)</f>
        <v>20</v>
      </c>
      <c r="AZ37" t="str" cm="1">
        <f t="array" aca="1" ref="AZ37" ca="1">IFERROR(INDEX([1]CHW!A$6:A$82, SMALL(IF([1]CHW!AS$6:AS$82&lt;0, ROW([1]CHW!A$6:A$82)-ROW([1]CHW!A$6)+1),ROWS([1]CHW!A$6:A37))),"")</f>
        <v/>
      </c>
      <c r="BA37" s="35">
        <f ca="1">IFERROR(VLOOKUP(AZ37,$AQ$6:$AS$82,3,FALSE),0)</f>
        <v>0</v>
      </c>
      <c r="BC37">
        <f t="shared" si="16"/>
        <v>32</v>
      </c>
      <c r="BD37" t="str">
        <f ca="1">IFERROR(VLOOKUP(BC37,$AU$6:$AV$82,2,FALSE),"")</f>
        <v>Student Services Center</v>
      </c>
      <c r="BE37" t="str">
        <f ca="1">IFERROR(VLOOKUP(BC37,$AY$6:$AZ$82,2,FALSE),"")</f>
        <v/>
      </c>
    </row>
    <row r="38" spans="1:57" x14ac:dyDescent="0.25">
      <c r="A38" t="s">
        <v>63</v>
      </c>
      <c r="B38" s="31">
        <v>6.3377500000000015</v>
      </c>
      <c r="C38" s="31">
        <v>5.5045000000000019</v>
      </c>
      <c r="D38" s="31">
        <v>5.3872500000000008</v>
      </c>
      <c r="E38" s="31">
        <v>5.4739999999999993</v>
      </c>
      <c r="F38" s="31">
        <v>4.4822499999999987</v>
      </c>
      <c r="G38" s="31">
        <v>6.527499999999999</v>
      </c>
      <c r="H38" s="31">
        <v>2.5447499999999996</v>
      </c>
      <c r="I38" s="32">
        <f t="shared" si="17"/>
        <v>36.258000000000003</v>
      </c>
      <c r="K38" s="31">
        <v>15.488999999999995</v>
      </c>
      <c r="L38" s="31">
        <v>12.949750000000009</v>
      </c>
      <c r="M38" s="31">
        <v>11.563000000000001</v>
      </c>
      <c r="N38" s="31">
        <v>11.191250000000005</v>
      </c>
      <c r="O38" s="31">
        <v>10.997000000000003</v>
      </c>
      <c r="P38" s="31">
        <v>10.404749999999996</v>
      </c>
      <c r="Q38" s="31">
        <v>3.672499999999999</v>
      </c>
      <c r="R38" s="32">
        <f t="shared" si="3"/>
        <v>76.267250000000004</v>
      </c>
      <c r="T38" s="36">
        <v>-1.2913951489988499E-11</v>
      </c>
      <c r="U38">
        <v>0.685967399570791</v>
      </c>
      <c r="V38">
        <v>-1.78520145495203E-2</v>
      </c>
      <c r="W38" s="36">
        <v>-2.1063153419728701E-5</v>
      </c>
      <c r="X38" s="33">
        <v>0.56714260615825995</v>
      </c>
      <c r="Z38" s="31">
        <f t="shared" si="6"/>
        <v>9.5288935936938657</v>
      </c>
      <c r="AA38" s="31">
        <f t="shared" si="7"/>
        <v>8.4535134956224169</v>
      </c>
      <c r="AB38" s="31">
        <f t="shared" si="8"/>
        <v>6.1600443395235089</v>
      </c>
      <c r="AC38" s="31">
        <f t="shared" si="9"/>
        <v>8.7018673009377139</v>
      </c>
      <c r="AD38" s="31">
        <f t="shared" si="10"/>
        <v>6.4369657560784539</v>
      </c>
      <c r="AE38" s="31">
        <f t="shared" si="11"/>
        <v>6.2711513736341331</v>
      </c>
      <c r="AF38" s="31">
        <f t="shared" si="12"/>
        <v>1.8396310974349959</v>
      </c>
      <c r="AG38" s="32">
        <f t="shared" si="5"/>
        <v>47.392066956925092</v>
      </c>
      <c r="AI38" s="33">
        <f t="shared" si="13"/>
        <v>-0.33489130320499472</v>
      </c>
      <c r="AJ38" s="33">
        <f t="shared" si="13"/>
        <v>-0.34885062845756826</v>
      </c>
      <c r="AK38" s="33">
        <f t="shared" si="13"/>
        <v>-0.12545272354050707</v>
      </c>
      <c r="AL38" s="33">
        <f t="shared" si="13"/>
        <v>-0.37093961437332873</v>
      </c>
      <c r="AM38" s="33">
        <f t="shared" si="13"/>
        <v>-0.30367036739827441</v>
      </c>
      <c r="AN38" s="33">
        <f t="shared" si="13"/>
        <v>4.0877441970805402E-2</v>
      </c>
      <c r="AO38" s="33">
        <f t="shared" si="13"/>
        <v>0.38329364161551388</v>
      </c>
      <c r="AQ38" t="s">
        <v>63</v>
      </c>
      <c r="AR38" s="33">
        <f t="shared" si="14"/>
        <v>-0.23493524701180271</v>
      </c>
      <c r="AS38" s="34">
        <f t="shared" si="15"/>
        <v>-11.134066956925089</v>
      </c>
      <c r="AU38">
        <f ca="1">RANK(AW38,$AW$6:$AW$82)</f>
        <v>44</v>
      </c>
      <c r="AV38" t="str" cm="1">
        <f t="array" aca="1" ref="AV38" ca="1">IFERROR(INDEX([1]CHW!A$6:A$82, SMALL(IF([1]CHW!AS$6:AS$82&gt;0, ROW([1]CHW!A$6:A$82)-ROW([1]CHW!A$6)+1),ROWS([1]CHW!A$6:A38))),"")</f>
        <v>Eckart Lib</v>
      </c>
      <c r="AW38" s="34">
        <f ca="1">IFERROR(VLOOKUP(AV38,$AQ$6:$AS$82,3,FALSE),0)</f>
        <v>0</v>
      </c>
      <c r="AY38">
        <f ca="1">RANK(BA38,$BA$6:$BA$82,1)</f>
        <v>20</v>
      </c>
      <c r="AZ38" t="str" cm="1">
        <f t="array" aca="1" ref="AZ38" ca="1">IFERROR(INDEX([1]CHW!A$6:A$82, SMALL(IF([1]CHW!AS$6:AS$82&lt;0, ROW([1]CHW!A$6:A$82)-ROW([1]CHW!A$6)+1),ROWS([1]CHW!A$6:A38))),"")</f>
        <v/>
      </c>
      <c r="BA38" s="35">
        <f ca="1">IFERROR(VLOOKUP(AZ38,$AQ$6:$AS$82,3,FALSE),0)</f>
        <v>0</v>
      </c>
      <c r="BC38">
        <f t="shared" si="16"/>
        <v>33</v>
      </c>
      <c r="BD38" t="str">
        <f ca="1">IFERROR(VLOOKUP(BC38,$AU$6:$AV$82,2,FALSE),"")</f>
        <v>Cog Sci 2</v>
      </c>
      <c r="BE38" t="str">
        <f ca="1">IFERROR(VLOOKUP(BC38,$AY$6:$AZ$82,2,FALSE),"")</f>
        <v/>
      </c>
    </row>
    <row r="39" spans="1:57" x14ac:dyDescent="0.25">
      <c r="A39" t="s">
        <v>64</v>
      </c>
      <c r="B39" s="31">
        <v>4.8587499999999988</v>
      </c>
      <c r="C39" s="31">
        <v>4.2355</v>
      </c>
      <c r="D39" s="31">
        <v>4.4829999999999997</v>
      </c>
      <c r="E39" s="31">
        <v>4.3695000000000004</v>
      </c>
      <c r="F39" s="31">
        <v>3.9382499999999996</v>
      </c>
      <c r="G39" s="31">
        <v>4.9402500000000025</v>
      </c>
      <c r="H39" s="31">
        <v>4.9887499999999978</v>
      </c>
      <c r="I39" s="32">
        <f t="shared" si="17"/>
        <v>31.814</v>
      </c>
      <c r="K39" s="31">
        <v>9.2735000000000021</v>
      </c>
      <c r="L39" s="31">
        <v>8.4242499999999954</v>
      </c>
      <c r="M39" s="31">
        <v>7.3592500000000003</v>
      </c>
      <c r="N39" s="31">
        <v>6.9942500000000019</v>
      </c>
      <c r="O39" s="31">
        <v>6.8787499999999993</v>
      </c>
      <c r="P39" s="31">
        <v>7.1890000000000018</v>
      </c>
      <c r="Q39" s="31">
        <v>6.5804999999999989</v>
      </c>
      <c r="R39" s="32">
        <f t="shared" si="3"/>
        <v>52.6995</v>
      </c>
      <c r="T39" s="36">
        <v>-1.14830893026447E-11</v>
      </c>
      <c r="U39">
        <v>0.58502999860068405</v>
      </c>
      <c r="V39">
        <v>7.7399620081824499E-3</v>
      </c>
      <c r="W39" s="36">
        <v>-1.8729361919379401E-5</v>
      </c>
      <c r="X39" s="33">
        <v>0.77685775847348104</v>
      </c>
      <c r="Z39" s="31">
        <f t="shared" si="6"/>
        <v>4.8296006719863733</v>
      </c>
      <c r="AA39" s="31">
        <f t="shared" si="7"/>
        <v>5.0233294964450579</v>
      </c>
      <c r="AB39" s="31">
        <f t="shared" si="8"/>
        <v>3.3937531205580562</v>
      </c>
      <c r="AC39" s="31">
        <f t="shared" si="9"/>
        <v>5.2844537028144885</v>
      </c>
      <c r="AD39" s="31">
        <f t="shared" si="10"/>
        <v>3.6709372436189902</v>
      </c>
      <c r="AE39" s="31">
        <f t="shared" si="11"/>
        <v>4.2414480258656795</v>
      </c>
      <c r="AF39" s="31">
        <f t="shared" si="12"/>
        <v>5.3400081956310999</v>
      </c>
      <c r="AG39" s="32">
        <f t="shared" si="5"/>
        <v>31.783530456919745</v>
      </c>
      <c r="AI39" s="33">
        <f t="shared" si="13"/>
        <v>6.0355565590967577E-3</v>
      </c>
      <c r="AJ39" s="33">
        <f t="shared" si="13"/>
        <v>-0.15683412704712962</v>
      </c>
      <c r="AK39" s="33">
        <f t="shared" si="13"/>
        <v>0.32095642810424341</v>
      </c>
      <c r="AL39" s="33">
        <f t="shared" si="13"/>
        <v>-0.17314064126007683</v>
      </c>
      <c r="AM39" s="33">
        <f t="shared" si="13"/>
        <v>7.2818666907386115E-2</v>
      </c>
      <c r="AN39" s="33">
        <f t="shared" si="13"/>
        <v>0.16475551978305747</v>
      </c>
      <c r="AO39" s="33">
        <f t="shared" si="13"/>
        <v>-6.5778587365929911E-2</v>
      </c>
      <c r="AQ39" t="s">
        <v>64</v>
      </c>
      <c r="AR39" s="33">
        <f t="shared" si="14"/>
        <v>9.5865823092100685E-4</v>
      </c>
      <c r="AS39" s="34">
        <f t="shared" si="15"/>
        <v>3.0469543080254624E-2</v>
      </c>
      <c r="AU39">
        <f ca="1">RANK(AW39,$AW$6:$AW$82)</f>
        <v>44</v>
      </c>
      <c r="AV39" t="str" cm="1">
        <f t="array" aca="1" ref="AV39" ca="1">IFERROR(INDEX([1]CHW!A$6:A$82, SMALL(IF([1]CHW!AS$6:AS$82&gt;0, ROW([1]CHW!A$6:A$82)-ROW([1]CHW!A$6)+1),ROWS([1]CHW!A$6:A39))),"")</f>
        <v>Ritter Hall</v>
      </c>
      <c r="AW39" s="34">
        <f ca="1">IFERROR(VLOOKUP(AV39,$AQ$6:$AS$82,3,FALSE),0)</f>
        <v>0</v>
      </c>
      <c r="AY39">
        <f ca="1">RANK(BA39,$BA$6:$BA$82,1)</f>
        <v>20</v>
      </c>
      <c r="AZ39" t="str" cm="1">
        <f t="array" aca="1" ref="AZ39" ca="1">IFERROR(INDEX([1]CHW!A$6:A$82, SMALL(IF([1]CHW!AS$6:AS$82&lt;0, ROW([1]CHW!A$6:A$82)-ROW([1]CHW!A$6)+1),ROWS([1]CHW!A$6:A39))),"")</f>
        <v/>
      </c>
      <c r="BA39" s="35">
        <f ca="1">IFERROR(VLOOKUP(AZ39,$AQ$6:$AS$82,3,FALSE),0)</f>
        <v>0</v>
      </c>
      <c r="BC39">
        <f t="shared" si="16"/>
        <v>34</v>
      </c>
      <c r="BD39" t="str">
        <f ca="1">IFERROR(VLOOKUP(BC39,$AU$6:$AV$82,2,FALSE),"")</f>
        <v>CMRR</v>
      </c>
      <c r="BE39" t="str">
        <f ca="1">IFERROR(VLOOKUP(BC39,$AY$6:$AZ$82,2,FALSE),"")</f>
        <v/>
      </c>
    </row>
    <row r="40" spans="1:57" x14ac:dyDescent="0.25">
      <c r="A40" t="s">
        <v>65</v>
      </c>
      <c r="B40" s="31">
        <v>54.944249999999997</v>
      </c>
      <c r="C40" s="31">
        <v>55.830249999999978</v>
      </c>
      <c r="D40" s="31">
        <v>51.116749999999996</v>
      </c>
      <c r="E40" s="31">
        <v>48.758500000000005</v>
      </c>
      <c r="F40" s="31">
        <v>50.238249999999987</v>
      </c>
      <c r="G40" s="31">
        <v>51.776999999999987</v>
      </c>
      <c r="H40" s="31">
        <v>53.227999999999987</v>
      </c>
      <c r="I40" s="32">
        <f t="shared" si="17"/>
        <v>365.89299999999992</v>
      </c>
      <c r="K40" s="31">
        <v>67.367249999999999</v>
      </c>
      <c r="L40" s="31">
        <v>71.098000000000013</v>
      </c>
      <c r="M40" s="31">
        <v>55.696749999999987</v>
      </c>
      <c r="N40" s="31">
        <v>55.97949999999998</v>
      </c>
      <c r="O40" s="31">
        <v>60.862499999999997</v>
      </c>
      <c r="P40" s="31">
        <v>52.091249999999981</v>
      </c>
      <c r="Q40" s="31">
        <v>55.215749999999986</v>
      </c>
      <c r="R40" s="32">
        <f t="shared" si="3"/>
        <v>418.31099999999992</v>
      </c>
      <c r="T40" s="36">
        <v>-4.8331607478556503E-11</v>
      </c>
      <c r="U40">
        <v>2.4411436531407902</v>
      </c>
      <c r="V40">
        <v>0.53070992450491905</v>
      </c>
      <c r="W40" s="36">
        <v>-7.8830721326981899E-5</v>
      </c>
      <c r="X40" s="33">
        <v>0.82023489367420199</v>
      </c>
      <c r="Z40" s="31">
        <f t="shared" si="6"/>
        <v>62.716707821881897</v>
      </c>
      <c r="AA40" s="31">
        <f t="shared" si="7"/>
        <v>66.330751297883666</v>
      </c>
      <c r="AB40" s="31">
        <f t="shared" si="8"/>
        <v>53.113020301514211</v>
      </c>
      <c r="AC40" s="31">
        <f t="shared" si="9"/>
        <v>57.828381189756215</v>
      </c>
      <c r="AD40" s="31">
        <f t="shared" si="10"/>
        <v>62.283446171579939</v>
      </c>
      <c r="AE40" s="31">
        <f t="shared" si="11"/>
        <v>52.351262821241903</v>
      </c>
      <c r="AF40" s="31">
        <f t="shared" si="12"/>
        <v>57.054250092707548</v>
      </c>
      <c r="AG40" s="32">
        <f t="shared" si="5"/>
        <v>411.67781969656539</v>
      </c>
      <c r="AI40" s="33">
        <f t="shared" si="13"/>
        <v>-0.12392962085886283</v>
      </c>
      <c r="AJ40" s="33">
        <f t="shared" si="13"/>
        <v>-0.15830517659489732</v>
      </c>
      <c r="AK40" s="33">
        <f t="shared" si="13"/>
        <v>-3.7585328233674241E-2</v>
      </c>
      <c r="AL40" s="33">
        <f t="shared" si="13"/>
        <v>-0.15684134681195017</v>
      </c>
      <c r="AM40" s="33">
        <f t="shared" si="13"/>
        <v>-0.19339321941816701</v>
      </c>
      <c r="AN40" s="33">
        <f t="shared" si="13"/>
        <v>-1.0969416787571837E-2</v>
      </c>
      <c r="AO40" s="33">
        <f t="shared" si="13"/>
        <v>-6.7063366646486114E-2</v>
      </c>
      <c r="AQ40" t="s">
        <v>65</v>
      </c>
      <c r="AR40" s="33">
        <f t="shared" si="14"/>
        <v>-0.11121517241398142</v>
      </c>
      <c r="AS40" s="34">
        <f t="shared" si="15"/>
        <v>-45.784819696565478</v>
      </c>
      <c r="AU40">
        <f ca="1">RANK(AW40,$AW$6:$AW$82)</f>
        <v>36</v>
      </c>
      <c r="AV40" t="str" cm="1">
        <f t="array" aca="1" ref="AV40" ca="1">IFERROR(INDEX([1]CHW!A$6:A$82, SMALL(IF([1]CHW!AS$6:AS$82&gt;0, ROW([1]CHW!A$6:A$82)-ROW([1]CHW!A$6)+1),ROWS([1]CHW!A$6:A40))),"")</f>
        <v>Sverdrup</v>
      </c>
      <c r="AW40" s="34">
        <f ca="1">IFERROR(VLOOKUP(AV40,$AQ$6:$AS$82,3,FALSE),0)</f>
        <v>13.103875202269457</v>
      </c>
      <c r="AY40">
        <f ca="1">RANK(BA40,$BA$6:$BA$82,1)</f>
        <v>20</v>
      </c>
      <c r="AZ40" t="str" cm="1">
        <f t="array" aca="1" ref="AZ40" ca="1">IFERROR(INDEX([1]CHW!A$6:A$82, SMALL(IF([1]CHW!AS$6:AS$82&lt;0, ROW([1]CHW!A$6:A$82)-ROW([1]CHW!A$6)+1),ROWS([1]CHW!A$6:A40))),"")</f>
        <v/>
      </c>
      <c r="BA40" s="35">
        <f ca="1">IFERROR(VLOOKUP(AZ40,$AQ$6:$AS$82,3,FALSE),0)</f>
        <v>0</v>
      </c>
      <c r="BC40">
        <f t="shared" si="16"/>
        <v>35</v>
      </c>
      <c r="BD40" t="str">
        <f ca="1">IFERROR(VLOOKUP(BC40,$AU$6:$AV$82,2,FALSE),"")</f>
        <v>Literature</v>
      </c>
      <c r="BE40" t="str">
        <f ca="1">IFERROR(VLOOKUP(BC40,$AY$6:$AZ$82,2,FALSE),"")</f>
        <v/>
      </c>
    </row>
    <row r="41" spans="1:57" x14ac:dyDescent="0.25">
      <c r="A41" t="s">
        <v>66</v>
      </c>
      <c r="B41" s="31">
        <v>12.592499999999996</v>
      </c>
      <c r="C41" s="31">
        <v>12.246500000000003</v>
      </c>
      <c r="D41" s="31">
        <v>11.751250000000001</v>
      </c>
      <c r="E41" s="31">
        <v>11.861500000000001</v>
      </c>
      <c r="F41" s="31">
        <v>11.348500000000005</v>
      </c>
      <c r="G41" s="31">
        <v>12.119499999999999</v>
      </c>
      <c r="H41" s="31">
        <v>12.444499999999998</v>
      </c>
      <c r="I41" s="32">
        <f t="shared" si="17"/>
        <v>84.364249999999998</v>
      </c>
      <c r="K41" s="31">
        <v>14.266249999999999</v>
      </c>
      <c r="L41" s="31">
        <v>13.526500000000004</v>
      </c>
      <c r="M41" s="31">
        <v>12.899250000000002</v>
      </c>
      <c r="N41" s="31">
        <v>12.488499999999995</v>
      </c>
      <c r="O41" s="31">
        <v>13.009500000000005</v>
      </c>
      <c r="P41" s="31">
        <v>13.092000000000002</v>
      </c>
      <c r="Q41" s="31">
        <v>12.901000000000002</v>
      </c>
      <c r="R41" s="32">
        <f t="shared" si="3"/>
        <v>92.183000000000007</v>
      </c>
      <c r="T41" s="36">
        <v>-3.0731300660223801E-12</v>
      </c>
      <c r="U41">
        <v>0.33073719055552397</v>
      </c>
      <c r="V41">
        <v>8.8625687421593699E-3</v>
      </c>
      <c r="W41" s="36">
        <v>-5.0123954013331298E-6</v>
      </c>
      <c r="X41" s="33">
        <v>0.87282414526142205</v>
      </c>
      <c r="Z41" s="31">
        <f t="shared" si="6"/>
        <v>11.885969471756884</v>
      </c>
      <c r="AA41" s="31">
        <f t="shared" si="7"/>
        <v>11.692469982426333</v>
      </c>
      <c r="AB41" s="31">
        <f t="shared" si="8"/>
        <v>10.7902016482055</v>
      </c>
      <c r="AC41" s="31">
        <f t="shared" si="9"/>
        <v>11.607598410571114</v>
      </c>
      <c r="AD41" s="31">
        <f t="shared" si="10"/>
        <v>11.336780131465508</v>
      </c>
      <c r="AE41" s="31">
        <f t="shared" si="11"/>
        <v>11.545399865489134</v>
      </c>
      <c r="AF41" s="31">
        <f t="shared" si="12"/>
        <v>12.266914187538445</v>
      </c>
      <c r="AG41" s="32">
        <f t="shared" si="5"/>
        <v>81.12533369745293</v>
      </c>
      <c r="AI41" s="33">
        <f t="shared" si="13"/>
        <v>5.9442398024153673E-2</v>
      </c>
      <c r="AJ41" s="33">
        <f t="shared" si="13"/>
        <v>4.7383488553434071E-2</v>
      </c>
      <c r="AK41" s="33">
        <f t="shared" si="13"/>
        <v>8.9066764748954558E-2</v>
      </c>
      <c r="AL41" s="33">
        <f t="shared" si="13"/>
        <v>2.1873739980326781E-2</v>
      </c>
      <c r="AM41" s="33">
        <f t="shared" si="13"/>
        <v>1.0337916408882488E-3</v>
      </c>
      <c r="AN41" s="33">
        <f t="shared" si="13"/>
        <v>4.9725444003627141E-2</v>
      </c>
      <c r="AO41" s="33">
        <f t="shared" si="13"/>
        <v>1.447681215883587E-2</v>
      </c>
      <c r="AQ41" t="s">
        <v>66</v>
      </c>
      <c r="AR41" s="33">
        <f t="shared" si="14"/>
        <v>3.9924844126080425E-2</v>
      </c>
      <c r="AS41" s="34">
        <f t="shared" si="15"/>
        <v>3.238916302547068</v>
      </c>
      <c r="AU41">
        <f ca="1">RANK(AW41,$AW$6:$AW$82)</f>
        <v>21</v>
      </c>
      <c r="AV41" t="str" cm="1">
        <f t="array" aca="1" ref="AV41" ca="1">IFERROR(INDEX([1]CHW!A$6:A$82, SMALL(IF([1]CHW!AS$6:AS$82&gt;0, ROW([1]CHW!A$6:A$82)-ROW([1]CHW!A$6)+1),ROWS([1]CHW!A$6:A41))),"")</f>
        <v>Vaughn</v>
      </c>
      <c r="AW41" s="34">
        <f ca="1">IFERROR(VLOOKUP(AV41,$AQ$6:$AS$82,3,FALSE),0)</f>
        <v>43.363497174385145</v>
      </c>
      <c r="AY41">
        <f ca="1">RANK(BA41,$BA$6:$BA$82,1)</f>
        <v>20</v>
      </c>
      <c r="AZ41" t="str" cm="1">
        <f t="array" aca="1" ref="AZ41" ca="1">IFERROR(INDEX([1]CHW!A$6:A$82, SMALL(IF([1]CHW!AS$6:AS$82&lt;0, ROW([1]CHW!A$6:A$82)-ROW([1]CHW!A$6)+1),ROWS([1]CHW!A$6:A41))),"")</f>
        <v/>
      </c>
      <c r="BA41" s="35">
        <f ca="1">IFERROR(VLOOKUP(AZ41,$AQ$6:$AS$82,3,FALSE),0)</f>
        <v>0</v>
      </c>
      <c r="BC41">
        <f t="shared" si="16"/>
        <v>36</v>
      </c>
      <c r="BD41" t="str">
        <f ca="1">IFERROR(VLOOKUP(BC41,$AU$6:$AV$82,2,FALSE),"")</f>
        <v>Sverdrup</v>
      </c>
      <c r="BE41" t="str">
        <f ca="1">IFERROR(VLOOKUP(BC41,$AY$6:$AZ$82,2,FALSE),"")</f>
        <v/>
      </c>
    </row>
    <row r="42" spans="1:57" x14ac:dyDescent="0.25">
      <c r="A42" t="s">
        <v>67</v>
      </c>
      <c r="B42" s="31">
        <v>4.5305000000000009</v>
      </c>
      <c r="C42" s="31">
        <v>4.290750000000001</v>
      </c>
      <c r="D42" s="31">
        <v>3.641</v>
      </c>
      <c r="E42" s="31">
        <v>3.1185000000000009</v>
      </c>
      <c r="F42" s="31">
        <v>4.1532499999999999</v>
      </c>
      <c r="G42" s="31">
        <v>4.25725</v>
      </c>
      <c r="H42" s="31">
        <v>4.4877499999999992</v>
      </c>
      <c r="I42" s="32">
        <f t="shared" si="17"/>
        <v>28.478999999999999</v>
      </c>
      <c r="K42" s="31">
        <v>12.207749999999997</v>
      </c>
      <c r="L42" s="31">
        <v>9.0537500000000009</v>
      </c>
      <c r="M42" s="31">
        <v>7.2664999999999988</v>
      </c>
      <c r="N42" s="31">
        <v>6.6730000000000009</v>
      </c>
      <c r="O42" s="31">
        <v>6.3885000000000005</v>
      </c>
      <c r="P42" s="31">
        <v>4.1192499999999992</v>
      </c>
      <c r="Q42" s="31">
        <v>3.0087500000000009</v>
      </c>
      <c r="R42" s="32">
        <f t="shared" si="3"/>
        <v>48.717500000000001</v>
      </c>
      <c r="T42" s="36">
        <v>-1.78677202421651E-11</v>
      </c>
      <c r="U42">
        <v>0.90973141540422797</v>
      </c>
      <c r="V42">
        <v>-3.5549381039862903E-2</v>
      </c>
      <c r="W42" s="36">
        <v>-2.9142941048142199E-5</v>
      </c>
      <c r="X42" s="33">
        <v>0.68096950616003005</v>
      </c>
      <c r="Z42" s="31">
        <f t="shared" si="6"/>
        <v>3.9709532946077601</v>
      </c>
      <c r="AA42" s="31">
        <f t="shared" si="7"/>
        <v>2.8654933969323793</v>
      </c>
      <c r="AB42" s="31">
        <f t="shared" si="8"/>
        <v>-0.23311460234418746</v>
      </c>
      <c r="AC42" s="31">
        <f t="shared" si="9"/>
        <v>3.1564998701338425</v>
      </c>
      <c r="AD42" s="31">
        <f t="shared" si="10"/>
        <v>-1.3402659173536335E-2</v>
      </c>
      <c r="AE42" s="31">
        <f t="shared" si="11"/>
        <v>-1.6634104705988335</v>
      </c>
      <c r="AF42" s="31">
        <f t="shared" si="12"/>
        <v>0.40999010499084676</v>
      </c>
      <c r="AG42" s="32">
        <f t="shared" si="5"/>
        <v>8.4930089345482713</v>
      </c>
      <c r="AI42" s="33">
        <f t="shared" si="13"/>
        <v>0.14090991857095392</v>
      </c>
      <c r="AJ42" s="33">
        <f t="shared" si="13"/>
        <v>0.49738610620893897</v>
      </c>
      <c r="AK42" s="33">
        <f t="shared" si="13"/>
        <v>-16.618927185969078</v>
      </c>
      <c r="AL42" s="33">
        <f t="shared" si="13"/>
        <v>-1.2038609756771592E-2</v>
      </c>
      <c r="AM42" s="33">
        <f t="shared" si="13"/>
        <v>-310.88253496743596</v>
      </c>
      <c r="AN42" s="33">
        <f t="shared" si="13"/>
        <v>-3.5593502477277155</v>
      </c>
      <c r="AO42" s="33">
        <f t="shared" si="13"/>
        <v>9.9459958798278567</v>
      </c>
      <c r="AQ42" t="s">
        <v>67</v>
      </c>
      <c r="AR42" s="33">
        <f t="shared" si="14"/>
        <v>2.3532285459104783</v>
      </c>
      <c r="AS42" s="34">
        <f t="shared" si="15"/>
        <v>19.985991065451728</v>
      </c>
      <c r="AU42">
        <f ca="1">RANK(AW42,$AW$6:$AW$82)</f>
        <v>43</v>
      </c>
      <c r="AV42" t="str" cm="1">
        <f t="array" aca="1" ref="AV42" ca="1">IFERROR(INDEX([1]CHW!A$6:A$82, SMALL(IF([1]CHW!AS$6:AS$82&gt;0, ROW([1]CHW!A$6:A$82)-ROW([1]CHW!A$6)+1),ROWS([1]CHW!A$6:A42))),"")</f>
        <v>Cog Sci 1</v>
      </c>
      <c r="AW42" s="34">
        <f ca="1">IFERROR(VLOOKUP(AV42,$AQ$6:$AS$82,3,FALSE),0)</f>
        <v>2.6756043982126165E-2</v>
      </c>
      <c r="AY42">
        <f ca="1">RANK(BA42,$BA$6:$BA$82,1)</f>
        <v>20</v>
      </c>
      <c r="AZ42" t="str" cm="1">
        <f t="array" aca="1" ref="AZ42" ca="1">IFERROR(INDEX([1]CHW!A$6:A$82, SMALL(IF([1]CHW!AS$6:AS$82&lt;0, ROW([1]CHW!A$6:A$82)-ROW([1]CHW!A$6)+1),ROWS([1]CHW!A$6:A42))),"")</f>
        <v/>
      </c>
      <c r="BA42" s="35">
        <f ca="1">IFERROR(VLOOKUP(AZ42,$AQ$6:$AS$82,3,FALSE),0)</f>
        <v>0</v>
      </c>
      <c r="BC42">
        <f t="shared" si="16"/>
        <v>37</v>
      </c>
      <c r="BD42" t="str">
        <f ca="1">IFERROR(VLOOKUP(BC42,$AU$6:$AV$82,2,FALSE),"")</f>
        <v xml:space="preserve">Hubbs 2 </v>
      </c>
      <c r="BE42" t="str">
        <f ca="1">IFERROR(VLOOKUP(BC42,$AY$6:$AZ$82,2,FALSE),"")</f>
        <v/>
      </c>
    </row>
    <row r="43" spans="1:57" x14ac:dyDescent="0.25">
      <c r="A43" t="s">
        <v>68</v>
      </c>
      <c r="B43" s="31">
        <v>39.175749999999987</v>
      </c>
      <c r="C43" s="31">
        <v>37.056000000000012</v>
      </c>
      <c r="D43" s="31">
        <v>34.135750000000009</v>
      </c>
      <c r="E43" s="31">
        <v>33.547250000000005</v>
      </c>
      <c r="F43" s="31">
        <v>30.768250000000009</v>
      </c>
      <c r="G43" s="31">
        <v>37.66899999999999</v>
      </c>
      <c r="H43" s="31">
        <v>36.52500000000002</v>
      </c>
      <c r="I43" s="32">
        <f t="shared" si="17"/>
        <v>248.87700000000007</v>
      </c>
      <c r="K43" s="31">
        <v>67.242499999999993</v>
      </c>
      <c r="L43" s="31">
        <v>55.156750000000009</v>
      </c>
      <c r="M43" s="31">
        <v>40.774749999999983</v>
      </c>
      <c r="N43" s="31">
        <v>39.392250000000018</v>
      </c>
      <c r="O43" s="31">
        <v>40.522749999999981</v>
      </c>
      <c r="P43" s="31">
        <v>42.399249999999988</v>
      </c>
      <c r="Q43" s="31">
        <v>45.113750000000017</v>
      </c>
      <c r="R43" s="32">
        <f t="shared" si="3"/>
        <v>330.60199999999998</v>
      </c>
      <c r="T43" s="36">
        <v>-9.0186298669014305E-11</v>
      </c>
      <c r="U43">
        <v>4.4180443765181998</v>
      </c>
      <c r="V43">
        <v>0.211693095124667</v>
      </c>
      <c r="W43">
        <v>-1.4709733409403399E-4</v>
      </c>
      <c r="X43" s="33">
        <v>0.84282850058697301</v>
      </c>
      <c r="Z43" s="31">
        <f t="shared" si="6"/>
        <v>37.947542977159969</v>
      </c>
      <c r="AA43" s="31">
        <f t="shared" si="7"/>
        <v>32.3673081537207</v>
      </c>
      <c r="AB43" s="31">
        <f t="shared" si="8"/>
        <v>15.114172531699694</v>
      </c>
      <c r="AC43" s="31">
        <f t="shared" si="9"/>
        <v>29.237461461147603</v>
      </c>
      <c r="AD43" s="31">
        <f t="shared" si="10"/>
        <v>20.842906088250231</v>
      </c>
      <c r="AE43" s="31">
        <f t="shared" si="11"/>
        <v>23.99478024297764</v>
      </c>
      <c r="AF43" s="31">
        <f t="shared" si="12"/>
        <v>37.898545910645254</v>
      </c>
      <c r="AG43" s="32">
        <f t="shared" si="5"/>
        <v>197.40271736560109</v>
      </c>
      <c r="AI43" s="33">
        <f t="shared" si="13"/>
        <v>3.2365916907433394E-2</v>
      </c>
      <c r="AJ43" s="33">
        <f t="shared" si="13"/>
        <v>0.14485887501090619</v>
      </c>
      <c r="AK43" s="33">
        <f t="shared" si="13"/>
        <v>1.2585258920662332</v>
      </c>
      <c r="AL43" s="33">
        <f t="shared" ref="AL43:AO83" si="18">IFERROR((E43-AC43)/AC43,"")</f>
        <v>0.14740638630954653</v>
      </c>
      <c r="AM43" s="33">
        <f t="shared" si="18"/>
        <v>0.47619769861866768</v>
      </c>
      <c r="AN43" s="33">
        <f t="shared" si="18"/>
        <v>0.56988310034738798</v>
      </c>
      <c r="AO43" s="33">
        <f t="shared" si="18"/>
        <v>-3.6242707408450231E-2</v>
      </c>
      <c r="AQ43" t="s">
        <v>68</v>
      </c>
      <c r="AR43" s="33">
        <f t="shared" si="14"/>
        <v>0.26075772067040831</v>
      </c>
      <c r="AS43" s="34">
        <f t="shared" si="15"/>
        <v>51.474282634398975</v>
      </c>
      <c r="AU43">
        <f ca="1">RANK(AW43,$AW$6:$AW$82)</f>
        <v>33</v>
      </c>
      <c r="AV43" t="str" cm="1">
        <f t="array" aca="1" ref="AV43" ca="1">IFERROR(INDEX([1]CHW!A$6:A$82, SMALL(IF([1]CHW!AS$6:AS$82&gt;0, ROW([1]CHW!A$6:A$82)-ROW([1]CHW!A$6)+1),ROWS([1]CHW!A$6:A43))),"")</f>
        <v>Cog Sci 2</v>
      </c>
      <c r="AW43" s="34">
        <f ca="1">IFERROR(VLOOKUP(AV43,$AQ$6:$AS$82,3,FALSE),0)</f>
        <v>19.051144980028784</v>
      </c>
      <c r="AY43">
        <f ca="1">RANK(BA43,$BA$6:$BA$82,1)</f>
        <v>20</v>
      </c>
      <c r="AZ43" t="str" cm="1">
        <f t="array" aca="1" ref="AZ43" ca="1">IFERROR(INDEX([1]CHW!A$6:A$82, SMALL(IF([1]CHW!AS$6:AS$82&lt;0, ROW([1]CHW!A$6:A$82)-ROW([1]CHW!A$6)+1),ROWS([1]CHW!A$6:A43))),"")</f>
        <v/>
      </c>
      <c r="BA43" s="35">
        <f ca="1">IFERROR(VLOOKUP(AZ43,$AQ$6:$AS$82,3,FALSE),0)</f>
        <v>0</v>
      </c>
      <c r="BC43">
        <f t="shared" si="16"/>
        <v>38</v>
      </c>
      <c r="BD43" t="str">
        <f ca="1">IFERROR(VLOOKUP(BC43,$AU$6:$AV$82,2,FALSE),"")</f>
        <v>CSE EBU 2</v>
      </c>
      <c r="BE43" t="str">
        <f ca="1">IFERROR(VLOOKUP(BC43,$AY$6:$AZ$82,2,FALSE),"")</f>
        <v/>
      </c>
    </row>
    <row r="44" spans="1:57" x14ac:dyDescent="0.25">
      <c r="A44" t="s">
        <v>69</v>
      </c>
      <c r="B44" s="31">
        <v>2.7812499999999991</v>
      </c>
      <c r="C44" s="31">
        <v>3.2495000000000007</v>
      </c>
      <c r="D44" s="31">
        <v>2.9362500000000007</v>
      </c>
      <c r="E44" s="31">
        <v>2.7082499999999996</v>
      </c>
      <c r="F44" s="31">
        <v>3.294</v>
      </c>
      <c r="G44" s="31">
        <v>2.7795000000000001</v>
      </c>
      <c r="H44" s="31">
        <v>3.2180000000000004</v>
      </c>
      <c r="I44" s="32">
        <f t="shared" si="17"/>
        <v>20.966750000000001</v>
      </c>
      <c r="K44" s="31">
        <v>5.1317499999999994</v>
      </c>
      <c r="L44" s="31">
        <v>3.9535000000000005</v>
      </c>
      <c r="M44" s="31">
        <v>2.9627499999999998</v>
      </c>
      <c r="N44" s="31">
        <v>2.3160000000000007</v>
      </c>
      <c r="O44" s="31">
        <v>2.4612499999999997</v>
      </c>
      <c r="P44" s="31">
        <v>2.5080000000000005</v>
      </c>
      <c r="Q44" s="31">
        <v>2.2897499999999993</v>
      </c>
      <c r="R44" s="32">
        <f t="shared" si="3"/>
        <v>21.622999999999998</v>
      </c>
      <c r="T44" s="36">
        <v>-1.09411264189241E-11</v>
      </c>
      <c r="U44">
        <v>0.51275030699095403</v>
      </c>
      <c r="V44">
        <v>1.9834894812574101E-2</v>
      </c>
      <c r="W44" s="36">
        <v>-1.7845399231043701E-5</v>
      </c>
      <c r="X44" s="33">
        <v>0.58003032981503</v>
      </c>
      <c r="Z44" s="31">
        <f t="shared" si="6"/>
        <v>1.5989125963601829</v>
      </c>
      <c r="AA44" s="31">
        <f t="shared" si="7"/>
        <v>1.2185643809922553</v>
      </c>
      <c r="AB44" s="31">
        <f t="shared" si="8"/>
        <v>-0.14897780733025456</v>
      </c>
      <c r="AC44" s="31">
        <f t="shared" si="9"/>
        <v>1.0514565324578911</v>
      </c>
      <c r="AD44" s="31">
        <f t="shared" si="10"/>
        <v>3.5572724000424216E-2</v>
      </c>
      <c r="AE44" s="31">
        <f t="shared" si="11"/>
        <v>0.25179106735304302</v>
      </c>
      <c r="AF44" s="31">
        <f t="shared" si="12"/>
        <v>1.3851755045737946</v>
      </c>
      <c r="AG44" s="32">
        <f t="shared" si="5"/>
        <v>5.3924949984073365</v>
      </c>
      <c r="AI44" s="33">
        <f t="shared" ref="AI44:AK83" si="19">IFERROR((B44-Z44)/Z44,"")</f>
        <v>0.7394634367953119</v>
      </c>
      <c r="AJ44" s="33">
        <f t="shared" si="19"/>
        <v>1.666662550364381</v>
      </c>
      <c r="AK44" s="33">
        <f t="shared" si="19"/>
        <v>-20.709311424425188</v>
      </c>
      <c r="AL44" s="33">
        <f t="shared" si="18"/>
        <v>1.5757127531170292</v>
      </c>
      <c r="AM44" s="33">
        <f t="shared" si="18"/>
        <v>91.599037396200472</v>
      </c>
      <c r="AN44" s="33">
        <f t="shared" si="18"/>
        <v>10.038914244335716</v>
      </c>
      <c r="AO44" s="33">
        <f t="shared" si="18"/>
        <v>1.3231713161070868</v>
      </c>
      <c r="AQ44" t="s">
        <v>69</v>
      </c>
      <c r="AR44" s="33">
        <f t="shared" si="14"/>
        <v>2.8881352706293639</v>
      </c>
      <c r="AS44" s="34">
        <f t="shared" si="15"/>
        <v>15.574255001592665</v>
      </c>
      <c r="AU44">
        <f ca="1">RANK(AW44,$AW$6:$AW$82)</f>
        <v>39</v>
      </c>
      <c r="AV44" t="str" cm="1">
        <f t="array" aca="1" ref="AV44" ca="1">IFERROR(INDEX([1]CHW!A$6:A$82, SMALL(IF([1]CHW!AS$6:AS$82&gt;0, ROW([1]CHW!A$6:A$82)-ROW([1]CHW!A$6)+1),ROWS([1]CHW!A$6:A44))),"")</f>
        <v>Mayer Annex 1</v>
      </c>
      <c r="AW44" s="34">
        <f ca="1">IFERROR(VLOOKUP(AV44,$AQ$6:$AS$82,3,FALSE),0)</f>
        <v>3.8592069250903833</v>
      </c>
      <c r="AY44">
        <f ca="1">RANK(BA44,$BA$6:$BA$82,1)</f>
        <v>20</v>
      </c>
      <c r="AZ44" t="str" cm="1">
        <f t="array" aca="1" ref="AZ44" ca="1">IFERROR(INDEX([1]CHW!A$6:A$82, SMALL(IF([1]CHW!AS$6:AS$82&lt;0, ROW([1]CHW!A$6:A$82)-ROW([1]CHW!A$6)+1),ROWS([1]CHW!A$6:A44))),"")</f>
        <v/>
      </c>
      <c r="BA44" s="35">
        <f ca="1">IFERROR(VLOOKUP(AZ44,$AQ$6:$AS$82,3,FALSE),0)</f>
        <v>0</v>
      </c>
      <c r="BC44">
        <f t="shared" si="16"/>
        <v>39</v>
      </c>
      <c r="BD44" t="str">
        <f ca="1">IFERROR(VLOOKUP(BC44,$AU$6:$AV$82,2,FALSE),"")</f>
        <v>Mayer Annex 1</v>
      </c>
      <c r="BE44" t="str">
        <f ca="1">IFERROR(VLOOKUP(BC44,$AY$6:$AZ$82,2,FALSE),"")</f>
        <v/>
      </c>
    </row>
    <row r="45" spans="1:57" x14ac:dyDescent="0.25">
      <c r="A45" t="s">
        <v>70</v>
      </c>
      <c r="B45" s="31">
        <v>14.327500000000001</v>
      </c>
      <c r="C45" s="31">
        <v>12.426000000000002</v>
      </c>
      <c r="D45" s="31">
        <v>11.323499999999997</v>
      </c>
      <c r="E45" s="31">
        <v>11.713500000000003</v>
      </c>
      <c r="F45" s="31">
        <v>10.645250000000006</v>
      </c>
      <c r="G45" s="31">
        <v>12.757250000000004</v>
      </c>
      <c r="H45" s="31">
        <v>11.934000000000001</v>
      </c>
      <c r="I45" s="32">
        <f t="shared" si="17"/>
        <v>85.12700000000001</v>
      </c>
      <c r="K45" s="31">
        <v>34.197000000000003</v>
      </c>
      <c r="L45" s="31">
        <v>24.520249999999997</v>
      </c>
      <c r="M45" s="31">
        <v>21.437499999999993</v>
      </c>
      <c r="N45" s="31">
        <v>17.986499999999996</v>
      </c>
      <c r="O45" s="31">
        <v>18.871000000000002</v>
      </c>
      <c r="P45" s="31">
        <v>16.779250000000001</v>
      </c>
      <c r="Q45" s="31">
        <v>14.616749999999994</v>
      </c>
      <c r="R45" s="32">
        <f t="shared" si="3"/>
        <v>148.40824999999998</v>
      </c>
      <c r="T45" s="36">
        <v>-2.9327643489878602E-11</v>
      </c>
      <c r="U45">
        <v>1.58703032307914</v>
      </c>
      <c r="V45">
        <v>-1.7047097971941799E-2</v>
      </c>
      <c r="W45" s="36">
        <v>-4.7834519173103803E-5</v>
      </c>
      <c r="X45" s="33">
        <v>0.79145174277595398</v>
      </c>
      <c r="Z45" s="31">
        <f t="shared" si="6"/>
        <v>21.085119541972972</v>
      </c>
      <c r="AA45" s="31">
        <f t="shared" si="7"/>
        <v>14.577138103846679</v>
      </c>
      <c r="AB45" s="31">
        <f t="shared" si="8"/>
        <v>9.6180826433754447</v>
      </c>
      <c r="AC45" s="31">
        <f t="shared" si="9"/>
        <v>12.665117873283918</v>
      </c>
      <c r="AD45" s="31">
        <f t="shared" si="10"/>
        <v>9.0428304965458324</v>
      </c>
      <c r="AE45" s="31">
        <f t="shared" si="11"/>
        <v>7.8281924650810026</v>
      </c>
      <c r="AF45" s="31">
        <f t="shared" si="12"/>
        <v>10.718324756638623</v>
      </c>
      <c r="AG45" s="32">
        <f t="shared" si="5"/>
        <v>85.534805880744472</v>
      </c>
      <c r="AI45" s="33">
        <f t="shared" si="19"/>
        <v>-0.32049235141972776</v>
      </c>
      <c r="AJ45" s="33">
        <f t="shared" si="19"/>
        <v>-0.14756930259712808</v>
      </c>
      <c r="AK45" s="33">
        <f t="shared" si="19"/>
        <v>0.17731365178060482</v>
      </c>
      <c r="AL45" s="33">
        <f t="shared" si="18"/>
        <v>-7.5136914066254293E-2</v>
      </c>
      <c r="AM45" s="33">
        <f t="shared" si="18"/>
        <v>0.17720331085120566</v>
      </c>
      <c r="AN45" s="33">
        <f t="shared" si="18"/>
        <v>0.62965461783239363</v>
      </c>
      <c r="AO45" s="33">
        <f t="shared" si="18"/>
        <v>0.11342026584970043</v>
      </c>
      <c r="AQ45" t="s">
        <v>70</v>
      </c>
      <c r="AR45" s="33">
        <f t="shared" si="14"/>
        <v>-4.7677185508907191E-3</v>
      </c>
      <c r="AS45" s="34">
        <f t="shared" si="15"/>
        <v>-0.407805880744462</v>
      </c>
      <c r="AU45">
        <f ca="1">RANK(AW45,$AW$6:$AW$82)</f>
        <v>2</v>
      </c>
      <c r="AV45" t="str" cm="1">
        <f t="array" aca="1" ref="AV45" ca="1">IFERROR(INDEX([1]CHW!A$6:A$82, SMALL(IF([1]CHW!AS$6:AS$82&gt;0, ROW([1]CHW!A$6:A$82)-ROW([1]CHW!A$6)+1),ROWS([1]CHW!A$6:A45))),"")</f>
        <v>BSB 1</v>
      </c>
      <c r="AW45" s="34">
        <f ca="1">IFERROR(VLOOKUP(AV45,$AQ$6:$AS$82,3,FALSE),0)</f>
        <v>299.19317023821674</v>
      </c>
      <c r="AY45">
        <f ca="1">RANK(BA45,$BA$6:$BA$82,1)</f>
        <v>20</v>
      </c>
      <c r="AZ45" t="str" cm="1">
        <f t="array" aca="1" ref="AZ45" ca="1">IFERROR(INDEX([1]CHW!A$6:A$82, SMALL(IF([1]CHW!AS$6:AS$82&lt;0, ROW([1]CHW!A$6:A$82)-ROW([1]CHW!A$6)+1),ROWS([1]CHW!A$6:A45))),"")</f>
        <v/>
      </c>
      <c r="BA45" s="35">
        <f ca="1">IFERROR(VLOOKUP(AZ45,$AQ$6:$AS$82,3,FALSE),0)</f>
        <v>0</v>
      </c>
      <c r="BC45">
        <f t="shared" si="16"/>
        <v>40</v>
      </c>
      <c r="BD45" t="str">
        <f ca="1">IFERROR(VLOOKUP(BC45,$AU$6:$AV$82,2,FALSE),"")</f>
        <v>Student Health</v>
      </c>
      <c r="BE45" t="str">
        <f ca="1">IFERROR(VLOOKUP(BC45,$AY$6:$AZ$82,2,FALSE),"")</f>
        <v/>
      </c>
    </row>
    <row r="46" spans="1:57" x14ac:dyDescent="0.25">
      <c r="A46" t="s">
        <v>71</v>
      </c>
      <c r="B46" s="31">
        <v>4.2997500000000013</v>
      </c>
      <c r="C46" s="31">
        <v>3.6415000000000002</v>
      </c>
      <c r="D46" s="31">
        <v>3.2494999999999989</v>
      </c>
      <c r="E46" s="31">
        <v>3.1569999999999987</v>
      </c>
      <c r="F46" s="31">
        <v>2.949749999999999</v>
      </c>
      <c r="G46" s="31">
        <v>4.1555</v>
      </c>
      <c r="H46" s="31">
        <v>3.9175</v>
      </c>
      <c r="I46" s="32">
        <f t="shared" si="17"/>
        <v>25.3705</v>
      </c>
      <c r="K46" s="31">
        <v>17.056000000000001</v>
      </c>
      <c r="L46" s="31">
        <v>9.8385000000000016</v>
      </c>
      <c r="M46" s="31">
        <v>9.7205000000000013</v>
      </c>
      <c r="N46" s="31">
        <v>5.3917500000000018</v>
      </c>
      <c r="O46" s="31">
        <v>5.2324999999999982</v>
      </c>
      <c r="P46" s="31">
        <v>8.094000000000003</v>
      </c>
      <c r="Q46" s="31">
        <v>5.0812499999999989</v>
      </c>
      <c r="R46" s="32">
        <f t="shared" si="3"/>
        <v>60.414499999999997</v>
      </c>
      <c r="T46" s="36">
        <v>-3.8602131268575099E-11</v>
      </c>
      <c r="U46">
        <v>1.8715659456873299</v>
      </c>
      <c r="V46">
        <v>-7.2444574131010603E-2</v>
      </c>
      <c r="W46" s="36">
        <v>-6.2961564545410605E-5</v>
      </c>
      <c r="X46" s="33">
        <v>0.76084321751304695</v>
      </c>
      <c r="Z46" s="31">
        <f t="shared" si="6"/>
        <v>0.12616116392513277</v>
      </c>
      <c r="AA46" s="31">
        <f t="shared" si="7"/>
        <v>-2.8814239126422052</v>
      </c>
      <c r="AB46" s="31">
        <f t="shared" si="8"/>
        <v>-5.6927313791994862</v>
      </c>
      <c r="AC46" s="31">
        <f t="shared" si="9"/>
        <v>-1.8328129635179522</v>
      </c>
      <c r="AD46" s="31">
        <f t="shared" si="10"/>
        <v>-7.9214828568435394</v>
      </c>
      <c r="AE46" s="31">
        <f t="shared" si="11"/>
        <v>-3.7887204635302396</v>
      </c>
      <c r="AF46" s="31">
        <f t="shared" si="12"/>
        <v>-0.2575793524895289</v>
      </c>
      <c r="AG46" s="32">
        <f t="shared" si="5"/>
        <v>-22.248589764297819</v>
      </c>
      <c r="AI46" s="33">
        <f t="shared" si="19"/>
        <v>33.081407195573924</v>
      </c>
      <c r="AJ46" s="33">
        <f t="shared" si="19"/>
        <v>-2.2637848891386558</v>
      </c>
      <c r="AK46" s="33">
        <f t="shared" si="19"/>
        <v>-1.5708156214560303</v>
      </c>
      <c r="AL46" s="33">
        <f t="shared" si="18"/>
        <v>-2.7224889079463757</v>
      </c>
      <c r="AM46" s="33">
        <f t="shared" si="18"/>
        <v>-1.3723734625584205</v>
      </c>
      <c r="AN46" s="33">
        <f t="shared" si="18"/>
        <v>-2.0968082865971072</v>
      </c>
      <c r="AO46" s="33">
        <f t="shared" si="18"/>
        <v>-16.208905380563273</v>
      </c>
      <c r="AQ46" t="s">
        <v>71</v>
      </c>
      <c r="AR46" s="33">
        <f t="shared" si="14"/>
        <v>-2.1403194660324893</v>
      </c>
      <c r="AS46" s="34">
        <f t="shared" si="15"/>
        <v>47.619089764297819</v>
      </c>
      <c r="AU46">
        <f ca="1">RANK(AW46,$AW$6:$AW$82)</f>
        <v>14</v>
      </c>
      <c r="AV46" t="str" cm="1">
        <f t="array" aca="1" ref="AV46" ca="1">IFERROR(INDEX([1]CHW!A$6:A$82, SMALL(IF([1]CHW!AS$6:AS$82&gt;0, ROW([1]CHW!A$6:A$82)-ROW([1]CHW!A$6)+1),ROWS([1]CHW!A$6:A46))),"")</f>
        <v xml:space="preserve">EBU 1 -1 </v>
      </c>
      <c r="AW46" s="34">
        <f ca="1">IFERROR(VLOOKUP(AV46,$AQ$6:$AS$82,3,FALSE),0)</f>
        <v>63.387167449914273</v>
      </c>
      <c r="AY46">
        <f ca="1">RANK(BA46,$BA$6:$BA$82,1)</f>
        <v>20</v>
      </c>
      <c r="AZ46" t="str" cm="1">
        <f t="array" aca="1" ref="AZ46" ca="1">IFERROR(INDEX([1]CHW!A$6:A$82, SMALL(IF([1]CHW!AS$6:AS$82&lt;0, ROW([1]CHW!A$6:A$82)-ROW([1]CHW!A$6)+1),ROWS([1]CHW!A$6:A46))),"")</f>
        <v/>
      </c>
      <c r="BA46" s="35">
        <f ca="1">IFERROR(VLOOKUP(AZ46,$AQ$6:$AS$82,3,FALSE),0)</f>
        <v>0</v>
      </c>
      <c r="BC46">
        <f t="shared" si="16"/>
        <v>41</v>
      </c>
      <c r="BD46" t="str">
        <f ca="1">IFERROR(VLOOKUP(BC46,$AU$6:$AV$82,2,FALSE),"")</f>
        <v>Pepper Canyon</v>
      </c>
      <c r="BE46" t="str">
        <f ca="1">IFERROR(VLOOKUP(BC46,$AY$6:$AZ$82,2,FALSE),"")</f>
        <v/>
      </c>
    </row>
    <row r="47" spans="1:57" x14ac:dyDescent="0.25">
      <c r="A47" t="s">
        <v>72</v>
      </c>
      <c r="B47" s="31">
        <v>3.4892499999999993</v>
      </c>
      <c r="C47" s="31">
        <v>3.5310000000000006</v>
      </c>
      <c r="D47" s="31">
        <v>3.5335000000000005</v>
      </c>
      <c r="E47" s="31">
        <v>3.5132500000000002</v>
      </c>
      <c r="F47" s="31">
        <v>3.1130000000000004</v>
      </c>
      <c r="G47" s="31">
        <v>1.01125</v>
      </c>
      <c r="H47" s="31">
        <v>0.77300000000000013</v>
      </c>
      <c r="I47" s="32">
        <f t="shared" si="17"/>
        <v>18.96425</v>
      </c>
      <c r="K47" s="31">
        <v>6.4437499999999996</v>
      </c>
      <c r="L47" s="31">
        <v>3.7522499999999992</v>
      </c>
      <c r="M47" s="31">
        <v>3.6502500000000002</v>
      </c>
      <c r="N47" s="31">
        <v>3.0702499999999993</v>
      </c>
      <c r="O47" s="31">
        <v>3.1304999999999996</v>
      </c>
      <c r="P47" s="31">
        <v>1.4482499999999998</v>
      </c>
      <c r="Q47" s="31">
        <v>1.215000000000001</v>
      </c>
      <c r="R47" s="32">
        <f t="shared" si="3"/>
        <v>22.710249999999998</v>
      </c>
      <c r="T47" s="36">
        <v>-6.4183298685297102E-12</v>
      </c>
      <c r="U47">
        <v>0.34698749246237698</v>
      </c>
      <c r="V47">
        <v>-2.52104211667563E-2</v>
      </c>
      <c r="W47" s="36">
        <v>-1.04685437159027E-5</v>
      </c>
      <c r="X47" s="33">
        <v>0.488145154883601</v>
      </c>
      <c r="Z47" s="31">
        <f t="shared" si="6"/>
        <v>2.9781170776701735</v>
      </c>
      <c r="AA47" s="31">
        <f t="shared" si="7"/>
        <v>1.1720738297032618</v>
      </c>
      <c r="AB47" s="31">
        <f t="shared" si="8"/>
        <v>0.46415683284084963</v>
      </c>
      <c r="AC47" s="31">
        <f t="shared" si="9"/>
        <v>1.5195414444034085</v>
      </c>
      <c r="AD47" s="31">
        <f t="shared" si="10"/>
        <v>0.34342902764527494</v>
      </c>
      <c r="AE47" s="31">
        <f t="shared" si="11"/>
        <v>-1.0501945864761666</v>
      </c>
      <c r="AF47" s="31">
        <f t="shared" si="12"/>
        <v>6.0266244888662612E-2</v>
      </c>
      <c r="AG47" s="32">
        <f t="shared" si="5"/>
        <v>5.4873898706754645</v>
      </c>
      <c r="AI47" s="33">
        <f t="shared" si="19"/>
        <v>0.17162955955032261</v>
      </c>
      <c r="AJ47" s="33">
        <f t="shared" si="19"/>
        <v>2.0126088566399924</v>
      </c>
      <c r="AK47" s="33">
        <f t="shared" si="19"/>
        <v>6.6127286080727998</v>
      </c>
      <c r="AL47" s="33">
        <f t="shared" si="18"/>
        <v>1.3120461853407013</v>
      </c>
      <c r="AM47" s="33">
        <f t="shared" si="18"/>
        <v>8.0644638321469806</v>
      </c>
      <c r="AN47" s="33">
        <f t="shared" si="18"/>
        <v>-1.9629167899190552</v>
      </c>
      <c r="AO47" s="33">
        <f t="shared" si="18"/>
        <v>11.826417199678858</v>
      </c>
      <c r="AQ47" t="s">
        <v>72</v>
      </c>
      <c r="AR47" s="33">
        <f t="shared" si="14"/>
        <v>2.4559691304867344</v>
      </c>
      <c r="AS47" s="34">
        <f t="shared" si="15"/>
        <v>13.476860129324535</v>
      </c>
      <c r="AU47">
        <f ca="1">RANK(AW47,$AW$6:$AW$82)</f>
        <v>12</v>
      </c>
      <c r="AV47" t="str" cm="1">
        <f t="array" aca="1" ref="AV47" ca="1">IFERROR(INDEX([1]CHW!A$6:A$82, SMALL(IF([1]CHW!AS$6:AS$82&gt;0, ROW([1]CHW!A$6:A$82)-ROW([1]CHW!A$6)+1),ROWS([1]CHW!A$6:A47))),"")</f>
        <v>EBU 1 -2</v>
      </c>
      <c r="AW47" s="34">
        <f ca="1">IFERROR(VLOOKUP(AV47,$AQ$6:$AS$82,3,FALSE),0)</f>
        <v>68.610918776102295</v>
      </c>
      <c r="AY47">
        <f ca="1">RANK(BA47,$BA$6:$BA$82,1)</f>
        <v>20</v>
      </c>
      <c r="AZ47" t="str" cm="1">
        <f t="array" aca="1" ref="AZ47" ca="1">IFERROR(INDEX([1]CHW!A$6:A$82, SMALL(IF([1]CHW!AS$6:AS$82&lt;0, ROW([1]CHW!A$6:A$82)-ROW([1]CHW!A$6)+1),ROWS([1]CHW!A$6:A47))),"")</f>
        <v/>
      </c>
      <c r="BA47" s="35">
        <f ca="1">IFERROR(VLOOKUP(AZ47,$AQ$6:$AS$82,3,FALSE),0)</f>
        <v>0</v>
      </c>
      <c r="BC47">
        <f t="shared" si="16"/>
        <v>42</v>
      </c>
      <c r="BD47" t="str">
        <f ca="1">IFERROR(VLOOKUP(BC47,$AU$6:$AV$82,2,FALSE),"")</f>
        <v>Music Hall</v>
      </c>
      <c r="BE47" t="str">
        <f ca="1">IFERROR(VLOOKUP(BC47,$AY$6:$AZ$82,2,FALSE),"")</f>
        <v/>
      </c>
    </row>
    <row r="48" spans="1:57" x14ac:dyDescent="0.25">
      <c r="A48" t="s">
        <v>73</v>
      </c>
      <c r="B48" s="31">
        <v>1.4217500000000005</v>
      </c>
      <c r="C48" s="31">
        <v>1.1987499999999991</v>
      </c>
      <c r="D48" s="31">
        <v>1.1892500000000001</v>
      </c>
      <c r="E48" s="31">
        <v>1.1620000000000001</v>
      </c>
      <c r="F48" s="31">
        <v>1.0452499999999996</v>
      </c>
      <c r="G48" s="31">
        <v>0.52824999999999966</v>
      </c>
      <c r="H48" s="31">
        <v>0.99575000000000002</v>
      </c>
      <c r="I48" s="32">
        <f t="shared" si="17"/>
        <v>7.5409999999999995</v>
      </c>
      <c r="K48" s="31">
        <v>8.6982500000000034</v>
      </c>
      <c r="L48" s="31">
        <v>4.7660000000000009</v>
      </c>
      <c r="M48" s="31">
        <v>4.0177499999999986</v>
      </c>
      <c r="N48" s="31">
        <v>4.1107499999999986</v>
      </c>
      <c r="O48" s="31">
        <v>3.0062499999999988</v>
      </c>
      <c r="P48" s="31">
        <v>2.7032499999999984</v>
      </c>
      <c r="Q48" s="31">
        <v>0.5847499999999991</v>
      </c>
      <c r="R48" s="32">
        <f t="shared" si="3"/>
        <v>27.886999999999997</v>
      </c>
      <c r="T48" s="36">
        <v>-9.0392804875474907E-12</v>
      </c>
      <c r="U48">
        <v>0.45804763098517998</v>
      </c>
      <c r="V48">
        <v>-1.94687531149338E-2</v>
      </c>
      <c r="W48" s="36">
        <v>-1.4743415177002199E-5</v>
      </c>
      <c r="X48" s="33">
        <v>0.40766642577203199</v>
      </c>
      <c r="Z48" s="31">
        <f t="shared" si="6"/>
        <v>4.5071991150057684</v>
      </c>
      <c r="AA48" s="31">
        <f t="shared" si="7"/>
        <v>1.6204989572919999</v>
      </c>
      <c r="AB48" s="31">
        <f t="shared" si="8"/>
        <v>0.19764444353987898</v>
      </c>
      <c r="AC48" s="31">
        <f t="shared" si="9"/>
        <v>2.3118455678456264</v>
      </c>
      <c r="AD48" s="31">
        <f t="shared" si="10"/>
        <v>-0.26382056366436402</v>
      </c>
      <c r="AE48" s="31">
        <f t="shared" si="11"/>
        <v>-0.2479468713603552</v>
      </c>
      <c r="AF48" s="31">
        <f t="shared" si="12"/>
        <v>-0.74586424649204019</v>
      </c>
      <c r="AG48" s="32">
        <f t="shared" si="5"/>
        <v>7.3795564021665143</v>
      </c>
      <c r="AI48" s="33">
        <f t="shared" si="19"/>
        <v>-0.68456019720393901</v>
      </c>
      <c r="AJ48" s="33">
        <f t="shared" si="19"/>
        <v>-0.26025870328036582</v>
      </c>
      <c r="AK48" s="33">
        <f t="shared" si="19"/>
        <v>5.0171183095265901</v>
      </c>
      <c r="AL48" s="33">
        <f t="shared" si="18"/>
        <v>-0.49737127074502202</v>
      </c>
      <c r="AM48" s="33">
        <f t="shared" si="18"/>
        <v>-4.9619731892081784</v>
      </c>
      <c r="AN48" s="33">
        <f t="shared" si="18"/>
        <v>-3.1304967354569442</v>
      </c>
      <c r="AO48" s="33">
        <f t="shared" si="18"/>
        <v>-2.3350284648757818</v>
      </c>
      <c r="AQ48" t="s">
        <v>73</v>
      </c>
      <c r="AR48" s="33">
        <f t="shared" si="14"/>
        <v>2.1877141258258834E-2</v>
      </c>
      <c r="AS48" s="34">
        <f t="shared" si="15"/>
        <v>0.16144359783348516</v>
      </c>
      <c r="AU48">
        <f ca="1">RANK(AW48,$AW$6:$AW$82)</f>
        <v>37</v>
      </c>
      <c r="AV48" t="str" cm="1">
        <f t="array" aca="1" ref="AV48" ca="1">IFERROR(INDEX([1]CHW!A$6:A$82, SMALL(IF([1]CHW!AS$6:AS$82&gt;0, ROW([1]CHW!A$6:A$82)-ROW([1]CHW!A$6)+1),ROWS([1]CHW!A$6:A48))),"")</f>
        <v xml:space="preserve">Hubbs 2 </v>
      </c>
      <c r="AW48" s="34">
        <f ca="1">IFERROR(VLOOKUP(AV48,$AQ$6:$AS$82,3,FALSE),0)</f>
        <v>7.3757500000000018</v>
      </c>
      <c r="AY48">
        <f ca="1">RANK(BA48,$BA$6:$BA$82,1)</f>
        <v>20</v>
      </c>
      <c r="AZ48" t="str" cm="1">
        <f t="array" aca="1" ref="AZ48" ca="1">IFERROR(INDEX([1]CHW!A$6:A$82, SMALL(IF([1]CHW!AS$6:AS$82&lt;0, ROW([1]CHW!A$6:A$82)-ROW([1]CHW!A$6)+1),ROWS([1]CHW!A$6:A48))),"")</f>
        <v/>
      </c>
      <c r="BA48" s="35">
        <f ca="1">IFERROR(VLOOKUP(AZ48,$AQ$6:$AS$82,3,FALSE),0)</f>
        <v>0</v>
      </c>
      <c r="BC48">
        <f t="shared" si="16"/>
        <v>43</v>
      </c>
      <c r="BD48" t="str">
        <f ca="1">IFERROR(VLOOKUP(BC48,$AU$6:$AV$82,2,FALSE),"")</f>
        <v>Cog Sci 1</v>
      </c>
      <c r="BE48" t="str">
        <f ca="1">IFERROR(VLOOKUP(BC48,$AY$6:$AZ$82,2,FALSE),"")</f>
        <v/>
      </c>
    </row>
    <row r="49" spans="1:57" x14ac:dyDescent="0.25">
      <c r="A49" t="s">
        <v>74</v>
      </c>
      <c r="B49" s="31">
        <v>4.7482500000000005</v>
      </c>
      <c r="C49" s="31">
        <v>4.0462499999999997</v>
      </c>
      <c r="D49" s="31">
        <v>5.6812500000000021</v>
      </c>
      <c r="E49" s="31">
        <v>6.4537499999999985</v>
      </c>
      <c r="F49" s="31">
        <v>5.5737500000000013</v>
      </c>
      <c r="G49" s="31">
        <v>6.5157500000000024</v>
      </c>
      <c r="H49" s="31">
        <v>3.2877500000000004</v>
      </c>
      <c r="I49" s="32">
        <f t="shared" si="17"/>
        <v>36.306750000000008</v>
      </c>
      <c r="K49" s="31">
        <v>24.842500000000008</v>
      </c>
      <c r="L49" s="31">
        <v>19.156750000000002</v>
      </c>
      <c r="M49" s="31">
        <v>18.596999999999991</v>
      </c>
      <c r="N49" s="31">
        <v>17.016749999999998</v>
      </c>
      <c r="O49" s="31">
        <v>17.254499999999997</v>
      </c>
      <c r="P49" s="31">
        <v>18.409749999999992</v>
      </c>
      <c r="Q49" s="31">
        <v>16.590749999999993</v>
      </c>
      <c r="R49" s="32">
        <f t="shared" si="3"/>
        <v>131.86799999999997</v>
      </c>
      <c r="T49" s="36">
        <v>-3.9157313483937103E-11</v>
      </c>
      <c r="U49">
        <v>2.01401561626925</v>
      </c>
      <c r="V49">
        <v>-1.05609251664785E-2</v>
      </c>
      <c r="W49" s="36">
        <v>-6.3867089704474104E-5</v>
      </c>
      <c r="X49" s="33">
        <v>0.82050243520576005</v>
      </c>
      <c r="Z49" s="31">
        <f t="shared" si="6"/>
        <v>8.5076283122967453</v>
      </c>
      <c r="AA49" s="31">
        <f t="shared" si="7"/>
        <v>6.7456946262262107</v>
      </c>
      <c r="AB49" s="31">
        <f t="shared" si="8"/>
        <v>3.9038138639258335</v>
      </c>
      <c r="AC49" s="31">
        <f t="shared" si="9"/>
        <v>10.460513541203937</v>
      </c>
      <c r="AD49" s="31">
        <f t="shared" si="10"/>
        <v>5.1068082794084546</v>
      </c>
      <c r="AE49" s="31">
        <f t="shared" si="11"/>
        <v>7.3256810344301329</v>
      </c>
      <c r="AF49" s="31">
        <f t="shared" si="12"/>
        <v>11.797014752485723</v>
      </c>
      <c r="AG49" s="32">
        <f t="shared" si="5"/>
        <v>53.847154409977037</v>
      </c>
      <c r="AI49" s="33">
        <f t="shared" si="19"/>
        <v>-0.44188323399871843</v>
      </c>
      <c r="AJ49" s="33">
        <f t="shared" si="19"/>
        <v>-0.40017296598799335</v>
      </c>
      <c r="AK49" s="33">
        <f t="shared" si="19"/>
        <v>0.4553076038022742</v>
      </c>
      <c r="AL49" s="33">
        <f t="shared" si="18"/>
        <v>-0.38303698240256628</v>
      </c>
      <c r="AM49" s="33">
        <f t="shared" si="18"/>
        <v>9.1435138161410426E-2</v>
      </c>
      <c r="AN49" s="33">
        <f t="shared" si="18"/>
        <v>-0.11056051043220656</v>
      </c>
      <c r="AO49" s="33">
        <f t="shared" si="18"/>
        <v>-0.72130661281853137</v>
      </c>
      <c r="AQ49" t="s">
        <v>74</v>
      </c>
      <c r="AR49" s="33">
        <f t="shared" si="14"/>
        <v>-0.32574431466571735</v>
      </c>
      <c r="AS49" s="34">
        <f t="shared" si="15"/>
        <v>-17.540404409977029</v>
      </c>
      <c r="AU49">
        <f ca="1">RANK(AW49,$AW$6:$AW$82)</f>
        <v>25</v>
      </c>
      <c r="AV49" t="str" cm="1">
        <f t="array" aca="1" ref="AV49" ca="1">IFERROR(INDEX([1]CHW!A$6:A$82, SMALL(IF([1]CHW!AS$6:AS$82&gt;0, ROW([1]CHW!A$6:A$82)-ROW([1]CHW!A$6)+1),ROWS([1]CHW!A$6:A49))),"")</f>
        <v>Hubbs 3</v>
      </c>
      <c r="AW49" s="34">
        <f ca="1">IFERROR(VLOOKUP(AV49,$AQ$6:$AS$82,3,FALSE),0)</f>
        <v>36.417250000000003</v>
      </c>
      <c r="AY49">
        <f ca="1">RANK(BA49,$BA$6:$BA$82,1)</f>
        <v>20</v>
      </c>
      <c r="AZ49" t="str" cm="1">
        <f t="array" aca="1" ref="AZ49" ca="1">IFERROR(INDEX([1]CHW!A$6:A$82, SMALL(IF([1]CHW!AS$6:AS$82&lt;0, ROW([1]CHW!A$6:A$82)-ROW([1]CHW!A$6)+1),ROWS([1]CHW!A$6:A49))),"")</f>
        <v/>
      </c>
      <c r="BA49" s="35">
        <f ca="1">IFERROR(VLOOKUP(AZ49,$AQ$6:$AS$82,3,FALSE),0)</f>
        <v>0</v>
      </c>
      <c r="BC49">
        <f t="shared" si="16"/>
        <v>44</v>
      </c>
      <c r="BD49" t="str">
        <f ca="1">IFERROR(VLOOKUP(BC49,$AU$6:$AV$82,2,FALSE),"")</f>
        <v>Bio</v>
      </c>
      <c r="BE49" t="str">
        <f ca="1">IFERROR(VLOOKUP(BC49,$AY$6:$AZ$82,2,FALSE),"")</f>
        <v/>
      </c>
    </row>
    <row r="50" spans="1:57" x14ac:dyDescent="0.25">
      <c r="A50" t="s">
        <v>75</v>
      </c>
      <c r="B50" s="31">
        <v>4.1930000000000023</v>
      </c>
      <c r="C50" s="31">
        <v>2.6797500000000016</v>
      </c>
      <c r="D50" s="31">
        <v>2.7767500000000012</v>
      </c>
      <c r="E50" s="31">
        <v>3.2250000000000019</v>
      </c>
      <c r="F50" s="31">
        <v>2.3622500000000013</v>
      </c>
      <c r="G50" s="31">
        <v>3.9232500000000017</v>
      </c>
      <c r="H50" s="31">
        <v>2.4642500000000016</v>
      </c>
      <c r="I50" s="32">
        <f t="shared" si="17"/>
        <v>21.624250000000011</v>
      </c>
      <c r="K50" s="31">
        <v>21.10125</v>
      </c>
      <c r="L50" s="31">
        <v>15.666499999999996</v>
      </c>
      <c r="M50" s="31">
        <v>12.798250000000003</v>
      </c>
      <c r="N50" s="31">
        <v>10.626249999999999</v>
      </c>
      <c r="O50" s="31">
        <v>10.384749999999991</v>
      </c>
      <c r="P50" s="31">
        <v>9.9752500000000008</v>
      </c>
      <c r="Q50" s="31">
        <v>8.4052500000000023</v>
      </c>
      <c r="R50" s="32">
        <f t="shared" si="3"/>
        <v>88.957499999999982</v>
      </c>
      <c r="T50" s="36">
        <v>-3.2692556711569399E-11</v>
      </c>
      <c r="U50">
        <v>1.67201100566017</v>
      </c>
      <c r="V50">
        <v>2.00469495443844E-2</v>
      </c>
      <c r="W50" s="36">
        <v>-5.3322822026962303E-5</v>
      </c>
      <c r="X50" s="33">
        <v>0.57806841906073303</v>
      </c>
      <c r="Z50" s="31">
        <f t="shared" si="6"/>
        <v>8.3430700684183705</v>
      </c>
      <c r="AA50" s="31">
        <f t="shared" si="7"/>
        <v>5.9076241397491316</v>
      </c>
      <c r="AB50" s="31">
        <f t="shared" si="8"/>
        <v>1.4070517519982246</v>
      </c>
      <c r="AC50" s="31">
        <f t="shared" si="9"/>
        <v>5.702463725839948</v>
      </c>
      <c r="AD50" s="31">
        <f t="shared" si="10"/>
        <v>1.1555131864798227</v>
      </c>
      <c r="AE50" s="31">
        <f t="shared" si="11"/>
        <v>1.4991568026878213</v>
      </c>
      <c r="AF50" s="31">
        <f t="shared" si="12"/>
        <v>4.8308951252975589</v>
      </c>
      <c r="AG50" s="32">
        <f t="shared" si="5"/>
        <v>28.845774800470878</v>
      </c>
      <c r="AI50" s="33">
        <f t="shared" si="19"/>
        <v>-0.49742721017385794</v>
      </c>
      <c r="AJ50" s="33">
        <f t="shared" si="19"/>
        <v>-0.54639125025415081</v>
      </c>
      <c r="AK50" s="33">
        <f t="shared" si="19"/>
        <v>0.97345264383957408</v>
      </c>
      <c r="AL50" s="33">
        <f t="shared" si="18"/>
        <v>-0.43445497331506944</v>
      </c>
      <c r="AM50" s="33">
        <f t="shared" si="18"/>
        <v>1.0443297641599441</v>
      </c>
      <c r="AN50" s="33">
        <f t="shared" si="18"/>
        <v>1.6169710819882557</v>
      </c>
      <c r="AO50" s="33">
        <f t="shared" si="18"/>
        <v>-0.48989784789662222</v>
      </c>
      <c r="AQ50" t="s">
        <v>75</v>
      </c>
      <c r="AR50" s="33">
        <f t="shared" si="14"/>
        <v>-0.25034948273786645</v>
      </c>
      <c r="AS50" s="34">
        <f t="shared" si="15"/>
        <v>-7.221524800470867</v>
      </c>
      <c r="AU50">
        <f ca="1">RANK(AW50,$AW$6:$AW$82)</f>
        <v>38</v>
      </c>
      <c r="AV50" t="str" cm="1">
        <f t="array" aca="1" ref="AV50" ca="1">IFERROR(INDEX([1]CHW!A$6:A$82, SMALL(IF([1]CHW!AS$6:AS$82&gt;0, ROW([1]CHW!A$6:A$82)-ROW([1]CHW!A$6)+1),ROWS([1]CHW!A$6:A50))),"")</f>
        <v>CSE EBU 2</v>
      </c>
      <c r="AW50" s="34">
        <f ca="1">IFERROR(VLOOKUP(AV50,$AQ$6:$AS$82,3,FALSE),0)</f>
        <v>4.1947836026461118</v>
      </c>
      <c r="AY50">
        <f ca="1">RANK(BA50,$BA$6:$BA$82,1)</f>
        <v>20</v>
      </c>
      <c r="AZ50" t="str" cm="1">
        <f t="array" aca="1" ref="AZ50" ca="1">IFERROR(INDEX([1]CHW!A$6:A$82, SMALL(IF([1]CHW!AS$6:AS$82&lt;0, ROW([1]CHW!A$6:A$82)-ROW([1]CHW!A$6)+1),ROWS([1]CHW!A$6:A50))),"")</f>
        <v/>
      </c>
      <c r="BA50" s="35">
        <f ca="1">IFERROR(VLOOKUP(AZ50,$AQ$6:$AS$82,3,FALSE),0)</f>
        <v>0</v>
      </c>
      <c r="BC50">
        <f t="shared" si="16"/>
        <v>45</v>
      </c>
      <c r="BD50" t="str">
        <f ca="1">IFERROR(VLOOKUP(BC50,$AU$6:$AV$82,2,FALSE),"")</f>
        <v/>
      </c>
      <c r="BE50" t="str">
        <f ca="1">IFERROR(VLOOKUP(BC50,$AY$6:$AZ$82,2,FALSE),"")</f>
        <v/>
      </c>
    </row>
    <row r="51" spans="1:57" x14ac:dyDescent="0.25">
      <c r="A51" t="s">
        <v>76</v>
      </c>
      <c r="B51" s="31">
        <v>4.7475000000000005</v>
      </c>
      <c r="C51" s="31">
        <v>3.1719999999999988</v>
      </c>
      <c r="D51" s="31">
        <v>2.5812499999999998</v>
      </c>
      <c r="E51" s="31">
        <v>2.8614999999999999</v>
      </c>
      <c r="F51" s="31">
        <v>1.5169999999999995</v>
      </c>
      <c r="G51" s="31">
        <v>6.1447500000000028</v>
      </c>
      <c r="H51" s="31">
        <v>4.2975000000000003</v>
      </c>
      <c r="I51" s="32">
        <f t="shared" si="17"/>
        <v>25.3215</v>
      </c>
      <c r="K51" s="31">
        <v>31.877750000000002</v>
      </c>
      <c r="L51" s="31">
        <v>20.967000000000002</v>
      </c>
      <c r="M51" s="31">
        <v>15.692999999999993</v>
      </c>
      <c r="N51" s="31">
        <v>14.180750000000003</v>
      </c>
      <c r="O51" s="31">
        <v>14.472</v>
      </c>
      <c r="P51" s="31">
        <v>14.710000000000004</v>
      </c>
      <c r="Q51" s="31">
        <v>13.175499999999998</v>
      </c>
      <c r="R51" s="32">
        <f t="shared" si="3"/>
        <v>125.07600000000001</v>
      </c>
      <c r="T51" s="36">
        <v>-7.9446753461946898E-11</v>
      </c>
      <c r="U51">
        <v>3.70271595876482</v>
      </c>
      <c r="V51">
        <v>-1.00404138643365E-2</v>
      </c>
      <c r="W51">
        <v>-1.2958071803093499E-4</v>
      </c>
      <c r="X51" s="33">
        <v>0.75681969846367303</v>
      </c>
      <c r="Z51" s="31">
        <f t="shared" si="6"/>
        <v>2.0927292304606055</v>
      </c>
      <c r="AA51" s="31">
        <f t="shared" si="7"/>
        <v>-1.6813862921859482</v>
      </c>
      <c r="AB51" s="31">
        <f t="shared" si="8"/>
        <v>-11.072800130476395</v>
      </c>
      <c r="AC51" s="31">
        <f t="shared" si="9"/>
        <v>2.2857425081737119</v>
      </c>
      <c r="AD51" s="31">
        <f t="shared" si="10"/>
        <v>-7.5989725689222496</v>
      </c>
      <c r="AE51" s="31">
        <f t="shared" si="11"/>
        <v>-5.4460832150425347</v>
      </c>
      <c r="AF51" s="31">
        <f t="shared" si="12"/>
        <v>4.4854617912769754</v>
      </c>
      <c r="AG51" s="32">
        <f t="shared" si="5"/>
        <v>-16.935308676715835</v>
      </c>
      <c r="AI51" s="33">
        <f t="shared" si="19"/>
        <v>1.26856868576117</v>
      </c>
      <c r="AJ51" s="33">
        <f t="shared" si="19"/>
        <v>-2.8865385157126049</v>
      </c>
      <c r="AK51" s="33">
        <f t="shared" si="19"/>
        <v>-1.2331162822035826</v>
      </c>
      <c r="AL51" s="33">
        <f t="shared" si="18"/>
        <v>0.25189079249626989</v>
      </c>
      <c r="AM51" s="33">
        <f t="shared" si="18"/>
        <v>-1.1996322511024873</v>
      </c>
      <c r="AN51" s="33">
        <f t="shared" si="18"/>
        <v>-2.1282879378390129</v>
      </c>
      <c r="AO51" s="33">
        <f t="shared" si="18"/>
        <v>-4.1904668911127624E-2</v>
      </c>
      <c r="AQ51" t="s">
        <v>76</v>
      </c>
      <c r="AR51" s="33">
        <f t="shared" si="14"/>
        <v>-2.4951897531583964</v>
      </c>
      <c r="AS51" s="34">
        <f t="shared" si="15"/>
        <v>42.256808676715835</v>
      </c>
      <c r="AU51">
        <f ca="1">RANK(AW51,$AW$6:$AW$82)</f>
        <v>1</v>
      </c>
      <c r="AV51" t="str" cm="1">
        <f t="array" aca="1" ref="AV51" ca="1">IFERROR(INDEX([1]CHW!A$6:A$82, SMALL(IF([1]CHW!AS$6:AS$82&gt;0, ROW([1]CHW!A$6:A$82)-ROW([1]CHW!A$6)+1),ROWS([1]CHW!A$6:A51))),"")</f>
        <v>Urey Annex</v>
      </c>
      <c r="AW51" s="34">
        <f ca="1">IFERROR(VLOOKUP(AV51,$AQ$6:$AS$82,3,FALSE),0)</f>
        <v>424.67500000000001</v>
      </c>
      <c r="AY51">
        <f ca="1">RANK(BA51,$BA$6:$BA$82,1)</f>
        <v>20</v>
      </c>
      <c r="AZ51" t="str" cm="1">
        <f t="array" aca="1" ref="AZ51" ca="1">IFERROR(INDEX([1]CHW!A$6:A$82, SMALL(IF([1]CHW!AS$6:AS$82&lt;0, ROW([1]CHW!A$6:A$82)-ROW([1]CHW!A$6)+1),ROWS([1]CHW!A$6:A51))),"")</f>
        <v/>
      </c>
      <c r="BA51" s="35">
        <f ca="1">IFERROR(VLOOKUP(AZ51,$AQ$6:$AS$82,3,FALSE),0)</f>
        <v>0</v>
      </c>
      <c r="BC51">
        <f t="shared" si="16"/>
        <v>46</v>
      </c>
      <c r="BD51" t="str">
        <f ca="1">IFERROR(VLOOKUP(BC51,$AU$6:$AV$82,2,FALSE),"")</f>
        <v/>
      </c>
      <c r="BE51" t="str">
        <f ca="1">IFERROR(VLOOKUP(BC51,$AY$6:$AZ$82,2,FALSE),"")</f>
        <v/>
      </c>
    </row>
    <row r="52" spans="1:57" x14ac:dyDescent="0.25">
      <c r="A52" t="s">
        <v>77</v>
      </c>
      <c r="B52" s="31">
        <v>12.68075</v>
      </c>
      <c r="C52" s="31">
        <v>13.193000000000001</v>
      </c>
      <c r="D52" s="31">
        <v>11.464499999999997</v>
      </c>
      <c r="E52" s="31">
        <v>10.866500000000002</v>
      </c>
      <c r="F52" s="31">
        <v>12.13625</v>
      </c>
      <c r="G52" s="31">
        <v>6.7135000000000007</v>
      </c>
      <c r="H52" s="31">
        <v>7.7372499999999977</v>
      </c>
      <c r="I52" s="32">
        <f t="shared" si="17"/>
        <v>74.791750000000008</v>
      </c>
      <c r="K52" s="31">
        <v>17.98725000000001</v>
      </c>
      <c r="L52" s="31">
        <v>13.922250000000007</v>
      </c>
      <c r="M52" s="31">
        <v>10.208500000000003</v>
      </c>
      <c r="N52" s="31">
        <v>9.6482500000000044</v>
      </c>
      <c r="O52" s="31">
        <v>10.957499999999998</v>
      </c>
      <c r="P52" s="31">
        <v>6.8122499999999979</v>
      </c>
      <c r="Q52" s="31">
        <v>5.6967500000000006</v>
      </c>
      <c r="R52" s="32">
        <f t="shared" si="3"/>
        <v>75.23275000000001</v>
      </c>
      <c r="T52" s="36">
        <v>-1.7102067055734601E-11</v>
      </c>
      <c r="U52">
        <v>0.86515218148219597</v>
      </c>
      <c r="V52">
        <v>2.5378145398702701E-2</v>
      </c>
      <c r="W52" s="36">
        <v>-2.7894131593293798E-5</v>
      </c>
      <c r="X52" s="33">
        <v>0.64194531883351702</v>
      </c>
      <c r="Z52" s="31">
        <f t="shared" si="6"/>
        <v>11.803651288688499</v>
      </c>
      <c r="AA52" s="31">
        <f t="shared" si="7"/>
        <v>9.1562119763357046</v>
      </c>
      <c r="AB52" s="31">
        <f t="shared" si="8"/>
        <v>4.7343396579088335</v>
      </c>
      <c r="AC52" s="31">
        <f t="shared" si="9"/>
        <v>7.3707313020443053</v>
      </c>
      <c r="AD52" s="31">
        <f t="shared" si="10"/>
        <v>6.6273703271998983</v>
      </c>
      <c r="AE52" s="31">
        <f t="shared" si="11"/>
        <v>2.8042152668847322</v>
      </c>
      <c r="AF52" s="31">
        <f t="shared" si="12"/>
        <v>4.0582419766274569</v>
      </c>
      <c r="AG52" s="32">
        <f t="shared" si="5"/>
        <v>46.55476179568943</v>
      </c>
      <c r="AI52" s="33">
        <f t="shared" si="19"/>
        <v>7.4307406230479614E-2</v>
      </c>
      <c r="AJ52" s="33">
        <f t="shared" si="19"/>
        <v>0.44087970375712188</v>
      </c>
      <c r="AK52" s="33">
        <f t="shared" si="19"/>
        <v>1.4215626314111751</v>
      </c>
      <c r="AL52" s="33">
        <f t="shared" si="18"/>
        <v>0.47427704995651243</v>
      </c>
      <c r="AM52" s="33">
        <f t="shared" si="18"/>
        <v>0.83123160481777925</v>
      </c>
      <c r="AN52" s="33">
        <f t="shared" si="18"/>
        <v>1.394074406227088</v>
      </c>
      <c r="AO52" s="33">
        <f t="shared" si="18"/>
        <v>0.90655215843731607</v>
      </c>
      <c r="AQ52" t="s">
        <v>77</v>
      </c>
      <c r="AR52" s="33">
        <f t="shared" si="14"/>
        <v>0.60653276088559172</v>
      </c>
      <c r="AS52" s="34">
        <f t="shared" si="15"/>
        <v>28.236988204310578</v>
      </c>
      <c r="AU52">
        <f ca="1">RANK(AW52,$AW$6:$AW$82)</f>
        <v>44</v>
      </c>
      <c r="AV52" t="str" cm="1">
        <f t="array" aca="1" ref="AV52" ca="1">IFERROR(INDEX([1]CHW!A$6:A$82, SMALL(IF([1]CHW!AS$6:AS$82&gt;0, ROW([1]CHW!A$6:A$82)-ROW([1]CHW!A$6)+1),ROWS([1]CHW!A$6:A52))),"")</f>
        <v/>
      </c>
      <c r="AW52" s="34">
        <f ca="1">IFERROR(VLOOKUP(AV52,$AQ$6:$AS$82,3,FALSE),0)</f>
        <v>0</v>
      </c>
      <c r="AY52">
        <f ca="1">RANK(BA52,$BA$6:$BA$82,1)</f>
        <v>20</v>
      </c>
      <c r="AZ52" t="str" cm="1">
        <f t="array" aca="1" ref="AZ52" ca="1">IFERROR(INDEX([1]CHW!A$6:A$82, SMALL(IF([1]CHW!AS$6:AS$82&lt;0, ROW([1]CHW!A$6:A$82)-ROW([1]CHW!A$6)+1),ROWS([1]CHW!A$6:A52))),"")</f>
        <v/>
      </c>
      <c r="BA52" s="35">
        <f ca="1">IFERROR(VLOOKUP(AZ52,$AQ$6:$AS$82,3,FALSE),0)</f>
        <v>0</v>
      </c>
      <c r="BC52">
        <f t="shared" si="16"/>
        <v>47</v>
      </c>
      <c r="BD52" t="str">
        <f ca="1">IFERROR(VLOOKUP(BC52,$AU$6:$AV$82,2,FALSE),"")</f>
        <v/>
      </c>
      <c r="BE52" t="str">
        <f ca="1">IFERROR(VLOOKUP(BC52,$AY$6:$AZ$82,2,FALSE),"")</f>
        <v/>
      </c>
    </row>
    <row r="53" spans="1:57" x14ac:dyDescent="0.25">
      <c r="A53" t="s">
        <v>78</v>
      </c>
      <c r="B53" s="31">
        <v>31.559750000000008</v>
      </c>
      <c r="C53" s="31">
        <v>29.644500000000008</v>
      </c>
      <c r="D53" s="31">
        <v>25.853250000000003</v>
      </c>
      <c r="E53" s="31">
        <v>26.017999999999994</v>
      </c>
      <c r="F53" s="31">
        <v>26.537499999999998</v>
      </c>
      <c r="G53" s="31">
        <v>28.572000000000003</v>
      </c>
      <c r="H53" s="31">
        <v>28.886250000000018</v>
      </c>
      <c r="I53" s="32">
        <f t="shared" si="17"/>
        <v>197.07125000000002</v>
      </c>
      <c r="K53" s="31">
        <v>43.932999999999993</v>
      </c>
      <c r="L53" s="31">
        <v>48.689749999999997</v>
      </c>
      <c r="M53" s="31">
        <v>37.478500000000004</v>
      </c>
      <c r="N53" s="31">
        <v>33.923249999999989</v>
      </c>
      <c r="O53" s="31">
        <v>35.529000000000003</v>
      </c>
      <c r="P53" s="31">
        <v>33.229250000000008</v>
      </c>
      <c r="Q53" s="31">
        <v>34.671250000000008</v>
      </c>
      <c r="R53" s="32">
        <f t="shared" si="3"/>
        <v>267.45400000000001</v>
      </c>
      <c r="T53" s="36">
        <v>-6.91751180080316E-11</v>
      </c>
      <c r="U53">
        <v>3.5464596173951501</v>
      </c>
      <c r="V53">
        <v>7.99326986527336E-2</v>
      </c>
      <c r="W53">
        <v>-1.12827288219698E-4</v>
      </c>
      <c r="X53" s="33">
        <v>0.85848782497409903</v>
      </c>
      <c r="Z53" s="31">
        <f t="shared" si="6"/>
        <v>17.9151424095013</v>
      </c>
      <c r="AA53" s="31">
        <f t="shared" si="7"/>
        <v>28.698026762047448</v>
      </c>
      <c r="AB53" s="31">
        <f t="shared" si="8"/>
        <v>14.365419007858094</v>
      </c>
      <c r="AC53" s="31">
        <f t="shared" si="9"/>
        <v>24.154115499684337</v>
      </c>
      <c r="AD53" s="31">
        <f t="shared" si="10"/>
        <v>17.06490728131908</v>
      </c>
      <c r="AE53" s="31">
        <f t="shared" si="11"/>
        <v>16.193928100168364</v>
      </c>
      <c r="AF53" s="31">
        <f t="shared" si="12"/>
        <v>27.616545746614634</v>
      </c>
      <c r="AG53" s="32">
        <f t="shared" si="5"/>
        <v>146.00808480719326</v>
      </c>
      <c r="AI53" s="33">
        <f t="shared" si="19"/>
        <v>0.76162428847131503</v>
      </c>
      <c r="AJ53" s="33">
        <f t="shared" si="19"/>
        <v>3.2980429135436286E-2</v>
      </c>
      <c r="AK53" s="33">
        <f t="shared" si="19"/>
        <v>0.79968645438451169</v>
      </c>
      <c r="AL53" s="33">
        <f t="shared" si="18"/>
        <v>7.7166332186331343E-2</v>
      </c>
      <c r="AM53" s="33">
        <f t="shared" si="18"/>
        <v>0.55509195347639229</v>
      </c>
      <c r="AN53" s="33">
        <f t="shared" si="18"/>
        <v>0.76436500293606635</v>
      </c>
      <c r="AO53" s="33">
        <f t="shared" si="18"/>
        <v>4.5976215310744681E-2</v>
      </c>
      <c r="AQ53" t="s">
        <v>78</v>
      </c>
      <c r="AR53" s="33">
        <f t="shared" si="14"/>
        <v>0.34972834045619289</v>
      </c>
      <c r="AS53" s="34">
        <f t="shared" si="15"/>
        <v>51.063165192806764</v>
      </c>
      <c r="AU53">
        <f ca="1">RANK(AW53,$AW$6:$AW$82)</f>
        <v>44</v>
      </c>
      <c r="AV53" t="str" cm="1">
        <f t="array" aca="1" ref="AV53" ca="1">IFERROR(INDEX([1]CHW!A$6:A$82, SMALL(IF([1]CHW!AS$6:AS$82&gt;0, ROW([1]CHW!A$6:A$82)-ROW([1]CHW!A$6)+1),ROWS([1]CHW!A$6:A53))),"")</f>
        <v/>
      </c>
      <c r="AW53" s="34">
        <f ca="1">IFERROR(VLOOKUP(AV53,$AQ$6:$AS$82,3,FALSE),0)</f>
        <v>0</v>
      </c>
      <c r="AY53">
        <f ca="1">RANK(BA53,$BA$6:$BA$82,1)</f>
        <v>20</v>
      </c>
      <c r="AZ53" t="str" cm="1">
        <f t="array" aca="1" ref="AZ53" ca="1">IFERROR(INDEX([1]CHW!A$6:A$82, SMALL(IF([1]CHW!AS$6:AS$82&lt;0, ROW([1]CHW!A$6:A$82)-ROW([1]CHW!A$6)+1),ROWS([1]CHW!A$6:A53))),"")</f>
        <v/>
      </c>
      <c r="BA53" s="35">
        <f ca="1">IFERROR(VLOOKUP(AZ53,$AQ$6:$AS$82,3,FALSE),0)</f>
        <v>0</v>
      </c>
      <c r="BC53">
        <f t="shared" si="16"/>
        <v>48</v>
      </c>
      <c r="BD53" t="str">
        <f ca="1">IFERROR(VLOOKUP(BC53,$AU$6:$AV$82,2,FALSE),"")</f>
        <v/>
      </c>
      <c r="BE53" t="str">
        <f ca="1">IFERROR(VLOOKUP(BC53,$AY$6:$AZ$82,2,FALSE),"")</f>
        <v/>
      </c>
    </row>
    <row r="54" spans="1:57" x14ac:dyDescent="0.25">
      <c r="A54" t="s">
        <v>79</v>
      </c>
      <c r="B54" s="31">
        <v>24.043000000000003</v>
      </c>
      <c r="C54" s="31">
        <v>23.602749999999997</v>
      </c>
      <c r="D54" s="31">
        <v>19.406999999999996</v>
      </c>
      <c r="E54" s="31">
        <v>19.707249999999998</v>
      </c>
      <c r="F54" s="31">
        <v>18.658000000000005</v>
      </c>
      <c r="G54" s="31">
        <v>24.265249999999995</v>
      </c>
      <c r="H54" s="31">
        <v>20.193000000000005</v>
      </c>
      <c r="I54" s="32">
        <f t="shared" si="17"/>
        <v>149.87625</v>
      </c>
      <c r="K54" s="31">
        <v>71.599250000000026</v>
      </c>
      <c r="L54" s="31">
        <v>51.006750000000004</v>
      </c>
      <c r="M54" s="31">
        <v>34.717750000000009</v>
      </c>
      <c r="N54" s="31">
        <v>32.404499999999992</v>
      </c>
      <c r="O54" s="31">
        <v>29.861250000000002</v>
      </c>
      <c r="P54" s="31">
        <v>34.938000000000009</v>
      </c>
      <c r="Q54" s="31">
        <v>28.814000000000004</v>
      </c>
      <c r="R54" s="32">
        <f t="shared" si="3"/>
        <v>283.34150000000005</v>
      </c>
      <c r="T54" s="36">
        <v>-1.46116878951319E-10</v>
      </c>
      <c r="U54">
        <v>6.8942632319374804</v>
      </c>
      <c r="V54">
        <v>0.101308063639773</v>
      </c>
      <c r="W54">
        <v>-2.3832226496162099E-4</v>
      </c>
      <c r="X54" s="33">
        <v>0.77974006469619395</v>
      </c>
      <c r="Z54" s="31">
        <f t="shared" si="6"/>
        <v>19.489847001357987</v>
      </c>
      <c r="AA54" s="31">
        <f t="shared" si="7"/>
        <v>11.107696089760339</v>
      </c>
      <c r="AB54" s="31">
        <f t="shared" si="8"/>
        <v>-11.752948062322446</v>
      </c>
      <c r="AC54" s="31">
        <f t="shared" si="9"/>
        <v>12.422223368191567</v>
      </c>
      <c r="AD54" s="31">
        <f t="shared" si="10"/>
        <v>-7.6647119285169651</v>
      </c>
      <c r="AE54" s="31">
        <f t="shared" si="11"/>
        <v>0.43603333848074044</v>
      </c>
      <c r="AF54" s="31">
        <f t="shared" si="12"/>
        <v>14.324787496505053</v>
      </c>
      <c r="AG54" s="32">
        <f t="shared" si="5"/>
        <v>38.362927303456274</v>
      </c>
      <c r="AI54" s="33">
        <f t="shared" si="19"/>
        <v>0.23361666196377875</v>
      </c>
      <c r="AJ54" s="33">
        <f t="shared" si="19"/>
        <v>1.1249005922801814</v>
      </c>
      <c r="AK54" s="33">
        <f t="shared" si="19"/>
        <v>-2.6512452788092276</v>
      </c>
      <c r="AL54" s="33">
        <f t="shared" si="18"/>
        <v>0.58645110588355076</v>
      </c>
      <c r="AM54" s="33">
        <f t="shared" si="18"/>
        <v>-3.4342728303436862</v>
      </c>
      <c r="AN54" s="33">
        <f t="shared" si="18"/>
        <v>54.649987876034366</v>
      </c>
      <c r="AO54" s="33">
        <f t="shared" si="18"/>
        <v>0.40965441930127566</v>
      </c>
      <c r="AQ54" t="s">
        <v>79</v>
      </c>
      <c r="AR54" s="33">
        <f t="shared" si="14"/>
        <v>2.9067991035839706</v>
      </c>
      <c r="AS54" s="34">
        <f t="shared" si="15"/>
        <v>111.51332269654372</v>
      </c>
      <c r="AU54">
        <f ca="1">RANK(AW54,$AW$6:$AW$82)</f>
        <v>44</v>
      </c>
      <c r="AV54" t="str" cm="1">
        <f t="array" aca="1" ref="AV54" ca="1">IFERROR(INDEX([1]CHW!A$6:A$82, SMALL(IF([1]CHW!AS$6:AS$82&gt;0, ROW([1]CHW!A$6:A$82)-ROW([1]CHW!A$6)+1),ROWS([1]CHW!A$6:A54))),"")</f>
        <v/>
      </c>
      <c r="AW54" s="34">
        <f ca="1">IFERROR(VLOOKUP(AV54,$AQ$6:$AS$82,3,FALSE),0)</f>
        <v>0</v>
      </c>
      <c r="AY54">
        <f ca="1">RANK(BA54,$BA$6:$BA$82,1)</f>
        <v>20</v>
      </c>
      <c r="AZ54" t="str" cm="1">
        <f t="array" aca="1" ref="AZ54" ca="1">IFERROR(INDEX([1]CHW!A$6:A$82, SMALL(IF([1]CHW!AS$6:AS$82&lt;0, ROW([1]CHW!A$6:A$82)-ROW([1]CHW!A$6)+1),ROWS([1]CHW!A$6:A54))),"")</f>
        <v/>
      </c>
      <c r="BA54" s="35">
        <f ca="1">IFERROR(VLOOKUP(AZ54,$AQ$6:$AS$82,3,FALSE),0)</f>
        <v>0</v>
      </c>
      <c r="BC54">
        <f t="shared" si="16"/>
        <v>49</v>
      </c>
      <c r="BD54" t="str">
        <f ca="1">IFERROR(VLOOKUP(BC54,$AU$6:$AV$82,2,FALSE),"")</f>
        <v/>
      </c>
      <c r="BE54" t="str">
        <f ca="1">IFERROR(VLOOKUP(BC54,$AY$6:$AZ$82,2,FALSE),"")</f>
        <v/>
      </c>
    </row>
    <row r="55" spans="1:57" x14ac:dyDescent="0.25">
      <c r="A55" t="s">
        <v>80</v>
      </c>
      <c r="B55" s="31">
        <v>52.263249999999985</v>
      </c>
      <c r="C55" s="31">
        <v>41.469750000000012</v>
      </c>
      <c r="D55" s="31">
        <v>39.840999999999994</v>
      </c>
      <c r="E55" s="31">
        <v>46.39</v>
      </c>
      <c r="F55" s="31">
        <v>39.273250000000012</v>
      </c>
      <c r="G55" s="31">
        <v>47.800250000000013</v>
      </c>
      <c r="H55" s="31">
        <v>43.190250000000013</v>
      </c>
      <c r="I55" s="32">
        <f t="shared" si="17"/>
        <v>310.22775000000001</v>
      </c>
      <c r="K55" s="31">
        <v>71.398750000000007</v>
      </c>
      <c r="L55" s="31">
        <v>58.063750000000027</v>
      </c>
      <c r="M55" s="31">
        <v>60.892749999999999</v>
      </c>
      <c r="N55" s="31">
        <v>61.37375000000003</v>
      </c>
      <c r="O55" s="31">
        <v>60.47825000000001</v>
      </c>
      <c r="P55" s="31">
        <v>59.356750000000027</v>
      </c>
      <c r="Q55" s="31">
        <v>59.212249999999983</v>
      </c>
      <c r="R55" s="32">
        <f t="shared" si="3"/>
        <v>430.77625000000012</v>
      </c>
      <c r="T55" s="36">
        <v>-4.5658126017860598E-11</v>
      </c>
      <c r="U55">
        <v>2.58972974980143</v>
      </c>
      <c r="V55">
        <v>9.5803761557623102E-2</v>
      </c>
      <c r="W55" s="36">
        <v>-7.4470168935674894E-5</v>
      </c>
      <c r="X55" s="33">
        <v>0.34471858031984098</v>
      </c>
      <c r="Z55" s="31">
        <f t="shared" si="6"/>
        <v>53.453075610907064</v>
      </c>
      <c r="AA55" s="31">
        <f t="shared" si="7"/>
        <v>44.178403004490605</v>
      </c>
      <c r="AB55" s="31">
        <f t="shared" si="8"/>
        <v>45.07373078257757</v>
      </c>
      <c r="AC55" s="31">
        <f t="shared" si="9"/>
        <v>54.921653021299051</v>
      </c>
      <c r="AD55" s="31">
        <f t="shared" si="10"/>
        <v>48.117945584278687</v>
      </c>
      <c r="AE55" s="31">
        <f t="shared" si="11"/>
        <v>47.869892565248307</v>
      </c>
      <c r="AF55" s="31">
        <f t="shared" si="12"/>
        <v>54.593343691200005</v>
      </c>
      <c r="AG55" s="32">
        <f t="shared" si="5"/>
        <v>348.20804426000126</v>
      </c>
      <c r="AI55" s="33">
        <f t="shared" si="19"/>
        <v>-2.2259254445300723E-2</v>
      </c>
      <c r="AJ55" s="33">
        <f t="shared" si="19"/>
        <v>-6.1311700294265192E-2</v>
      </c>
      <c r="AK55" s="33">
        <f t="shared" si="19"/>
        <v>-0.11609269283296587</v>
      </c>
      <c r="AL55" s="33">
        <f t="shared" si="18"/>
        <v>-0.1553422475829416</v>
      </c>
      <c r="AM55" s="33">
        <f t="shared" si="18"/>
        <v>-0.18381282652201289</v>
      </c>
      <c r="AN55" s="33">
        <f t="shared" si="18"/>
        <v>-1.4548301973598366E-3</v>
      </c>
      <c r="AO55" s="33">
        <f t="shared" si="18"/>
        <v>-0.20887333363752322</v>
      </c>
      <c r="AQ55" t="s">
        <v>80</v>
      </c>
      <c r="AR55" s="33">
        <f t="shared" si="14"/>
        <v>-0.10907356933902991</v>
      </c>
      <c r="AS55" s="34">
        <f t="shared" si="15"/>
        <v>-37.980294260001244</v>
      </c>
      <c r="AU55">
        <f ca="1">RANK(AW55,$AW$6:$AW$82)</f>
        <v>44</v>
      </c>
      <c r="AV55" t="str" cm="1">
        <f t="array" aca="1" ref="AV55" ca="1">IFERROR(INDEX([1]CHW!A$6:A$82, SMALL(IF([1]CHW!AS$6:AS$82&gt;0, ROW([1]CHW!A$6:A$82)-ROW([1]CHW!A$6)+1),ROWS([1]CHW!A$6:A55))),"")</f>
        <v/>
      </c>
      <c r="AW55" s="34">
        <f ca="1">IFERROR(VLOOKUP(AV55,$AQ$6:$AS$82,3,FALSE),0)</f>
        <v>0</v>
      </c>
      <c r="AY55">
        <f ca="1">RANK(BA55,$BA$6:$BA$82,1)</f>
        <v>20</v>
      </c>
      <c r="AZ55" t="str" cm="1">
        <f t="array" aca="1" ref="AZ55" ca="1">IFERROR(INDEX([1]CHW!A$6:A$82, SMALL(IF([1]CHW!AS$6:AS$82&lt;0, ROW([1]CHW!A$6:A$82)-ROW([1]CHW!A$6)+1),ROWS([1]CHW!A$6:A55))),"")</f>
        <v/>
      </c>
      <c r="BA55" s="35">
        <f ca="1">IFERROR(VLOOKUP(AZ55,$AQ$6:$AS$82,3,FALSE),0)</f>
        <v>0</v>
      </c>
      <c r="BC55">
        <f t="shared" si="16"/>
        <v>50</v>
      </c>
      <c r="BD55" t="str">
        <f ca="1">IFERROR(VLOOKUP(BC55,$AU$6:$AV$82,2,FALSE),"")</f>
        <v/>
      </c>
      <c r="BE55" t="str">
        <f ca="1">IFERROR(VLOOKUP(BC55,$AY$6:$AZ$82,2,FALSE),"")</f>
        <v/>
      </c>
    </row>
    <row r="56" spans="1:57" x14ac:dyDescent="0.25">
      <c r="A56" t="s">
        <v>81</v>
      </c>
      <c r="B56" s="31">
        <v>7.2389999999999972</v>
      </c>
      <c r="C56" s="31">
        <v>6.4869999999999983</v>
      </c>
      <c r="D56" s="31">
        <v>5.7164999999999999</v>
      </c>
      <c r="E56" s="31">
        <v>6.0052500000000011</v>
      </c>
      <c r="F56" s="31">
        <v>5.2055000000000007</v>
      </c>
      <c r="G56" s="31">
        <v>4.1337499999999983</v>
      </c>
      <c r="H56" s="31">
        <v>4.0367499999999987</v>
      </c>
      <c r="I56" s="32">
        <f t="shared" si="17"/>
        <v>38.82374999999999</v>
      </c>
      <c r="K56" s="31">
        <v>11.506499999999994</v>
      </c>
      <c r="L56" s="31">
        <v>6.5070000000000014</v>
      </c>
      <c r="M56" s="31">
        <v>4.1802500000000009</v>
      </c>
      <c r="N56" s="31">
        <v>3.9917499999999997</v>
      </c>
      <c r="O56" s="31">
        <v>3.2754999999999996</v>
      </c>
      <c r="P56" s="31">
        <v>1.6204999999999996</v>
      </c>
      <c r="Q56" s="31">
        <v>1.2352499999999993</v>
      </c>
      <c r="R56" s="32">
        <f t="shared" si="3"/>
        <v>32.316749999999992</v>
      </c>
      <c r="T56" s="36">
        <v>-2.2131826398214899E-11</v>
      </c>
      <c r="U56">
        <v>1.0424308646601099</v>
      </c>
      <c r="V56">
        <v>-1.7966909064520701E-2</v>
      </c>
      <c r="W56" s="36">
        <v>-3.60978621424765E-5</v>
      </c>
      <c r="X56" s="33">
        <v>0.74244442816845402</v>
      </c>
      <c r="Z56" s="31">
        <f t="shared" si="6"/>
        <v>2.6995238384129934</v>
      </c>
      <c r="AA56" s="31">
        <f t="shared" si="7"/>
        <v>-0.15524840709376519</v>
      </c>
      <c r="AB56" s="31">
        <f t="shared" si="8"/>
        <v>-3.7788559799098707</v>
      </c>
      <c r="AC56" s="31">
        <f t="shared" si="9"/>
        <v>0.37036103313008084</v>
      </c>
      <c r="AD56" s="31">
        <f t="shared" si="10"/>
        <v>-3.3874496741029532</v>
      </c>
      <c r="AE56" s="31">
        <f t="shared" si="11"/>
        <v>-4.435145031984014</v>
      </c>
      <c r="AF56" s="31">
        <f t="shared" si="12"/>
        <v>-1.4240888012990354</v>
      </c>
      <c r="AG56" s="32">
        <f t="shared" si="5"/>
        <v>-10.110903022846564</v>
      </c>
      <c r="AI56" s="33">
        <f t="shared" si="19"/>
        <v>1.6815840249277771</v>
      </c>
      <c r="AJ56" s="33">
        <f t="shared" si="19"/>
        <v>-42.784647723194048</v>
      </c>
      <c r="AK56" s="33">
        <f t="shared" si="19"/>
        <v>-2.5127594251782899</v>
      </c>
      <c r="AL56" s="33">
        <f t="shared" si="18"/>
        <v>15.214583778555328</v>
      </c>
      <c r="AM56" s="33">
        <f t="shared" si="18"/>
        <v>-2.5367017965745848</v>
      </c>
      <c r="AN56" s="33">
        <f t="shared" si="18"/>
        <v>-1.9320439287079663</v>
      </c>
      <c r="AO56" s="33">
        <f t="shared" si="18"/>
        <v>-3.834619580125711</v>
      </c>
      <c r="AQ56" t="s">
        <v>81</v>
      </c>
      <c r="AR56" s="33">
        <f t="shared" si="14"/>
        <v>-4.8397905619581127</v>
      </c>
      <c r="AS56" s="34">
        <f t="shared" si="15"/>
        <v>48.934653022846554</v>
      </c>
      <c r="AU56">
        <f ca="1">RANK(AW56,$AW$6:$AW$82)</f>
        <v>44</v>
      </c>
      <c r="AV56" t="str" cm="1">
        <f t="array" aca="1" ref="AV56" ca="1">IFERROR(INDEX([1]CHW!A$6:A$82, SMALL(IF([1]CHW!AS$6:AS$82&gt;0, ROW([1]CHW!A$6:A$82)-ROW([1]CHW!A$6)+1),ROWS([1]CHW!A$6:A56))),"")</f>
        <v/>
      </c>
      <c r="AW56" s="34">
        <f ca="1">IFERROR(VLOOKUP(AV56,$AQ$6:$AS$82,3,FALSE),0)</f>
        <v>0</v>
      </c>
      <c r="AY56">
        <f ca="1">RANK(BA56,$BA$6:$BA$82,1)</f>
        <v>20</v>
      </c>
      <c r="AZ56" t="str" cm="1">
        <f t="array" aca="1" ref="AZ56" ca="1">IFERROR(INDEX([1]CHW!A$6:A$82, SMALL(IF([1]CHW!AS$6:AS$82&lt;0, ROW([1]CHW!A$6:A$82)-ROW([1]CHW!A$6)+1),ROWS([1]CHW!A$6:A56))),"")</f>
        <v/>
      </c>
      <c r="BA56" s="35">
        <f ca="1">IFERROR(VLOOKUP(AZ56,$AQ$6:$AS$82,3,FALSE),0)</f>
        <v>0</v>
      </c>
      <c r="BC56">
        <f t="shared" si="16"/>
        <v>51</v>
      </c>
      <c r="BD56" t="str">
        <f ca="1">IFERROR(VLOOKUP(BC56,$AU$6:$AV$82,2,FALSE),"")</f>
        <v/>
      </c>
      <c r="BE56" t="str">
        <f ca="1">IFERROR(VLOOKUP(BC56,$AY$6:$AZ$82,2,FALSE),"")</f>
        <v/>
      </c>
    </row>
    <row r="57" spans="1:57" x14ac:dyDescent="0.25">
      <c r="A57" t="s">
        <v>82</v>
      </c>
      <c r="B57" s="31">
        <v>49.575999999999993</v>
      </c>
      <c r="C57" s="31">
        <v>41.608249999999991</v>
      </c>
      <c r="D57" s="31">
        <v>38.651749999999986</v>
      </c>
      <c r="E57" s="31">
        <v>39.644749999999981</v>
      </c>
      <c r="F57" s="31">
        <v>37.949999999999996</v>
      </c>
      <c r="G57" s="31">
        <v>45.094999999999992</v>
      </c>
      <c r="H57" s="31">
        <v>43.93575000000002</v>
      </c>
      <c r="I57" s="32">
        <f t="shared" si="17"/>
        <v>296.4615</v>
      </c>
      <c r="K57" s="31">
        <v>159.21350000000018</v>
      </c>
      <c r="L57" s="31">
        <v>124.11149999999989</v>
      </c>
      <c r="M57" s="31">
        <v>101.34949999999999</v>
      </c>
      <c r="N57" s="31">
        <v>95.56324999999994</v>
      </c>
      <c r="O57" s="31">
        <v>106.22549999999997</v>
      </c>
      <c r="P57" s="31">
        <v>103.74174999999997</v>
      </c>
      <c r="Q57" s="31">
        <v>102.85025</v>
      </c>
      <c r="R57" s="32">
        <f t="shared" si="3"/>
        <v>793.05524999999989</v>
      </c>
      <c r="T57" s="36">
        <v>-2.3285867626128702E-10</v>
      </c>
      <c r="U57">
        <v>11.654908867893701</v>
      </c>
      <c r="V57">
        <v>-0.12574417564454701</v>
      </c>
      <c r="W57">
        <v>-3.7980148553762099E-4</v>
      </c>
      <c r="X57" s="33">
        <v>0.81907738235487804</v>
      </c>
      <c r="Z57" s="31">
        <f t="shared" si="6"/>
        <v>62.870984345613124</v>
      </c>
      <c r="AA57" s="31">
        <f t="shared" si="7"/>
        <v>51.060992344194688</v>
      </c>
      <c r="AB57" s="31">
        <f t="shared" si="8"/>
        <v>14.497844822055185</v>
      </c>
      <c r="AC57" s="31">
        <f t="shared" si="9"/>
        <v>56.449180163655569</v>
      </c>
      <c r="AD57" s="31">
        <f t="shared" si="10"/>
        <v>33.994316980003873</v>
      </c>
      <c r="AE57" s="31">
        <f t="shared" si="11"/>
        <v>37.958455311884677</v>
      </c>
      <c r="AF57" s="31">
        <f t="shared" si="12"/>
        <v>74.192303426278954</v>
      </c>
      <c r="AG57" s="32">
        <f t="shared" si="5"/>
        <v>331.02407739368607</v>
      </c>
      <c r="AI57" s="33">
        <f t="shared" si="19"/>
        <v>-0.21146454893291008</v>
      </c>
      <c r="AJ57" s="33">
        <f t="shared" si="19"/>
        <v>-0.1851264910888363</v>
      </c>
      <c r="AK57" s="33">
        <f t="shared" si="19"/>
        <v>1.666034191592402</v>
      </c>
      <c r="AL57" s="33">
        <f t="shared" si="18"/>
        <v>-0.29769130596647725</v>
      </c>
      <c r="AM57" s="33">
        <f t="shared" si="18"/>
        <v>0.11636306804819563</v>
      </c>
      <c r="AN57" s="33">
        <f t="shared" si="18"/>
        <v>0.1880093546873306</v>
      </c>
      <c r="AO57" s="33">
        <f t="shared" si="18"/>
        <v>-0.4078125631500753</v>
      </c>
      <c r="AQ57" t="s">
        <v>82</v>
      </c>
      <c r="AR57" s="33">
        <f t="shared" si="14"/>
        <v>-0.10441106781661953</v>
      </c>
      <c r="AS57" s="34">
        <f t="shared" si="15"/>
        <v>-34.56257739368607</v>
      </c>
      <c r="AU57">
        <f ca="1">RANK(AW57,$AW$6:$AW$82)</f>
        <v>44</v>
      </c>
      <c r="AV57" t="str" cm="1">
        <f t="array" aca="1" ref="AV57" ca="1">IFERROR(INDEX([1]CHW!A$6:A$82, SMALL(IF([1]CHW!AS$6:AS$82&gt;0, ROW([1]CHW!A$6:A$82)-ROW([1]CHW!A$6)+1),ROWS([1]CHW!A$6:A57))),"")</f>
        <v/>
      </c>
      <c r="AW57" s="34">
        <f ca="1">IFERROR(VLOOKUP(AV57,$AQ$6:$AS$82,3,FALSE),0)</f>
        <v>0</v>
      </c>
      <c r="AY57">
        <f ca="1">RANK(BA57,$BA$6:$BA$82,1)</f>
        <v>20</v>
      </c>
      <c r="AZ57" t="str" cm="1">
        <f t="array" aca="1" ref="AZ57" ca="1">IFERROR(INDEX([1]CHW!A$6:A$82, SMALL(IF([1]CHW!AS$6:AS$82&lt;0, ROW([1]CHW!A$6:A$82)-ROW([1]CHW!A$6)+1),ROWS([1]CHW!A$6:A57))),"")</f>
        <v/>
      </c>
      <c r="BA57" s="35">
        <f ca="1">IFERROR(VLOOKUP(AZ57,$AQ$6:$AS$82,3,FALSE),0)</f>
        <v>0</v>
      </c>
      <c r="BC57">
        <f t="shared" si="16"/>
        <v>52</v>
      </c>
      <c r="BD57" t="str">
        <f ca="1">IFERROR(VLOOKUP(BC57,$AU$6:$AV$82,2,FALSE),"")</f>
        <v/>
      </c>
      <c r="BE57" t="str">
        <f ca="1">IFERROR(VLOOKUP(BC57,$AY$6:$AZ$82,2,FALSE),"")</f>
        <v/>
      </c>
    </row>
    <row r="58" spans="1:57" x14ac:dyDescent="0.25">
      <c r="A58" t="s">
        <v>83</v>
      </c>
      <c r="B58" s="31">
        <v>3.725750000000001</v>
      </c>
      <c r="C58" s="31">
        <v>3.0665</v>
      </c>
      <c r="D58" s="31">
        <v>1.9580000000000002</v>
      </c>
      <c r="E58" s="31">
        <v>2.53525</v>
      </c>
      <c r="F58" s="31">
        <v>2.6207499999999997</v>
      </c>
      <c r="G58" s="31">
        <v>4.4417499999999999</v>
      </c>
      <c r="H58" s="31">
        <v>6.2337499999999997</v>
      </c>
      <c r="I58" s="32">
        <f t="shared" si="17"/>
        <v>24.58175</v>
      </c>
      <c r="K58" s="31">
        <v>7.0930000000000009</v>
      </c>
      <c r="L58" s="31">
        <v>4.8174999999999981</v>
      </c>
      <c r="M58" s="31">
        <v>2.9142500000000005</v>
      </c>
      <c r="N58" s="31">
        <v>3.1460000000000008</v>
      </c>
      <c r="O58" s="31">
        <v>3.4362499999999998</v>
      </c>
      <c r="P58" s="31">
        <v>2.9617499999999999</v>
      </c>
      <c r="Q58" s="31">
        <v>5.4639999999999986</v>
      </c>
      <c r="R58" s="32">
        <f t="shared" si="3"/>
        <v>29.832750000000001</v>
      </c>
      <c r="T58" s="36">
        <v>-1.5275541715558701E-11</v>
      </c>
      <c r="U58">
        <v>0.73055657601275603</v>
      </c>
      <c r="V58">
        <v>-2.88603684236518E-3</v>
      </c>
      <c r="W58" s="36">
        <v>-2.4914997660296998E-5</v>
      </c>
      <c r="X58" s="33">
        <v>0.78524125156288205</v>
      </c>
      <c r="Z58" s="31">
        <f t="shared" si="6"/>
        <v>1.1919116278865403</v>
      </c>
      <c r="AA58" s="31">
        <f t="shared" si="7"/>
        <v>0.33223750421158371</v>
      </c>
      <c r="AB58" s="31">
        <f t="shared" si="8"/>
        <v>-2.3912493120503129</v>
      </c>
      <c r="AC58" s="31">
        <f t="shared" si="9"/>
        <v>0.7833315267978449</v>
      </c>
      <c r="AD58" s="31">
        <f t="shared" si="10"/>
        <v>-0.94443124521674804</v>
      </c>
      <c r="AE58" s="31">
        <f t="shared" si="11"/>
        <v>-1.0371296953591767</v>
      </c>
      <c r="AF58" s="31">
        <f t="shared" si="12"/>
        <v>3.7371656015047563</v>
      </c>
      <c r="AG58" s="32">
        <f t="shared" si="5"/>
        <v>1.6718360077744876</v>
      </c>
      <c r="AI58" s="33">
        <f t="shared" si="19"/>
        <v>2.1258609387059861</v>
      </c>
      <c r="AJ58" s="33">
        <f t="shared" si="19"/>
        <v>8.2298429922201546</v>
      </c>
      <c r="AK58" s="33">
        <f t="shared" si="19"/>
        <v>-1.8188188450836043</v>
      </c>
      <c r="AL58" s="33">
        <f t="shared" si="18"/>
        <v>2.2364968257613285</v>
      </c>
      <c r="AM58" s="33">
        <f t="shared" si="18"/>
        <v>-3.774950546451409</v>
      </c>
      <c r="AN58" s="33">
        <f t="shared" si="18"/>
        <v>-5.2827334130682102</v>
      </c>
      <c r="AO58" s="33">
        <f t="shared" si="18"/>
        <v>0.66804221827633292</v>
      </c>
      <c r="AQ58" t="s">
        <v>83</v>
      </c>
      <c r="AR58" s="33">
        <f t="shared" si="14"/>
        <v>13.703445724154907</v>
      </c>
      <c r="AS58" s="34">
        <f t="shared" si="15"/>
        <v>22.909913992225512</v>
      </c>
      <c r="AU58">
        <f ca="1">RANK(AW58,$AW$6:$AW$82)</f>
        <v>44</v>
      </c>
      <c r="AV58" t="str" cm="1">
        <f t="array" aca="1" ref="AV58" ca="1">IFERROR(INDEX([1]CHW!A$6:A$82, SMALL(IF([1]CHW!AS$6:AS$82&gt;0, ROW([1]CHW!A$6:A$82)-ROW([1]CHW!A$6)+1),ROWS([1]CHW!A$6:A58))),"")</f>
        <v/>
      </c>
      <c r="AW58" s="34">
        <f ca="1">IFERROR(VLOOKUP(AV58,$AQ$6:$AS$82,3,FALSE),0)</f>
        <v>0</v>
      </c>
      <c r="AY58">
        <f ca="1">RANK(BA58,$BA$6:$BA$82,1)</f>
        <v>20</v>
      </c>
      <c r="AZ58" t="str" cm="1">
        <f t="array" aca="1" ref="AZ58" ca="1">IFERROR(INDEX([1]CHW!A$6:A$82, SMALL(IF([1]CHW!AS$6:AS$82&lt;0, ROW([1]CHW!A$6:A$82)-ROW([1]CHW!A$6)+1),ROWS([1]CHW!A$6:A58))),"")</f>
        <v/>
      </c>
      <c r="BA58" s="35">
        <f ca="1">IFERROR(VLOOKUP(AZ58,$AQ$6:$AS$82,3,FALSE),0)</f>
        <v>0</v>
      </c>
      <c r="BC58">
        <f t="shared" si="16"/>
        <v>53</v>
      </c>
      <c r="BD58" t="str">
        <f ca="1">IFERROR(VLOOKUP(BC58,$AU$6:$AV$82,2,FALSE),"")</f>
        <v/>
      </c>
      <c r="BE58" t="str">
        <f ca="1">IFERROR(VLOOKUP(BC58,$AY$6:$AZ$82,2,FALSE),"")</f>
        <v/>
      </c>
    </row>
    <row r="59" spans="1:57" x14ac:dyDescent="0.25">
      <c r="A59" t="s">
        <v>84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0.11224999999999997</v>
      </c>
      <c r="H59" s="31">
        <v>0</v>
      </c>
      <c r="I59" s="32">
        <f t="shared" si="17"/>
        <v>0.11224999999999997</v>
      </c>
      <c r="K59" s="31">
        <v>2.0157499999999997</v>
      </c>
      <c r="L59" s="31">
        <v>1.7025000000000006</v>
      </c>
      <c r="M59" s="31">
        <v>1.3637499999999996</v>
      </c>
      <c r="N59" s="31">
        <v>1.3247500000000001</v>
      </c>
      <c r="O59" s="31">
        <v>1.2445000000000002</v>
      </c>
      <c r="P59" s="31">
        <v>1.2885</v>
      </c>
      <c r="Q59" s="31">
        <v>1.0925000000000002</v>
      </c>
      <c r="R59" s="32">
        <f t="shared" si="3"/>
        <v>10.032250000000001</v>
      </c>
      <c r="T59" s="36">
        <v>-3.0644869895021502E-12</v>
      </c>
      <c r="U59">
        <v>0.15469561512944299</v>
      </c>
      <c r="V59">
        <v>-7.6631350329451299E-3</v>
      </c>
      <c r="W59" s="36">
        <v>-4.9982964824008404E-6</v>
      </c>
      <c r="X59" s="33">
        <v>0.72073625872404601</v>
      </c>
      <c r="Z59" s="31">
        <f t="shared" si="6"/>
        <v>0.5699624948292783</v>
      </c>
      <c r="AA59" s="31">
        <f t="shared" si="7"/>
        <v>0.61959055584025613</v>
      </c>
      <c r="AB59" s="31">
        <f t="shared" si="8"/>
        <v>4.3086596018760304E-2</v>
      </c>
      <c r="AC59" s="31">
        <f t="shared" si="9"/>
        <v>0.69758174262821804</v>
      </c>
      <c r="AD59" s="31">
        <f t="shared" si="10"/>
        <v>0.10775708397633643</v>
      </c>
      <c r="AE59" s="31">
        <f t="shared" si="11"/>
        <v>0.26435742407373652</v>
      </c>
      <c r="AF59" s="31">
        <f t="shared" si="12"/>
        <v>0.62778675180259746</v>
      </c>
      <c r="AG59" s="32">
        <f t="shared" si="5"/>
        <v>2.9301226491691832</v>
      </c>
      <c r="AI59" s="33">
        <f t="shared" si="19"/>
        <v>-1</v>
      </c>
      <c r="AJ59" s="33">
        <f t="shared" si="19"/>
        <v>-1</v>
      </c>
      <c r="AK59" s="33">
        <f t="shared" si="19"/>
        <v>-1</v>
      </c>
      <c r="AL59" s="33">
        <f t="shared" si="18"/>
        <v>-1</v>
      </c>
      <c r="AM59" s="33">
        <f t="shared" si="18"/>
        <v>-1</v>
      </c>
      <c r="AN59" s="33">
        <f t="shared" si="18"/>
        <v>-0.57538548276711021</v>
      </c>
      <c r="AO59" s="33">
        <f t="shared" si="18"/>
        <v>-1</v>
      </c>
      <c r="AQ59" t="s">
        <v>84</v>
      </c>
      <c r="AR59" s="33">
        <f t="shared" si="14"/>
        <v>-0.96169102340073453</v>
      </c>
      <c r="AS59" s="34">
        <f t="shared" si="15"/>
        <v>-2.8178726491691832</v>
      </c>
      <c r="AU59">
        <f ca="1">RANK(AW59,$AW$6:$AW$82)</f>
        <v>44</v>
      </c>
      <c r="AV59" t="str" cm="1">
        <f t="array" aca="1" ref="AV59" ca="1">IFERROR(INDEX([1]CHW!A$6:A$82, SMALL(IF([1]CHW!AS$6:AS$82&gt;0, ROW([1]CHW!A$6:A$82)-ROW([1]CHW!A$6)+1),ROWS([1]CHW!A$6:A59))),"")</f>
        <v/>
      </c>
      <c r="AW59" s="34">
        <f ca="1">IFERROR(VLOOKUP(AV59,$AQ$6:$AS$82,3,FALSE),0)</f>
        <v>0</v>
      </c>
      <c r="AY59">
        <f ca="1">RANK(BA59,$BA$6:$BA$82,1)</f>
        <v>20</v>
      </c>
      <c r="AZ59" t="str" cm="1">
        <f t="array" aca="1" ref="AZ59" ca="1">IFERROR(INDEX([1]CHW!A$6:A$82, SMALL(IF([1]CHW!AS$6:AS$82&lt;0, ROW([1]CHW!A$6:A$82)-ROW([1]CHW!A$6)+1),ROWS([1]CHW!A$6:A59))),"")</f>
        <v/>
      </c>
      <c r="BA59" s="35">
        <f ca="1">IFERROR(VLOOKUP(AZ59,$AQ$6:$AS$82,3,FALSE),0)</f>
        <v>0</v>
      </c>
      <c r="BC59">
        <f t="shared" si="16"/>
        <v>54</v>
      </c>
      <c r="BD59" t="str">
        <f ca="1">IFERROR(VLOOKUP(BC59,$AU$6:$AV$82,2,FALSE),"")</f>
        <v/>
      </c>
      <c r="BE59" t="str">
        <f ca="1">IFERROR(VLOOKUP(BC59,$AY$6:$AZ$82,2,FALSE),"")</f>
        <v/>
      </c>
    </row>
    <row r="60" spans="1:57" x14ac:dyDescent="0.25">
      <c r="A60" t="s">
        <v>85</v>
      </c>
      <c r="B60" s="31">
        <v>4.5072499999999991</v>
      </c>
      <c r="C60" s="31">
        <v>3.5947499999999994</v>
      </c>
      <c r="D60" s="31">
        <v>2.6240000000000014</v>
      </c>
      <c r="E60" s="31">
        <v>3.0444999999999993</v>
      </c>
      <c r="F60" s="31">
        <v>2.4952500000000004</v>
      </c>
      <c r="G60" s="31">
        <v>3.7554999999999996</v>
      </c>
      <c r="H60" s="31">
        <v>4.1429999999999998</v>
      </c>
      <c r="I60" s="32">
        <f t="shared" si="17"/>
        <v>24.164249999999996</v>
      </c>
      <c r="K60" s="31">
        <v>16.278000000000002</v>
      </c>
      <c r="L60" s="31">
        <v>13.171999999999995</v>
      </c>
      <c r="M60" s="31">
        <v>8.1172499999999985</v>
      </c>
      <c r="N60" s="31">
        <v>7.6817499999999992</v>
      </c>
      <c r="O60" s="31">
        <v>8.8937499999999989</v>
      </c>
      <c r="P60" s="31">
        <v>8.4174999999999986</v>
      </c>
      <c r="Q60" s="31">
        <v>8.881000000000002</v>
      </c>
      <c r="R60" s="32">
        <f t="shared" si="3"/>
        <v>71.441249999999997</v>
      </c>
      <c r="T60" s="36">
        <v>-2.23468833140547E-11</v>
      </c>
      <c r="U60">
        <v>1.0879651740044101</v>
      </c>
      <c r="V60">
        <v>2.86125018087749E-2</v>
      </c>
      <c r="W60" s="36">
        <v>-3.6448628964126997E-5</v>
      </c>
      <c r="X60" s="33">
        <v>0.88439958448306999</v>
      </c>
      <c r="Z60" s="31">
        <f t="shared" si="6"/>
        <v>8.4081293725826214</v>
      </c>
      <c r="AA60" s="31">
        <f t="shared" si="7"/>
        <v>7.115149390342637</v>
      </c>
      <c r="AB60" s="31">
        <f t="shared" si="8"/>
        <v>1.1390258817723975</v>
      </c>
      <c r="AC60" s="31">
        <f t="shared" si="9"/>
        <v>4.7569770652512275</v>
      </c>
      <c r="AD60" s="31">
        <f t="shared" si="10"/>
        <v>3.3485104995651085</v>
      </c>
      <c r="AE60" s="31">
        <f t="shared" si="11"/>
        <v>3.2923862301499796</v>
      </c>
      <c r="AF60" s="31">
        <f t="shared" si="12"/>
        <v>6.7730414486113801</v>
      </c>
      <c r="AG60" s="32">
        <f t="shared" si="5"/>
        <v>34.833219888275352</v>
      </c>
      <c r="AI60" s="33">
        <f t="shared" si="19"/>
        <v>-0.46394140714612214</v>
      </c>
      <c r="AJ60" s="33">
        <f t="shared" si="19"/>
        <v>-0.49477518983942365</v>
      </c>
      <c r="AK60" s="33">
        <f t="shared" si="19"/>
        <v>1.3037228933875398</v>
      </c>
      <c r="AL60" s="33">
        <f t="shared" si="18"/>
        <v>-0.35999271002598121</v>
      </c>
      <c r="AM60" s="33">
        <f t="shared" si="18"/>
        <v>-0.25481792566453837</v>
      </c>
      <c r="AN60" s="33">
        <f t="shared" si="18"/>
        <v>0.1406620418980806</v>
      </c>
      <c r="AO60" s="33">
        <f t="shared" si="18"/>
        <v>-0.38831025449439643</v>
      </c>
      <c r="AQ60" t="s">
        <v>85</v>
      </c>
      <c r="AR60" s="33">
        <f t="shared" si="14"/>
        <v>-0.30628721440323886</v>
      </c>
      <c r="AS60" s="34">
        <f t="shared" si="15"/>
        <v>-10.668969888275356</v>
      </c>
      <c r="AU60">
        <f ca="1">RANK(AW60,$AW$6:$AW$82)</f>
        <v>44</v>
      </c>
      <c r="AV60" t="str" cm="1">
        <f t="array" aca="1" ref="AV60" ca="1">IFERROR(INDEX([1]CHW!A$6:A$82, SMALL(IF([1]CHW!AS$6:AS$82&gt;0, ROW([1]CHW!A$6:A$82)-ROW([1]CHW!A$6)+1),ROWS([1]CHW!A$6:A60))),"")</f>
        <v/>
      </c>
      <c r="AW60" s="34">
        <f ca="1">IFERROR(VLOOKUP(AV60,$AQ$6:$AS$82,3,FALSE),0)</f>
        <v>0</v>
      </c>
      <c r="AY60">
        <f ca="1">RANK(BA60,$BA$6:$BA$82,1)</f>
        <v>20</v>
      </c>
      <c r="AZ60" t="str" cm="1">
        <f t="array" aca="1" ref="AZ60" ca="1">IFERROR(INDEX([1]CHW!A$6:A$82, SMALL(IF([1]CHW!AS$6:AS$82&lt;0, ROW([1]CHW!A$6:A$82)-ROW([1]CHW!A$6)+1),ROWS([1]CHW!A$6:A60))),"")</f>
        <v/>
      </c>
      <c r="BA60" s="35">
        <f ca="1">IFERROR(VLOOKUP(AZ60,$AQ$6:$AS$82,3,FALSE),0)</f>
        <v>0</v>
      </c>
      <c r="BC60">
        <f t="shared" si="16"/>
        <v>55</v>
      </c>
      <c r="BD60" t="str">
        <f ca="1">IFERROR(VLOOKUP(BC60,$AU$6:$AV$82,2,FALSE),"")</f>
        <v/>
      </c>
      <c r="BE60" t="str">
        <f ca="1">IFERROR(VLOOKUP(BC60,$AY$6:$AZ$82,2,FALSE),"")</f>
        <v/>
      </c>
    </row>
    <row r="61" spans="1:57" x14ac:dyDescent="0.25">
      <c r="A61" t="s">
        <v>86</v>
      </c>
      <c r="B61" s="31">
        <v>43.939249999999973</v>
      </c>
      <c r="C61" s="31">
        <v>38.531749999999988</v>
      </c>
      <c r="D61" s="31">
        <v>17.737249999999996</v>
      </c>
      <c r="E61" s="31">
        <v>24.379750000000008</v>
      </c>
      <c r="F61" s="31">
        <v>19.899499999999989</v>
      </c>
      <c r="G61" s="31">
        <v>42.533749999999998</v>
      </c>
      <c r="H61" s="31">
        <v>46.126999999999988</v>
      </c>
      <c r="I61" s="32">
        <f t="shared" si="17"/>
        <v>233.14824999999993</v>
      </c>
      <c r="K61" s="31">
        <v>77.651250000000033</v>
      </c>
      <c r="L61" s="31">
        <v>58.671500000000016</v>
      </c>
      <c r="M61" s="31">
        <v>38.836749999999981</v>
      </c>
      <c r="N61" s="31">
        <v>37.969249999999995</v>
      </c>
      <c r="O61" s="31">
        <v>34.75350000000001</v>
      </c>
      <c r="P61" s="31">
        <v>40.028250000000014</v>
      </c>
      <c r="Q61" s="31">
        <v>38.267999999999965</v>
      </c>
      <c r="R61" s="32">
        <f t="shared" si="3"/>
        <v>326.17850000000004</v>
      </c>
      <c r="T61" s="36">
        <v>-1.5761134121061699E-10</v>
      </c>
      <c r="U61">
        <v>7.2395388152538001</v>
      </c>
      <c r="V61">
        <v>0.31171789873218497</v>
      </c>
      <c r="W61">
        <v>-2.5707017607491602E-4</v>
      </c>
      <c r="X61" s="33">
        <v>0.84085693773536396</v>
      </c>
      <c r="Z61" s="31">
        <f t="shared" si="6"/>
        <v>28.647401062686015</v>
      </c>
      <c r="AA61" s="31">
        <f t="shared" si="7"/>
        <v>20.65217877037577</v>
      </c>
      <c r="AB61" s="31">
        <f t="shared" si="8"/>
        <v>-4.2170798902556044</v>
      </c>
      <c r="AC61" s="31">
        <f t="shared" si="9"/>
        <v>20.681515975438913</v>
      </c>
      <c r="AD61" s="31">
        <f t="shared" si="10"/>
        <v>1.43925204591892</v>
      </c>
      <c r="AE61" s="31">
        <f t="shared" si="11"/>
        <v>8.9646801577480346</v>
      </c>
      <c r="AF61" s="31">
        <f t="shared" si="12"/>
        <v>25.938299921710041</v>
      </c>
      <c r="AG61" s="32">
        <f t="shared" si="5"/>
        <v>102.10624804362209</v>
      </c>
      <c r="AI61" s="33">
        <f t="shared" si="19"/>
        <v>0.53379533116642786</v>
      </c>
      <c r="AJ61" s="33">
        <f t="shared" si="19"/>
        <v>0.86574745591837121</v>
      </c>
      <c r="AK61" s="33">
        <f t="shared" si="19"/>
        <v>-5.2060502673865425</v>
      </c>
      <c r="AL61" s="33">
        <f t="shared" si="18"/>
        <v>0.17881832400260542</v>
      </c>
      <c r="AM61" s="33">
        <f t="shared" si="18"/>
        <v>12.826278765019747</v>
      </c>
      <c r="AN61" s="33">
        <f t="shared" si="18"/>
        <v>3.7445920268821564</v>
      </c>
      <c r="AO61" s="33">
        <f t="shared" si="18"/>
        <v>0.77833551694697822</v>
      </c>
      <c r="AQ61" t="s">
        <v>86</v>
      </c>
      <c r="AR61" s="33">
        <f t="shared" si="14"/>
        <v>1.2833886707931306</v>
      </c>
      <c r="AS61" s="34">
        <f t="shared" si="15"/>
        <v>131.04200195637785</v>
      </c>
      <c r="AU61">
        <f ca="1">RANK(AW61,$AW$6:$AW$82)</f>
        <v>44</v>
      </c>
      <c r="AV61" t="str" cm="1">
        <f t="array" aca="1" ref="AV61" ca="1">IFERROR(INDEX([1]CHW!A$6:A$82, SMALL(IF([1]CHW!AS$6:AS$82&gt;0, ROW([1]CHW!A$6:A$82)-ROW([1]CHW!A$6)+1),ROWS([1]CHW!A$6:A61))),"")</f>
        <v/>
      </c>
      <c r="AW61" s="34">
        <f ca="1">IFERROR(VLOOKUP(AV61,$AQ$6:$AS$82,3,FALSE),0)</f>
        <v>0</v>
      </c>
      <c r="AY61">
        <f ca="1">RANK(BA61,$BA$6:$BA$82,1)</f>
        <v>20</v>
      </c>
      <c r="AZ61" t="str" cm="1">
        <f t="array" aca="1" ref="AZ61" ca="1">IFERROR(INDEX([1]CHW!A$6:A$82, SMALL(IF([1]CHW!AS$6:AS$82&lt;0, ROW([1]CHW!A$6:A$82)-ROW([1]CHW!A$6)+1),ROWS([1]CHW!A$6:A61))),"")</f>
        <v/>
      </c>
      <c r="BA61" s="35">
        <f ca="1">IFERROR(VLOOKUP(AZ61,$AQ$6:$AS$82,3,FALSE),0)</f>
        <v>0</v>
      </c>
      <c r="BC61">
        <f t="shared" si="16"/>
        <v>56</v>
      </c>
      <c r="BD61" t="str">
        <f ca="1">IFERROR(VLOOKUP(BC61,$AU$6:$AV$82,2,FALSE),"")</f>
        <v/>
      </c>
      <c r="BE61" t="str">
        <f ca="1">IFERROR(VLOOKUP(BC61,$AY$6:$AZ$82,2,FALSE),"")</f>
        <v/>
      </c>
    </row>
    <row r="62" spans="1:57" x14ac:dyDescent="0.25">
      <c r="A62" t="s">
        <v>87</v>
      </c>
      <c r="B62" s="31"/>
      <c r="C62" s="31"/>
      <c r="D62" s="31"/>
      <c r="E62" s="31"/>
      <c r="F62" s="31"/>
      <c r="G62" s="31"/>
      <c r="H62" s="31"/>
      <c r="I62" s="32">
        <f t="shared" si="17"/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2">
        <f t="shared" si="3"/>
        <v>0</v>
      </c>
      <c r="T62" s="36">
        <v>-2.10015507614293E-11</v>
      </c>
      <c r="U62">
        <v>0.97375599462462603</v>
      </c>
      <c r="V62">
        <v>6.6321255243659102E-2</v>
      </c>
      <c r="W62" s="36">
        <v>-3.4254339537410098E-5</v>
      </c>
      <c r="X62" s="33">
        <v>0.53047896051528198</v>
      </c>
      <c r="Z62" s="31">
        <f t="shared" si="6"/>
        <v>0</v>
      </c>
      <c r="AA62" s="31">
        <f t="shared" si="7"/>
        <v>0</v>
      </c>
      <c r="AB62" s="31">
        <f t="shared" si="8"/>
        <v>0</v>
      </c>
      <c r="AC62" s="31">
        <f t="shared" si="9"/>
        <v>0</v>
      </c>
      <c r="AD62" s="31">
        <f t="shared" si="10"/>
        <v>0</v>
      </c>
      <c r="AE62" s="31">
        <f t="shared" si="11"/>
        <v>0</v>
      </c>
      <c r="AF62" s="31">
        <f t="shared" si="12"/>
        <v>0</v>
      </c>
      <c r="AG62" s="32">
        <f t="shared" si="5"/>
        <v>0</v>
      </c>
      <c r="AI62" s="33" t="str">
        <f t="shared" si="19"/>
        <v/>
      </c>
      <c r="AJ62" s="33" t="str">
        <f t="shared" si="19"/>
        <v/>
      </c>
      <c r="AK62" s="33" t="str">
        <f t="shared" si="19"/>
        <v/>
      </c>
      <c r="AL62" s="33" t="str">
        <f t="shared" si="18"/>
        <v/>
      </c>
      <c r="AM62" s="33" t="str">
        <f t="shared" si="18"/>
        <v/>
      </c>
      <c r="AN62" s="33" t="str">
        <f t="shared" si="18"/>
        <v/>
      </c>
      <c r="AO62" s="33" t="str">
        <f t="shared" si="18"/>
        <v/>
      </c>
      <c r="AQ62" t="s">
        <v>87</v>
      </c>
      <c r="AR62" s="33" t="str">
        <f t="shared" si="14"/>
        <v/>
      </c>
      <c r="AS62" s="34">
        <f t="shared" si="15"/>
        <v>0</v>
      </c>
      <c r="AU62">
        <f ca="1">RANK(AW62,$AW$6:$AW$82)</f>
        <v>44</v>
      </c>
      <c r="AV62" t="str" cm="1">
        <f t="array" aca="1" ref="AV62" ca="1">IFERROR(INDEX([1]CHW!A$6:A$82, SMALL(IF([1]CHW!AS$6:AS$82&gt;0, ROW([1]CHW!A$6:A$82)-ROW([1]CHW!A$6)+1),ROWS([1]CHW!A$6:A62))),"")</f>
        <v/>
      </c>
      <c r="AW62" s="34">
        <f ca="1">IFERROR(VLOOKUP(AV62,$AQ$6:$AS$82,3,FALSE),0)</f>
        <v>0</v>
      </c>
      <c r="AY62">
        <f ca="1">RANK(BA62,$BA$6:$BA$82,1)</f>
        <v>20</v>
      </c>
      <c r="AZ62" t="str" cm="1">
        <f t="array" aca="1" ref="AZ62" ca="1">IFERROR(INDEX([1]CHW!A$6:A$82, SMALL(IF([1]CHW!AS$6:AS$82&lt;0, ROW([1]CHW!A$6:A$82)-ROW([1]CHW!A$6)+1),ROWS([1]CHW!A$6:A62))),"")</f>
        <v/>
      </c>
      <c r="BA62" s="35">
        <f ca="1">IFERROR(VLOOKUP(AZ62,$AQ$6:$AS$82,3,FALSE),0)</f>
        <v>0</v>
      </c>
      <c r="BC62">
        <f t="shared" si="16"/>
        <v>57</v>
      </c>
      <c r="BD62" t="str">
        <f ca="1">IFERROR(VLOOKUP(BC62,$AU$6:$AV$82,2,FALSE),"")</f>
        <v/>
      </c>
      <c r="BE62" t="str">
        <f ca="1">IFERROR(VLOOKUP(BC62,$AY$6:$AZ$82,2,FALSE),"")</f>
        <v/>
      </c>
    </row>
    <row r="63" spans="1:57" x14ac:dyDescent="0.25">
      <c r="A63" t="s">
        <v>88</v>
      </c>
      <c r="B63" s="31"/>
      <c r="C63" s="31"/>
      <c r="D63" s="31"/>
      <c r="E63" s="31"/>
      <c r="F63" s="31"/>
      <c r="G63" s="31"/>
      <c r="H63" s="31"/>
      <c r="I63" s="32">
        <f t="shared" si="17"/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2">
        <f t="shared" si="3"/>
        <v>0</v>
      </c>
      <c r="T63" s="36">
        <v>-2.8719083231834898E-12</v>
      </c>
      <c r="U63">
        <v>0.115945299168455</v>
      </c>
      <c r="V63">
        <v>4.1295233139798597E-2</v>
      </c>
      <c r="W63" s="36">
        <v>-4.6841933792535201E-6</v>
      </c>
      <c r="X63" s="33">
        <v>7.6487079290250296E-2</v>
      </c>
      <c r="Z63" s="31">
        <f t="shared" si="6"/>
        <v>0</v>
      </c>
      <c r="AA63" s="31">
        <f t="shared" si="7"/>
        <v>0</v>
      </c>
      <c r="AB63" s="31">
        <f t="shared" si="8"/>
        <v>0</v>
      </c>
      <c r="AC63" s="31">
        <f t="shared" si="9"/>
        <v>0</v>
      </c>
      <c r="AD63" s="31">
        <f t="shared" si="10"/>
        <v>0</v>
      </c>
      <c r="AE63" s="31">
        <f t="shared" si="11"/>
        <v>0</v>
      </c>
      <c r="AF63" s="31">
        <f t="shared" si="12"/>
        <v>0</v>
      </c>
      <c r="AG63" s="32">
        <f t="shared" si="5"/>
        <v>0</v>
      </c>
      <c r="AI63" s="33" t="str">
        <f t="shared" si="19"/>
        <v/>
      </c>
      <c r="AJ63" s="33" t="str">
        <f t="shared" si="19"/>
        <v/>
      </c>
      <c r="AK63" s="33" t="str">
        <f t="shared" si="19"/>
        <v/>
      </c>
      <c r="AL63" s="33" t="str">
        <f t="shared" si="18"/>
        <v/>
      </c>
      <c r="AM63" s="33" t="str">
        <f t="shared" si="18"/>
        <v/>
      </c>
      <c r="AN63" s="33" t="str">
        <f t="shared" si="18"/>
        <v/>
      </c>
      <c r="AO63" s="33" t="str">
        <f t="shared" si="18"/>
        <v/>
      </c>
      <c r="AQ63" t="s">
        <v>88</v>
      </c>
      <c r="AR63" s="33" t="str">
        <f t="shared" si="14"/>
        <v/>
      </c>
      <c r="AS63" s="34">
        <f t="shared" si="15"/>
        <v>0</v>
      </c>
      <c r="AU63">
        <f ca="1">RANK(AW63,$AW$6:$AW$82)</f>
        <v>44</v>
      </c>
      <c r="AV63" t="str" cm="1">
        <f t="array" aca="1" ref="AV63" ca="1">IFERROR(INDEX([1]CHW!A$6:A$82, SMALL(IF([1]CHW!AS$6:AS$82&gt;0, ROW([1]CHW!A$6:A$82)-ROW([1]CHW!A$6)+1),ROWS([1]CHW!A$6:A63))),"")</f>
        <v/>
      </c>
      <c r="AW63" s="34">
        <f ca="1">IFERROR(VLOOKUP(AV63,$AQ$6:$AS$82,3,FALSE),0)</f>
        <v>0</v>
      </c>
      <c r="AY63">
        <f ca="1">RANK(BA63,$BA$6:$BA$82,1)</f>
        <v>20</v>
      </c>
      <c r="AZ63" t="str" cm="1">
        <f t="array" aca="1" ref="AZ63" ca="1">IFERROR(INDEX([1]CHW!A$6:A$82, SMALL(IF([1]CHW!AS$6:AS$82&lt;0, ROW([1]CHW!A$6:A$82)-ROW([1]CHW!A$6)+1),ROWS([1]CHW!A$6:A63))),"")</f>
        <v/>
      </c>
      <c r="BA63" s="35">
        <f ca="1">IFERROR(VLOOKUP(AZ63,$AQ$6:$AS$82,3,FALSE),0)</f>
        <v>0</v>
      </c>
      <c r="BC63">
        <f t="shared" si="16"/>
        <v>58</v>
      </c>
      <c r="BD63" t="str">
        <f ca="1">IFERROR(VLOOKUP(BC63,$AU$6:$AV$82,2,FALSE),"")</f>
        <v/>
      </c>
      <c r="BE63" t="str">
        <f ca="1">IFERROR(VLOOKUP(BC63,$AY$6:$AZ$82,2,FALSE),"")</f>
        <v/>
      </c>
    </row>
    <row r="64" spans="1:57" x14ac:dyDescent="0.25">
      <c r="A64" t="s">
        <v>89</v>
      </c>
      <c r="B64" s="31"/>
      <c r="C64" s="31"/>
      <c r="D64" s="31"/>
      <c r="E64" s="31"/>
      <c r="F64" s="31"/>
      <c r="G64" s="31"/>
      <c r="H64" s="31"/>
      <c r="I64" s="32">
        <f t="shared" si="17"/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2">
        <f t="shared" si="3"/>
        <v>0</v>
      </c>
      <c r="T64">
        <v>0</v>
      </c>
      <c r="U64">
        <v>0</v>
      </c>
      <c r="V64">
        <v>0</v>
      </c>
      <c r="W64">
        <v>0</v>
      </c>
      <c r="X64" s="33" t="s">
        <v>31</v>
      </c>
      <c r="Z64" s="31">
        <f t="shared" si="6"/>
        <v>0</v>
      </c>
      <c r="AA64" s="31">
        <f t="shared" si="7"/>
        <v>0</v>
      </c>
      <c r="AB64" s="31">
        <f t="shared" si="8"/>
        <v>0</v>
      </c>
      <c r="AC64" s="31">
        <f t="shared" si="9"/>
        <v>0</v>
      </c>
      <c r="AD64" s="31">
        <f t="shared" si="10"/>
        <v>0</v>
      </c>
      <c r="AE64" s="31">
        <f t="shared" si="11"/>
        <v>0</v>
      </c>
      <c r="AF64" s="31">
        <f t="shared" si="12"/>
        <v>0</v>
      </c>
      <c r="AG64" s="32">
        <f t="shared" si="5"/>
        <v>0</v>
      </c>
      <c r="AI64" s="33" t="str">
        <f t="shared" si="19"/>
        <v/>
      </c>
      <c r="AJ64" s="33" t="str">
        <f t="shared" si="19"/>
        <v/>
      </c>
      <c r="AK64" s="33" t="str">
        <f t="shared" si="19"/>
        <v/>
      </c>
      <c r="AL64" s="33" t="str">
        <f t="shared" si="18"/>
        <v/>
      </c>
      <c r="AM64" s="33" t="str">
        <f t="shared" si="18"/>
        <v/>
      </c>
      <c r="AN64" s="33" t="str">
        <f t="shared" si="18"/>
        <v/>
      </c>
      <c r="AO64" s="33" t="str">
        <f t="shared" si="18"/>
        <v/>
      </c>
      <c r="AQ64" t="s">
        <v>89</v>
      </c>
      <c r="AR64" s="33" t="str">
        <f t="shared" si="14"/>
        <v/>
      </c>
      <c r="AS64" s="34">
        <f t="shared" si="15"/>
        <v>0</v>
      </c>
      <c r="AU64">
        <f ca="1">RANK(AW64,$AW$6:$AW$82)</f>
        <v>44</v>
      </c>
      <c r="AV64" t="str" cm="1">
        <f t="array" aca="1" ref="AV64" ca="1">IFERROR(INDEX([1]CHW!A$6:A$82, SMALL(IF([1]CHW!AS$6:AS$82&gt;0, ROW([1]CHW!A$6:A$82)-ROW([1]CHW!A$6)+1),ROWS([1]CHW!A$6:A64))),"")</f>
        <v/>
      </c>
      <c r="AW64" s="34">
        <f ca="1">IFERROR(VLOOKUP(AV64,$AQ$6:$AS$82,3,FALSE),0)</f>
        <v>0</v>
      </c>
      <c r="AY64">
        <f ca="1">RANK(BA64,$BA$6:$BA$82,1)</f>
        <v>20</v>
      </c>
      <c r="AZ64" t="str" cm="1">
        <f t="array" aca="1" ref="AZ64" ca="1">IFERROR(INDEX([1]CHW!A$6:A$82, SMALL(IF([1]CHW!AS$6:AS$82&lt;0, ROW([1]CHW!A$6:A$82)-ROW([1]CHW!A$6)+1),ROWS([1]CHW!A$6:A64))),"")</f>
        <v/>
      </c>
      <c r="BA64" s="35">
        <f ca="1">IFERROR(VLOOKUP(AZ64,$AQ$6:$AS$82,3,FALSE),0)</f>
        <v>0</v>
      </c>
      <c r="BC64">
        <f t="shared" si="16"/>
        <v>59</v>
      </c>
      <c r="BD64" t="str">
        <f ca="1">IFERROR(VLOOKUP(BC64,$AU$6:$AV$82,2,FALSE),"")</f>
        <v/>
      </c>
      <c r="BE64" t="str">
        <f ca="1">IFERROR(VLOOKUP(BC64,$AY$6:$AZ$82,2,FALSE),"")</f>
        <v/>
      </c>
    </row>
    <row r="65" spans="1:57" x14ac:dyDescent="0.25">
      <c r="A65" t="s">
        <v>90</v>
      </c>
      <c r="B65" s="31"/>
      <c r="C65" s="31"/>
      <c r="D65" s="31"/>
      <c r="E65" s="31"/>
      <c r="F65" s="31"/>
      <c r="G65" s="31"/>
      <c r="H65" s="31"/>
      <c r="I65" s="32">
        <f t="shared" si="17"/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2">
        <f t="shared" si="3"/>
        <v>0</v>
      </c>
      <c r="T65" s="36">
        <v>-1.3476939449471801E-12</v>
      </c>
      <c r="U65">
        <v>8.7744798856443595E-2</v>
      </c>
      <c r="V65">
        <v>-3.0173129361598799E-3</v>
      </c>
      <c r="W65" s="36">
        <v>-2.1981409888272702E-6</v>
      </c>
      <c r="X65" s="33">
        <v>3.6095677048594101E-2</v>
      </c>
      <c r="Z65" s="31">
        <f t="shared" si="6"/>
        <v>0</v>
      </c>
      <c r="AA65" s="31">
        <f t="shared" si="7"/>
        <v>0</v>
      </c>
      <c r="AB65" s="31">
        <f t="shared" si="8"/>
        <v>0</v>
      </c>
      <c r="AC65" s="31">
        <f t="shared" si="9"/>
        <v>0</v>
      </c>
      <c r="AD65" s="31">
        <f t="shared" si="10"/>
        <v>0</v>
      </c>
      <c r="AE65" s="31">
        <f t="shared" si="11"/>
        <v>0</v>
      </c>
      <c r="AF65" s="31">
        <f t="shared" si="12"/>
        <v>0</v>
      </c>
      <c r="AG65" s="32">
        <f t="shared" si="5"/>
        <v>0</v>
      </c>
      <c r="AI65" s="33" t="str">
        <f t="shared" si="19"/>
        <v/>
      </c>
      <c r="AJ65" s="33" t="str">
        <f t="shared" si="19"/>
        <v/>
      </c>
      <c r="AK65" s="33" t="str">
        <f t="shared" si="19"/>
        <v/>
      </c>
      <c r="AL65" s="33" t="str">
        <f t="shared" si="18"/>
        <v/>
      </c>
      <c r="AM65" s="33" t="str">
        <f t="shared" si="18"/>
        <v/>
      </c>
      <c r="AN65" s="33" t="str">
        <f t="shared" si="18"/>
        <v/>
      </c>
      <c r="AO65" s="33" t="str">
        <f t="shared" si="18"/>
        <v/>
      </c>
      <c r="AQ65" t="s">
        <v>90</v>
      </c>
      <c r="AR65" s="33" t="str">
        <f t="shared" si="14"/>
        <v/>
      </c>
      <c r="AS65" s="34">
        <f t="shared" si="15"/>
        <v>0</v>
      </c>
      <c r="AU65">
        <f ca="1">RANK(AW65,$AW$6:$AW$82)</f>
        <v>44</v>
      </c>
      <c r="AV65" t="str" cm="1">
        <f t="array" aca="1" ref="AV65" ca="1">IFERROR(INDEX([1]CHW!A$6:A$82, SMALL(IF([1]CHW!AS$6:AS$82&gt;0, ROW([1]CHW!A$6:A$82)-ROW([1]CHW!A$6)+1),ROWS([1]CHW!A$6:A65))),"")</f>
        <v/>
      </c>
      <c r="AW65" s="34">
        <f ca="1">IFERROR(VLOOKUP(AV65,$AQ$6:$AS$82,3,FALSE),0)</f>
        <v>0</v>
      </c>
      <c r="AY65">
        <f ca="1">RANK(BA65,$BA$6:$BA$82,1)</f>
        <v>20</v>
      </c>
      <c r="AZ65" t="str" cm="1">
        <f t="array" aca="1" ref="AZ65" ca="1">IFERROR(INDEX([1]CHW!A$6:A$82, SMALL(IF([1]CHW!AS$6:AS$82&lt;0, ROW([1]CHW!A$6:A$82)-ROW([1]CHW!A$6)+1),ROWS([1]CHW!A$6:A65))),"")</f>
        <v/>
      </c>
      <c r="BA65" s="35">
        <f ca="1">IFERROR(VLOOKUP(AZ65,$AQ$6:$AS$82,3,FALSE),0)</f>
        <v>0</v>
      </c>
      <c r="BC65">
        <f t="shared" si="16"/>
        <v>60</v>
      </c>
      <c r="BD65" t="str">
        <f ca="1">IFERROR(VLOOKUP(BC65,$AU$6:$AV$82,2,FALSE),"")</f>
        <v/>
      </c>
      <c r="BE65" t="str">
        <f ca="1">IFERROR(VLOOKUP(BC65,$AY$6:$AZ$82,2,FALSE),"")</f>
        <v/>
      </c>
    </row>
    <row r="66" spans="1:57" x14ac:dyDescent="0.25">
      <c r="A66" t="s">
        <v>91</v>
      </c>
      <c r="B66" s="31">
        <v>3.2207499999999998</v>
      </c>
      <c r="C66" s="31">
        <v>3.2347500000000009</v>
      </c>
      <c r="D66" s="31">
        <v>3.2499999999999996</v>
      </c>
      <c r="E66" s="31">
        <v>3.2249999999999992</v>
      </c>
      <c r="F66" s="31">
        <v>3.1984999999999997</v>
      </c>
      <c r="G66" s="31">
        <v>2.967000000000001</v>
      </c>
      <c r="H66" s="31">
        <v>2.8445000000000009</v>
      </c>
      <c r="I66" s="32">
        <f t="shared" si="17"/>
        <v>21.940500000000004</v>
      </c>
      <c r="K66" s="31">
        <v>4.7482500000000014</v>
      </c>
      <c r="L66" s="31">
        <v>4.5277500000000019</v>
      </c>
      <c r="M66" s="31">
        <v>2.9414999999999987</v>
      </c>
      <c r="N66" s="31">
        <v>3.0372500000000011</v>
      </c>
      <c r="O66" s="31">
        <v>3.3309999999999991</v>
      </c>
      <c r="P66" s="31">
        <v>3.165</v>
      </c>
      <c r="Q66" s="31">
        <v>3.5387500000000007</v>
      </c>
      <c r="R66" s="32">
        <f t="shared" si="3"/>
        <v>25.2895</v>
      </c>
      <c r="T66" s="36">
        <v>-5.0123004740807903E-13</v>
      </c>
      <c r="U66">
        <v>5.2107575512351498E-2</v>
      </c>
      <c r="V66">
        <v>1.41518072068842E-2</v>
      </c>
      <c r="W66" s="36">
        <v>-8.1752590880786198E-7</v>
      </c>
      <c r="X66" s="33">
        <v>5.3381935971259897E-2</v>
      </c>
      <c r="Z66" s="31">
        <f t="shared" si="6"/>
        <v>4.7287625807962694</v>
      </c>
      <c r="AA66" s="31">
        <f t="shared" si="7"/>
        <v>4.4799655251677786</v>
      </c>
      <c r="AB66" s="31">
        <f t="shared" si="8"/>
        <v>2.9665514884359503</v>
      </c>
      <c r="AC66" s="31">
        <f t="shared" si="9"/>
        <v>3.1283581410825159</v>
      </c>
      <c r="AD66" s="31">
        <f t="shared" si="10"/>
        <v>3.4463710587148531</v>
      </c>
      <c r="AE66" s="31">
        <f t="shared" si="11"/>
        <v>3.2427390216737946</v>
      </c>
      <c r="AF66" s="31">
        <f t="shared" si="12"/>
        <v>3.6183635107968954</v>
      </c>
      <c r="AG66" s="32">
        <f t="shared" si="5"/>
        <v>25.611111326668059</v>
      </c>
      <c r="AI66" s="33">
        <f t="shared" si="19"/>
        <v>-0.31890215569721786</v>
      </c>
      <c r="AJ66" s="33">
        <f t="shared" si="19"/>
        <v>-0.27795203292800857</v>
      </c>
      <c r="AK66" s="33">
        <f t="shared" si="19"/>
        <v>9.5548151673406925E-2</v>
      </c>
      <c r="AL66" s="33">
        <f t="shared" si="18"/>
        <v>3.089219793870597E-2</v>
      </c>
      <c r="AM66" s="33">
        <f t="shared" si="18"/>
        <v>-7.1922336420525812E-2</v>
      </c>
      <c r="AN66" s="33">
        <f t="shared" si="18"/>
        <v>-8.5032751581552268E-2</v>
      </c>
      <c r="AO66" s="33">
        <f t="shared" si="18"/>
        <v>-0.21387113497241231</v>
      </c>
      <c r="AQ66" t="s">
        <v>91</v>
      </c>
      <c r="AR66" s="33">
        <f t="shared" si="14"/>
        <v>-0.1433210484250233</v>
      </c>
      <c r="AS66" s="34">
        <f t="shared" si="15"/>
        <v>-3.6706113266680553</v>
      </c>
      <c r="AU66">
        <f ca="1">RANK(AW66,$AW$6:$AW$82)</f>
        <v>44</v>
      </c>
      <c r="AV66" t="str" cm="1">
        <f t="array" aca="1" ref="AV66" ca="1">IFERROR(INDEX([1]CHW!A$6:A$82, SMALL(IF([1]CHW!AS$6:AS$82&gt;0, ROW([1]CHW!A$6:A$82)-ROW([1]CHW!A$6)+1),ROWS([1]CHW!A$6:A66))),"")</f>
        <v/>
      </c>
      <c r="AW66" s="34">
        <f ca="1">IFERROR(VLOOKUP(AV66,$AQ$6:$AS$82,3,FALSE),0)</f>
        <v>0</v>
      </c>
      <c r="AY66">
        <f ca="1">RANK(BA66,$BA$6:$BA$82,1)</f>
        <v>20</v>
      </c>
      <c r="AZ66" t="str" cm="1">
        <f t="array" aca="1" ref="AZ66" ca="1">IFERROR(INDEX([1]CHW!A$6:A$82, SMALL(IF([1]CHW!AS$6:AS$82&lt;0, ROW([1]CHW!A$6:A$82)-ROW([1]CHW!A$6)+1),ROWS([1]CHW!A$6:A66))),"")</f>
        <v/>
      </c>
      <c r="BA66" s="35">
        <f ca="1">IFERROR(VLOOKUP(AZ66,$AQ$6:$AS$82,3,FALSE),0)</f>
        <v>0</v>
      </c>
      <c r="BC66">
        <f t="shared" si="16"/>
        <v>61</v>
      </c>
      <c r="BD66" t="str">
        <f ca="1">IFERROR(VLOOKUP(BC66,$AU$6:$AV$82,2,FALSE),"")</f>
        <v/>
      </c>
      <c r="BE66" t="str">
        <f ca="1">IFERROR(VLOOKUP(BC66,$AY$6:$AZ$82,2,FALSE),"")</f>
        <v/>
      </c>
    </row>
    <row r="67" spans="1:57" x14ac:dyDescent="0.25">
      <c r="A67" t="s">
        <v>92</v>
      </c>
      <c r="B67" s="31">
        <v>2.75E-2</v>
      </c>
      <c r="C67" s="31">
        <v>0</v>
      </c>
      <c r="D67" s="31">
        <v>0</v>
      </c>
      <c r="E67" s="31">
        <v>0</v>
      </c>
      <c r="F67" s="31">
        <v>0</v>
      </c>
      <c r="G67" s="31">
        <v>1.2500000000000001E-2</v>
      </c>
      <c r="H67" s="31">
        <v>0</v>
      </c>
      <c r="I67" s="32">
        <f t="shared" si="17"/>
        <v>0.04</v>
      </c>
      <c r="K67" s="31">
        <v>0.89899999999999991</v>
      </c>
      <c r="L67" s="31">
        <v>0.38099999999999989</v>
      </c>
      <c r="M67" s="31">
        <v>0.18850000000000006</v>
      </c>
      <c r="N67" s="31">
        <v>7.8749999999999987E-2</v>
      </c>
      <c r="O67" s="31">
        <v>5.325000000000002E-2</v>
      </c>
      <c r="P67" s="31">
        <v>6.1749999999999992E-2</v>
      </c>
      <c r="Q67" s="31">
        <v>0</v>
      </c>
      <c r="R67" s="32">
        <f t="shared" si="3"/>
        <v>1.66225</v>
      </c>
      <c r="T67" s="36">
        <v>-9.5792706619521005E-12</v>
      </c>
      <c r="U67">
        <v>0.42339086033087098</v>
      </c>
      <c r="V67">
        <v>2.3985397764513501E-3</v>
      </c>
      <c r="W67" s="36">
        <v>-1.5624159606232E-5</v>
      </c>
      <c r="X67" s="33">
        <v>0.57451958109333601</v>
      </c>
      <c r="Z67" s="31">
        <f t="shared" si="6"/>
        <v>-2.4089403030824599</v>
      </c>
      <c r="AA67" s="31">
        <f t="shared" si="7"/>
        <v>-2.1422401988963671</v>
      </c>
      <c r="AB67" s="31">
        <f t="shared" si="8"/>
        <v>-2.7737221706517197</v>
      </c>
      <c r="AC67" s="31">
        <f t="shared" si="9"/>
        <v>-1.2181677756334182</v>
      </c>
      <c r="AD67" s="31">
        <f t="shared" si="10"/>
        <v>-2.3661945831218496</v>
      </c>
      <c r="AE67" s="31">
        <f t="shared" si="11"/>
        <v>-2.1546101708836431</v>
      </c>
      <c r="AF67" s="31">
        <f t="shared" si="12"/>
        <v>0</v>
      </c>
      <c r="AG67" s="32">
        <f t="shared" si="5"/>
        <v>-13.063875202269458</v>
      </c>
      <c r="AI67" s="33">
        <f t="shared" si="19"/>
        <v>-1.0114158080068696</v>
      </c>
      <c r="AJ67" s="33">
        <f t="shared" si="19"/>
        <v>-1</v>
      </c>
      <c r="AK67" s="33">
        <f t="shared" si="19"/>
        <v>-1</v>
      </c>
      <c r="AL67" s="33">
        <f t="shared" si="18"/>
        <v>-1</v>
      </c>
      <c r="AM67" s="33">
        <f t="shared" si="18"/>
        <v>-1</v>
      </c>
      <c r="AN67" s="33">
        <f t="shared" si="18"/>
        <v>-1.0058015135029617</v>
      </c>
      <c r="AO67" s="33" t="str">
        <f t="shared" si="18"/>
        <v/>
      </c>
      <c r="AQ67" t="s">
        <v>92</v>
      </c>
      <c r="AR67" s="33">
        <f t="shared" si="14"/>
        <v>-1.0030618786065142</v>
      </c>
      <c r="AS67" s="34">
        <f t="shared" si="15"/>
        <v>13.103875202269457</v>
      </c>
      <c r="AU67">
        <f ca="1">RANK(AW67,$AW$6:$AW$82)</f>
        <v>44</v>
      </c>
      <c r="AV67" t="str" cm="1">
        <f t="array" aca="1" ref="AV67" ca="1">IFERROR(INDEX([1]CHW!A$6:A$82, SMALL(IF([1]CHW!AS$6:AS$82&gt;0, ROW([1]CHW!A$6:A$82)-ROW([1]CHW!A$6)+1),ROWS([1]CHW!A$6:A67))),"")</f>
        <v/>
      </c>
      <c r="AW67" s="34">
        <f ca="1">IFERROR(VLOOKUP(AV67,$AQ$6:$AS$82,3,FALSE),0)</f>
        <v>0</v>
      </c>
      <c r="AY67">
        <f ca="1">RANK(BA67,$BA$6:$BA$82,1)</f>
        <v>20</v>
      </c>
      <c r="AZ67" t="str" cm="1">
        <f t="array" aca="1" ref="AZ67" ca="1">IFERROR(INDEX([1]CHW!A$6:A$82, SMALL(IF([1]CHW!AS$6:AS$82&lt;0, ROW([1]CHW!A$6:A$82)-ROW([1]CHW!A$6)+1),ROWS([1]CHW!A$6:A67))),"")</f>
        <v/>
      </c>
      <c r="BA67" s="35">
        <f ca="1">IFERROR(VLOOKUP(AZ67,$AQ$6:$AS$82,3,FALSE),0)</f>
        <v>0</v>
      </c>
      <c r="BC67">
        <f t="shared" si="16"/>
        <v>62</v>
      </c>
      <c r="BD67" t="str">
        <f ca="1">IFERROR(VLOOKUP(BC67,$AU$6:$AV$82,2,FALSE),"")</f>
        <v/>
      </c>
      <c r="BE67" t="str">
        <f ca="1">IFERROR(VLOOKUP(BC67,$AY$6:$AZ$82,2,FALSE),"")</f>
        <v/>
      </c>
    </row>
    <row r="68" spans="1:57" x14ac:dyDescent="0.25">
      <c r="A68" t="s">
        <v>93</v>
      </c>
      <c r="B68" s="31">
        <v>30.196750000000019</v>
      </c>
      <c r="C68" s="31">
        <v>27.50675</v>
      </c>
      <c r="D68" s="31">
        <v>11.825999999999999</v>
      </c>
      <c r="E68" s="31">
        <v>13.745249999999997</v>
      </c>
      <c r="F68" s="31">
        <v>14.301999999999994</v>
      </c>
      <c r="G68" s="31">
        <v>23.480250000000005</v>
      </c>
      <c r="H68" s="31">
        <v>29.615000000000002</v>
      </c>
      <c r="I68" s="32">
        <f t="shared" si="17"/>
        <v>150.67200000000003</v>
      </c>
      <c r="K68" s="31">
        <v>42.666000000000004</v>
      </c>
      <c r="L68" s="31">
        <v>40.373749999999987</v>
      </c>
      <c r="M68" s="31">
        <v>25.566499999999994</v>
      </c>
      <c r="N68" s="31">
        <v>25.023</v>
      </c>
      <c r="O68" s="31">
        <v>28.683500000000013</v>
      </c>
      <c r="P68" s="31">
        <v>26.509499999999992</v>
      </c>
      <c r="Q68" s="31">
        <v>29.619750000000014</v>
      </c>
      <c r="R68" s="32">
        <f t="shared" si="3"/>
        <v>218.44200000000001</v>
      </c>
      <c r="T68" s="36">
        <v>-1.13059153889105E-10</v>
      </c>
      <c r="U68">
        <v>4.9210028825850101</v>
      </c>
      <c r="V68">
        <v>0.466806412178143</v>
      </c>
      <c r="W68">
        <v>-1.84403839822412E-4</v>
      </c>
      <c r="X68" s="33">
        <v>0.85967716149124795</v>
      </c>
      <c r="Z68" s="31">
        <f t="shared" si="6"/>
        <v>16.449993736806391</v>
      </c>
      <c r="AA68" s="31">
        <f t="shared" si="7"/>
        <v>19.344043392371304</v>
      </c>
      <c r="AB68" s="31">
        <f t="shared" si="8"/>
        <v>3.4308305093889544</v>
      </c>
      <c r="AC68" s="31">
        <f t="shared" si="9"/>
        <v>17.858393899383259</v>
      </c>
      <c r="AD68" s="31">
        <f t="shared" si="10"/>
        <v>13.598768482861999</v>
      </c>
      <c r="AE68" s="31">
        <f t="shared" si="11"/>
        <v>11.80674478607267</v>
      </c>
      <c r="AF68" s="31">
        <f t="shared" si="12"/>
        <v>24.819728018730302</v>
      </c>
      <c r="AG68" s="32">
        <f t="shared" si="5"/>
        <v>107.30850282561488</v>
      </c>
      <c r="AI68" s="33">
        <f t="shared" si="19"/>
        <v>0.83566939192418377</v>
      </c>
      <c r="AJ68" s="33">
        <f t="shared" si="19"/>
        <v>0.4219752014642304</v>
      </c>
      <c r="AK68" s="33">
        <f t="shared" si="19"/>
        <v>2.4469787905979246</v>
      </c>
      <c r="AL68" s="33">
        <f t="shared" si="18"/>
        <v>-0.23031992252815692</v>
      </c>
      <c r="AM68" s="33">
        <f t="shared" si="18"/>
        <v>5.1712882532285967E-2</v>
      </c>
      <c r="AN68" s="33">
        <f t="shared" si="18"/>
        <v>0.98871496127344893</v>
      </c>
      <c r="AO68" s="33">
        <f t="shared" si="18"/>
        <v>0.19320405032846974</v>
      </c>
      <c r="AQ68" t="s">
        <v>93</v>
      </c>
      <c r="AR68" s="33">
        <f t="shared" si="14"/>
        <v>0.4041012224805185</v>
      </c>
      <c r="AS68" s="34">
        <f t="shared" si="15"/>
        <v>43.363497174385145</v>
      </c>
      <c r="AU68">
        <f ca="1">RANK(AW68,$AW$6:$AW$82)</f>
        <v>44</v>
      </c>
      <c r="AV68" t="str" cm="1">
        <f t="array" aca="1" ref="AV68" ca="1">IFERROR(INDEX([1]CHW!A$6:A$82, SMALL(IF([1]CHW!AS$6:AS$82&gt;0, ROW([1]CHW!A$6:A$82)-ROW([1]CHW!A$6)+1),ROWS([1]CHW!A$6:A68))),"")</f>
        <v/>
      </c>
      <c r="AW68" s="34">
        <f ca="1">IFERROR(VLOOKUP(AV68,$AQ$6:$AS$82,3,FALSE),0)</f>
        <v>0</v>
      </c>
      <c r="AY68">
        <f ca="1">RANK(BA68,$BA$6:$BA$82,1)</f>
        <v>20</v>
      </c>
      <c r="AZ68" t="str" cm="1">
        <f t="array" aca="1" ref="AZ68" ca="1">IFERROR(INDEX([1]CHW!A$6:A$82, SMALL(IF([1]CHW!AS$6:AS$82&lt;0, ROW([1]CHW!A$6:A$82)-ROW([1]CHW!A$6)+1),ROWS([1]CHW!A$6:A68))),"")</f>
        <v/>
      </c>
      <c r="BA68" s="35">
        <f ca="1">IFERROR(VLOOKUP(AZ68,$AQ$6:$AS$82,3,FALSE),0)</f>
        <v>0</v>
      </c>
      <c r="BC68">
        <f t="shared" si="16"/>
        <v>63</v>
      </c>
      <c r="BD68" t="str">
        <f ca="1">IFERROR(VLOOKUP(BC68,$AU$6:$AV$82,2,FALSE),"")</f>
        <v/>
      </c>
      <c r="BE68" t="str">
        <f ca="1">IFERROR(VLOOKUP(BC68,$AY$6:$AZ$82,2,FALSE),"")</f>
        <v/>
      </c>
    </row>
    <row r="69" spans="1:57" x14ac:dyDescent="0.25">
      <c r="A69" t="s">
        <v>94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2">
        <f t="shared" si="17"/>
        <v>0</v>
      </c>
      <c r="K69" s="31">
        <v>0.86599999999999999</v>
      </c>
      <c r="L69" s="31">
        <v>0.42325000000000002</v>
      </c>
      <c r="M69" s="31">
        <v>0.50800000000000001</v>
      </c>
      <c r="N69" s="31">
        <v>0.48299999999999993</v>
      </c>
      <c r="O69" s="31">
        <v>0.49375000000000002</v>
      </c>
      <c r="P69" s="31">
        <v>0.60575000000000001</v>
      </c>
      <c r="Q69" s="31">
        <v>0.46775000000000005</v>
      </c>
      <c r="R69" s="32">
        <f t="shared" si="3"/>
        <v>3.8475000000000001</v>
      </c>
      <c r="T69" s="36">
        <v>-1.55120350101438E-12</v>
      </c>
      <c r="U69">
        <v>7.7632322403840603E-2</v>
      </c>
      <c r="V69">
        <v>-5.7613299084237398E-3</v>
      </c>
      <c r="W69" s="36">
        <v>-2.5300727213669501E-6</v>
      </c>
      <c r="X69" s="33">
        <v>0.63090253666583596</v>
      </c>
      <c r="Z69" s="31">
        <f t="shared" si="6"/>
        <v>8.7020889236981702E-2</v>
      </c>
      <c r="AA69" s="31">
        <f t="shared" si="7"/>
        <v>-0.15643324891053112</v>
      </c>
      <c r="AB69" s="31">
        <f t="shared" si="8"/>
        <v>-0.20845886301378691</v>
      </c>
      <c r="AC69" s="31">
        <f t="shared" si="9"/>
        <v>0.13371365121777279</v>
      </c>
      <c r="AD69" s="31">
        <f t="shared" si="10"/>
        <v>-0.13365256103886614</v>
      </c>
      <c r="AE69" s="31">
        <f t="shared" si="11"/>
        <v>4.3494237695525406E-2</v>
      </c>
      <c r="AF69" s="31">
        <f t="shared" si="12"/>
        <v>0.2075598508307781</v>
      </c>
      <c r="AG69" s="32">
        <f t="shared" si="5"/>
        <v>-2.6756043982126165E-2</v>
      </c>
      <c r="AI69" s="33">
        <f t="shared" si="19"/>
        <v>-1</v>
      </c>
      <c r="AJ69" s="33">
        <f t="shared" si="19"/>
        <v>-1</v>
      </c>
      <c r="AK69" s="33">
        <f t="shared" si="19"/>
        <v>-1</v>
      </c>
      <c r="AL69" s="33">
        <f t="shared" si="18"/>
        <v>-1</v>
      </c>
      <c r="AM69" s="33">
        <f t="shared" si="18"/>
        <v>-1</v>
      </c>
      <c r="AN69" s="33">
        <f t="shared" si="18"/>
        <v>-1</v>
      </c>
      <c r="AO69" s="33">
        <f t="shared" si="18"/>
        <v>-1</v>
      </c>
      <c r="AQ69" t="s">
        <v>94</v>
      </c>
      <c r="AR69" s="33">
        <f t="shared" si="14"/>
        <v>-1</v>
      </c>
      <c r="AS69" s="34">
        <f t="shared" si="15"/>
        <v>2.6756043982126165E-2</v>
      </c>
      <c r="AU69">
        <f ca="1">RANK(AW69,$AW$6:$AW$82)</f>
        <v>44</v>
      </c>
      <c r="AV69" t="str" cm="1">
        <f t="array" aca="1" ref="AV69" ca="1">IFERROR(INDEX([1]CHW!A$6:A$82, SMALL(IF([1]CHW!AS$6:AS$82&gt;0, ROW([1]CHW!A$6:A$82)-ROW([1]CHW!A$6)+1),ROWS([1]CHW!A$6:A69))),"")</f>
        <v/>
      </c>
      <c r="AW69" s="34">
        <f ca="1">IFERROR(VLOOKUP(AV69,$AQ$6:$AS$82,3,FALSE),0)</f>
        <v>0</v>
      </c>
      <c r="AY69">
        <f ca="1">RANK(BA69,$BA$6:$BA$82,1)</f>
        <v>20</v>
      </c>
      <c r="AZ69" t="str" cm="1">
        <f t="array" aca="1" ref="AZ69" ca="1">IFERROR(INDEX([1]CHW!A$6:A$82, SMALL(IF([1]CHW!AS$6:AS$82&lt;0, ROW([1]CHW!A$6:A$82)-ROW([1]CHW!A$6)+1),ROWS([1]CHW!A$6:A69))),"")</f>
        <v/>
      </c>
      <c r="BA69" s="35">
        <f ca="1">IFERROR(VLOOKUP(AZ69,$AQ$6:$AS$82,3,FALSE),0)</f>
        <v>0</v>
      </c>
      <c r="BC69">
        <f t="shared" si="16"/>
        <v>64</v>
      </c>
      <c r="BD69" t="str">
        <f ca="1">IFERROR(VLOOKUP(BC69,$AU$6:$AV$82,2,FALSE),"")</f>
        <v/>
      </c>
      <c r="BE69" t="str">
        <f ca="1">IFERROR(VLOOKUP(BC69,$AY$6:$AZ$82,2,FALSE),"")</f>
        <v/>
      </c>
    </row>
    <row r="70" spans="1:57" x14ac:dyDescent="0.25">
      <c r="A70" t="s">
        <v>95</v>
      </c>
      <c r="B70" s="31">
        <v>5.9499999999999997E-2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9.7750000000000004E-2</v>
      </c>
      <c r="I70" s="32">
        <f t="shared" si="17"/>
        <v>0.15725</v>
      </c>
      <c r="K70" s="31">
        <v>1.9632499999999997</v>
      </c>
      <c r="L70" s="31">
        <v>4.1000000000000002E-2</v>
      </c>
      <c r="M70" s="31">
        <v>0.38674999999999998</v>
      </c>
      <c r="N70" s="31">
        <v>0</v>
      </c>
      <c r="O70" s="31">
        <v>8.1750000000000003E-2</v>
      </c>
      <c r="P70" s="31">
        <v>0.48074999999999996</v>
      </c>
      <c r="Q70" s="31">
        <v>0.8005000000000001</v>
      </c>
      <c r="R70" s="32">
        <f t="shared" ref="R70:R82" si="20">SUM(K70:Q70)</f>
        <v>3.754</v>
      </c>
      <c r="T70" s="36">
        <v>-1.18120233619492E-11</v>
      </c>
      <c r="U70">
        <v>0.55671097678276404</v>
      </c>
      <c r="V70">
        <v>-2.29727288004225E-2</v>
      </c>
      <c r="W70" s="36">
        <v>-1.9265865407588401E-5</v>
      </c>
      <c r="X70" s="33">
        <v>0.67991909992762101</v>
      </c>
      <c r="Z70" s="31">
        <f t="shared" si="6"/>
        <v>-3.1130044231571432</v>
      </c>
      <c r="AA70" s="31">
        <f t="shared" si="7"/>
        <v>-3.7699164031798134</v>
      </c>
      <c r="AB70" s="31">
        <f t="shared" si="8"/>
        <v>-4.2385935617596537</v>
      </c>
      <c r="AC70" s="31">
        <f t="shared" si="9"/>
        <v>0</v>
      </c>
      <c r="AD70" s="31">
        <f t="shared" si="10"/>
        <v>-3.8740097116223602</v>
      </c>
      <c r="AE70" s="31">
        <f t="shared" si="11"/>
        <v>-3.090369766428033</v>
      </c>
      <c r="AF70" s="31">
        <f t="shared" si="12"/>
        <v>-0.80800111388177953</v>
      </c>
      <c r="AG70" s="32">
        <f t="shared" ref="AG70:AG82" si="21">SUM(Z70:AF70)</f>
        <v>-18.893894980028783</v>
      </c>
      <c r="AI70" s="33">
        <f t="shared" si="19"/>
        <v>-1.0191133682809408</v>
      </c>
      <c r="AJ70" s="33">
        <f t="shared" si="19"/>
        <v>-1</v>
      </c>
      <c r="AK70" s="33">
        <f t="shared" si="19"/>
        <v>-1</v>
      </c>
      <c r="AL70" s="33" t="str">
        <f t="shared" si="18"/>
        <v/>
      </c>
      <c r="AM70" s="33">
        <f t="shared" si="18"/>
        <v>-1</v>
      </c>
      <c r="AN70" s="33">
        <f t="shared" si="18"/>
        <v>-1</v>
      </c>
      <c r="AO70" s="33">
        <f t="shared" si="18"/>
        <v>-1.1209775559966642</v>
      </c>
      <c r="AQ70" t="s">
        <v>95</v>
      </c>
      <c r="AR70" s="33">
        <f t="shared" si="14"/>
        <v>-1.0083227942235424</v>
      </c>
      <c r="AS70" s="34">
        <f t="shared" si="15"/>
        <v>19.051144980028784</v>
      </c>
      <c r="AU70">
        <f ca="1">RANK(AW70,$AW$6:$AW$82)</f>
        <v>44</v>
      </c>
      <c r="AV70" t="str" cm="1">
        <f t="array" aca="1" ref="AV70" ca="1">IFERROR(INDEX([1]CHW!A$6:A$82, SMALL(IF([1]CHW!AS$6:AS$82&gt;0, ROW([1]CHW!A$6:A$82)-ROW([1]CHW!A$6)+1),ROWS([1]CHW!A$6:A70))),"")</f>
        <v/>
      </c>
      <c r="AW70" s="34">
        <f ca="1">IFERROR(VLOOKUP(AV70,$AQ$6:$AS$82,3,FALSE),0)</f>
        <v>0</v>
      </c>
      <c r="AY70">
        <f ca="1">RANK(BA70,$BA$6:$BA$82,1)</f>
        <v>20</v>
      </c>
      <c r="AZ70" t="str" cm="1">
        <f t="array" aca="1" ref="AZ70" ca="1">IFERROR(INDEX([1]CHW!A$6:A$82, SMALL(IF([1]CHW!AS$6:AS$82&lt;0, ROW([1]CHW!A$6:A$82)-ROW([1]CHW!A$6)+1),ROWS([1]CHW!A$6:A70))),"")</f>
        <v/>
      </c>
      <c r="BA70" s="35">
        <f ca="1">IFERROR(VLOOKUP(AZ70,$AQ$6:$AS$82,3,FALSE),0)</f>
        <v>0</v>
      </c>
      <c r="BC70">
        <f t="shared" si="16"/>
        <v>65</v>
      </c>
      <c r="BD70" t="str">
        <f ca="1">IFERROR(VLOOKUP(BC70,$AU$6:$AV$82,2,FALSE),"")</f>
        <v/>
      </c>
      <c r="BE70" t="str">
        <f ca="1">IFERROR(VLOOKUP(BC70,$AY$6:$AZ$82,2,FALSE),"")</f>
        <v/>
      </c>
    </row>
    <row r="71" spans="1:57" x14ac:dyDescent="0.25">
      <c r="A71" t="s">
        <v>96</v>
      </c>
      <c r="B71" s="31">
        <v>2.4464999999999999</v>
      </c>
      <c r="C71" s="31">
        <v>1.9624999999999999</v>
      </c>
      <c r="D71" s="31">
        <v>1.6527499999999999</v>
      </c>
      <c r="E71" s="31">
        <v>1.6572499999999999</v>
      </c>
      <c r="F71" s="31">
        <v>1.6164999999999992</v>
      </c>
      <c r="G71" s="31">
        <v>2.2012499999999999</v>
      </c>
      <c r="H71" s="31">
        <v>1.7382499999999999</v>
      </c>
      <c r="I71" s="32">
        <f t="shared" si="17"/>
        <v>13.274999999999999</v>
      </c>
      <c r="K71" s="31">
        <v>13.783749999999998</v>
      </c>
      <c r="L71" s="31">
        <v>10.312249999999997</v>
      </c>
      <c r="M71" s="31">
        <v>8.0115000000000034</v>
      </c>
      <c r="N71" s="31">
        <v>6.8184999999999993</v>
      </c>
      <c r="O71" s="31">
        <v>6.2085000000000008</v>
      </c>
      <c r="P71" s="31">
        <v>7.8514999999999997</v>
      </c>
      <c r="Q71" s="31">
        <v>5.9007499999999977</v>
      </c>
      <c r="R71" s="32">
        <f t="shared" si="20"/>
        <v>58.886749999999999</v>
      </c>
      <c r="T71" s="36">
        <v>-2.2246503106819101E-11</v>
      </c>
      <c r="U71">
        <v>1.11649033400452</v>
      </c>
      <c r="V71">
        <v>-4.4250960185631301E-2</v>
      </c>
      <c r="W71" s="36">
        <v>-3.6284904686186703E-5</v>
      </c>
      <c r="X71" s="33">
        <v>0.80048950866888902</v>
      </c>
      <c r="Z71" s="31">
        <f t="shared" ref="Z71:Z82" si="22">IF(K71=0,0,(K71-($T71+$U71*K$2+$V71*K$3+$W71*K$2*K$3))+($T71+$U71*Z$2+$V71*Z$3+$W71*Z$2*Z$3))</f>
        <v>3.6569520507432287</v>
      </c>
      <c r="AA71" s="31">
        <f t="shared" ref="AA71:AA82" si="23">IF(L71=0,0,(L71-($T71+$U71*L$2+$V71*L$3+$W71*L$2*L$3))+($T71+$U71*AA$2+$V71*AA$3+$W71*AA$2*AA$3))</f>
        <v>2.7054443956697369</v>
      </c>
      <c r="AB71" s="31">
        <f t="shared" ref="AB71:AB82" si="24">IF(M71=0,0,(M71-($T71+$U71*M$2+$V71*M$3+$W71*M$2*M$3))+($T71+$U71*AB$2+$V71*AB$3+$W71*AB$2*AB$3))</f>
        <v>-1.2106741206918201</v>
      </c>
      <c r="AC71" s="31">
        <f t="shared" ref="AC71:AC82" si="25">IF(N71=0,0,(N71-($T71+$U71*N$2+$V71*N$3+$W71*N$2*N$3))+($T71+$U71*AC$2+$V71*AC$3+$W71*AC$2*AC$3))</f>
        <v>2.4911260739294718</v>
      </c>
      <c r="AD71" s="31">
        <f t="shared" ref="AD71:AD82" si="26">IF(O71=0,0,(O71-($T71+$U71*O$2+$V71*O$3+$W71*O$2*O$3))+($T71+$U71*AD$2+$V71*AD$3+$W71*AD$2*AD$3))</f>
        <v>-1.6675690524966527</v>
      </c>
      <c r="AE71" s="31">
        <f t="shared" ref="AE71:AE82" si="27">IF(P71=0,0,(P71-($T71+$U71*P$2+$V71*P$3+$W71*P$2*P$3))+($T71+$U71*AE$2+$V71*AE$3+$W71*AE$2*AE$3))</f>
        <v>0.73828895382362703</v>
      </c>
      <c r="AF71" s="31">
        <f t="shared" ref="AF71:AF82" si="28">IF(Q71=0,0,(Q71-($T71+$U71*Q$2+$V71*Q$3+$W71*Q$2*Q$3))+($T71+$U71*AF$2+$V71*AF$3+$W71*AF$2*AF$3))</f>
        <v>2.7022247739320235</v>
      </c>
      <c r="AG71" s="32">
        <f t="shared" si="21"/>
        <v>9.4157930749096153</v>
      </c>
      <c r="AI71" s="33">
        <f t="shared" si="19"/>
        <v>-0.33100025210809642</v>
      </c>
      <c r="AJ71" s="33">
        <f t="shared" si="19"/>
        <v>-0.27461085389848494</v>
      </c>
      <c r="AK71" s="33">
        <f t="shared" si="19"/>
        <v>-2.3651485331623037</v>
      </c>
      <c r="AL71" s="33">
        <f t="shared" si="18"/>
        <v>-0.33473860783534171</v>
      </c>
      <c r="AM71" s="33">
        <f t="shared" si="18"/>
        <v>-1.9693751497605489</v>
      </c>
      <c r="AN71" s="33">
        <f t="shared" si="18"/>
        <v>1.9815561896187679</v>
      </c>
      <c r="AO71" s="33">
        <f t="shared" si="18"/>
        <v>-0.35673374888401244</v>
      </c>
      <c r="AQ71" t="s">
        <v>96</v>
      </c>
      <c r="AR71" s="33">
        <f t="shared" ref="AR71:AR82" si="29">IFERROR((I71-AG71)/AG71,"")</f>
        <v>0.40986530761535761</v>
      </c>
      <c r="AS71" s="34">
        <f t="shared" ref="AS71:AS82" si="30">I71-AG71</f>
        <v>3.8592069250903833</v>
      </c>
      <c r="AU71">
        <f ca="1">RANK(AW71,$AW$6:$AW$82)</f>
        <v>44</v>
      </c>
      <c r="AV71" t="str" cm="1">
        <f t="array" aca="1" ref="AV71" ca="1">IFERROR(INDEX([1]CHW!A$6:A$82, SMALL(IF([1]CHW!AS$6:AS$82&gt;0, ROW([1]CHW!A$6:A$82)-ROW([1]CHW!A$6)+1),ROWS([1]CHW!A$6:A71))),"")</f>
        <v/>
      </c>
      <c r="AW71" s="34">
        <f ca="1">IFERROR(VLOOKUP(AV71,$AQ$6:$AS$82,3,FALSE),0)</f>
        <v>0</v>
      </c>
      <c r="AY71">
        <f ca="1">RANK(BA71,$BA$6:$BA$82,1)</f>
        <v>20</v>
      </c>
      <c r="AZ71" t="str" cm="1">
        <f t="array" aca="1" ref="AZ71" ca="1">IFERROR(INDEX([1]CHW!A$6:A$82, SMALL(IF([1]CHW!AS$6:AS$82&lt;0, ROW([1]CHW!A$6:A$82)-ROW([1]CHW!A$6)+1),ROWS([1]CHW!A$6:A71))),"")</f>
        <v/>
      </c>
      <c r="BA71" s="35">
        <f ca="1">IFERROR(VLOOKUP(AZ71,$AQ$6:$AS$82,3,FALSE),0)</f>
        <v>0</v>
      </c>
      <c r="BC71">
        <f t="shared" ref="BC71:BC82" si="31">BC70+1</f>
        <v>66</v>
      </c>
      <c r="BD71" t="str">
        <f ca="1">IFERROR(VLOOKUP(BC71,$AU$6:$AV$82,2,FALSE),"")</f>
        <v/>
      </c>
      <c r="BE71" t="str">
        <f ca="1">IFERROR(VLOOKUP(BC71,$AY$6:$AZ$82,2,FALSE),"")</f>
        <v/>
      </c>
    </row>
    <row r="72" spans="1:57" x14ac:dyDescent="0.25">
      <c r="A72" t="s">
        <v>97</v>
      </c>
      <c r="B72" s="31">
        <v>73.543750000000031</v>
      </c>
      <c r="C72" s="31">
        <v>62.766249999999992</v>
      </c>
      <c r="D72" s="31">
        <v>47.233250000000005</v>
      </c>
      <c r="E72" s="31">
        <v>48.683999999999976</v>
      </c>
      <c r="F72" s="31">
        <v>43.770249999999983</v>
      </c>
      <c r="G72" s="31">
        <v>66.877250000000018</v>
      </c>
      <c r="H72" s="31">
        <v>69.532000000000053</v>
      </c>
      <c r="I72" s="32">
        <f t="shared" si="17"/>
        <v>412.40675000000005</v>
      </c>
      <c r="K72" s="31">
        <v>170.01624999999999</v>
      </c>
      <c r="L72" s="31">
        <v>132.0445</v>
      </c>
      <c r="M72" s="31">
        <v>97.686499999999995</v>
      </c>
      <c r="N72" s="31">
        <v>85.370750000000015</v>
      </c>
      <c r="O72" s="31">
        <v>90.320749999999961</v>
      </c>
      <c r="P72" s="31">
        <v>96.910249999999948</v>
      </c>
      <c r="Q72" s="31">
        <v>88.863249999999951</v>
      </c>
      <c r="R72" s="32">
        <f t="shared" si="20"/>
        <v>761.21224999999993</v>
      </c>
      <c r="T72" s="36">
        <v>-3.7585435116564699E-10</v>
      </c>
      <c r="U72">
        <v>17.628940275717</v>
      </c>
      <c r="V72">
        <v>0.12586153555348301</v>
      </c>
      <c r="W72">
        <v>-6.1303294054305295E-4</v>
      </c>
      <c r="X72" s="33">
        <v>0.70830727730125498</v>
      </c>
      <c r="Z72" s="31">
        <f t="shared" si="22"/>
        <v>33.053045375952934</v>
      </c>
      <c r="AA72" s="31">
        <f t="shared" si="23"/>
        <v>27.500006182606739</v>
      </c>
      <c r="AB72" s="31">
        <f t="shared" si="24"/>
        <v>-24.877242346165644</v>
      </c>
      <c r="AC72" s="31">
        <f t="shared" si="25"/>
        <v>31.87131909336108</v>
      </c>
      <c r="AD72" s="31">
        <f t="shared" si="26"/>
        <v>-9.5964666256945748</v>
      </c>
      <c r="AE72" s="31">
        <f t="shared" si="27"/>
        <v>5.3264915604902399</v>
      </c>
      <c r="AF72" s="31">
        <f t="shared" si="28"/>
        <v>49.936426521232534</v>
      </c>
      <c r="AG72" s="32">
        <f t="shared" si="21"/>
        <v>113.21357976178331</v>
      </c>
      <c r="AI72" s="33">
        <f t="shared" si="19"/>
        <v>1.225021905349311</v>
      </c>
      <c r="AJ72" s="33">
        <f t="shared" si="19"/>
        <v>1.282408577773285</v>
      </c>
      <c r="AK72" s="33">
        <f t="shared" si="19"/>
        <v>-2.8986529673486943</v>
      </c>
      <c r="AL72" s="33">
        <f t="shared" si="18"/>
        <v>0.52751757332005256</v>
      </c>
      <c r="AM72" s="33">
        <f t="shared" si="18"/>
        <v>-5.5610797918897541</v>
      </c>
      <c r="AN72" s="33">
        <f t="shared" si="18"/>
        <v>11.55559109415819</v>
      </c>
      <c r="AO72" s="33">
        <f t="shared" si="18"/>
        <v>0.39241040746949829</v>
      </c>
      <c r="AQ72" t="s">
        <v>97</v>
      </c>
      <c r="AR72" s="33">
        <f t="shared" si="29"/>
        <v>2.642732178134104</v>
      </c>
      <c r="AS72" s="34">
        <f t="shared" si="30"/>
        <v>299.19317023821674</v>
      </c>
      <c r="AU72">
        <f ca="1">RANK(AW72,$AW$6:$AW$82)</f>
        <v>44</v>
      </c>
      <c r="AV72" t="str" cm="1">
        <f t="array" aca="1" ref="AV72" ca="1">IFERROR(INDEX([1]CHW!A$6:A$82, SMALL(IF([1]CHW!AS$6:AS$82&gt;0, ROW([1]CHW!A$6:A$82)-ROW([1]CHW!A$6)+1),ROWS([1]CHW!A$6:A72))),"")</f>
        <v/>
      </c>
      <c r="AW72" s="34">
        <f ca="1">IFERROR(VLOOKUP(AV72,$AQ$6:$AS$82,3,FALSE),0)</f>
        <v>0</v>
      </c>
      <c r="AY72">
        <f ca="1">RANK(BA72,$BA$6:$BA$82,1)</f>
        <v>20</v>
      </c>
      <c r="AZ72" t="str" cm="1">
        <f t="array" aca="1" ref="AZ72" ca="1">IFERROR(INDEX([1]CHW!A$6:A$82, SMALL(IF([1]CHW!AS$6:AS$82&lt;0, ROW([1]CHW!A$6:A$82)-ROW([1]CHW!A$6)+1),ROWS([1]CHW!A$6:A72))),"")</f>
        <v/>
      </c>
      <c r="BA72" s="35">
        <f ca="1">IFERROR(VLOOKUP(AZ72,$AQ$6:$AS$82,3,FALSE),0)</f>
        <v>0</v>
      </c>
      <c r="BC72">
        <f t="shared" si="31"/>
        <v>67</v>
      </c>
      <c r="BD72" t="str">
        <f ca="1">IFERROR(VLOOKUP(BC72,$AU$6:$AV$82,2,FALSE),"")</f>
        <v/>
      </c>
      <c r="BE72" t="str">
        <f ca="1">IFERROR(VLOOKUP(BC72,$AY$6:$AZ$82,2,FALSE),"")</f>
        <v/>
      </c>
    </row>
    <row r="73" spans="1:57" x14ac:dyDescent="0.25">
      <c r="A73" t="s">
        <v>98</v>
      </c>
      <c r="B73" s="31">
        <v>7.7465000000000002</v>
      </c>
      <c r="C73" s="31">
        <v>7.9509999999999996</v>
      </c>
      <c r="D73" s="31">
        <v>7.2537500000000001</v>
      </c>
      <c r="E73" s="31">
        <v>8.0330000000000013</v>
      </c>
      <c r="F73" s="31">
        <v>7.7634999999999996</v>
      </c>
      <c r="G73" s="31">
        <v>6.269750000000001</v>
      </c>
      <c r="H73" s="31">
        <v>5.7725000000000017</v>
      </c>
      <c r="I73" s="32">
        <f t="shared" si="17"/>
        <v>50.790000000000006</v>
      </c>
      <c r="K73" s="31">
        <v>18.035999999999998</v>
      </c>
      <c r="L73" s="31">
        <v>9.686000000000007</v>
      </c>
      <c r="M73" s="31">
        <v>8.677500000000002</v>
      </c>
      <c r="N73" s="31">
        <v>8.0057499999999973</v>
      </c>
      <c r="O73" s="31">
        <v>7.0799999999999992</v>
      </c>
      <c r="P73" s="31">
        <v>7.758</v>
      </c>
      <c r="Q73" s="31">
        <v>5.3252500000000005</v>
      </c>
      <c r="R73" s="32">
        <f t="shared" si="20"/>
        <v>64.5685</v>
      </c>
      <c r="T73" s="36">
        <v>-4.5571883143367201E-11</v>
      </c>
      <c r="U73">
        <v>2.0945740609052899</v>
      </c>
      <c r="V73">
        <v>1.3946238047593901E-2</v>
      </c>
      <c r="W73" s="36">
        <v>-7.4329498361393602E-5</v>
      </c>
      <c r="X73" s="33">
        <v>0.76076166872707196</v>
      </c>
      <c r="Z73" s="31">
        <f t="shared" si="22"/>
        <v>1.7328308869194018</v>
      </c>
      <c r="AA73" s="31">
        <f t="shared" si="23"/>
        <v>-2.7554752241264993</v>
      </c>
      <c r="AB73" s="31">
        <f t="shared" si="24"/>
        <v>-5.9149840507401308</v>
      </c>
      <c r="AC73" s="31">
        <f t="shared" si="25"/>
        <v>1.6297807720778223</v>
      </c>
      <c r="AD73" s="31">
        <f t="shared" si="26"/>
        <v>-4.823558462964499</v>
      </c>
      <c r="AE73" s="31">
        <f t="shared" si="27"/>
        <v>-3.1506681536990016</v>
      </c>
      <c r="AF73" s="31">
        <f t="shared" si="28"/>
        <v>0.68490678261863991</v>
      </c>
      <c r="AG73" s="32">
        <f t="shared" si="21"/>
        <v>-12.597167449914267</v>
      </c>
      <c r="AI73" s="33">
        <f t="shared" si="19"/>
        <v>3.4704304721689261</v>
      </c>
      <c r="AJ73" s="33">
        <f t="shared" si="19"/>
        <v>-3.8855276688327005</v>
      </c>
      <c r="AK73" s="33">
        <f t="shared" si="19"/>
        <v>-2.2263346676467117</v>
      </c>
      <c r="AL73" s="33">
        <f t="shared" si="18"/>
        <v>3.9288837723607797</v>
      </c>
      <c r="AM73" s="33">
        <f t="shared" si="18"/>
        <v>-2.6094964038704012</v>
      </c>
      <c r="AN73" s="33">
        <f t="shared" si="18"/>
        <v>-2.9899747273095336</v>
      </c>
      <c r="AO73" s="33">
        <f t="shared" si="18"/>
        <v>7.4281542342590052</v>
      </c>
      <c r="AQ73" t="s">
        <v>98</v>
      </c>
      <c r="AR73" s="33">
        <f t="shared" si="29"/>
        <v>-5.0318587652294537</v>
      </c>
      <c r="AS73" s="34">
        <f t="shared" si="30"/>
        <v>63.387167449914273</v>
      </c>
      <c r="AU73">
        <f ca="1">RANK(AW73,$AW$6:$AW$82)</f>
        <v>44</v>
      </c>
      <c r="AV73" t="str" cm="1">
        <f t="array" aca="1" ref="AV73" ca="1">IFERROR(INDEX([1]CHW!A$6:A$82, SMALL(IF([1]CHW!AS$6:AS$82&gt;0, ROW([1]CHW!A$6:A$82)-ROW([1]CHW!A$6)+1),ROWS([1]CHW!A$6:A73))),"")</f>
        <v/>
      </c>
      <c r="AW73" s="34">
        <f ca="1">IFERROR(VLOOKUP(AV73,$AQ$6:$AS$82,3,FALSE),0)</f>
        <v>0</v>
      </c>
      <c r="AY73">
        <f ca="1">RANK(BA73,$BA$6:$BA$82,1)</f>
        <v>20</v>
      </c>
      <c r="AZ73" t="str" cm="1">
        <f t="array" aca="1" ref="AZ73" ca="1">IFERROR(INDEX([1]CHW!A$6:A$82, SMALL(IF([1]CHW!AS$6:AS$82&lt;0, ROW([1]CHW!A$6:A$82)-ROW([1]CHW!A$6)+1),ROWS([1]CHW!A$6:A73))),"")</f>
        <v/>
      </c>
      <c r="BA73" s="35">
        <f ca="1">IFERROR(VLOOKUP(AZ73,$AQ$6:$AS$82,3,FALSE),0)</f>
        <v>0</v>
      </c>
      <c r="BC73">
        <f t="shared" si="31"/>
        <v>68</v>
      </c>
      <c r="BD73" t="str">
        <f ca="1">IFERROR(VLOOKUP(BC73,$AU$6:$AV$82,2,FALSE),"")</f>
        <v/>
      </c>
      <c r="BE73" t="str">
        <f ca="1">IFERROR(VLOOKUP(BC73,$AY$6:$AZ$82,2,FALSE),"")</f>
        <v/>
      </c>
    </row>
    <row r="74" spans="1:57" x14ac:dyDescent="0.25">
      <c r="A74" t="s">
        <v>99</v>
      </c>
      <c r="B74" s="31">
        <v>19.203499999999995</v>
      </c>
      <c r="C74" s="31">
        <v>18.991750000000003</v>
      </c>
      <c r="D74" s="31">
        <v>18.417249999999999</v>
      </c>
      <c r="E74" s="31">
        <v>18.587250000000008</v>
      </c>
      <c r="F74" s="31">
        <v>18.374250000000007</v>
      </c>
      <c r="G74" s="31">
        <v>18.975499999999997</v>
      </c>
      <c r="H74" s="31">
        <v>19.483749999999997</v>
      </c>
      <c r="I74" s="32">
        <f t="shared" si="17"/>
        <v>132.03325000000001</v>
      </c>
      <c r="K74" s="31">
        <v>8.3324999999999996</v>
      </c>
      <c r="L74" s="31">
        <v>8.8702499999999986</v>
      </c>
      <c r="M74" s="31">
        <v>17.056499999999986</v>
      </c>
      <c r="N74" s="31">
        <v>15.254500000000002</v>
      </c>
      <c r="O74" s="31">
        <v>7.889249999999997</v>
      </c>
      <c r="P74" s="31">
        <v>7.9537500000000021</v>
      </c>
      <c r="Q74" s="31">
        <v>7.9487500000000013</v>
      </c>
      <c r="R74" s="32">
        <f t="shared" si="20"/>
        <v>73.305499999999981</v>
      </c>
      <c r="T74" s="36">
        <v>3.7659837958884199E-12</v>
      </c>
      <c r="U74">
        <v>6.7794346451980098E-2</v>
      </c>
      <c r="V74">
        <v>-4.55793061586275E-2</v>
      </c>
      <c r="W74" s="36">
        <v>6.1424629371977201E-6</v>
      </c>
      <c r="X74" s="33">
        <v>1.01187341221981E-2</v>
      </c>
      <c r="Z74" s="31">
        <f t="shared" si="22"/>
        <v>6.5323441644172311</v>
      </c>
      <c r="AA74" s="31">
        <f t="shared" si="23"/>
        <v>7.603000128032976</v>
      </c>
      <c r="AB74" s="31">
        <f t="shared" si="24"/>
        <v>15.305406142501782</v>
      </c>
      <c r="AC74" s="31">
        <f t="shared" si="25"/>
        <v>14.225828614534992</v>
      </c>
      <c r="AD74" s="31">
        <f t="shared" si="26"/>
        <v>6.1479226870644323</v>
      </c>
      <c r="AE74" s="31">
        <f t="shared" si="27"/>
        <v>6.450940717154988</v>
      </c>
      <c r="AF74" s="31">
        <f t="shared" si="28"/>
        <v>7.1568887701913164</v>
      </c>
      <c r="AG74" s="32">
        <f t="shared" si="21"/>
        <v>63.422331223897707</v>
      </c>
      <c r="AI74" s="33">
        <f t="shared" si="19"/>
        <v>1.9397563136070912</v>
      </c>
      <c r="AJ74" s="33">
        <f t="shared" si="19"/>
        <v>1.4979284072317238</v>
      </c>
      <c r="AK74" s="33">
        <f t="shared" si="19"/>
        <v>0.20331664697592683</v>
      </c>
      <c r="AL74" s="33">
        <f t="shared" si="18"/>
        <v>0.30658469911614217</v>
      </c>
      <c r="AM74" s="33">
        <f t="shared" si="18"/>
        <v>1.9886924308043821</v>
      </c>
      <c r="AN74" s="33">
        <f t="shared" si="18"/>
        <v>1.9415089724105579</v>
      </c>
      <c r="AO74" s="33">
        <f t="shared" si="18"/>
        <v>1.7223770866958943</v>
      </c>
      <c r="AQ74" t="s">
        <v>99</v>
      </c>
      <c r="AR74" s="33">
        <f t="shared" si="29"/>
        <v>1.0818101046126403</v>
      </c>
      <c r="AS74" s="34">
        <f t="shared" si="30"/>
        <v>68.610918776102295</v>
      </c>
      <c r="AU74">
        <f ca="1">RANK(AW74,$AW$6:$AW$82)</f>
        <v>44</v>
      </c>
      <c r="AV74" t="str" cm="1">
        <f t="array" aca="1" ref="AV74" ca="1">IFERROR(INDEX([1]CHW!A$6:A$82, SMALL(IF([1]CHW!AS$6:AS$82&gt;0, ROW([1]CHW!A$6:A$82)-ROW([1]CHW!A$6)+1),ROWS([1]CHW!A$6:A74))),"")</f>
        <v/>
      </c>
      <c r="AW74" s="34">
        <f ca="1">IFERROR(VLOOKUP(AV74,$AQ$6:$AS$82,3,FALSE),0)</f>
        <v>0</v>
      </c>
      <c r="AY74">
        <f ca="1">RANK(BA74,$BA$6:$BA$82,1)</f>
        <v>20</v>
      </c>
      <c r="AZ74" t="str" cm="1">
        <f t="array" aca="1" ref="AZ74" ca="1">IFERROR(INDEX([1]CHW!A$6:A$82, SMALL(IF([1]CHW!AS$6:AS$82&lt;0, ROW([1]CHW!A$6:A$82)-ROW([1]CHW!A$6)+1),ROWS([1]CHW!A$6:A74))),"")</f>
        <v/>
      </c>
      <c r="BA74" s="35">
        <f ca="1">IFERROR(VLOOKUP(AZ74,$AQ$6:$AS$82,3,FALSE),0)</f>
        <v>0</v>
      </c>
      <c r="BC74">
        <f t="shared" si="31"/>
        <v>69</v>
      </c>
      <c r="BD74" t="str">
        <f ca="1">IFERROR(VLOOKUP(BC74,$AU$6:$AV$82,2,FALSE),"")</f>
        <v/>
      </c>
      <c r="BE74" t="str">
        <f ca="1">IFERROR(VLOOKUP(BC74,$AY$6:$AZ$82,2,FALSE),"")</f>
        <v/>
      </c>
    </row>
    <row r="75" spans="1:57" x14ac:dyDescent="0.25">
      <c r="A75" t="s">
        <v>100</v>
      </c>
      <c r="B75" s="31">
        <v>1.2922500000000008</v>
      </c>
      <c r="C75" s="31">
        <v>1.7899999999999998</v>
      </c>
      <c r="D75" s="31">
        <v>1.1682499999999998</v>
      </c>
      <c r="E75" s="31">
        <v>1.2525000000000004</v>
      </c>
      <c r="F75" s="31">
        <v>0.6389999999999999</v>
      </c>
      <c r="G75" s="31">
        <v>0.6077499999999999</v>
      </c>
      <c r="H75" s="31">
        <v>0.62600000000000011</v>
      </c>
      <c r="I75" s="32">
        <f t="shared" si="17"/>
        <v>7.3757500000000018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2">
        <f t="shared" si="20"/>
        <v>0</v>
      </c>
      <c r="T75" s="36">
        <v>-1.6823471934203299E-11</v>
      </c>
      <c r="U75">
        <v>0.71892113215778097</v>
      </c>
      <c r="V75">
        <v>5.4610350411634499E-2</v>
      </c>
      <c r="W75" s="36">
        <v>-2.7439731236227601E-5</v>
      </c>
      <c r="X75" s="33">
        <v>0.71937623017722996</v>
      </c>
      <c r="Z75" s="31">
        <f t="shared" si="22"/>
        <v>0</v>
      </c>
      <c r="AA75" s="31">
        <f t="shared" si="23"/>
        <v>0</v>
      </c>
      <c r="AB75" s="31">
        <f t="shared" si="24"/>
        <v>0</v>
      </c>
      <c r="AC75" s="31">
        <f t="shared" si="25"/>
        <v>0</v>
      </c>
      <c r="AD75" s="31">
        <f t="shared" si="26"/>
        <v>0</v>
      </c>
      <c r="AE75" s="31">
        <f t="shared" si="27"/>
        <v>0</v>
      </c>
      <c r="AF75" s="31">
        <f t="shared" si="28"/>
        <v>0</v>
      </c>
      <c r="AG75" s="32">
        <f t="shared" si="21"/>
        <v>0</v>
      </c>
      <c r="AI75" s="33" t="str">
        <f t="shared" si="19"/>
        <v/>
      </c>
      <c r="AJ75" s="33" t="str">
        <f t="shared" si="19"/>
        <v/>
      </c>
      <c r="AK75" s="33" t="str">
        <f t="shared" si="19"/>
        <v/>
      </c>
      <c r="AL75" s="33" t="str">
        <f t="shared" si="18"/>
        <v/>
      </c>
      <c r="AM75" s="33" t="str">
        <f t="shared" si="18"/>
        <v/>
      </c>
      <c r="AN75" s="33" t="str">
        <f t="shared" si="18"/>
        <v/>
      </c>
      <c r="AO75" s="33" t="str">
        <f t="shared" si="18"/>
        <v/>
      </c>
      <c r="AQ75" t="s">
        <v>100</v>
      </c>
      <c r="AR75" s="33" t="str">
        <f t="shared" si="29"/>
        <v/>
      </c>
      <c r="AS75" s="34">
        <f t="shared" si="30"/>
        <v>7.3757500000000018</v>
      </c>
      <c r="AU75">
        <f ca="1">RANK(AW75,$AW$6:$AW$82)</f>
        <v>44</v>
      </c>
      <c r="AV75" t="str" cm="1">
        <f t="array" aca="1" ref="AV75" ca="1">IFERROR(INDEX([1]CHW!A$6:A$82, SMALL(IF([1]CHW!AS$6:AS$82&gt;0, ROW([1]CHW!A$6:A$82)-ROW([1]CHW!A$6)+1),ROWS([1]CHW!A$6:A75))),"")</f>
        <v/>
      </c>
      <c r="AW75" s="34">
        <f ca="1">IFERROR(VLOOKUP(AV75,$AQ$6:$AS$82,3,FALSE),0)</f>
        <v>0</v>
      </c>
      <c r="AY75">
        <f ca="1">RANK(BA75,$BA$6:$BA$82,1)</f>
        <v>20</v>
      </c>
      <c r="AZ75" t="str" cm="1">
        <f t="array" aca="1" ref="AZ75" ca="1">IFERROR(INDEX([1]CHW!A$6:A$82, SMALL(IF([1]CHW!AS$6:AS$82&lt;0, ROW([1]CHW!A$6:A$82)-ROW([1]CHW!A$6)+1),ROWS([1]CHW!A$6:A75))),"")</f>
        <v/>
      </c>
      <c r="BA75" s="35">
        <f ca="1">IFERROR(VLOOKUP(AZ75,$AQ$6:$AS$82,3,FALSE),0)</f>
        <v>0</v>
      </c>
      <c r="BC75">
        <f t="shared" si="31"/>
        <v>70</v>
      </c>
      <c r="BD75" t="str">
        <f ca="1">IFERROR(VLOOKUP(BC75,$AU$6:$AV$82,2,FALSE),"")</f>
        <v/>
      </c>
      <c r="BE75" t="str">
        <f ca="1">IFERROR(VLOOKUP(BC75,$AY$6:$AZ$82,2,FALSE),"")</f>
        <v/>
      </c>
    </row>
    <row r="76" spans="1:57" x14ac:dyDescent="0.25">
      <c r="A76" t="s">
        <v>101</v>
      </c>
      <c r="B76" s="31">
        <v>3.9149999999999996</v>
      </c>
      <c r="C76" s="31">
        <v>5.7890000000000024</v>
      </c>
      <c r="D76" s="31">
        <v>5.1849999999999978</v>
      </c>
      <c r="E76" s="31">
        <v>5.27475</v>
      </c>
      <c r="F76" s="31">
        <v>5.2730000000000006</v>
      </c>
      <c r="G76" s="31">
        <v>5.3867499999999993</v>
      </c>
      <c r="H76" s="31">
        <v>5.5937500000000018</v>
      </c>
      <c r="I76" s="32">
        <f t="shared" si="17"/>
        <v>36.417250000000003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2">
        <f t="shared" si="20"/>
        <v>0</v>
      </c>
      <c r="T76" s="36">
        <v>-2.08383283961062E-11</v>
      </c>
      <c r="U76">
        <v>0.889692138924425</v>
      </c>
      <c r="V76">
        <v>7.0545846496318995E-2</v>
      </c>
      <c r="W76" s="36">
        <v>-3.3988116906672799E-5</v>
      </c>
      <c r="X76" s="33">
        <v>0.77810827505621805</v>
      </c>
      <c r="Z76" s="31">
        <f t="shared" si="22"/>
        <v>0</v>
      </c>
      <c r="AA76" s="31">
        <f t="shared" si="23"/>
        <v>0</v>
      </c>
      <c r="AB76" s="31">
        <f t="shared" si="24"/>
        <v>0</v>
      </c>
      <c r="AC76" s="31">
        <f t="shared" si="25"/>
        <v>0</v>
      </c>
      <c r="AD76" s="31">
        <f t="shared" si="26"/>
        <v>0</v>
      </c>
      <c r="AE76" s="31">
        <f t="shared" si="27"/>
        <v>0</v>
      </c>
      <c r="AF76" s="31">
        <f t="shared" si="28"/>
        <v>0</v>
      </c>
      <c r="AG76" s="32">
        <f t="shared" si="21"/>
        <v>0</v>
      </c>
      <c r="AI76" s="33" t="str">
        <f t="shared" si="19"/>
        <v/>
      </c>
      <c r="AJ76" s="33" t="str">
        <f t="shared" si="19"/>
        <v/>
      </c>
      <c r="AK76" s="33" t="str">
        <f t="shared" si="19"/>
        <v/>
      </c>
      <c r="AL76" s="33" t="str">
        <f t="shared" si="18"/>
        <v/>
      </c>
      <c r="AM76" s="33" t="str">
        <f t="shared" si="18"/>
        <v/>
      </c>
      <c r="AN76" s="33" t="str">
        <f t="shared" si="18"/>
        <v/>
      </c>
      <c r="AO76" s="33" t="str">
        <f t="shared" si="18"/>
        <v/>
      </c>
      <c r="AQ76" t="s">
        <v>101</v>
      </c>
      <c r="AR76" s="33" t="str">
        <f t="shared" si="29"/>
        <v/>
      </c>
      <c r="AS76" s="34">
        <f t="shared" si="30"/>
        <v>36.417250000000003</v>
      </c>
      <c r="AU76">
        <f ca="1">RANK(AW76,$AW$6:$AW$82)</f>
        <v>44</v>
      </c>
      <c r="AV76" t="str" cm="1">
        <f t="array" aca="1" ref="AV76" ca="1">IFERROR(INDEX([1]CHW!A$6:A$82, SMALL(IF([1]CHW!AS$6:AS$82&gt;0, ROW([1]CHW!A$6:A$82)-ROW([1]CHW!A$6)+1),ROWS([1]CHW!A$6:A76))),"")</f>
        <v/>
      </c>
      <c r="AW76" s="34">
        <f ca="1">IFERROR(VLOOKUP(AV76,$AQ$6:$AS$82,3,FALSE),0)</f>
        <v>0</v>
      </c>
      <c r="AY76">
        <f ca="1">RANK(BA76,$BA$6:$BA$82,1)</f>
        <v>20</v>
      </c>
      <c r="AZ76" t="str" cm="1">
        <f t="array" aca="1" ref="AZ76" ca="1">IFERROR(INDEX([1]CHW!A$6:A$82, SMALL(IF([1]CHW!AS$6:AS$82&lt;0, ROW([1]CHW!A$6:A$82)-ROW([1]CHW!A$6)+1),ROWS([1]CHW!A$6:A76))),"")</f>
        <v/>
      </c>
      <c r="BA76" s="35">
        <f ca="1">IFERROR(VLOOKUP(AZ76,$AQ$6:$AS$82,3,FALSE),0)</f>
        <v>0</v>
      </c>
      <c r="BC76">
        <f t="shared" si="31"/>
        <v>71</v>
      </c>
      <c r="BD76" t="str">
        <f ca="1">IFERROR(VLOOKUP(BC76,$AU$6:$AV$82,2,FALSE),"")</f>
        <v/>
      </c>
      <c r="BE76" t="str">
        <f ca="1">IFERROR(VLOOKUP(BC76,$AY$6:$AZ$82,2,FALSE),"")</f>
        <v/>
      </c>
    </row>
    <row r="77" spans="1:57" x14ac:dyDescent="0.25">
      <c r="A77" t="s">
        <v>102</v>
      </c>
      <c r="B77" s="31">
        <v>9.5622499999999988</v>
      </c>
      <c r="C77" s="31">
        <v>9.802500000000002</v>
      </c>
      <c r="D77" s="31">
        <v>9.4462499999999974</v>
      </c>
      <c r="E77" s="31">
        <v>9.4532499999999988</v>
      </c>
      <c r="F77" s="31">
        <v>9.4612500000000015</v>
      </c>
      <c r="G77" s="31">
        <v>9.4980000000000029</v>
      </c>
      <c r="H77" s="31">
        <v>9.6072499999999987</v>
      </c>
      <c r="I77" s="32">
        <f t="shared" ref="I77:I89" si="32">SUM(B77:H77)</f>
        <v>66.830749999999995</v>
      </c>
      <c r="K77" s="31">
        <v>8.8762499999999953</v>
      </c>
      <c r="L77" s="31">
        <v>8.9114999999999984</v>
      </c>
      <c r="M77" s="31">
        <v>8.868249999999998</v>
      </c>
      <c r="N77" s="31">
        <v>8.8307499999999965</v>
      </c>
      <c r="O77" s="31">
        <v>8.9177499999999981</v>
      </c>
      <c r="P77" s="31">
        <v>8.7847499999999989</v>
      </c>
      <c r="Q77" s="31">
        <v>8.8492499999999961</v>
      </c>
      <c r="R77" s="32">
        <f t="shared" si="20"/>
        <v>62.038499999999985</v>
      </c>
      <c r="T77" s="36">
        <v>3.9078291951733299E-12</v>
      </c>
      <c r="U77">
        <v>-2.6859908774639198E-2</v>
      </c>
      <c r="V77">
        <v>-2.8471431444410502E-3</v>
      </c>
      <c r="W77" s="36">
        <v>6.3738187049565102E-6</v>
      </c>
      <c r="X77" s="33">
        <v>8.39549757222606E-2</v>
      </c>
      <c r="Z77" s="31">
        <f t="shared" si="22"/>
        <v>9.0176758481472756</v>
      </c>
      <c r="AA77" s="31">
        <f t="shared" si="23"/>
        <v>9.0242706201437386</v>
      </c>
      <c r="AB77" s="31">
        <f t="shared" si="24"/>
        <v>8.9874963619578363</v>
      </c>
      <c r="AC77" s="31">
        <f t="shared" si="25"/>
        <v>8.8691094842858043</v>
      </c>
      <c r="AD77" s="31">
        <f t="shared" si="26"/>
        <v>8.9983836438990821</v>
      </c>
      <c r="AE77" s="31">
        <f t="shared" si="27"/>
        <v>8.8638910992879456</v>
      </c>
      <c r="AF77" s="31">
        <f t="shared" si="28"/>
        <v>8.8751393396321969</v>
      </c>
      <c r="AG77" s="32">
        <f t="shared" si="21"/>
        <v>62.635966397353883</v>
      </c>
      <c r="AI77" s="33">
        <f t="shared" si="19"/>
        <v>6.0389634870786413E-2</v>
      </c>
      <c r="AJ77" s="33">
        <f t="shared" si="19"/>
        <v>8.623737170726245E-2</v>
      </c>
      <c r="AK77" s="33">
        <f t="shared" si="19"/>
        <v>5.1043540889092076E-2</v>
      </c>
      <c r="AL77" s="33">
        <f t="shared" si="18"/>
        <v>6.5862363831359697E-2</v>
      </c>
      <c r="AM77" s="33">
        <f t="shared" si="18"/>
        <v>5.1438833285880572E-2</v>
      </c>
      <c r="AN77" s="33">
        <f t="shared" si="18"/>
        <v>7.15384353901862E-2</v>
      </c>
      <c r="AO77" s="33">
        <f t="shared" si="18"/>
        <v>8.2490046899719088E-2</v>
      </c>
      <c r="AQ77" t="s">
        <v>102</v>
      </c>
      <c r="AR77" s="33">
        <f t="shared" si="29"/>
        <v>6.697084508978414E-2</v>
      </c>
      <c r="AS77" s="34">
        <f t="shared" si="30"/>
        <v>4.1947836026461118</v>
      </c>
      <c r="AU77">
        <f ca="1">RANK(AW77,$AW$6:$AW$82)</f>
        <v>44</v>
      </c>
      <c r="AV77" t="str" cm="1">
        <f t="array" aca="1" ref="AV77" ca="1">IFERROR(INDEX([1]CHW!A$6:A$82, SMALL(IF([1]CHW!AS$6:AS$82&gt;0, ROW([1]CHW!A$6:A$82)-ROW([1]CHW!A$6)+1),ROWS([1]CHW!A$6:A77))),"")</f>
        <v/>
      </c>
      <c r="AW77" s="34">
        <f ca="1">IFERROR(VLOOKUP(AV77,$AQ$6:$AS$82,3,FALSE),0)</f>
        <v>0</v>
      </c>
      <c r="AY77">
        <f ca="1">RANK(BA77,$BA$6:$BA$82,1)</f>
        <v>20</v>
      </c>
      <c r="AZ77" t="str" cm="1">
        <f t="array" aca="1" ref="AZ77" ca="1">IFERROR(INDEX([1]CHW!A$6:A$82, SMALL(IF([1]CHW!AS$6:AS$82&lt;0, ROW([1]CHW!A$6:A$82)-ROW([1]CHW!A$6)+1),ROWS([1]CHW!A$6:A77))),"")</f>
        <v/>
      </c>
      <c r="BA77" s="35">
        <f ca="1">IFERROR(VLOOKUP(AZ77,$AQ$6:$AS$82,3,FALSE),0)</f>
        <v>0</v>
      </c>
      <c r="BC77">
        <f t="shared" si="31"/>
        <v>72</v>
      </c>
      <c r="BD77" t="str">
        <f ca="1">IFERROR(VLOOKUP(BC77,$AU$6:$AV$82,2,FALSE),"")</f>
        <v/>
      </c>
      <c r="BE77" t="str">
        <f ca="1">IFERROR(VLOOKUP(BC77,$AY$6:$AZ$82,2,FALSE),"")</f>
        <v/>
      </c>
    </row>
    <row r="78" spans="1:57" x14ac:dyDescent="0.25">
      <c r="A78" t="s">
        <v>103</v>
      </c>
      <c r="B78" s="31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2">
        <f t="shared" si="32"/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2">
        <f t="shared" si="20"/>
        <v>0</v>
      </c>
      <c r="T78">
        <v>0</v>
      </c>
      <c r="U78">
        <v>0</v>
      </c>
      <c r="V78">
        <v>0</v>
      </c>
      <c r="W78">
        <v>0</v>
      </c>
      <c r="X78" s="33" t="s">
        <v>31</v>
      </c>
      <c r="Z78" s="31">
        <f t="shared" si="22"/>
        <v>0</v>
      </c>
      <c r="AA78" s="31">
        <f t="shared" si="23"/>
        <v>0</v>
      </c>
      <c r="AB78" s="31">
        <f t="shared" si="24"/>
        <v>0</v>
      </c>
      <c r="AC78" s="31">
        <f t="shared" si="25"/>
        <v>0</v>
      </c>
      <c r="AD78" s="31">
        <f t="shared" si="26"/>
        <v>0</v>
      </c>
      <c r="AE78" s="31">
        <f t="shared" si="27"/>
        <v>0</v>
      </c>
      <c r="AF78" s="31">
        <f t="shared" si="28"/>
        <v>0</v>
      </c>
      <c r="AG78" s="32">
        <f t="shared" si="21"/>
        <v>0</v>
      </c>
      <c r="AI78" s="33" t="str">
        <f t="shared" si="19"/>
        <v/>
      </c>
      <c r="AJ78" s="33" t="str">
        <f t="shared" si="19"/>
        <v/>
      </c>
      <c r="AK78" s="33" t="str">
        <f t="shared" si="19"/>
        <v/>
      </c>
      <c r="AL78" s="33" t="str">
        <f t="shared" si="18"/>
        <v/>
      </c>
      <c r="AM78" s="33" t="str">
        <f t="shared" si="18"/>
        <v/>
      </c>
      <c r="AN78" s="33" t="str">
        <f t="shared" si="18"/>
        <v/>
      </c>
      <c r="AO78" s="33" t="str">
        <f t="shared" si="18"/>
        <v/>
      </c>
      <c r="AQ78" t="s">
        <v>103</v>
      </c>
      <c r="AR78" s="33" t="str">
        <f t="shared" si="29"/>
        <v/>
      </c>
      <c r="AS78" s="34">
        <f t="shared" si="30"/>
        <v>0</v>
      </c>
      <c r="AU78">
        <f ca="1">RANK(AW78,$AW$6:$AW$82)</f>
        <v>44</v>
      </c>
      <c r="AV78" t="str" cm="1">
        <f t="array" aca="1" ref="AV78" ca="1">IFERROR(INDEX([1]CHW!A$6:A$82, SMALL(IF([1]CHW!AS$6:AS$82&gt;0, ROW([1]CHW!A$6:A$82)-ROW([1]CHW!A$6)+1),ROWS([1]CHW!A$6:A78))),"")</f>
        <v/>
      </c>
      <c r="AW78" s="34">
        <f ca="1">IFERROR(VLOOKUP(AV78,$AQ$6:$AS$82,3,FALSE),0)</f>
        <v>0</v>
      </c>
      <c r="AY78">
        <f ca="1">RANK(BA78,$BA$6:$BA$82,1)</f>
        <v>20</v>
      </c>
      <c r="AZ78" t="str" cm="1">
        <f t="array" aca="1" ref="AZ78" ca="1">IFERROR(INDEX([1]CHW!A$6:A$82, SMALL(IF([1]CHW!AS$6:AS$82&lt;0, ROW([1]CHW!A$6:A$82)-ROW([1]CHW!A$6)+1),ROWS([1]CHW!A$6:A78))),"")</f>
        <v/>
      </c>
      <c r="BA78" s="35">
        <f ca="1">IFERROR(VLOOKUP(AZ78,$AQ$6:$AS$82,3,FALSE),0)</f>
        <v>0</v>
      </c>
      <c r="BC78">
        <f t="shared" si="31"/>
        <v>73</v>
      </c>
      <c r="BD78" t="str">
        <f ca="1">IFERROR(VLOOKUP(BC78,$AU$6:$AV$82,2,FALSE),"")</f>
        <v/>
      </c>
      <c r="BE78" t="str">
        <f ca="1">IFERROR(VLOOKUP(BC78,$AY$6:$AZ$82,2,FALSE),"")</f>
        <v/>
      </c>
    </row>
    <row r="79" spans="1:57" x14ac:dyDescent="0.25">
      <c r="A79" t="s">
        <v>104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2">
        <f t="shared" si="32"/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2">
        <f t="shared" si="20"/>
        <v>0</v>
      </c>
      <c r="T79">
        <v>0</v>
      </c>
      <c r="U79">
        <v>0</v>
      </c>
      <c r="V79">
        <v>0</v>
      </c>
      <c r="W79">
        <v>0</v>
      </c>
      <c r="X79" s="33" t="s">
        <v>31</v>
      </c>
      <c r="Z79" s="31">
        <f t="shared" si="22"/>
        <v>0</v>
      </c>
      <c r="AA79" s="31">
        <f t="shared" si="23"/>
        <v>0</v>
      </c>
      <c r="AB79" s="31">
        <f t="shared" si="24"/>
        <v>0</v>
      </c>
      <c r="AC79" s="31">
        <f t="shared" si="25"/>
        <v>0</v>
      </c>
      <c r="AD79" s="31">
        <f t="shared" si="26"/>
        <v>0</v>
      </c>
      <c r="AE79" s="31">
        <f t="shared" si="27"/>
        <v>0</v>
      </c>
      <c r="AF79" s="31">
        <f t="shared" si="28"/>
        <v>0</v>
      </c>
      <c r="AG79" s="32">
        <f t="shared" si="21"/>
        <v>0</v>
      </c>
      <c r="AI79" s="33" t="str">
        <f t="shared" si="19"/>
        <v/>
      </c>
      <c r="AJ79" s="33" t="str">
        <f t="shared" si="19"/>
        <v/>
      </c>
      <c r="AK79" s="33" t="str">
        <f t="shared" si="19"/>
        <v/>
      </c>
      <c r="AL79" s="33" t="str">
        <f t="shared" si="18"/>
        <v/>
      </c>
      <c r="AM79" s="33" t="str">
        <f t="shared" si="18"/>
        <v/>
      </c>
      <c r="AN79" s="33" t="str">
        <f t="shared" si="18"/>
        <v/>
      </c>
      <c r="AO79" s="33" t="str">
        <f t="shared" si="18"/>
        <v/>
      </c>
      <c r="AQ79" t="s">
        <v>104</v>
      </c>
      <c r="AR79" s="33" t="str">
        <f t="shared" si="29"/>
        <v/>
      </c>
      <c r="AS79" s="34">
        <f t="shared" si="30"/>
        <v>0</v>
      </c>
      <c r="AU79">
        <f ca="1">RANK(AW79,$AW$6:$AW$82)</f>
        <v>44</v>
      </c>
      <c r="AV79" t="str" cm="1">
        <f t="array" aca="1" ref="AV79" ca="1">IFERROR(INDEX([1]CHW!A$6:A$82, SMALL(IF([1]CHW!AS$6:AS$82&gt;0, ROW([1]CHW!A$6:A$82)-ROW([1]CHW!A$6)+1),ROWS([1]CHW!A$6:A79))),"")</f>
        <v/>
      </c>
      <c r="AW79" s="34">
        <f ca="1">IFERROR(VLOOKUP(AV79,$AQ$6:$AS$82,3,FALSE),0)</f>
        <v>0</v>
      </c>
      <c r="AY79">
        <f ca="1">RANK(BA79,$BA$6:$BA$82,1)</f>
        <v>20</v>
      </c>
      <c r="AZ79" t="str" cm="1">
        <f t="array" aca="1" ref="AZ79" ca="1">IFERROR(INDEX([1]CHW!A$6:A$82, SMALL(IF([1]CHW!AS$6:AS$82&lt;0, ROW([1]CHW!A$6:A$82)-ROW([1]CHW!A$6)+1),ROWS([1]CHW!A$6:A79))),"")</f>
        <v/>
      </c>
      <c r="BA79" s="35">
        <f ca="1">IFERROR(VLOOKUP(AZ79,$AQ$6:$AS$82,3,FALSE),0)</f>
        <v>0</v>
      </c>
      <c r="BC79">
        <f t="shared" si="31"/>
        <v>74</v>
      </c>
      <c r="BD79" t="str">
        <f ca="1">IFERROR(VLOOKUP(BC79,$AU$6:$AV$82,2,FALSE),"")</f>
        <v/>
      </c>
      <c r="BE79" t="str">
        <f ca="1">IFERROR(VLOOKUP(BC79,$AY$6:$AZ$82,2,FALSE),"")</f>
        <v/>
      </c>
    </row>
    <row r="80" spans="1:57" x14ac:dyDescent="0.25">
      <c r="A80" t="s">
        <v>105</v>
      </c>
      <c r="B80" s="31">
        <v>0.78449999999999986</v>
      </c>
      <c r="C80" s="31">
        <v>0.70049999999999979</v>
      </c>
      <c r="D80" s="31">
        <v>0.63199999999999967</v>
      </c>
      <c r="E80" s="31">
        <v>0.64474999999999938</v>
      </c>
      <c r="F80" s="31">
        <v>0.53849999999999931</v>
      </c>
      <c r="G80" s="31">
        <v>0.6214999999999995</v>
      </c>
      <c r="H80" s="31">
        <v>0.59499999999999931</v>
      </c>
      <c r="I80" s="32">
        <f t="shared" si="32"/>
        <v>4.5167499999999965</v>
      </c>
      <c r="K80" s="31">
        <v>5.9010000000000025</v>
      </c>
      <c r="L80" s="31">
        <v>4.5220000000000011</v>
      </c>
      <c r="M80" s="31">
        <v>4.0837500000000002</v>
      </c>
      <c r="N80" s="31">
        <v>3.9460000000000011</v>
      </c>
      <c r="O80" s="31">
        <v>3.9022499999999996</v>
      </c>
      <c r="P80" s="31">
        <v>4.0692499999999994</v>
      </c>
      <c r="Q80" s="31">
        <v>3.6612500000000003</v>
      </c>
      <c r="R80" s="32">
        <f t="shared" si="20"/>
        <v>30.085500000000003</v>
      </c>
      <c r="T80" s="36">
        <v>-9.0879876618068895E-12</v>
      </c>
      <c r="U80">
        <v>0.428881493328297</v>
      </c>
      <c r="V80">
        <v>1.48179480480793E-2</v>
      </c>
      <c r="W80" s="36">
        <v>-1.4822858448998799E-5</v>
      </c>
      <c r="X80" s="33">
        <v>0.81325801055952196</v>
      </c>
      <c r="Z80" s="31">
        <f t="shared" si="22"/>
        <v>2.8967337713394095</v>
      </c>
      <c r="AA80" s="31">
        <f t="shared" si="23"/>
        <v>2.2009614850219279</v>
      </c>
      <c r="AB80" s="31">
        <f t="shared" si="24"/>
        <v>1.4314653827181552</v>
      </c>
      <c r="AC80" s="31">
        <f t="shared" si="25"/>
        <v>2.8564318088928751</v>
      </c>
      <c r="AD80" s="31">
        <f t="shared" si="26"/>
        <v>1.8208096096373403</v>
      </c>
      <c r="AE80" s="31">
        <f t="shared" si="27"/>
        <v>2.1375355537815501</v>
      </c>
      <c r="AF80" s="31">
        <f t="shared" si="28"/>
        <v>2.8797593440467928</v>
      </c>
      <c r="AG80" s="32">
        <f t="shared" si="21"/>
        <v>16.223696955438051</v>
      </c>
      <c r="AI80" s="33">
        <f t="shared" si="19"/>
        <v>-0.72917773536459374</v>
      </c>
      <c r="AJ80" s="33">
        <f t="shared" si="19"/>
        <v>-0.68173000537852624</v>
      </c>
      <c r="AK80" s="33">
        <f t="shared" si="19"/>
        <v>-0.55849438789786243</v>
      </c>
      <c r="AL80" s="33">
        <f t="shared" si="18"/>
        <v>-0.77428132609617661</v>
      </c>
      <c r="AM80" s="33">
        <f t="shared" si="18"/>
        <v>-0.7042524396017138</v>
      </c>
      <c r="AN80" s="33">
        <f t="shared" si="18"/>
        <v>-0.70924460231761133</v>
      </c>
      <c r="AO80" s="33">
        <f t="shared" si="18"/>
        <v>-0.79338551284501668</v>
      </c>
      <c r="AQ80" t="s">
        <v>105</v>
      </c>
      <c r="AR80" s="33">
        <f t="shared" si="29"/>
        <v>-0.72159551473340244</v>
      </c>
      <c r="AS80" s="34">
        <f t="shared" si="30"/>
        <v>-11.706946955438054</v>
      </c>
      <c r="AU80">
        <f ca="1">RANK(AW80,$AW$6:$AW$82)</f>
        <v>44</v>
      </c>
      <c r="AV80" t="str" cm="1">
        <f t="array" aca="1" ref="AV80" ca="1">IFERROR(INDEX([1]CHW!A$6:A$82, SMALL(IF([1]CHW!AS$6:AS$82&gt;0, ROW([1]CHW!A$6:A$82)-ROW([1]CHW!A$6)+1),ROWS([1]CHW!A$6:A80))),"")</f>
        <v/>
      </c>
      <c r="AW80" s="34">
        <f ca="1">IFERROR(VLOOKUP(AV80,$AQ$6:$AS$82,3,FALSE),0)</f>
        <v>0</v>
      </c>
      <c r="AY80">
        <f ca="1">RANK(BA80,$BA$6:$BA$82,1)</f>
        <v>20</v>
      </c>
      <c r="AZ80" t="str" cm="1">
        <f t="array" aca="1" ref="AZ80" ca="1">IFERROR(INDEX([1]CHW!A$6:A$82, SMALL(IF([1]CHW!AS$6:AS$82&lt;0, ROW([1]CHW!A$6:A$82)-ROW([1]CHW!A$6)+1),ROWS([1]CHW!A$6:A80))),"")</f>
        <v/>
      </c>
      <c r="BA80" s="35">
        <f ca="1">IFERROR(VLOOKUP(AZ80,$AQ$6:$AS$82,3,FALSE),0)</f>
        <v>0</v>
      </c>
      <c r="BC80">
        <f t="shared" si="31"/>
        <v>75</v>
      </c>
      <c r="BD80" t="str">
        <f ca="1">IFERROR(VLOOKUP(BC80,$AU$6:$AV$82,2,FALSE),"")</f>
        <v/>
      </c>
      <c r="BE80" t="str">
        <f ca="1">IFERROR(VLOOKUP(BC80,$AY$6:$AZ$82,2,FALSE),"")</f>
        <v/>
      </c>
    </row>
    <row r="81" spans="1:57" x14ac:dyDescent="0.25">
      <c r="A81" t="s">
        <v>106</v>
      </c>
      <c r="B81" s="31">
        <v>1.7150000000000003</v>
      </c>
      <c r="C81" s="31">
        <v>1.5584999999999998</v>
      </c>
      <c r="D81" s="31">
        <v>1.4477500000000001</v>
      </c>
      <c r="E81" s="31">
        <v>1.411</v>
      </c>
      <c r="F81" s="31">
        <v>1.3192499999999998</v>
      </c>
      <c r="G81" s="31">
        <v>1.3477499999999998</v>
      </c>
      <c r="H81" s="31">
        <v>1.4437500000000005</v>
      </c>
      <c r="I81" s="32">
        <f t="shared" si="32"/>
        <v>10.243000000000002</v>
      </c>
      <c r="K81" s="31">
        <v>4.9544999999999995</v>
      </c>
      <c r="L81" s="31">
        <v>3.9865000000000013</v>
      </c>
      <c r="M81" s="31">
        <v>3.4887499999999991</v>
      </c>
      <c r="N81" s="31">
        <v>3.1405000000000016</v>
      </c>
      <c r="O81" s="31">
        <v>3.3082500000000006</v>
      </c>
      <c r="P81" s="31">
        <v>2.7772499999999991</v>
      </c>
      <c r="Q81" s="31">
        <v>2.6764999999999985</v>
      </c>
      <c r="R81" s="32">
        <f t="shared" si="20"/>
        <v>24.332249999999998</v>
      </c>
      <c r="T81" s="36">
        <v>-1.35464217773842E-11</v>
      </c>
      <c r="U81">
        <v>0.62703999876606198</v>
      </c>
      <c r="V81">
        <v>9.9952269146432599E-3</v>
      </c>
      <c r="W81" s="36">
        <v>-2.2094736268123501E-5</v>
      </c>
      <c r="X81" s="33">
        <v>0.79376710419447405</v>
      </c>
      <c r="Z81" s="31">
        <f t="shared" si="22"/>
        <v>0.23635243399490946</v>
      </c>
      <c r="AA81" s="31">
        <f t="shared" si="23"/>
        <v>0.37212786395235042</v>
      </c>
      <c r="AB81" s="31">
        <f t="shared" si="24"/>
        <v>-0.71645164498451663</v>
      </c>
      <c r="AC81" s="31">
        <f t="shared" si="25"/>
        <v>1.3368099152102388</v>
      </c>
      <c r="AD81" s="31">
        <f t="shared" si="26"/>
        <v>-8.212725881853089E-2</v>
      </c>
      <c r="AE81" s="31">
        <f t="shared" si="27"/>
        <v>-0.34155457553494273</v>
      </c>
      <c r="AF81" s="31">
        <f t="shared" si="28"/>
        <v>1.3693821225802125</v>
      </c>
      <c r="AG81" s="32">
        <f t="shared" si="21"/>
        <v>2.174538856399721</v>
      </c>
      <c r="AI81" s="33">
        <f t="shared" si="19"/>
        <v>6.2561131316165666</v>
      </c>
      <c r="AJ81" s="33">
        <f t="shared" si="19"/>
        <v>3.1880766020777198</v>
      </c>
      <c r="AK81" s="33">
        <f t="shared" si="19"/>
        <v>-3.0207225569721285</v>
      </c>
      <c r="AL81" s="33">
        <f t="shared" si="18"/>
        <v>5.5497856460836756E-2</v>
      </c>
      <c r="AM81" s="33">
        <f t="shared" si="18"/>
        <v>-17.063485120269583</v>
      </c>
      <c r="AN81" s="33">
        <f t="shared" si="18"/>
        <v>-4.9459286935013358</v>
      </c>
      <c r="AO81" s="33">
        <f t="shared" si="18"/>
        <v>5.4307615232819614E-2</v>
      </c>
      <c r="AQ81" t="s">
        <v>106</v>
      </c>
      <c r="AR81" s="33">
        <f t="shared" si="29"/>
        <v>3.7104239916682116</v>
      </c>
      <c r="AS81" s="34">
        <f t="shared" si="30"/>
        <v>8.0684611436002811</v>
      </c>
      <c r="AU81">
        <f ca="1">RANK(AW81,$AW$6:$AW$82)</f>
        <v>44</v>
      </c>
      <c r="AV81" t="str" cm="1">
        <f t="array" aca="1" ref="AV81" ca="1">IFERROR(INDEX([1]CHW!A$6:A$82, SMALL(IF([1]CHW!AS$6:AS$82&gt;0, ROW([1]CHW!A$6:A$82)-ROW([1]CHW!A$6)+1),ROWS([1]CHW!A$6:A81))),"")</f>
        <v/>
      </c>
      <c r="AW81" s="34">
        <f ca="1">IFERROR(VLOOKUP(AV81,$AQ$6:$AS$82,3,FALSE),0)</f>
        <v>0</v>
      </c>
      <c r="AY81">
        <f ca="1">RANK(BA81,$BA$6:$BA$82,1)</f>
        <v>20</v>
      </c>
      <c r="AZ81" t="str" cm="1">
        <f t="array" aca="1" ref="AZ81" ca="1">IFERROR(INDEX([1]CHW!A$6:A$82, SMALL(IF([1]CHW!AS$6:AS$82&lt;0, ROW([1]CHW!A$6:A$82)-ROW([1]CHW!A$6)+1),ROWS([1]CHW!A$6:A81))),"")</f>
        <v/>
      </c>
      <c r="BA81" s="35">
        <f ca="1">IFERROR(VLOOKUP(AZ81,$AQ$6:$AS$82,3,FALSE),0)</f>
        <v>0</v>
      </c>
      <c r="BC81">
        <f t="shared" si="31"/>
        <v>76</v>
      </c>
      <c r="BD81" t="str">
        <f ca="1">IFERROR(VLOOKUP(BC81,$AU$6:$AV$82,2,FALSE),"")</f>
        <v/>
      </c>
      <c r="BE81" t="str">
        <f ca="1">IFERROR(VLOOKUP(BC81,$AY$6:$AZ$82,2,FALSE),"")</f>
        <v/>
      </c>
    </row>
    <row r="82" spans="1:57" s="28" customFormat="1" ht="15.75" thickBot="1" x14ac:dyDescent="0.3">
      <c r="A82" s="28" t="s">
        <v>107</v>
      </c>
      <c r="B82" s="37">
        <v>64.08550000000001</v>
      </c>
      <c r="C82" s="37">
        <v>61.633499999999998</v>
      </c>
      <c r="D82" s="37">
        <v>59.431500000000007</v>
      </c>
      <c r="E82" s="37">
        <v>59.894500000000022</v>
      </c>
      <c r="F82" s="37">
        <v>56.989249999999998</v>
      </c>
      <c r="G82" s="37">
        <v>59.433999999999983</v>
      </c>
      <c r="H82" s="37">
        <v>63.206749999999992</v>
      </c>
      <c r="I82" s="38">
        <f t="shared" si="32"/>
        <v>424.67500000000001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8">
        <f t="shared" si="20"/>
        <v>0</v>
      </c>
      <c r="T82" s="36">
        <v>-1.14759915237325E-10</v>
      </c>
      <c r="U82">
        <v>5.6161481378401303</v>
      </c>
      <c r="V82">
        <v>-1.3889911350018399E-2</v>
      </c>
      <c r="W82">
        <v>-1.8717784884789699E-4</v>
      </c>
      <c r="X82" s="33">
        <v>0.40365176619175702</v>
      </c>
      <c r="Z82" s="31">
        <f t="shared" si="22"/>
        <v>0</v>
      </c>
      <c r="AA82" s="31">
        <f t="shared" si="23"/>
        <v>0</v>
      </c>
      <c r="AB82" s="31">
        <f t="shared" si="24"/>
        <v>0</v>
      </c>
      <c r="AC82" s="31">
        <f t="shared" si="25"/>
        <v>0</v>
      </c>
      <c r="AD82" s="31">
        <f t="shared" si="26"/>
        <v>0</v>
      </c>
      <c r="AE82" s="31">
        <f t="shared" si="27"/>
        <v>0</v>
      </c>
      <c r="AF82" s="31">
        <f t="shared" si="28"/>
        <v>0</v>
      </c>
      <c r="AG82" s="38">
        <f t="shared" si="21"/>
        <v>0</v>
      </c>
      <c r="AI82" s="39" t="str">
        <f t="shared" si="19"/>
        <v/>
      </c>
      <c r="AJ82" s="39" t="str">
        <f t="shared" si="19"/>
        <v/>
      </c>
      <c r="AK82" s="39" t="str">
        <f t="shared" si="19"/>
        <v/>
      </c>
      <c r="AL82" s="39" t="str">
        <f t="shared" si="18"/>
        <v/>
      </c>
      <c r="AM82" s="39" t="str">
        <f t="shared" si="18"/>
        <v/>
      </c>
      <c r="AN82" s="39" t="str">
        <f t="shared" si="18"/>
        <v/>
      </c>
      <c r="AO82" s="39" t="str">
        <f t="shared" si="18"/>
        <v/>
      </c>
      <c r="AQ82" s="28" t="s">
        <v>107</v>
      </c>
      <c r="AR82" s="33" t="str">
        <f t="shared" si="29"/>
        <v/>
      </c>
      <c r="AS82" s="34">
        <f t="shared" si="30"/>
        <v>424.67500000000001</v>
      </c>
      <c r="AU82" s="28">
        <f ca="1">RANK(AW82,$AW$6:$AW$82)</f>
        <v>44</v>
      </c>
      <c r="AV82" s="28" t="str" cm="1">
        <f t="array" aca="1" ref="AV82" ca="1">IFERROR(INDEX([1]CHW!A$6:A$82, SMALL(IF([1]CHW!AS$6:AS$82&gt;0, ROW([1]CHW!A$6:A$82)-ROW([1]CHW!A$6)+1),ROWS([1]CHW!A$6:A82))),"")</f>
        <v/>
      </c>
      <c r="AW82" s="40">
        <f ca="1">IFERROR(VLOOKUP(AV82,$AQ$6:$AS$82,3,FALSE),0)</f>
        <v>0</v>
      </c>
      <c r="AY82" s="28">
        <f ca="1">RANK(BA82,$BA$6:$BA$82,1)</f>
        <v>20</v>
      </c>
      <c r="AZ82" s="28" t="str" cm="1">
        <f t="array" aca="1" ref="AZ82" ca="1">IFERROR(INDEX([1]CHW!A$6:A$82, SMALL(IF([1]CHW!AS$6:AS$82&lt;0, ROW([1]CHW!A$6:A$82)-ROW([1]CHW!A$6)+1),ROWS([1]CHW!A$6:A82))),"")</f>
        <v/>
      </c>
      <c r="BA82" s="41">
        <f ca="1">IFERROR(VLOOKUP(AZ82,$AQ$6:$AS$82,3,FALSE),0)</f>
        <v>0</v>
      </c>
      <c r="BC82">
        <f t="shared" si="31"/>
        <v>77</v>
      </c>
      <c r="BD82" s="28" t="str">
        <f ca="1">IFERROR(VLOOKUP(BC82,$AU$6:$AV$82,2,FALSE),"")</f>
        <v/>
      </c>
      <c r="BE82" s="28" t="str">
        <f ca="1">IFERROR(VLOOKUP(BC82,$AY$6:$AZ$82,2,FALSE),"")</f>
        <v>BSB 2</v>
      </c>
    </row>
    <row r="83" spans="1:57" s="7" customFormat="1" x14ac:dyDescent="0.25">
      <c r="A83" s="3" t="s">
        <v>17</v>
      </c>
      <c r="B83" s="32">
        <f>SUM(B6:B82)</f>
        <v>805.3114999999998</v>
      </c>
      <c r="C83" s="32">
        <f>SUM(C6:C82)</f>
        <v>733.04700000000014</v>
      </c>
      <c r="D83" s="32">
        <f>SUM(D6:D82)</f>
        <v>621.46924999999987</v>
      </c>
      <c r="E83" s="32">
        <f>SUM(E6:E82)</f>
        <v>643.05300000000011</v>
      </c>
      <c r="F83" s="32">
        <f>SUM(F6:F82)</f>
        <v>607.44224999999994</v>
      </c>
      <c r="G83" s="32">
        <f>SUM(G6:G82)</f>
        <v>726.84100000000001</v>
      </c>
      <c r="H83" s="32">
        <f>SUM(H6:H82)</f>
        <v>717.03775000000019</v>
      </c>
      <c r="I83" s="32">
        <f>SUM(I6:I82)</f>
        <v>4854.2017500000011</v>
      </c>
      <c r="K83" s="32">
        <f>SUM(K6:K82)</f>
        <v>1644.4555000000007</v>
      </c>
      <c r="L83" s="32">
        <f>SUM(L6:L82)</f>
        <v>1282.1857499999994</v>
      </c>
      <c r="M83" s="32">
        <f>SUM(M6:M82)</f>
        <v>1016.552</v>
      </c>
      <c r="N83" s="32">
        <f>SUM(N6:N82)</f>
        <v>935.63499999999999</v>
      </c>
      <c r="O83" s="32">
        <f>SUM(O6:O82)</f>
        <v>951.75924999999995</v>
      </c>
      <c r="P83" s="32">
        <f>SUM(P6:P82)</f>
        <v>959.7512499999998</v>
      </c>
      <c r="Q83" s="32">
        <f>SUM(Q6:Q82)</f>
        <v>892.25749999999994</v>
      </c>
      <c r="R83" s="32">
        <f>SUM(R6:R82)</f>
        <v>7682.5962499999996</v>
      </c>
      <c r="T83"/>
      <c r="U83"/>
      <c r="V83"/>
      <c r="W83"/>
      <c r="X83"/>
      <c r="Z83" s="32">
        <f>SUM(Z6:Z82)</f>
        <v>580.59488460428679</v>
      </c>
      <c r="AA83" s="32">
        <f>SUM(AA6:AA82)</f>
        <v>468.0367081135372</v>
      </c>
      <c r="AB83" s="32">
        <f>SUM(AB6:AB82)</f>
        <v>67.238433934086359</v>
      </c>
      <c r="AC83" s="32">
        <f>SUM(AC6:AC82)</f>
        <v>528.52646584445779</v>
      </c>
      <c r="AD83" s="32">
        <f>SUM(AD6:AD82)</f>
        <v>183.88275253062443</v>
      </c>
      <c r="AE83" s="32">
        <f>SUM(AE6:AE82)</f>
        <v>254.14382785177941</v>
      </c>
      <c r="AF83" s="32">
        <f>SUM(AF6:AF82)</f>
        <v>596.25165881635485</v>
      </c>
      <c r="AG83" s="32">
        <f>SUM(AG6:AG82)</f>
        <v>2678.6747316951273</v>
      </c>
      <c r="AI83" s="33">
        <f t="shared" si="19"/>
        <v>0.38704546208475815</v>
      </c>
      <c r="AJ83" s="33">
        <f t="shared" si="19"/>
        <v>0.56621689558199406</v>
      </c>
      <c r="AK83" s="33">
        <f t="shared" si="19"/>
        <v>8.2427680663892957</v>
      </c>
      <c r="AL83" s="33">
        <f t="shared" si="18"/>
        <v>0.21669025404916392</v>
      </c>
      <c r="AM83" s="33">
        <f t="shared" si="18"/>
        <v>2.3034215642319937</v>
      </c>
      <c r="AN83" s="33">
        <f t="shared" si="18"/>
        <v>1.8599592842518484</v>
      </c>
      <c r="AO83" s="33">
        <f t="shared" si="18"/>
        <v>0.20257568997530853</v>
      </c>
      <c r="AQ83"/>
      <c r="AR83" s="3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1:57" x14ac:dyDescent="0.25">
      <c r="AR84" s="33"/>
    </row>
    <row r="85" spans="1:57" x14ac:dyDescent="0.25">
      <c r="AR85" s="33"/>
    </row>
    <row r="86" spans="1:57" x14ac:dyDescent="0.25">
      <c r="AR86" s="33"/>
    </row>
    <row r="87" spans="1:57" x14ac:dyDescent="0.25">
      <c r="AR87" s="33"/>
    </row>
    <row r="88" spans="1:57" x14ac:dyDescent="0.25">
      <c r="AR88" s="33"/>
    </row>
    <row r="89" spans="1:57" x14ac:dyDescent="0.25">
      <c r="AR89" s="33"/>
    </row>
    <row r="90" spans="1:57" x14ac:dyDescent="0.25">
      <c r="Z90" s="34">
        <v>596.6677749063615</v>
      </c>
      <c r="AA90" s="34">
        <v>508.59802133601494</v>
      </c>
      <c r="AB90" s="34">
        <v>263.57345081129995</v>
      </c>
      <c r="AC90" s="34">
        <v>544.48750347019711</v>
      </c>
      <c r="AD90" s="34">
        <v>319.23858336277647</v>
      </c>
      <c r="AE90" s="34">
        <v>339.89452479208899</v>
      </c>
      <c r="AF90" s="34">
        <v>608.02612277351045</v>
      </c>
      <c r="AG90" s="42">
        <v>3180.4859814522501</v>
      </c>
      <c r="AR90" s="33"/>
    </row>
    <row r="91" spans="1:57" x14ac:dyDescent="0.25">
      <c r="AR91" s="33"/>
    </row>
    <row r="92" spans="1:57" x14ac:dyDescent="0.25">
      <c r="AR92" s="33"/>
    </row>
    <row r="93" spans="1:57" x14ac:dyDescent="0.25">
      <c r="AR93" s="33"/>
    </row>
    <row r="94" spans="1:57" x14ac:dyDescent="0.25">
      <c r="AR94" s="33"/>
    </row>
    <row r="95" spans="1:57" x14ac:dyDescent="0.25">
      <c r="AR95" s="33"/>
    </row>
    <row r="96" spans="1:57" x14ac:dyDescent="0.25">
      <c r="AR96" s="33"/>
    </row>
    <row r="97" spans="44:44" x14ac:dyDescent="0.25">
      <c r="AR97" s="33"/>
    </row>
    <row r="98" spans="44:44" x14ac:dyDescent="0.25">
      <c r="AR98" s="33"/>
    </row>
    <row r="99" spans="44:44" x14ac:dyDescent="0.25">
      <c r="AR99" s="33"/>
    </row>
    <row r="100" spans="44:44" x14ac:dyDescent="0.25">
      <c r="AR100" s="33"/>
    </row>
    <row r="101" spans="44:44" x14ac:dyDescent="0.25">
      <c r="AR101" s="33"/>
    </row>
    <row r="102" spans="44:44" x14ac:dyDescent="0.25">
      <c r="AR102" s="33"/>
    </row>
    <row r="103" spans="44:44" x14ac:dyDescent="0.25">
      <c r="AR103" s="33"/>
    </row>
    <row r="104" spans="44:44" x14ac:dyDescent="0.25">
      <c r="AR104" s="33"/>
    </row>
    <row r="105" spans="44:44" x14ac:dyDescent="0.25">
      <c r="AR105" s="33"/>
    </row>
    <row r="106" spans="44:44" x14ac:dyDescent="0.25">
      <c r="AR106" s="33"/>
    </row>
    <row r="107" spans="44:44" x14ac:dyDescent="0.25">
      <c r="AR107" s="33"/>
    </row>
    <row r="108" spans="44:44" x14ac:dyDescent="0.25">
      <c r="AR108" s="33"/>
    </row>
    <row r="109" spans="44:44" x14ac:dyDescent="0.25">
      <c r="AR109" s="33"/>
    </row>
    <row r="110" spans="44:44" x14ac:dyDescent="0.25">
      <c r="AR110" s="33"/>
    </row>
    <row r="111" spans="44:44" x14ac:dyDescent="0.25">
      <c r="AR111" s="33"/>
    </row>
    <row r="112" spans="44:44" x14ac:dyDescent="0.25">
      <c r="AR112" s="33"/>
    </row>
    <row r="113" spans="43:57" x14ac:dyDescent="0.25">
      <c r="AR113" s="33"/>
    </row>
    <row r="114" spans="43:57" x14ac:dyDescent="0.25">
      <c r="AR114" s="33"/>
    </row>
    <row r="115" spans="43:57" x14ac:dyDescent="0.25">
      <c r="AR115" s="33"/>
    </row>
    <row r="116" spans="43:57" x14ac:dyDescent="0.25">
      <c r="AR116" s="33"/>
    </row>
    <row r="117" spans="43:57" x14ac:dyDescent="0.25">
      <c r="AR117" s="33"/>
    </row>
    <row r="118" spans="43:57" x14ac:dyDescent="0.25">
      <c r="AR118" s="33"/>
    </row>
    <row r="119" spans="43:57" x14ac:dyDescent="0.25">
      <c r="AR119" s="33"/>
    </row>
    <row r="120" spans="43:57" x14ac:dyDescent="0.25">
      <c r="AR120" s="33"/>
    </row>
    <row r="121" spans="43:57" x14ac:dyDescent="0.25">
      <c r="AR121" s="33"/>
    </row>
    <row r="122" spans="43:57" x14ac:dyDescent="0.25">
      <c r="AQ122" s="43"/>
      <c r="AR122" s="44"/>
      <c r="AS122" s="43"/>
      <c r="BA122" s="43"/>
      <c r="BB122" s="43"/>
      <c r="BC122" s="43"/>
      <c r="BD122" s="43"/>
      <c r="BE122" s="43"/>
    </row>
  </sheetData>
  <mergeCells count="4">
    <mergeCell ref="B1:I1"/>
    <mergeCell ref="K1:R1"/>
    <mergeCell ref="Z1:AG1"/>
    <mergeCell ref="T3:X4"/>
  </mergeCells>
  <conditionalFormatting sqref="AI6:AO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D03B-48A6-47D9-ADC0-6215553A3759}">
  <dimension ref="A1:BE122"/>
  <sheetViews>
    <sheetView tabSelected="1" zoomScale="55" zoomScaleNormal="55" workbookViewId="0">
      <selection activeCell="O24" sqref="O24"/>
    </sheetView>
  </sheetViews>
  <sheetFormatPr defaultColWidth="12.42578125" defaultRowHeight="15" x14ac:dyDescent="0.25"/>
  <cols>
    <col min="1" max="1" width="42.140625" customWidth="1"/>
    <col min="9" max="9" width="12.42578125" style="7"/>
    <col min="10" max="10" width="7.85546875" customWidth="1"/>
    <col min="18" max="18" width="12.42578125" style="7"/>
    <col min="19" max="19" width="6.42578125" customWidth="1"/>
    <col min="20" max="20" width="6.85546875" customWidth="1"/>
    <col min="21" max="22" width="6.42578125" customWidth="1"/>
    <col min="23" max="23" width="12.85546875" customWidth="1"/>
    <col min="24" max="24" width="6.42578125" customWidth="1"/>
    <col min="25" max="25" width="9.28515625" customWidth="1"/>
    <col min="33" max="33" width="12.42578125" style="7"/>
    <col min="34" max="34" width="6.42578125" customWidth="1"/>
    <col min="42" max="42" width="6" customWidth="1"/>
    <col min="43" max="43" width="17" customWidth="1"/>
    <col min="45" max="45" width="11.28515625" bestFit="1" customWidth="1"/>
    <col min="46" max="46" width="5.85546875" customWidth="1"/>
    <col min="47" max="47" width="9.85546875" customWidth="1"/>
    <col min="48" max="48" width="19" customWidth="1"/>
    <col min="49" max="49" width="10.28515625" customWidth="1"/>
    <col min="50" max="50" width="4.5703125" customWidth="1"/>
    <col min="51" max="51" width="10.42578125" customWidth="1"/>
    <col min="52" max="52" width="19" customWidth="1"/>
    <col min="55" max="55" width="8.5703125" customWidth="1"/>
    <col min="56" max="56" width="16.140625" customWidth="1"/>
    <col min="57" max="57" width="17.85546875" customWidth="1"/>
  </cols>
  <sheetData>
    <row r="1" spans="1:57" ht="27.75" customHeight="1" x14ac:dyDescent="0.25">
      <c r="B1" s="1" t="s">
        <v>0</v>
      </c>
      <c r="C1" s="1"/>
      <c r="D1" s="1"/>
      <c r="E1" s="1"/>
      <c r="F1" s="1"/>
      <c r="G1" s="1"/>
      <c r="H1" s="1"/>
      <c r="I1" s="2"/>
      <c r="K1" s="2" t="s">
        <v>1</v>
      </c>
      <c r="L1" s="2"/>
      <c r="M1" s="2"/>
      <c r="N1" s="2"/>
      <c r="O1" s="2"/>
      <c r="P1" s="2"/>
      <c r="Q1" s="2"/>
      <c r="R1" s="2"/>
      <c r="Z1" s="2" t="s">
        <v>2</v>
      </c>
      <c r="AA1" s="2"/>
      <c r="AB1" s="2"/>
      <c r="AC1" s="2"/>
      <c r="AD1" s="2"/>
      <c r="AE1" s="2"/>
      <c r="AF1" s="2"/>
      <c r="AG1" s="2"/>
    </row>
    <row r="2" spans="1:57" x14ac:dyDescent="0.25">
      <c r="A2" s="3" t="s">
        <v>3</v>
      </c>
      <c r="B2" s="4">
        <v>61.7</v>
      </c>
      <c r="C2" s="5">
        <v>59</v>
      </c>
      <c r="D2" s="5">
        <v>57.6</v>
      </c>
      <c r="E2" s="5">
        <v>58.7</v>
      </c>
      <c r="F2" s="5">
        <v>57.5</v>
      </c>
      <c r="G2" s="5">
        <v>59.5</v>
      </c>
      <c r="H2" s="6">
        <v>61.8</v>
      </c>
      <c r="J2" s="8" t="s">
        <v>4</v>
      </c>
      <c r="K2" s="9">
        <v>69.625</v>
      </c>
      <c r="L2" s="10">
        <v>65.041666666666671</v>
      </c>
      <c r="M2" s="10">
        <v>64.708333333333329</v>
      </c>
      <c r="N2" s="10">
        <v>61.833333333333336</v>
      </c>
      <c r="O2" s="10">
        <v>63.333333333333336</v>
      </c>
      <c r="P2" s="10">
        <v>64.833333333333329</v>
      </c>
      <c r="Q2" s="11">
        <v>64.083333333333329</v>
      </c>
      <c r="Y2" s="8" t="s">
        <v>4</v>
      </c>
      <c r="Z2" s="9">
        <f>B2</f>
        <v>61.7</v>
      </c>
      <c r="AA2" s="10">
        <f t="shared" ref="AA2:AF3" si="0">C2</f>
        <v>59</v>
      </c>
      <c r="AB2" s="10">
        <f t="shared" si="0"/>
        <v>57.6</v>
      </c>
      <c r="AC2" s="10">
        <f t="shared" si="0"/>
        <v>58.7</v>
      </c>
      <c r="AD2" s="10">
        <f t="shared" si="0"/>
        <v>57.5</v>
      </c>
      <c r="AE2" s="10">
        <f t="shared" si="0"/>
        <v>59.5</v>
      </c>
      <c r="AF2" s="11">
        <f t="shared" si="0"/>
        <v>61.8</v>
      </c>
    </row>
    <row r="3" spans="1:57" ht="15" customHeight="1" x14ac:dyDescent="0.25">
      <c r="A3" s="3" t="s">
        <v>5</v>
      </c>
      <c r="B3" s="12">
        <v>88</v>
      </c>
      <c r="C3" s="13">
        <v>91.2</v>
      </c>
      <c r="D3" s="13">
        <v>76.599999999999994</v>
      </c>
      <c r="E3" s="13">
        <v>79.400000000000006</v>
      </c>
      <c r="F3" s="13">
        <v>93</v>
      </c>
      <c r="G3" s="13">
        <v>81.7</v>
      </c>
      <c r="H3" s="14">
        <v>76.7</v>
      </c>
      <c r="J3" s="8" t="s">
        <v>6</v>
      </c>
      <c r="K3" s="15">
        <v>60.125</v>
      </c>
      <c r="L3" s="16">
        <v>72.291666666666671</v>
      </c>
      <c r="M3" s="16">
        <v>48.583333333333336</v>
      </c>
      <c r="N3" s="16">
        <v>61.375</v>
      </c>
      <c r="O3" s="16">
        <v>63.291666666666664</v>
      </c>
      <c r="P3" s="16">
        <v>56.5</v>
      </c>
      <c r="Q3" s="17">
        <v>62.625</v>
      </c>
      <c r="T3" s="18" t="s">
        <v>7</v>
      </c>
      <c r="U3" s="19"/>
      <c r="V3" s="19"/>
      <c r="W3" s="19"/>
      <c r="X3" s="20"/>
      <c r="Y3" s="8" t="s">
        <v>6</v>
      </c>
      <c r="Z3" s="15">
        <f>B3</f>
        <v>88</v>
      </c>
      <c r="AA3" s="16">
        <f t="shared" si="0"/>
        <v>91.2</v>
      </c>
      <c r="AB3" s="16">
        <f t="shared" si="0"/>
        <v>76.599999999999994</v>
      </c>
      <c r="AC3" s="16">
        <f t="shared" si="0"/>
        <v>79.400000000000006</v>
      </c>
      <c r="AD3" s="16">
        <f t="shared" si="0"/>
        <v>93</v>
      </c>
      <c r="AE3" s="16">
        <f t="shared" si="0"/>
        <v>81.7</v>
      </c>
      <c r="AF3" s="17">
        <f t="shared" si="0"/>
        <v>76.7</v>
      </c>
    </row>
    <row r="4" spans="1:57" ht="15" customHeight="1" x14ac:dyDescent="0.25">
      <c r="A4" s="8" t="s">
        <v>8</v>
      </c>
      <c r="B4" s="21" cm="1">
        <f t="array" ref="B4">INDEX('[1]Elec Raw &amp; BTU Sums'!$A$3:$A$18,COLUMN()-COLUMN($A$4))</f>
        <v>43927</v>
      </c>
      <c r="C4" s="21" cm="1">
        <f t="array" ref="C4">INDEX('[1]Elec Raw &amp; BTU Sums'!$A$3:$A$18,COLUMN()-COLUMN($A$4))</f>
        <v>43928</v>
      </c>
      <c r="D4" s="21" cm="1">
        <f t="array" ref="D4">INDEX('[1]Elec Raw &amp; BTU Sums'!$A$3:$A$18,COLUMN()-COLUMN($A$4))</f>
        <v>43929</v>
      </c>
      <c r="E4" s="21" cm="1">
        <f t="array" ref="E4">INDEX('[1]Elec Raw &amp; BTU Sums'!$A$3:$A$18,COLUMN()-COLUMN($A$4))</f>
        <v>43930</v>
      </c>
      <c r="F4" s="21" cm="1">
        <f t="array" ref="F4">INDEX('[1]Elec Raw &amp; BTU Sums'!$A$3:$A$18,COLUMN()-COLUMN($A$4))</f>
        <v>43931</v>
      </c>
      <c r="G4" s="21" cm="1">
        <f t="array" ref="G4">INDEX('[1]Elec Raw &amp; BTU Sums'!$A$3:$A$18,COLUMN()-COLUMN($A$4))</f>
        <v>43932</v>
      </c>
      <c r="H4" s="21" cm="1">
        <f t="array" ref="H4">INDEX('[1]Elec Raw &amp; BTU Sums'!$A$3:$A$18,COLUMN()-COLUMN($A$4))</f>
        <v>43933</v>
      </c>
      <c r="I4" s="21"/>
      <c r="J4" s="21"/>
      <c r="K4" s="21" cm="1">
        <f t="array" ref="K4">INDEX('[1]Elec Raw &amp; BTU Sums'!$A$3:$A$18,COLUMN()-COLUMN($A$4))</f>
        <v>43563</v>
      </c>
      <c r="L4" s="21" cm="1">
        <f t="array" ref="L4">INDEX('[1]Elec Raw &amp; BTU Sums'!$A$3:$A$18,COLUMN()-COLUMN($A$4))</f>
        <v>43564</v>
      </c>
      <c r="M4" s="21" cm="1">
        <f t="array" ref="M4">INDEX('[1]Elec Raw &amp; BTU Sums'!$A$3:$A$18,COLUMN()-COLUMN($A$4))</f>
        <v>43565</v>
      </c>
      <c r="N4" s="21" cm="1">
        <f t="array" ref="N4">INDEX('[1]Elec Raw &amp; BTU Sums'!$A$3:$A$18,COLUMN()-COLUMN($A$4))</f>
        <v>43566</v>
      </c>
      <c r="O4" s="21" cm="1">
        <f t="array" ref="O4">INDEX('[1]Elec Raw &amp; BTU Sums'!$A$3:$A$18,COLUMN()-COLUMN($A$4))</f>
        <v>43567</v>
      </c>
      <c r="P4" s="21" cm="1">
        <f t="array" ref="P4">INDEX('[1]Elec Raw &amp; BTU Sums'!$A$3:$A$18,COLUMN()-COLUMN($A$4))</f>
        <v>43568</v>
      </c>
      <c r="Q4" s="21" cm="1">
        <f t="array" ref="Q4">INDEX('[1]Elec Raw &amp; BTU Sums'!$A$3:$A$18,COLUMN()-COLUMN($A$4))</f>
        <v>43569</v>
      </c>
      <c r="T4" s="22"/>
      <c r="U4" s="23"/>
      <c r="V4" s="23"/>
      <c r="W4" s="23"/>
      <c r="X4" s="24"/>
      <c r="Y4" s="21"/>
      <c r="Z4" s="21">
        <f>K4</f>
        <v>43563</v>
      </c>
      <c r="AA4" s="21">
        <f t="shared" ref="AA4:AF4" si="1">L4</f>
        <v>43564</v>
      </c>
      <c r="AB4" s="21">
        <f t="shared" si="1"/>
        <v>43565</v>
      </c>
      <c r="AC4" s="21">
        <f t="shared" si="1"/>
        <v>43566</v>
      </c>
      <c r="AD4" s="21">
        <f t="shared" si="1"/>
        <v>43567</v>
      </c>
      <c r="AE4" s="21">
        <f t="shared" si="1"/>
        <v>43568</v>
      </c>
      <c r="AF4" s="21">
        <f t="shared" si="1"/>
        <v>43569</v>
      </c>
    </row>
    <row r="5" spans="1:57" s="28" customFormat="1" ht="15.75" thickBot="1" x14ac:dyDescent="0.3">
      <c r="A5" s="25" t="s">
        <v>9</v>
      </c>
      <c r="B5" s="26" t="s">
        <v>10</v>
      </c>
      <c r="C5" s="26" t="s">
        <v>11</v>
      </c>
      <c r="D5" s="26" t="s">
        <v>12</v>
      </c>
      <c r="E5" s="26" t="s">
        <v>13</v>
      </c>
      <c r="F5" s="26" t="s">
        <v>14</v>
      </c>
      <c r="G5" s="26" t="s">
        <v>15</v>
      </c>
      <c r="H5" s="26" t="s">
        <v>16</v>
      </c>
      <c r="I5" s="27" t="s">
        <v>17</v>
      </c>
      <c r="K5" s="26" t="s">
        <v>10</v>
      </c>
      <c r="L5" s="26" t="s">
        <v>11</v>
      </c>
      <c r="M5" s="26" t="s">
        <v>12</v>
      </c>
      <c r="N5" s="26" t="s">
        <v>13</v>
      </c>
      <c r="O5" s="26" t="s">
        <v>14</v>
      </c>
      <c r="P5" s="26" t="s">
        <v>15</v>
      </c>
      <c r="Q5" s="26" t="s">
        <v>16</v>
      </c>
      <c r="R5" s="27" t="s">
        <v>17</v>
      </c>
      <c r="T5" s="29" t="s">
        <v>18</v>
      </c>
      <c r="U5" s="28" t="s">
        <v>4</v>
      </c>
      <c r="V5" s="28" t="s">
        <v>19</v>
      </c>
      <c r="W5" s="28" t="s">
        <v>20</v>
      </c>
      <c r="X5" s="30" t="s">
        <v>21</v>
      </c>
      <c r="Z5" s="26" t="s">
        <v>10</v>
      </c>
      <c r="AA5" s="26" t="s">
        <v>11</v>
      </c>
      <c r="AB5" s="26" t="s">
        <v>12</v>
      </c>
      <c r="AC5" s="26" t="s">
        <v>13</v>
      </c>
      <c r="AD5" s="26" t="s">
        <v>14</v>
      </c>
      <c r="AE5" s="26" t="s">
        <v>15</v>
      </c>
      <c r="AF5" s="26" t="s">
        <v>16</v>
      </c>
      <c r="AG5" s="27" t="s">
        <v>17</v>
      </c>
      <c r="AI5" s="26" t="s">
        <v>10</v>
      </c>
      <c r="AJ5" s="26" t="s">
        <v>11</v>
      </c>
      <c r="AK5" s="26" t="s">
        <v>12</v>
      </c>
      <c r="AL5" s="26" t="s">
        <v>13</v>
      </c>
      <c r="AM5" s="26" t="s">
        <v>14</v>
      </c>
      <c r="AN5" s="26" t="s">
        <v>15</v>
      </c>
      <c r="AO5" s="26" t="s">
        <v>16</v>
      </c>
      <c r="AR5" s="26" t="s">
        <v>22</v>
      </c>
      <c r="AS5" s="28" t="s">
        <v>23</v>
      </c>
      <c r="AU5" s="28" t="s">
        <v>24</v>
      </c>
      <c r="AV5" s="26" t="s">
        <v>25</v>
      </c>
      <c r="AW5" s="26" t="s">
        <v>23</v>
      </c>
      <c r="AX5" s="26"/>
      <c r="AY5" s="26" t="s">
        <v>26</v>
      </c>
      <c r="AZ5" s="26" t="s">
        <v>27</v>
      </c>
      <c r="BA5" s="28" t="s">
        <v>23</v>
      </c>
      <c r="BD5" s="28" t="s">
        <v>28</v>
      </c>
      <c r="BE5" s="28" t="s">
        <v>29</v>
      </c>
    </row>
    <row r="6" spans="1:57" x14ac:dyDescent="0.25">
      <c r="A6" t="s">
        <v>30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2">
        <f t="shared" ref="I6:I11" si="2">SUM(B6:H6)</f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f t="shared" ref="R6:R69" si="3">SUM(K6:Q6)</f>
        <v>0</v>
      </c>
      <c r="T6">
        <v>0</v>
      </c>
      <c r="U6">
        <v>0</v>
      </c>
      <c r="V6">
        <v>0</v>
      </c>
      <c r="W6">
        <v>0</v>
      </c>
      <c r="X6" t="s">
        <v>31</v>
      </c>
      <c r="Z6" s="31">
        <f>IF(K6=0,0,(K6-($T6+$U6*K$2+$V6*K$3+$W6*(K$2+K$3)))+($T6+$U6*Z$2+$V6*Z$3+$W6*(Z$2+Z$3)))</f>
        <v>0</v>
      </c>
      <c r="AA6" s="31">
        <f t="shared" ref="AA6:AF6" si="4">IF(L6=0,0,(L6-($T6+$U6*L$2+$V6*L$3+$W6*(L$2+L$3)))+($T6+$U6*AA$2+$V6*AA$3+$W6*(AA$2+AA$3)))</f>
        <v>0</v>
      </c>
      <c r="AB6" s="31">
        <f t="shared" si="4"/>
        <v>0</v>
      </c>
      <c r="AC6" s="31">
        <f t="shared" si="4"/>
        <v>0</v>
      </c>
      <c r="AD6" s="31">
        <f t="shared" si="4"/>
        <v>0</v>
      </c>
      <c r="AE6" s="31">
        <f t="shared" si="4"/>
        <v>0</v>
      </c>
      <c r="AF6" s="31">
        <f t="shared" si="4"/>
        <v>0</v>
      </c>
      <c r="AG6" s="32">
        <f t="shared" ref="AG6:AG69" si="5">SUM(Z6:AF6)</f>
        <v>0</v>
      </c>
      <c r="AI6" s="33" t="str">
        <f>IFERROR((B6-Z6)/Z6,"")</f>
        <v/>
      </c>
      <c r="AJ6" s="33" t="str">
        <f>IFERROR((C6-AA6)/AA6,"")</f>
        <v/>
      </c>
      <c r="AK6" s="33" t="str">
        <f>IFERROR((D6-AB6)/AB6,"")</f>
        <v/>
      </c>
      <c r="AL6" s="33" t="str">
        <f>IFERROR((E6-AC6)/AC6,"")</f>
        <v/>
      </c>
      <c r="AM6" s="33" t="str">
        <f>IFERROR((F6-AD6)/AD6,"")</f>
        <v/>
      </c>
      <c r="AN6" s="33" t="str">
        <f>IFERROR((G6-AE6)/AE6,"")</f>
        <v/>
      </c>
      <c r="AO6" s="33" t="str">
        <f>IFERROR((H6-AF6)/AF6,"")</f>
        <v/>
      </c>
      <c r="AQ6" t="s">
        <v>30</v>
      </c>
      <c r="AR6" s="33" t="str">
        <f>IFERROR((I6-AG6)/AG6,"")</f>
        <v/>
      </c>
      <c r="AS6" s="34">
        <f>I6-AG6</f>
        <v>0</v>
      </c>
      <c r="AU6">
        <f ca="1">RANK(AW6,$AW$6:$AW$82)</f>
        <v>8</v>
      </c>
      <c r="AV6" t="str" cm="1">
        <f t="array" aca="1" ref="AV6" ca="1">IFERROR(INDEX([1]CHW!A$6:A$82, SMALL(IF([1]CHW!AS$6:AS$82&gt;0, ROW([1]CHW!A$6:A$82)-ROW([1]CHW!A$6)+1),ROWS([1]CHW!A$6:A6))),"")</f>
        <v>Stewart Commons</v>
      </c>
      <c r="AW6" s="34">
        <f ca="1">IFERROR(VLOOKUP(AV6,$AQ$6:$AS$82,3,FALSE),0)</f>
        <v>85.222193718023277</v>
      </c>
      <c r="AY6">
        <f ca="1">RANK(BA6,$BA$6:$BA$82,1)</f>
        <v>16</v>
      </c>
      <c r="AZ6" t="str" cm="1">
        <f t="array" aca="1" ref="AZ6" ca="1">IFERROR(INDEX([1]CHW!A$6:A$82, SMALL(IF([1]CHW!AS$6:AS$82&lt;0, ROW([1]CHW!A$6:A$82)-ROW([1]CHW!A$6)+1),ROWS([1]CHW!A$6:A6))),"")</f>
        <v>Mandeville</v>
      </c>
      <c r="BA6" s="35">
        <f ca="1">IFERROR(VLOOKUP(AZ6,$AQ$6:$AS$82,3,FALSE),0)</f>
        <v>-3.4123044351075151</v>
      </c>
      <c r="BC6">
        <v>1</v>
      </c>
      <c r="BD6" t="str">
        <f ca="1">IFERROR(VLOOKUP(BC6,$AU$6:$AV$82,2,FALSE),"")</f>
        <v>Urey Annex</v>
      </c>
      <c r="BE6" t="str">
        <f ca="1">IFERROR(VLOOKUP(BC6,$AY$6:$AZ$82,2,FALSE),"")</f>
        <v>RIMAC</v>
      </c>
    </row>
    <row r="7" spans="1:57" x14ac:dyDescent="0.25">
      <c r="A7" t="s">
        <v>32</v>
      </c>
      <c r="B7" s="31">
        <v>17.528250000000003</v>
      </c>
      <c r="C7" s="31">
        <v>19.450249999999993</v>
      </c>
      <c r="D7" s="31">
        <v>17.624250000000007</v>
      </c>
      <c r="E7" s="31">
        <v>18.561250000000001</v>
      </c>
      <c r="F7" s="31">
        <v>20.34249999999999</v>
      </c>
      <c r="G7" s="31">
        <v>16.690499999999997</v>
      </c>
      <c r="H7" s="31">
        <v>15.591500000000005</v>
      </c>
      <c r="I7" s="32">
        <f t="shared" si="2"/>
        <v>125.7885</v>
      </c>
      <c r="K7" s="31">
        <v>10.160500000000001</v>
      </c>
      <c r="L7" s="31">
        <v>6.8897499999999985</v>
      </c>
      <c r="M7" s="31">
        <v>10.854750000000006</v>
      </c>
      <c r="N7" s="31">
        <v>8.3107500000000005</v>
      </c>
      <c r="O7" s="31">
        <v>6.6667500000000022</v>
      </c>
      <c r="P7" s="31">
        <v>9.7467499999999987</v>
      </c>
      <c r="Q7" s="31">
        <v>6.7420000000000018</v>
      </c>
      <c r="R7" s="32">
        <f t="shared" si="3"/>
        <v>59.371250000000011</v>
      </c>
      <c r="T7">
        <v>-18.3085571962737</v>
      </c>
      <c r="U7">
        <v>0.28892065215024298</v>
      </c>
      <c r="V7">
        <v>-0.15314878900828999</v>
      </c>
      <c r="W7">
        <v>0.13577186314123499</v>
      </c>
      <c r="X7">
        <v>0.47403962825486801</v>
      </c>
      <c r="Z7" s="31">
        <f t="shared" ref="Z7:Z70" si="6">IF(K7=0,0,(K7-($T7+$U7*K$2+$V7*K$3+$W7*(K$2+K$3)))+($T7+$U7*Z$2+$V7*Z$3+$W7*(Z$2+Z$3)))</f>
        <v>6.3104300077708793</v>
      </c>
      <c r="AA7" s="31">
        <f t="shared" ref="AA7:AA70" si="7">IF(L7=0,0,(L7-($T7+$U7*L$2+$V7*L$3+$W7*(L$2+L$3)))+($T7+$U7*AA$2+$V7*AA$3+$W7*(AA$2+AA$3)))</f>
        <v>3.9953306801777488</v>
      </c>
      <c r="AB7" s="31">
        <f t="shared" ref="AB7:AB70" si="8">IF(M7=0,0,(M7-($T7+$U7*M$2+$V7*M$3+$W7*(M$2+M$3)))+($T7+$U7*AB$2+$V7*AB$3+$W7*(AB$2+AB$3)))</f>
        <v>7.3490504974277648</v>
      </c>
      <c r="AC7" s="31">
        <f t="shared" ref="AC7:AC70" si="9">IF(N7=0,0,(N7-($T7+$U7*N$2+$V7*N$3+$W7*(N$2+N$3)))+($T7+$U7*AC$2+$V7*AC$3+$W7*(AC$2+AC$3)))</f>
        <v>6.6668276966663687</v>
      </c>
      <c r="AD7" s="31">
        <f t="shared" ref="AD7:AD70" si="10">IF(O7=0,0,(O7-($T7+$U7*O$2+$V7*O$3+$W7*(O$2+O$3)))+($T7+$U7*AD$2+$V7*AD$3+$W7*(AD$2+AD$3)))</f>
        <v>3.6731374881659562</v>
      </c>
      <c r="AE7" s="31">
        <f t="shared" ref="AE7:AE70" si="11">IF(P7=0,0,(P7-($T7+$U7*P$2+$V7*P$3+$W7*(P$2+P$3)))+($T7+$U7*AE$2+$V7*AE$3+$W7*(AE$2+AE$3)))</f>
        <v>7.0438247199289972</v>
      </c>
      <c r="AF7" s="31">
        <f t="shared" ref="AF7:AF70" si="12">IF(Q7=0,0,(Q7-($T7+$U7*Q$2+$V7*Q$3+$W7*(Q$2+Q$3)))+($T7+$U7*AF$2+$V7*AF$3+$W7*(AF$2+AF$3)))</f>
        <v>5.5277051918389963</v>
      </c>
      <c r="AG7" s="32">
        <f t="shared" si="5"/>
        <v>40.566306281976715</v>
      </c>
      <c r="AI7" s="33">
        <f t="shared" ref="AI7:AO43" si="13">IFERROR((B7-Z7)/Z7,"")</f>
        <v>1.7776633253859273</v>
      </c>
      <c r="AJ7" s="33">
        <f t="shared" si="13"/>
        <v>3.8682453486264796</v>
      </c>
      <c r="AK7" s="33">
        <f t="shared" si="13"/>
        <v>1.3981669477123142</v>
      </c>
      <c r="AL7" s="33">
        <f t="shared" si="13"/>
        <v>1.7841202509675227</v>
      </c>
      <c r="AM7" s="33">
        <f t="shared" si="13"/>
        <v>4.5381809326601754</v>
      </c>
      <c r="AN7" s="33">
        <f t="shared" si="13"/>
        <v>1.3695223353269699</v>
      </c>
      <c r="AO7" s="33">
        <f t="shared" si="13"/>
        <v>1.8206099021016919</v>
      </c>
      <c r="AQ7" t="s">
        <v>32</v>
      </c>
      <c r="AR7" s="33">
        <f t="shared" ref="AR7:AR70" si="14">IFERROR((I7-AG7)/AG7,"")</f>
        <v>2.1008122634001514</v>
      </c>
      <c r="AS7" s="34">
        <f t="shared" ref="AS7:AS70" si="15">I7-AG7</f>
        <v>85.222193718023277</v>
      </c>
      <c r="AU7">
        <f ca="1">RANK(AW7,$AW$6:$AW$82)</f>
        <v>22</v>
      </c>
      <c r="AV7" t="str" cm="1">
        <f t="array" aca="1" ref="AV7" ca="1">IFERROR(INDEX([1]CHW!A$6:A$82, SMALL(IF([1]CHW!AS$6:AS$82&gt;0, ROW([1]CHW!A$6:A$82)-ROW([1]CHW!A$6)+1),ROWS([1]CHW!A$6:A7))),"")</f>
        <v>APM</v>
      </c>
      <c r="AW7" s="34">
        <f ca="1">IFERROR(VLOOKUP(AV7,$AQ$6:$AS$82,3,FALSE),0)</f>
        <v>41.665142914592352</v>
      </c>
      <c r="AY7">
        <f ca="1">RANK(BA7,$BA$6:$BA$82,1)</f>
        <v>5</v>
      </c>
      <c r="AZ7" t="str" cm="1">
        <f t="array" aca="1" ref="AZ7" ca="1">IFERROR(INDEX([1]CHW!A$6:A$82, SMALL(IF([1]CHW!AS$6:AS$82&lt;0, ROW([1]CHW!A$6:A$82)-ROW([1]CHW!A$6)+1),ROWS([1]CHW!A$6:A7))),"")</f>
        <v>McGill Mandler</v>
      </c>
      <c r="BA7" s="35">
        <f ca="1">IFERROR(VLOOKUP(AZ7,$AQ$6:$AS$82,3,FALSE),0)</f>
        <v>-19.816452530859358</v>
      </c>
      <c r="BC7">
        <f t="shared" ref="BC7:BC70" si="16">BC6+1</f>
        <v>2</v>
      </c>
      <c r="BD7" t="str">
        <f ca="1">IFERROR(VLOOKUP(BC7,$AU$6:$AV$82,2,FALSE),"")</f>
        <v>BSB 1</v>
      </c>
      <c r="BE7" t="str">
        <f ca="1">IFERROR(VLOOKUP(BC7,$AY$6:$AZ$82,2,FALSE),"")</f>
        <v>Geisel</v>
      </c>
    </row>
    <row r="8" spans="1:57" x14ac:dyDescent="0.25">
      <c r="A8" t="s">
        <v>33</v>
      </c>
      <c r="B8" s="31">
        <v>7.7689999999999992</v>
      </c>
      <c r="C8" s="31">
        <v>7.0772499999999967</v>
      </c>
      <c r="D8" s="31">
        <v>7.1440000000000019</v>
      </c>
      <c r="E8" s="31">
        <v>6.9899999999999967</v>
      </c>
      <c r="F8" s="31">
        <v>6.4232500000000003</v>
      </c>
      <c r="G8" s="31">
        <v>7.4962499999999999</v>
      </c>
      <c r="H8" s="31">
        <v>7.1807500000000024</v>
      </c>
      <c r="I8" s="32">
        <f t="shared" si="2"/>
        <v>50.080500000000001</v>
      </c>
      <c r="K8" s="31">
        <v>25.522999999999996</v>
      </c>
      <c r="L8" s="31">
        <v>18.295749999999998</v>
      </c>
      <c r="M8" s="31">
        <v>14.889500000000004</v>
      </c>
      <c r="N8" s="31">
        <v>12.561250000000001</v>
      </c>
      <c r="O8" s="31">
        <v>12.499750000000001</v>
      </c>
      <c r="P8" s="31">
        <v>15.254499999999998</v>
      </c>
      <c r="Q8" s="31">
        <v>12.7035</v>
      </c>
      <c r="R8" s="32">
        <f t="shared" si="3"/>
        <v>111.72725</v>
      </c>
      <c r="T8">
        <v>-161.71789757825999</v>
      </c>
      <c r="U8">
        <v>1.9057995634481599</v>
      </c>
      <c r="V8">
        <v>-0.93771589155428003</v>
      </c>
      <c r="W8">
        <v>0.96808367188754196</v>
      </c>
      <c r="X8">
        <v>0.781234045168689</v>
      </c>
      <c r="Z8" s="31">
        <f t="shared" si="6"/>
        <v>3.593977236754256</v>
      </c>
      <c r="AA8" s="31">
        <f t="shared" si="7"/>
        <v>1.5069095663148886</v>
      </c>
      <c r="AB8" s="31">
        <f t="shared" si="8"/>
        <v>-4.6882160188410413</v>
      </c>
      <c r="AC8" s="31">
        <f t="shared" si="9"/>
        <v>4.1037951031218682</v>
      </c>
      <c r="AD8" s="31">
        <f t="shared" si="10"/>
        <v>-3.3623927320576055</v>
      </c>
      <c r="AE8" s="31">
        <f t="shared" si="11"/>
        <v>0.69239080927443375</v>
      </c>
      <c r="AF8" s="31">
        <f t="shared" si="12"/>
        <v>6.5688931208408494</v>
      </c>
      <c r="AG8" s="32">
        <f t="shared" si="5"/>
        <v>8.4153570854076492</v>
      </c>
      <c r="AI8" s="33">
        <f t="shared" si="13"/>
        <v>1.1616720107599328</v>
      </c>
      <c r="AJ8" s="33">
        <f t="shared" si="13"/>
        <v>3.696532664071702</v>
      </c>
      <c r="AK8" s="33">
        <f t="shared" si="13"/>
        <v>-2.5238205686959891</v>
      </c>
      <c r="AL8" s="33">
        <f t="shared" si="13"/>
        <v>0.7033014135336616</v>
      </c>
      <c r="AM8" s="33">
        <f t="shared" si="13"/>
        <v>-2.910321164675286</v>
      </c>
      <c r="AN8" s="33">
        <f t="shared" si="13"/>
        <v>9.8266168464243879</v>
      </c>
      <c r="AO8" s="33">
        <f t="shared" si="13"/>
        <v>9.3144593450293856E-2</v>
      </c>
      <c r="AQ8" t="s">
        <v>33</v>
      </c>
      <c r="AR8" s="33">
        <f t="shared" si="14"/>
        <v>4.9510843677495648</v>
      </c>
      <c r="AS8" s="34">
        <f t="shared" si="15"/>
        <v>41.665142914592352</v>
      </c>
      <c r="AU8">
        <f ca="1">RANK(AW8,$AW$6:$AW$82)</f>
        <v>30</v>
      </c>
      <c r="AV8" t="str" cm="1">
        <f t="array" aca="1" ref="AV8" ca="1">IFERROR(INDEX([1]CHW!A$6:A$82, SMALL(IF([1]CHW!AS$6:AS$82&gt;0, ROW([1]CHW!A$6:A$82)-ROW([1]CHW!A$6)+1),ROWS([1]CHW!A$6:A8))),"")</f>
        <v>HSS</v>
      </c>
      <c r="AW8" s="34">
        <f ca="1">IFERROR(VLOOKUP(AV8,$AQ$6:$AS$82,3,FALSE),0)</f>
        <v>20.756250000000001</v>
      </c>
      <c r="AY8">
        <f ca="1">RANK(BA8,$BA$6:$BA$82,1)</f>
        <v>13</v>
      </c>
      <c r="AZ8" t="str" cm="1">
        <f t="array" aca="1" ref="AZ8" ca="1">IFERROR(INDEX([1]CHW!A$6:A$82, SMALL(IF([1]CHW!AS$6:AS$82&lt;0, ROW([1]CHW!A$6:A$82)-ROW([1]CHW!A$6)+1),ROWS([1]CHW!A$6:A8))),"")</f>
        <v>Rady</v>
      </c>
      <c r="BA8" s="35">
        <f ca="1">IFERROR(VLOOKUP(AZ8,$AQ$6:$AS$82,3,FALSE),0)</f>
        <v>-6.3481092606007401</v>
      </c>
      <c r="BC8">
        <f t="shared" si="16"/>
        <v>3</v>
      </c>
      <c r="BD8" t="str">
        <f ca="1">IFERROR(VLOOKUP(BC8,$AU$6:$AV$82,2,FALSE),"")</f>
        <v>NSB</v>
      </c>
      <c r="BE8" t="str">
        <f ca="1">IFERROR(VLOOKUP(BC8,$AY$6:$AZ$82,2,FALSE),"")</f>
        <v>ECCP Absorber</v>
      </c>
    </row>
    <row r="9" spans="1:57" x14ac:dyDescent="0.25">
      <c r="A9" t="s">
        <v>34</v>
      </c>
      <c r="B9" s="31">
        <v>3.28125</v>
      </c>
      <c r="C9" s="31">
        <v>3.1912499999999993</v>
      </c>
      <c r="D9" s="31">
        <v>2.6902500000000016</v>
      </c>
      <c r="E9" s="31">
        <v>2.6630000000000003</v>
      </c>
      <c r="F9" s="31">
        <v>2.6105</v>
      </c>
      <c r="G9" s="31">
        <v>3.5382500000000001</v>
      </c>
      <c r="H9" s="31">
        <v>2.7817500000000002</v>
      </c>
      <c r="I9" s="32">
        <f t="shared" si="2"/>
        <v>20.756250000000001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2">
        <f t="shared" si="3"/>
        <v>0</v>
      </c>
      <c r="T9">
        <v>-22.913127918434899</v>
      </c>
      <c r="U9">
        <v>0.39941786060450801</v>
      </c>
      <c r="V9">
        <v>-0.25392114146516598</v>
      </c>
      <c r="W9">
        <v>0.145496719138443</v>
      </c>
      <c r="X9">
        <v>0.27787061212420899</v>
      </c>
      <c r="Z9" s="31">
        <f t="shared" si="6"/>
        <v>0</v>
      </c>
      <c r="AA9" s="31">
        <f t="shared" si="7"/>
        <v>0</v>
      </c>
      <c r="AB9" s="31">
        <f t="shared" si="8"/>
        <v>0</v>
      </c>
      <c r="AC9" s="31">
        <f t="shared" si="9"/>
        <v>0</v>
      </c>
      <c r="AD9" s="31">
        <f t="shared" si="10"/>
        <v>0</v>
      </c>
      <c r="AE9" s="31">
        <f t="shared" si="11"/>
        <v>0</v>
      </c>
      <c r="AF9" s="31">
        <f t="shared" si="12"/>
        <v>0</v>
      </c>
      <c r="AG9" s="32">
        <f t="shared" si="5"/>
        <v>0</v>
      </c>
      <c r="AI9" s="33" t="str">
        <f t="shared" si="13"/>
        <v/>
      </c>
      <c r="AJ9" s="33" t="str">
        <f t="shared" si="13"/>
        <v/>
      </c>
      <c r="AK9" s="33" t="str">
        <f t="shared" si="13"/>
        <v/>
      </c>
      <c r="AL9" s="33" t="str">
        <f t="shared" si="13"/>
        <v/>
      </c>
      <c r="AM9" s="33" t="str">
        <f t="shared" si="13"/>
        <v/>
      </c>
      <c r="AN9" s="33" t="str">
        <f t="shared" si="13"/>
        <v/>
      </c>
      <c r="AO9" s="33" t="str">
        <f t="shared" si="13"/>
        <v/>
      </c>
      <c r="AQ9" t="s">
        <v>34</v>
      </c>
      <c r="AR9" s="33" t="str">
        <f t="shared" si="14"/>
        <v/>
      </c>
      <c r="AS9" s="34">
        <f t="shared" si="15"/>
        <v>20.756250000000001</v>
      </c>
      <c r="AU9">
        <f ca="1">RANK(AW9,$AW$6:$AW$82)</f>
        <v>43</v>
      </c>
      <c r="AV9" t="str" cm="1">
        <f t="array" aca="1" ref="AV9" ca="1">IFERROR(INDEX([1]CHW!A$6:A$82, SMALL(IF([1]CHW!AS$6:AS$82&gt;0, ROW([1]CHW!A$6:A$82)-ROW([1]CHW!A$6)+1),ROWS([1]CHW!A$6:A9))),"")</f>
        <v>Bio</v>
      </c>
      <c r="AW9" s="34">
        <f ca="1">IFERROR(VLOOKUP(AV9,$AQ$6:$AS$82,3,FALSE),0)</f>
        <v>0</v>
      </c>
      <c r="AY9">
        <f ca="1">RANK(BA9,$BA$6:$BA$82,1)</f>
        <v>1</v>
      </c>
      <c r="AZ9" t="str" cm="1">
        <f t="array" aca="1" ref="AZ9" ca="1">IFERROR(INDEX([1]CHW!A$6:A$82, SMALL(IF([1]CHW!AS$6:AS$82&lt;0, ROW([1]CHW!A$6:A$82)-ROW([1]CHW!A$6)+1),ROWS([1]CHW!A$6:A9))),"")</f>
        <v>RIMAC</v>
      </c>
      <c r="BA9" s="35">
        <f ca="1">IFERROR(VLOOKUP(AZ9,$AQ$6:$AS$82,3,FALSE),0)</f>
        <v>-173.54144056215256</v>
      </c>
      <c r="BC9">
        <f t="shared" si="16"/>
        <v>4</v>
      </c>
      <c r="BD9" t="str">
        <f ca="1">IFERROR(VLOOKUP(BC9,$AU$6:$AV$82,2,FALSE),"")</f>
        <v>OPP</v>
      </c>
      <c r="BE9" t="str">
        <f ca="1">IFERROR(VLOOKUP(BC9,$AY$6:$AZ$82,2,FALSE),"")</f>
        <v>Moores Cancer</v>
      </c>
    </row>
    <row r="10" spans="1:57" x14ac:dyDescent="0.25">
      <c r="A10" t="s">
        <v>35</v>
      </c>
      <c r="B10" s="31">
        <v>4.3462500000000004</v>
      </c>
      <c r="C10" s="31">
        <v>3.8835000000000015</v>
      </c>
      <c r="D10" s="31">
        <v>3.2972499999999987</v>
      </c>
      <c r="E10" s="31">
        <v>3.5157499999999993</v>
      </c>
      <c r="F10" s="31">
        <v>3.048249999999999</v>
      </c>
      <c r="G10" s="31">
        <v>2.8842499999999993</v>
      </c>
      <c r="H10" s="31">
        <v>3.4297500000000012</v>
      </c>
      <c r="I10" s="32">
        <f t="shared" si="2"/>
        <v>24.404999999999998</v>
      </c>
      <c r="K10" s="31">
        <v>10.665500000000003</v>
      </c>
      <c r="L10" s="31">
        <v>9.0025000000000048</v>
      </c>
      <c r="M10" s="31">
        <v>8.3112499999999994</v>
      </c>
      <c r="N10" s="31">
        <v>7.6217499999999978</v>
      </c>
      <c r="O10" s="31">
        <v>7.1922499999999996</v>
      </c>
      <c r="P10" s="31">
        <v>5.9944999999999986</v>
      </c>
      <c r="Q10" s="31">
        <v>5.2467500000000014</v>
      </c>
      <c r="R10" s="32">
        <f t="shared" si="3"/>
        <v>54.034500000000001</v>
      </c>
      <c r="T10">
        <v>-34.407164085828697</v>
      </c>
      <c r="U10">
        <v>0.445586809361672</v>
      </c>
      <c r="V10">
        <v>-0.226455164276024</v>
      </c>
      <c r="W10">
        <v>0.219131645084297</v>
      </c>
      <c r="X10">
        <v>0.76562248637924002</v>
      </c>
      <c r="Z10" s="31">
        <f t="shared" si="6"/>
        <v>5.1934631510463074</v>
      </c>
      <c r="AA10" s="31">
        <f t="shared" si="7"/>
        <v>4.8480171290053597</v>
      </c>
      <c r="AB10" s="31">
        <f t="shared" si="8"/>
        <v>3.3810290569583525</v>
      </c>
      <c r="AC10" s="31">
        <f t="shared" si="9"/>
        <v>5.4069590759717512</v>
      </c>
      <c r="AD10" s="31">
        <f t="shared" si="10"/>
        <v>3.0971561330776201</v>
      </c>
      <c r="AE10" s="31">
        <f t="shared" si="11"/>
        <v>2.2647822259899719</v>
      </c>
      <c r="AF10" s="31">
        <f t="shared" si="12"/>
        <v>3.6258976630581463</v>
      </c>
      <c r="AG10" s="32">
        <f t="shared" si="5"/>
        <v>27.817304435107513</v>
      </c>
      <c r="AI10" s="33">
        <f t="shared" si="13"/>
        <v>-0.16313067531356648</v>
      </c>
      <c r="AJ10" s="33">
        <f t="shared" si="13"/>
        <v>-0.1989508500773888</v>
      </c>
      <c r="AK10" s="33">
        <f t="shared" si="13"/>
        <v>-2.4779159110132974E-2</v>
      </c>
      <c r="AL10" s="33">
        <f t="shared" si="13"/>
        <v>-0.34977314409058285</v>
      </c>
      <c r="AM10" s="33">
        <f t="shared" si="13"/>
        <v>-1.5790657937875218E-2</v>
      </c>
      <c r="AN10" s="33">
        <f t="shared" si="13"/>
        <v>0.27352200441225571</v>
      </c>
      <c r="AO10" s="33">
        <f t="shared" si="13"/>
        <v>-5.4096304221865635E-2</v>
      </c>
      <c r="AQ10" t="s">
        <v>35</v>
      </c>
      <c r="AR10" s="33">
        <f t="shared" si="14"/>
        <v>-0.12266840746801234</v>
      </c>
      <c r="AS10" s="34">
        <f t="shared" si="15"/>
        <v>-3.4123044351075151</v>
      </c>
      <c r="AU10">
        <f ca="1">RANK(AW10,$AW$6:$AW$82)</f>
        <v>11</v>
      </c>
      <c r="AV10" t="str" cm="1">
        <f t="array" aca="1" ref="AV10" ca="1">IFERROR(INDEX([1]CHW!A$6:A$82, SMALL(IF([1]CHW!AS$6:AS$82&gt;0, ROW([1]CHW!A$6:A$82)-ROW([1]CHW!A$6)+1),ROWS([1]CHW!A$6:A10))),"")</f>
        <v>Bonner</v>
      </c>
      <c r="AW10" s="34">
        <f ca="1">IFERROR(VLOOKUP(AV10,$AQ$6:$AS$82,3,FALSE),0)</f>
        <v>69.420265606895541</v>
      </c>
      <c r="AY10">
        <f ca="1">RANK(BA10,$BA$6:$BA$82,1)</f>
        <v>11</v>
      </c>
      <c r="AZ10" t="str" cm="1">
        <f t="array" aca="1" ref="AZ10" ca="1">IFERROR(INDEX([1]CHW!A$6:A$82, SMALL(IF([1]CHW!AS$6:AS$82&lt;0, ROW([1]CHW!A$6:A$82)-ROW([1]CHW!A$6)+1),ROWS([1]CHW!A$6:A10))),"")</f>
        <v>Galbraith</v>
      </c>
      <c r="BA10" s="35">
        <f ca="1">IFERROR(VLOOKUP(AZ10,$AQ$6:$AS$82,3,FALSE),0)</f>
        <v>-9.1066756052713842</v>
      </c>
      <c r="BC10">
        <f t="shared" si="16"/>
        <v>5</v>
      </c>
      <c r="BD10" t="str">
        <f ca="1">IFERROR(VLOOKUP(BC10,$AU$6:$AV$82,2,FALSE),"")</f>
        <v>Biomed Lib</v>
      </c>
      <c r="BE10" t="str">
        <f ca="1">IFERROR(VLOOKUP(BC10,$AY$6:$AZ$82,2,FALSE),"")</f>
        <v>McGill Mandler</v>
      </c>
    </row>
    <row r="11" spans="1:57" x14ac:dyDescent="0.25">
      <c r="A11" t="s">
        <v>36</v>
      </c>
      <c r="B11" s="31">
        <v>11.263000000000002</v>
      </c>
      <c r="C11" s="31">
        <v>8.2550000000000008</v>
      </c>
      <c r="D11" s="31">
        <v>5.0297499999999982</v>
      </c>
      <c r="E11" s="31">
        <v>5.5267499999999998</v>
      </c>
      <c r="F11" s="31">
        <v>4.8667499999999997</v>
      </c>
      <c r="G11" s="31">
        <v>7.789500000000003</v>
      </c>
      <c r="H11" s="31">
        <v>8.8227499999999939</v>
      </c>
      <c r="I11" s="32">
        <f t="shared" si="2"/>
        <v>51.553499999999993</v>
      </c>
      <c r="K11" s="31">
        <v>23.135750000000005</v>
      </c>
      <c r="L11" s="31">
        <v>22.05</v>
      </c>
      <c r="M11" s="31">
        <v>18.254000000000001</v>
      </c>
      <c r="N11" s="31">
        <v>17.714250000000003</v>
      </c>
      <c r="O11" s="31">
        <v>17.0015</v>
      </c>
      <c r="P11" s="31">
        <v>19.518250000000002</v>
      </c>
      <c r="Q11" s="31">
        <v>18.912749999999992</v>
      </c>
      <c r="R11" s="32">
        <f t="shared" si="3"/>
        <v>136.5865</v>
      </c>
      <c r="T11">
        <v>-89.559942169850302</v>
      </c>
      <c r="U11">
        <v>1.15623030839404</v>
      </c>
      <c r="V11">
        <v>-0.57777939871969697</v>
      </c>
      <c r="W11">
        <v>0.57845090967083801</v>
      </c>
      <c r="X11">
        <v>0.86766849873766505</v>
      </c>
      <c r="Z11" s="31">
        <f t="shared" si="6"/>
        <v>9.4071197145988954</v>
      </c>
      <c r="AA11" s="31">
        <f t="shared" si="7"/>
        <v>11.582331460425824</v>
      </c>
      <c r="AB11" s="31">
        <f t="shared" si="8"/>
        <v>5.9421211734033186</v>
      </c>
      <c r="AC11" s="31">
        <f t="shared" si="9"/>
        <v>12.29101950162438</v>
      </c>
      <c r="AD11" s="31">
        <f t="shared" si="10"/>
        <v>6.9024756991283667</v>
      </c>
      <c r="AE11" s="31">
        <f t="shared" si="11"/>
        <v>10.283538912956068</v>
      </c>
      <c r="AF11" s="31">
        <f t="shared" si="12"/>
        <v>14.961346068722495</v>
      </c>
      <c r="AG11" s="32">
        <f t="shared" si="5"/>
        <v>71.369952530859351</v>
      </c>
      <c r="AI11" s="33">
        <f t="shared" si="13"/>
        <v>0.19728464627923981</v>
      </c>
      <c r="AJ11" s="33">
        <f t="shared" si="13"/>
        <v>-0.28727648416854179</v>
      </c>
      <c r="AK11" s="33">
        <f t="shared" si="13"/>
        <v>-0.15354301044668273</v>
      </c>
      <c r="AL11" s="33">
        <f t="shared" si="13"/>
        <v>-0.55034242690204949</v>
      </c>
      <c r="AM11" s="33">
        <f t="shared" si="13"/>
        <v>-0.2949268911421789</v>
      </c>
      <c r="AN11" s="33">
        <f t="shared" si="13"/>
        <v>-0.24252729863392308</v>
      </c>
      <c r="AO11" s="33">
        <f t="shared" si="13"/>
        <v>-0.41029704416473389</v>
      </c>
      <c r="AQ11" t="s">
        <v>36</v>
      </c>
      <c r="AR11" s="33">
        <f t="shared" si="14"/>
        <v>-0.27765819967851324</v>
      </c>
      <c r="AS11" s="34">
        <f t="shared" si="15"/>
        <v>-19.816452530859358</v>
      </c>
      <c r="AU11">
        <f ca="1">RANK(AW11,$AW$6:$AW$82)</f>
        <v>3</v>
      </c>
      <c r="AV11" t="str" cm="1">
        <f t="array" aca="1" ref="AV11" ca="1">IFERROR(INDEX([1]CHW!A$6:A$82, SMALL(IF([1]CHW!AS$6:AS$82&gt;0, ROW([1]CHW!A$6:A$82)-ROW([1]CHW!A$6)+1),ROWS([1]CHW!A$6:A11))),"")</f>
        <v>NSB</v>
      </c>
      <c r="AW11" s="34">
        <f ca="1">IFERROR(VLOOKUP(AV11,$AQ$6:$AS$82,3,FALSE),0)</f>
        <v>139.37410758209745</v>
      </c>
      <c r="AY11">
        <f ca="1">RANK(BA11,$BA$6:$BA$82,1)</f>
        <v>20</v>
      </c>
      <c r="AZ11" t="str" cm="1">
        <f t="array" aca="1" ref="AZ11" ca="1">IFERROR(INDEX([1]CHW!A$6:A$82, SMALL(IF([1]CHW!AS$6:AS$82&lt;0, ROW([1]CHW!A$6:A$82)-ROW([1]CHW!A$6)+1),ROWS([1]CHW!A$6:A11))),"")</f>
        <v>York</v>
      </c>
      <c r="BA11" s="35">
        <f ca="1">IFERROR(VLOOKUP(AZ11,$AQ$6:$AS$82,3,FALSE),0)</f>
        <v>0</v>
      </c>
      <c r="BC11">
        <f t="shared" si="16"/>
        <v>6</v>
      </c>
      <c r="BD11" t="str">
        <f ca="1">IFERROR(VLOOKUP(BC11,$AU$6:$AV$82,2,FALSE),"")</f>
        <v>ACTRI</v>
      </c>
      <c r="BE11" t="str">
        <f ca="1">IFERROR(VLOOKUP(BC11,$AY$6:$AZ$82,2,FALSE),"")</f>
        <v>Powell-Focht</v>
      </c>
    </row>
    <row r="12" spans="1:57" x14ac:dyDescent="0.25">
      <c r="A12" t="s">
        <v>37</v>
      </c>
      <c r="B12" s="31"/>
      <c r="C12" s="31"/>
      <c r="D12" s="31"/>
      <c r="E12" s="31"/>
      <c r="F12" s="31"/>
      <c r="G12" s="31"/>
      <c r="H12" s="31"/>
      <c r="I12" s="32"/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2">
        <f t="shared" si="3"/>
        <v>0</v>
      </c>
      <c r="T12">
        <v>-190.883274692914</v>
      </c>
      <c r="U12">
        <v>2.5520918299939699</v>
      </c>
      <c r="V12">
        <v>-1.4348032525223899</v>
      </c>
      <c r="W12">
        <v>1.1172885774640799</v>
      </c>
      <c r="X12">
        <v>0.361695360360269</v>
      </c>
      <c r="Z12" s="31">
        <f t="shared" si="6"/>
        <v>0</v>
      </c>
      <c r="AA12" s="31">
        <f t="shared" si="7"/>
        <v>0</v>
      </c>
      <c r="AB12" s="31">
        <f t="shared" si="8"/>
        <v>0</v>
      </c>
      <c r="AC12" s="31">
        <f t="shared" si="9"/>
        <v>0</v>
      </c>
      <c r="AD12" s="31">
        <f t="shared" si="10"/>
        <v>0</v>
      </c>
      <c r="AE12" s="31">
        <f t="shared" si="11"/>
        <v>0</v>
      </c>
      <c r="AF12" s="31">
        <f t="shared" si="12"/>
        <v>0</v>
      </c>
      <c r="AG12" s="32">
        <f t="shared" si="5"/>
        <v>0</v>
      </c>
      <c r="AI12" s="33" t="str">
        <f t="shared" si="13"/>
        <v/>
      </c>
      <c r="AJ12" s="33" t="str">
        <f t="shared" si="13"/>
        <v/>
      </c>
      <c r="AK12" s="33" t="str">
        <f t="shared" si="13"/>
        <v/>
      </c>
      <c r="AL12" s="33" t="str">
        <f t="shared" si="13"/>
        <v/>
      </c>
      <c r="AM12" s="33" t="str">
        <f t="shared" si="13"/>
        <v/>
      </c>
      <c r="AN12" s="33" t="str">
        <f t="shared" si="13"/>
        <v/>
      </c>
      <c r="AO12" s="33" t="str">
        <f t="shared" si="13"/>
        <v/>
      </c>
      <c r="AQ12" t="s">
        <v>37</v>
      </c>
      <c r="AR12" s="33" t="str">
        <f t="shared" si="14"/>
        <v/>
      </c>
      <c r="AS12" s="34">
        <f t="shared" si="15"/>
        <v>0</v>
      </c>
      <c r="AU12">
        <f ca="1">RANK(AW12,$AW$6:$AW$82)</f>
        <v>10</v>
      </c>
      <c r="AV12" t="str" cm="1">
        <f t="array" aca="1" ref="AV12" ca="1">IFERROR(INDEX([1]CHW!A$6:A$82, SMALL(IF([1]CHW!AS$6:AS$82&gt;0, ROW([1]CHW!A$6:A$82)-ROW([1]CHW!A$6)+1),ROWS([1]CHW!A$6:A12))),"")</f>
        <v>Pac Hall</v>
      </c>
      <c r="AW12" s="34">
        <f ca="1">IFERROR(VLOOKUP(AV12,$AQ$6:$AS$82,3,FALSE),0)</f>
        <v>69.657591960411224</v>
      </c>
      <c r="AY12">
        <f ca="1">RANK(BA12,$BA$6:$BA$82,1)</f>
        <v>18</v>
      </c>
      <c r="AZ12" t="str" cm="1">
        <f t="array" aca="1" ref="AZ12" ca="1">IFERROR(INDEX([1]CHW!A$6:A$82, SMALL(IF([1]CHW!AS$6:AS$82&lt;0, ROW([1]CHW!A$6:A$82)-ROW([1]CHW!A$6)+1),ROWS([1]CHW!A$6:A12))),"")</f>
        <v>Brain Img</v>
      </c>
      <c r="BA12" s="35">
        <f ca="1">IFERROR(VLOOKUP(AZ12,$AQ$6:$AS$82,3,FALSE),0)</f>
        <v>-2.7284734533314126</v>
      </c>
      <c r="BC12">
        <f t="shared" si="16"/>
        <v>7</v>
      </c>
      <c r="BD12" t="str">
        <f ca="1">IFERROR(VLOOKUP(BC12,$AU$6:$AV$82,2,FALSE),"")</f>
        <v>BRF II</v>
      </c>
      <c r="BE12" t="str">
        <f ca="1">IFERROR(VLOOKUP(BC12,$AY$6:$AZ$82,2,FALSE),"")</f>
        <v>CNCB</v>
      </c>
    </row>
    <row r="13" spans="1:57" x14ac:dyDescent="0.25">
      <c r="A13" t="s">
        <v>38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2">
        <f t="shared" ref="I13:I76" si="17">SUM(B13:H13)</f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2">
        <f t="shared" si="3"/>
        <v>0</v>
      </c>
      <c r="T13">
        <v>0</v>
      </c>
      <c r="U13">
        <v>0</v>
      </c>
      <c r="V13">
        <v>0</v>
      </c>
      <c r="W13">
        <v>0</v>
      </c>
      <c r="X13" t="s">
        <v>31</v>
      </c>
      <c r="Z13" s="31">
        <f t="shared" si="6"/>
        <v>0</v>
      </c>
      <c r="AA13" s="31">
        <f t="shared" si="7"/>
        <v>0</v>
      </c>
      <c r="AB13" s="31">
        <f t="shared" si="8"/>
        <v>0</v>
      </c>
      <c r="AC13" s="31">
        <f t="shared" si="9"/>
        <v>0</v>
      </c>
      <c r="AD13" s="31">
        <f t="shared" si="10"/>
        <v>0</v>
      </c>
      <c r="AE13" s="31">
        <f t="shared" si="11"/>
        <v>0</v>
      </c>
      <c r="AF13" s="31">
        <f t="shared" si="12"/>
        <v>0</v>
      </c>
      <c r="AG13" s="32">
        <f t="shared" si="5"/>
        <v>0</v>
      </c>
      <c r="AI13" s="33" t="str">
        <f t="shared" si="13"/>
        <v/>
      </c>
      <c r="AJ13" s="33" t="str">
        <f t="shared" si="13"/>
        <v/>
      </c>
      <c r="AK13" s="33" t="str">
        <f t="shared" si="13"/>
        <v/>
      </c>
      <c r="AL13" s="33" t="str">
        <f t="shared" si="13"/>
        <v/>
      </c>
      <c r="AM13" s="33" t="str">
        <f t="shared" si="13"/>
        <v/>
      </c>
      <c r="AN13" s="33" t="str">
        <f t="shared" si="13"/>
        <v/>
      </c>
      <c r="AO13" s="33" t="str">
        <f t="shared" si="13"/>
        <v/>
      </c>
      <c r="AQ13" t="s">
        <v>38</v>
      </c>
      <c r="AR13" s="33" t="str">
        <f t="shared" si="14"/>
        <v/>
      </c>
      <c r="AS13" s="34">
        <f t="shared" si="15"/>
        <v>0</v>
      </c>
      <c r="AU13">
        <f ca="1">RANK(AW13,$AW$6:$AW$82)</f>
        <v>15</v>
      </c>
      <c r="AV13" t="str" cm="1">
        <f t="array" aca="1" ref="AV13" ca="1">IFERROR(INDEX([1]CHW!A$6:A$82, SMALL(IF([1]CHW!AS$6:AS$82&gt;0, ROW([1]CHW!A$6:A$82)-ROW([1]CHW!A$6)+1),ROWS([1]CHW!A$6:A13))),"")</f>
        <v>Urey</v>
      </c>
      <c r="AW13" s="34">
        <f ca="1">IFERROR(VLOOKUP(AV13,$AQ$6:$AS$82,3,FALSE),0)</f>
        <v>60.499347482815416</v>
      </c>
      <c r="AY13">
        <f ca="1">RANK(BA13,$BA$6:$BA$82,1)</f>
        <v>7</v>
      </c>
      <c r="AZ13" t="str" cm="1">
        <f t="array" aca="1" ref="AZ13" ca="1">IFERROR(INDEX([1]CHW!A$6:A$82, SMALL(IF([1]CHW!AS$6:AS$82&lt;0, ROW([1]CHW!A$6:A$82)-ROW([1]CHW!A$6)+1),ROWS([1]CHW!A$6:A13))),"")</f>
        <v>CNCB</v>
      </c>
      <c r="BA13" s="35">
        <f ca="1">IFERROR(VLOOKUP(AZ13,$AQ$6:$AS$82,3,FALSE),0)</f>
        <v>-12.68070745143487</v>
      </c>
      <c r="BC13">
        <f t="shared" si="16"/>
        <v>8</v>
      </c>
      <c r="BD13" t="str">
        <f ca="1">IFERROR(VLOOKUP(BC13,$AU$6:$AV$82,2,FALSE),"")</f>
        <v>Stewart Commons</v>
      </c>
      <c r="BE13" t="str">
        <f ca="1">IFERROR(VLOOKUP(BC13,$AY$6:$AZ$82,2,FALSE),"")</f>
        <v>Price Center C335</v>
      </c>
    </row>
    <row r="14" spans="1:57" x14ac:dyDescent="0.25">
      <c r="A14" t="s">
        <v>39</v>
      </c>
      <c r="B14" s="31">
        <v>3.2645</v>
      </c>
      <c r="C14" s="31">
        <v>2.9382500000000005</v>
      </c>
      <c r="D14" s="31">
        <v>2.6584999999999996</v>
      </c>
      <c r="E14" s="31">
        <v>5.6969999999999992</v>
      </c>
      <c r="F14" s="31">
        <v>4.7445000000000004</v>
      </c>
      <c r="G14" s="31">
        <v>3.8480000000000003</v>
      </c>
      <c r="H14" s="31">
        <v>3.7635000000000014</v>
      </c>
      <c r="I14" s="32">
        <f t="shared" si="17"/>
        <v>26.914249999999999</v>
      </c>
      <c r="K14" s="31">
        <v>19.281999999999996</v>
      </c>
      <c r="L14" s="31">
        <v>14.823999999999998</v>
      </c>
      <c r="M14" s="31">
        <v>12.649750000000006</v>
      </c>
      <c r="N14" s="31">
        <v>11.581000000000001</v>
      </c>
      <c r="O14" s="31">
        <v>11.376499999999998</v>
      </c>
      <c r="P14" s="31">
        <v>8.5227499999999967</v>
      </c>
      <c r="Q14" s="31">
        <v>7.7117500000000012</v>
      </c>
      <c r="R14" s="32">
        <f t="shared" si="3"/>
        <v>85.947749999999999</v>
      </c>
      <c r="T14">
        <v>-75.562704456329797</v>
      </c>
      <c r="U14">
        <v>0.94347457945926905</v>
      </c>
      <c r="V14">
        <v>-0.46960715573048201</v>
      </c>
      <c r="W14">
        <v>0.47386742372582202</v>
      </c>
      <c r="X14">
        <v>0.72655331062545003</v>
      </c>
      <c r="Z14" s="31">
        <f t="shared" si="6"/>
        <v>8.1683195951282528</v>
      </c>
      <c r="AA14" s="31">
        <f t="shared" si="7"/>
        <v>6.3414466314352893</v>
      </c>
      <c r="AB14" s="31">
        <f t="shared" si="8"/>
        <v>2.6941691023620979</v>
      </c>
      <c r="AC14" s="31">
        <f t="shared" si="9"/>
        <v>7.2167863873027311</v>
      </c>
      <c r="AD14" s="31">
        <f t="shared" si="10"/>
        <v>3.2352371097818331</v>
      </c>
      <c r="AE14" s="31">
        <f t="shared" si="11"/>
        <v>1.0709514031620788</v>
      </c>
      <c r="AF14" s="31">
        <f t="shared" si="12"/>
        <v>4.5354490314284552</v>
      </c>
      <c r="AG14" s="32">
        <f t="shared" si="5"/>
        <v>33.262359260600739</v>
      </c>
      <c r="AI14" s="33">
        <f t="shared" si="13"/>
        <v>-0.60034619581400661</v>
      </c>
      <c r="AJ14" s="33">
        <f t="shared" si="13"/>
        <v>-0.53665935065435177</v>
      </c>
      <c r="AK14" s="33">
        <f t="shared" si="13"/>
        <v>-1.3239370287049025E-2</v>
      </c>
      <c r="AL14" s="33">
        <f t="shared" si="13"/>
        <v>-0.21059046308709589</v>
      </c>
      <c r="AM14" s="33">
        <f t="shared" si="13"/>
        <v>0.46650765894557378</v>
      </c>
      <c r="AN14" s="33">
        <f t="shared" si="13"/>
        <v>2.593066864321238</v>
      </c>
      <c r="AO14" s="33">
        <f t="shared" si="13"/>
        <v>-0.17020344095572953</v>
      </c>
      <c r="AQ14" t="s">
        <v>39</v>
      </c>
      <c r="AR14" s="33">
        <f t="shared" si="14"/>
        <v>-0.19084963910302283</v>
      </c>
      <c r="AS14" s="34">
        <f t="shared" si="15"/>
        <v>-6.3481092606007401</v>
      </c>
      <c r="AU14">
        <f ca="1">RANK(AW14,$AW$6:$AW$82)</f>
        <v>5</v>
      </c>
      <c r="AV14" t="str" cm="1">
        <f t="array" aca="1" ref="AV14" ca="1">IFERROR(INDEX([1]CHW!A$6:A$82, SMALL(IF([1]CHW!AS$6:AS$82&gt;0, ROW([1]CHW!A$6:A$82)-ROW([1]CHW!A$6)+1),ROWS([1]CHW!A$6:A14))),"")</f>
        <v>Biomed Lib</v>
      </c>
      <c r="AW14" s="34">
        <f ca="1">IFERROR(VLOOKUP(AV14,$AQ$6:$AS$82,3,FALSE),0)</f>
        <v>114.02801988222603</v>
      </c>
      <c r="AY14">
        <f ca="1">RANK(BA14,$BA$6:$BA$82,1)</f>
        <v>14</v>
      </c>
      <c r="AZ14" t="str" cm="1">
        <f t="array" aca="1" ref="AZ14" ca="1">IFERROR(INDEX([1]CHW!A$6:A$82, SMALL(IF([1]CHW!AS$6:AS$82&lt;0, ROW([1]CHW!A$6:A$82)-ROW([1]CHW!A$6)+1),ROWS([1]CHW!A$6:A14))),"")</f>
        <v>Forum Theater</v>
      </c>
      <c r="BA14" s="35">
        <f ca="1">IFERROR(VLOOKUP(AZ14,$AQ$6:$AS$82,3,FALSE),0)</f>
        <v>-5.3458384573820208</v>
      </c>
      <c r="BC14">
        <f t="shared" si="16"/>
        <v>9</v>
      </c>
      <c r="BD14" t="str">
        <f ca="1">IFERROR(VLOOKUP(BC14,$AU$6:$AV$82,2,FALSE),"")</f>
        <v>MTF</v>
      </c>
      <c r="BE14" t="str">
        <f ca="1">IFERROR(VLOOKUP(BC14,$AY$6:$AZ$82,2,FALSE),"")</f>
        <v>Center Hall</v>
      </c>
    </row>
    <row r="15" spans="1:57" x14ac:dyDescent="0.25">
      <c r="A15" t="s">
        <v>40</v>
      </c>
      <c r="B15" s="31">
        <v>0.53374999999999961</v>
      </c>
      <c r="C15" s="31">
        <v>0.5287499999999995</v>
      </c>
      <c r="D15" s="31">
        <v>1.6310000000000007</v>
      </c>
      <c r="E15" s="31">
        <v>1.6410000000000005</v>
      </c>
      <c r="F15" s="31">
        <v>1.6304999999999998</v>
      </c>
      <c r="G15" s="31">
        <v>1.5534999999999999</v>
      </c>
      <c r="H15" s="31">
        <v>1.6192500000000005</v>
      </c>
      <c r="I15" s="32">
        <f t="shared" si="17"/>
        <v>9.1377500000000005</v>
      </c>
      <c r="K15" s="31">
        <v>36.822749999999999</v>
      </c>
      <c r="L15" s="31">
        <v>40.700750000000006</v>
      </c>
      <c r="M15" s="31">
        <v>26.166750000000008</v>
      </c>
      <c r="N15" s="31">
        <v>29.096250000000005</v>
      </c>
      <c r="O15" s="31">
        <v>31.648</v>
      </c>
      <c r="P15" s="31">
        <v>32.897749999999995</v>
      </c>
      <c r="Q15" s="31">
        <v>33.941249999999997</v>
      </c>
      <c r="R15" s="32">
        <f t="shared" si="3"/>
        <v>231.27350000000001</v>
      </c>
      <c r="T15">
        <v>-122.550640446657</v>
      </c>
      <c r="U15">
        <v>1.37677970669613</v>
      </c>
      <c r="V15">
        <v>-0.58635913473027101</v>
      </c>
      <c r="W15">
        <v>0.79042057196105497</v>
      </c>
      <c r="X15">
        <v>0.83009327751909401</v>
      </c>
      <c r="Z15" s="31">
        <f t="shared" si="6"/>
        <v>25.335900354449926</v>
      </c>
      <c r="AA15" s="31">
        <f t="shared" si="7"/>
        <v>31.465709992084889</v>
      </c>
      <c r="AB15" s="31">
        <f t="shared" si="8"/>
        <v>16.478689285627652</v>
      </c>
      <c r="AC15" s="31">
        <f t="shared" si="9"/>
        <v>25.983896532959029</v>
      </c>
      <c r="AD15" s="31">
        <f t="shared" si="10"/>
        <v>25.068323572230955</v>
      </c>
      <c r="AE15" s="31">
        <f t="shared" si="11"/>
        <v>26.481696732044078</v>
      </c>
      <c r="AF15" s="31">
        <f t="shared" si="12"/>
        <v>31.864974092756057</v>
      </c>
      <c r="AG15" s="32">
        <f t="shared" si="5"/>
        <v>182.67919056215257</v>
      </c>
      <c r="AI15" s="33">
        <f t="shared" si="13"/>
        <v>-0.97893305576147582</v>
      </c>
      <c r="AJ15" s="33">
        <f t="shared" si="13"/>
        <v>-0.98319599334853702</v>
      </c>
      <c r="AK15" s="33">
        <f t="shared" si="13"/>
        <v>-0.90102368145125944</v>
      </c>
      <c r="AL15" s="33">
        <f t="shared" si="13"/>
        <v>-0.93684549975333797</v>
      </c>
      <c r="AM15" s="33">
        <f t="shared" si="13"/>
        <v>-0.93495775673622772</v>
      </c>
      <c r="AN15" s="33">
        <f t="shared" si="13"/>
        <v>-0.94133684047064126</v>
      </c>
      <c r="AO15" s="33">
        <f t="shared" si="13"/>
        <v>-0.94918401642861816</v>
      </c>
      <c r="AQ15" t="s">
        <v>40</v>
      </c>
      <c r="AR15" s="33">
        <f t="shared" si="14"/>
        <v>-0.94997925066407007</v>
      </c>
      <c r="AS15" s="34">
        <f t="shared" si="15"/>
        <v>-173.54144056215256</v>
      </c>
      <c r="AU15">
        <f ca="1">RANK(AW15,$AW$6:$AW$82)</f>
        <v>7</v>
      </c>
      <c r="AV15" t="str" cm="1">
        <f t="array" aca="1" ref="AV15" ca="1">IFERROR(INDEX([1]CHW!A$6:A$82, SMALL(IF([1]CHW!AS$6:AS$82&gt;0, ROW([1]CHW!A$6:A$82)-ROW([1]CHW!A$6)+1),ROWS([1]CHW!A$6:A15))),"")</f>
        <v>BRF II</v>
      </c>
      <c r="AW15" s="34">
        <f ca="1">IFERROR(VLOOKUP(AV15,$AQ$6:$AS$82,3,FALSE),0)</f>
        <v>94.106512589969697</v>
      </c>
      <c r="AY15">
        <f ca="1">RANK(BA15,$BA$6:$BA$82,1)</f>
        <v>9</v>
      </c>
      <c r="AZ15" t="str" cm="1">
        <f t="array" aca="1" ref="AZ15" ca="1">IFERROR(INDEX([1]CHW!A$6:A$82, SMALL(IF([1]CHW!AS$6:AS$82&lt;0, ROW([1]CHW!A$6:A$82)-ROW([1]CHW!A$6)+1),ROWS([1]CHW!A$6:A15))),"")</f>
        <v>Center Hall</v>
      </c>
      <c r="BA15" s="35">
        <f ca="1">IFERROR(VLOOKUP(AZ15,$AQ$6:$AS$82,3,FALSE),0)</f>
        <v>-11.288256290263043</v>
      </c>
      <c r="BC15">
        <f t="shared" si="16"/>
        <v>10</v>
      </c>
      <c r="BD15" t="str">
        <f ca="1">IFERROR(VLOOKUP(BC15,$AU$6:$AV$82,2,FALSE),"")</f>
        <v>Pac Hall</v>
      </c>
      <c r="BE15" t="str">
        <f ca="1">IFERROR(VLOOKUP(BC15,$AY$6:$AZ$82,2,FALSE),"")</f>
        <v>Shiley Eye Center West</v>
      </c>
    </row>
    <row r="16" spans="1:57" x14ac:dyDescent="0.25">
      <c r="A16" t="s">
        <v>41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2">
        <f t="shared" si="17"/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2">
        <f t="shared" si="3"/>
        <v>0</v>
      </c>
      <c r="T16">
        <v>0</v>
      </c>
      <c r="U16">
        <v>0</v>
      </c>
      <c r="V16">
        <v>0</v>
      </c>
      <c r="W16">
        <v>0</v>
      </c>
      <c r="X16" t="s">
        <v>31</v>
      </c>
      <c r="Z16" s="31">
        <f t="shared" si="6"/>
        <v>0</v>
      </c>
      <c r="AA16" s="31">
        <f t="shared" si="7"/>
        <v>0</v>
      </c>
      <c r="AB16" s="31">
        <f t="shared" si="8"/>
        <v>0</v>
      </c>
      <c r="AC16" s="31">
        <f t="shared" si="9"/>
        <v>0</v>
      </c>
      <c r="AD16" s="31">
        <f t="shared" si="10"/>
        <v>0</v>
      </c>
      <c r="AE16" s="31">
        <f t="shared" si="11"/>
        <v>0</v>
      </c>
      <c r="AF16" s="31">
        <f t="shared" si="12"/>
        <v>0</v>
      </c>
      <c r="AG16" s="32">
        <f t="shared" si="5"/>
        <v>0</v>
      </c>
      <c r="AI16" s="33" t="str">
        <f t="shared" si="13"/>
        <v/>
      </c>
      <c r="AJ16" s="33" t="str">
        <f t="shared" si="13"/>
        <v/>
      </c>
      <c r="AK16" s="33" t="str">
        <f t="shared" si="13"/>
        <v/>
      </c>
      <c r="AL16" s="33" t="str">
        <f t="shared" si="13"/>
        <v/>
      </c>
      <c r="AM16" s="33" t="str">
        <f t="shared" si="13"/>
        <v/>
      </c>
      <c r="AN16" s="33" t="str">
        <f t="shared" si="13"/>
        <v/>
      </c>
      <c r="AO16" s="33" t="str">
        <f t="shared" si="13"/>
        <v/>
      </c>
      <c r="AQ16" t="s">
        <v>41</v>
      </c>
      <c r="AR16" s="33" t="str">
        <f t="shared" si="14"/>
        <v/>
      </c>
      <c r="AS16" s="34">
        <f t="shared" si="15"/>
        <v>0</v>
      </c>
      <c r="AU16">
        <f ca="1">RANK(AW16,$AW$6:$AW$82)</f>
        <v>31</v>
      </c>
      <c r="AV16" t="str" cm="1">
        <f t="array" aca="1" ref="AV16" ca="1">IFERROR(INDEX([1]CHW!A$6:A$82, SMALL(IF([1]CHW!AS$6:AS$82&gt;0, ROW([1]CHW!A$6:A$82)-ROW([1]CHW!A$6)+1),ROWS([1]CHW!A$6:A16))),"")</f>
        <v>Cage Wash</v>
      </c>
      <c r="AW16" s="34">
        <f ca="1">IFERROR(VLOOKUP(AV16,$AQ$6:$AS$82,3,FALSE),0)</f>
        <v>20.159957289823556</v>
      </c>
      <c r="AY16">
        <f ca="1">RANK(BA16,$BA$6:$BA$82,1)</f>
        <v>2</v>
      </c>
      <c r="AZ16" t="str" cm="1">
        <f t="array" aca="1" ref="AZ16" ca="1">IFERROR(INDEX([1]CHW!A$6:A$82, SMALL(IF([1]CHW!AS$6:AS$82&lt;0, ROW([1]CHW!A$6:A$82)-ROW([1]CHW!A$6)+1),ROWS([1]CHW!A$6:A16))),"")</f>
        <v>Geisel</v>
      </c>
      <c r="BA16" s="35">
        <f ca="1">IFERROR(VLOOKUP(AZ16,$AQ$6:$AS$82,3,FALSE),0)</f>
        <v>-46.361886963073687</v>
      </c>
      <c r="BC16">
        <f t="shared" si="16"/>
        <v>11</v>
      </c>
      <c r="BD16" t="str">
        <f ca="1">IFERROR(VLOOKUP(BC16,$AU$6:$AV$82,2,FALSE),"")</f>
        <v>Bonner</v>
      </c>
      <c r="BE16" t="str">
        <f ca="1">IFERROR(VLOOKUP(BC16,$AY$6:$AZ$82,2,FALSE),"")</f>
        <v>Galbraith</v>
      </c>
    </row>
    <row r="17" spans="1:57" x14ac:dyDescent="0.25">
      <c r="A17" t="s">
        <v>42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2">
        <f t="shared" si="17"/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2">
        <f t="shared" si="3"/>
        <v>0</v>
      </c>
      <c r="T17">
        <v>0</v>
      </c>
      <c r="U17">
        <v>0</v>
      </c>
      <c r="V17">
        <v>0</v>
      </c>
      <c r="W17">
        <v>0</v>
      </c>
      <c r="X17" t="s">
        <v>31</v>
      </c>
      <c r="Z17" s="31">
        <f t="shared" si="6"/>
        <v>0</v>
      </c>
      <c r="AA17" s="31">
        <f t="shared" si="7"/>
        <v>0</v>
      </c>
      <c r="AB17" s="31">
        <f t="shared" si="8"/>
        <v>0</v>
      </c>
      <c r="AC17" s="31">
        <f t="shared" si="9"/>
        <v>0</v>
      </c>
      <c r="AD17" s="31">
        <f t="shared" si="10"/>
        <v>0</v>
      </c>
      <c r="AE17" s="31">
        <f t="shared" si="11"/>
        <v>0</v>
      </c>
      <c r="AF17" s="31">
        <f t="shared" si="12"/>
        <v>0</v>
      </c>
      <c r="AG17" s="32">
        <f t="shared" si="5"/>
        <v>0</v>
      </c>
      <c r="AI17" s="33" t="str">
        <f t="shared" si="13"/>
        <v/>
      </c>
      <c r="AJ17" s="33" t="str">
        <f t="shared" si="13"/>
        <v/>
      </c>
      <c r="AK17" s="33" t="str">
        <f t="shared" si="13"/>
        <v/>
      </c>
      <c r="AL17" s="33" t="str">
        <f t="shared" si="13"/>
        <v/>
      </c>
      <c r="AM17" s="33" t="str">
        <f t="shared" si="13"/>
        <v/>
      </c>
      <c r="AN17" s="33" t="str">
        <f t="shared" si="13"/>
        <v/>
      </c>
      <c r="AO17" s="33" t="str">
        <f t="shared" si="13"/>
        <v/>
      </c>
      <c r="AQ17" t="s">
        <v>42</v>
      </c>
      <c r="AR17" s="33" t="str">
        <f t="shared" si="14"/>
        <v/>
      </c>
      <c r="AS17" s="34">
        <f t="shared" si="15"/>
        <v>0</v>
      </c>
      <c r="AU17">
        <f ca="1">RANK(AW17,$AW$6:$AW$82)</f>
        <v>29</v>
      </c>
      <c r="AV17" t="str" cm="1">
        <f t="array" aca="1" ref="AV17" ca="1">IFERROR(INDEX([1]CHW!A$6:A$82, SMALL(IF([1]CHW!AS$6:AS$82&gt;0, ROW([1]CHW!A$6:A$82)-ROW([1]CHW!A$6)+1),ROWS([1]CHW!A$6:A17))),"")</f>
        <v>CMME</v>
      </c>
      <c r="AW17" s="34">
        <f ca="1">IFERROR(VLOOKUP(AV17,$AQ$6:$AS$82,3,FALSE),0)</f>
        <v>22.187362291403943</v>
      </c>
      <c r="AY17">
        <f ca="1">RANK(BA17,$BA$6:$BA$82,1)</f>
        <v>19</v>
      </c>
      <c r="AZ17" t="str" cm="1">
        <f t="array" aca="1" ref="AZ17" ca="1">IFERROR(INDEX([1]CHW!A$6:A$82, SMALL(IF([1]CHW!AS$6:AS$82&lt;0, ROW([1]CHW!A$6:A$82)-ROW([1]CHW!A$6)+1),ROWS([1]CHW!A$6:A17))),"")</f>
        <v>CSE EBU 1</v>
      </c>
      <c r="BA17" s="35">
        <f ca="1">IFERROR(VLOOKUP(AZ17,$AQ$6:$AS$82,3,FALSE),0)</f>
        <v>-0.75797057236819398</v>
      </c>
      <c r="BC17">
        <f t="shared" si="16"/>
        <v>12</v>
      </c>
      <c r="BD17" t="str">
        <f ca="1">IFERROR(VLOOKUP(BC17,$AU$6:$AV$82,2,FALSE),"")</f>
        <v>EBU 1 -2</v>
      </c>
      <c r="BE17" t="str">
        <f ca="1">IFERROR(VLOOKUP(BC17,$AY$6:$AZ$82,2,FALSE),"")</f>
        <v>SERF</v>
      </c>
    </row>
    <row r="18" spans="1:57" x14ac:dyDescent="0.25">
      <c r="A18" t="s">
        <v>43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2">
        <f t="shared" si="17"/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2">
        <f t="shared" si="3"/>
        <v>0</v>
      </c>
      <c r="T18">
        <v>0</v>
      </c>
      <c r="U18">
        <v>0</v>
      </c>
      <c r="V18">
        <v>0</v>
      </c>
      <c r="W18">
        <v>0</v>
      </c>
      <c r="X18" t="s">
        <v>31</v>
      </c>
      <c r="Z18" s="31">
        <f t="shared" si="6"/>
        <v>0</v>
      </c>
      <c r="AA18" s="31">
        <f t="shared" si="7"/>
        <v>0</v>
      </c>
      <c r="AB18" s="31">
        <f t="shared" si="8"/>
        <v>0</v>
      </c>
      <c r="AC18" s="31">
        <f t="shared" si="9"/>
        <v>0</v>
      </c>
      <c r="AD18" s="31">
        <f t="shared" si="10"/>
        <v>0</v>
      </c>
      <c r="AE18" s="31">
        <f t="shared" si="11"/>
        <v>0</v>
      </c>
      <c r="AF18" s="31">
        <f t="shared" si="12"/>
        <v>0</v>
      </c>
      <c r="AG18" s="32">
        <f t="shared" si="5"/>
        <v>0</v>
      </c>
      <c r="AI18" s="33" t="str">
        <f t="shared" si="13"/>
        <v/>
      </c>
      <c r="AJ18" s="33" t="str">
        <f t="shared" si="13"/>
        <v/>
      </c>
      <c r="AK18" s="33" t="str">
        <f t="shared" si="13"/>
        <v/>
      </c>
      <c r="AL18" s="33" t="str">
        <f t="shared" si="13"/>
        <v/>
      </c>
      <c r="AM18" s="33" t="str">
        <f t="shared" si="13"/>
        <v/>
      </c>
      <c r="AN18" s="33" t="str">
        <f t="shared" si="13"/>
        <v/>
      </c>
      <c r="AO18" s="33" t="str">
        <f t="shared" si="13"/>
        <v/>
      </c>
      <c r="AQ18" t="s">
        <v>43</v>
      </c>
      <c r="AR18" s="33" t="str">
        <f t="shared" si="14"/>
        <v/>
      </c>
      <c r="AS18" s="34">
        <f t="shared" si="15"/>
        <v>0</v>
      </c>
      <c r="AU18">
        <f ca="1">RANK(AW18,$AW$6:$AW$82)</f>
        <v>13</v>
      </c>
      <c r="AV18" t="str" cm="1">
        <f t="array" aca="1" ref="AV18" ca="1">IFERROR(INDEX([1]CHW!A$6:A$82, SMALL(IF([1]CHW!AS$6:AS$82&gt;0, ROW([1]CHW!A$6:A$82)-ROW([1]CHW!A$6)+1),ROWS([1]CHW!A$6:A18))),"")</f>
        <v>CMMW</v>
      </c>
      <c r="AW18" s="34">
        <f ca="1">IFERROR(VLOOKUP(AV18,$AQ$6:$AS$82,3,FALSE),0)</f>
        <v>63.452000896155894</v>
      </c>
      <c r="AY18">
        <f ca="1">RANK(BA18,$BA$6:$BA$82,1)</f>
        <v>6</v>
      </c>
      <c r="AZ18" t="str" cm="1">
        <f t="array" aca="1" ref="AZ18" ca="1">IFERROR(INDEX([1]CHW!A$6:A$82, SMALL(IF([1]CHW!AS$6:AS$82&lt;0, ROW([1]CHW!A$6:A$82)-ROW([1]CHW!A$6)+1),ROWS([1]CHW!A$6:A18))),"")</f>
        <v>Powell-Focht</v>
      </c>
      <c r="BA18" s="35">
        <f ca="1">IFERROR(VLOOKUP(AZ18,$AQ$6:$AS$82,3,FALSE),0)</f>
        <v>-18.007932884348072</v>
      </c>
      <c r="BC18">
        <f t="shared" si="16"/>
        <v>13</v>
      </c>
      <c r="BD18" t="str">
        <f ca="1">IFERROR(VLOOKUP(BC18,$AU$6:$AV$82,2,FALSE),"")</f>
        <v>CMMW</v>
      </c>
      <c r="BE18" t="str">
        <f ca="1">IFERROR(VLOOKUP(BC18,$AY$6:$AZ$82,2,FALSE),"")</f>
        <v>Rady</v>
      </c>
    </row>
    <row r="19" spans="1:57" x14ac:dyDescent="0.25">
      <c r="A19" t="s">
        <v>44</v>
      </c>
      <c r="B19" s="31">
        <v>20.596749999999997</v>
      </c>
      <c r="C19" s="31">
        <v>14.818499999999995</v>
      </c>
      <c r="D19" s="31">
        <v>10.522499999999997</v>
      </c>
      <c r="E19" s="31">
        <v>11.080250000000005</v>
      </c>
      <c r="F19" s="31">
        <v>9.7445000000000022</v>
      </c>
      <c r="G19" s="31">
        <v>12.477000000000002</v>
      </c>
      <c r="H19" s="31">
        <v>14.304999999999996</v>
      </c>
      <c r="I19" s="32">
        <f t="shared" si="17"/>
        <v>93.544499999999999</v>
      </c>
      <c r="K19" s="31">
        <v>34.552999999999997</v>
      </c>
      <c r="L19" s="31">
        <v>28.423249999999992</v>
      </c>
      <c r="M19" s="31">
        <v>21.889249999999993</v>
      </c>
      <c r="N19" s="31">
        <v>18.605249999999995</v>
      </c>
      <c r="O19" s="31">
        <v>21.010249999999999</v>
      </c>
      <c r="P19" s="31">
        <v>22.148499999999991</v>
      </c>
      <c r="Q19" s="31">
        <v>20.653750000000002</v>
      </c>
      <c r="R19" s="32">
        <f t="shared" si="3"/>
        <v>167.28324999999998</v>
      </c>
      <c r="T19">
        <v>-263.22712402591202</v>
      </c>
      <c r="U19">
        <v>2.9434196189211601</v>
      </c>
      <c r="V19">
        <v>-1.3909029315884101</v>
      </c>
      <c r="W19">
        <v>1.5525166873224201</v>
      </c>
      <c r="X19">
        <v>0.81614052284176297</v>
      </c>
      <c r="Z19" s="31">
        <f t="shared" si="6"/>
        <v>3.4276882141051885</v>
      </c>
      <c r="AA19" s="31">
        <f t="shared" si="7"/>
        <v>4.3161482477822197</v>
      </c>
      <c r="AB19" s="31">
        <f t="shared" si="8"/>
        <v>-5.5414851870668933</v>
      </c>
      <c r="AC19" s="31">
        <f t="shared" si="9"/>
        <v>7.4310708542089792</v>
      </c>
      <c r="AD19" s="31">
        <f t="shared" si="10"/>
        <v>-0.41476979315633855</v>
      </c>
      <c r="AE19" s="31">
        <f t="shared" si="11"/>
        <v>2.2428396778646302</v>
      </c>
      <c r="AF19" s="31">
        <f t="shared" si="12"/>
        <v>12.662742379366676</v>
      </c>
      <c r="AG19" s="32">
        <f t="shared" si="5"/>
        <v>24.124234393104462</v>
      </c>
      <c r="AI19" s="33">
        <f t="shared" si="13"/>
        <v>5.0089333432494998</v>
      </c>
      <c r="AJ19" s="33">
        <f t="shared" si="13"/>
        <v>2.4332694683539269</v>
      </c>
      <c r="AK19" s="33">
        <f t="shared" si="13"/>
        <v>-2.8988591766983598</v>
      </c>
      <c r="AL19" s="33">
        <f t="shared" si="13"/>
        <v>0.49107042812330615</v>
      </c>
      <c r="AM19" s="33">
        <f t="shared" si="13"/>
        <v>-24.493755236720006</v>
      </c>
      <c r="AN19" s="33">
        <f t="shared" si="13"/>
        <v>4.5630369496045047</v>
      </c>
      <c r="AO19" s="33">
        <f t="shared" si="13"/>
        <v>0.1296920976067</v>
      </c>
      <c r="AQ19" t="s">
        <v>44</v>
      </c>
      <c r="AR19" s="33">
        <f t="shared" si="14"/>
        <v>2.8776152841036167</v>
      </c>
      <c r="AS19" s="34">
        <f t="shared" si="15"/>
        <v>69.420265606895541</v>
      </c>
      <c r="AU19">
        <f ca="1">RANK(AW19,$AW$6:$AW$82)</f>
        <v>9</v>
      </c>
      <c r="AV19" t="str" cm="1">
        <f t="array" aca="1" ref="AV19" ca="1">IFERROR(INDEX([1]CHW!A$6:A$82, SMALL(IF([1]CHW!AS$6:AS$82&gt;0, ROW([1]CHW!A$6:A$82)-ROW([1]CHW!A$6)+1),ROWS([1]CHW!A$6:A19))),"")</f>
        <v>MTF</v>
      </c>
      <c r="AW19" s="34">
        <f ca="1">IFERROR(VLOOKUP(AV19,$AQ$6:$AS$82,3,FALSE),0)</f>
        <v>75.393531260531191</v>
      </c>
      <c r="AY19">
        <f ca="1">RANK(BA19,$BA$6:$BA$82,1)</f>
        <v>12</v>
      </c>
      <c r="AZ19" t="str" cm="1">
        <f t="array" aca="1" ref="AZ19" ca="1">IFERROR(INDEX([1]CHW!A$6:A$82, SMALL(IF([1]CHW!AS$6:AS$82&lt;0, ROW([1]CHW!A$6:A$82)-ROW([1]CHW!A$6)+1),ROWS([1]CHW!A$6:A19))),"")</f>
        <v>SERF</v>
      </c>
      <c r="BA19" s="35">
        <f ca="1">IFERROR(VLOOKUP(AZ19,$AQ$6:$AS$82,3,FALSE),0)</f>
        <v>-7.6118657060417831</v>
      </c>
      <c r="BC19">
        <f t="shared" si="16"/>
        <v>14</v>
      </c>
      <c r="BD19" t="str">
        <f ca="1">IFERROR(VLOOKUP(BC19,$AU$6:$AV$82,2,FALSE),"")</f>
        <v xml:space="preserve">EBU 1 -1 </v>
      </c>
      <c r="BE19" t="str">
        <f ca="1">IFERROR(VLOOKUP(BC19,$AY$6:$AZ$82,2,FALSE),"")</f>
        <v>Forum Theater</v>
      </c>
    </row>
    <row r="20" spans="1:57" x14ac:dyDescent="0.25">
      <c r="A20" t="s">
        <v>45</v>
      </c>
      <c r="B20" s="31">
        <v>7.4032500000000017</v>
      </c>
      <c r="C20" s="31">
        <v>6.5379999999999994</v>
      </c>
      <c r="D20" s="31">
        <v>6.0445000000000002</v>
      </c>
      <c r="E20" s="31">
        <v>5.8320000000000007</v>
      </c>
      <c r="F20" s="31">
        <v>5.4212500000000006</v>
      </c>
      <c r="G20" s="31">
        <v>5.3250000000000011</v>
      </c>
      <c r="H20" s="31">
        <v>2.9804999999999997</v>
      </c>
      <c r="I20" s="32">
        <f t="shared" si="17"/>
        <v>39.544499999999999</v>
      </c>
      <c r="K20" s="31">
        <v>15.573250000000002</v>
      </c>
      <c r="L20" s="31">
        <v>13.023249999999999</v>
      </c>
      <c r="M20" s="31">
        <v>10.805000000000003</v>
      </c>
      <c r="N20" s="31">
        <v>10.302500000000004</v>
      </c>
      <c r="O20" s="31">
        <v>9.8992500000000003</v>
      </c>
      <c r="P20" s="31">
        <v>9.2707500000000014</v>
      </c>
      <c r="Q20" s="31">
        <v>6.0559999999999992</v>
      </c>
      <c r="R20" s="32">
        <f t="shared" si="3"/>
        <v>74.930000000000007</v>
      </c>
      <c r="T20">
        <v>-41.744393899995003</v>
      </c>
      <c r="U20">
        <v>0.52264481812866204</v>
      </c>
      <c r="V20">
        <v>-0.24997783752587499</v>
      </c>
      <c r="W20">
        <v>0.27266698060114802</v>
      </c>
      <c r="X20">
        <v>0.68207823969167403</v>
      </c>
      <c r="Z20" s="31">
        <f t="shared" si="6"/>
        <v>9.9028638582894857</v>
      </c>
      <c r="AA20" s="31">
        <f t="shared" si="7"/>
        <v>8.6472550963223416</v>
      </c>
      <c r="AB20" s="31">
        <f t="shared" si="8"/>
        <v>5.7873327891878397</v>
      </c>
      <c r="AC20" s="31">
        <f t="shared" si="9"/>
        <v>8.2194948345784002</v>
      </c>
      <c r="AD20" s="31">
        <f t="shared" si="10"/>
        <v>5.9339877996040098</v>
      </c>
      <c r="AE20" s="31">
        <f t="shared" si="11"/>
        <v>5.6008534789379016</v>
      </c>
      <c r="AF20" s="31">
        <f t="shared" si="12"/>
        <v>4.5593877483514031</v>
      </c>
      <c r="AG20" s="32">
        <f t="shared" si="5"/>
        <v>48.651175605271384</v>
      </c>
      <c r="AI20" s="33">
        <f t="shared" si="13"/>
        <v>-0.25241323056229925</v>
      </c>
      <c r="AJ20" s="33">
        <f t="shared" si="13"/>
        <v>-0.24392192352685463</v>
      </c>
      <c r="AK20" s="33">
        <f t="shared" si="13"/>
        <v>4.4436223071984408E-2</v>
      </c>
      <c r="AL20" s="33">
        <f t="shared" si="13"/>
        <v>-0.29046734411639308</v>
      </c>
      <c r="AM20" s="33">
        <f t="shared" si="13"/>
        <v>-8.6406952107017404E-2</v>
      </c>
      <c r="AN20" s="33">
        <f t="shared" si="13"/>
        <v>-4.9252043456457478E-2</v>
      </c>
      <c r="AO20" s="33">
        <f t="shared" si="13"/>
        <v>-0.34629380861987497</v>
      </c>
      <c r="AQ20" t="s">
        <v>45</v>
      </c>
      <c r="AR20" s="33">
        <f t="shared" si="14"/>
        <v>-0.18718305348174713</v>
      </c>
      <c r="AS20" s="34">
        <f t="shared" si="15"/>
        <v>-9.1066756052713842</v>
      </c>
      <c r="AU20">
        <f ca="1">RANK(AW20,$AW$6:$AW$82)</f>
        <v>25</v>
      </c>
      <c r="AV20" t="str" cm="1">
        <f t="array" aca="1" ref="AV20" ca="1">IFERROR(INDEX([1]CHW!A$6:A$82, SMALL(IF([1]CHW!AS$6:AS$82&gt;0, ROW([1]CHW!A$6:A$82)-ROW([1]CHW!A$6)+1),ROWS([1]CHW!A$6:A20))),"")</f>
        <v>Pharm Sci</v>
      </c>
      <c r="AW20" s="34">
        <f ca="1">IFERROR(VLOOKUP(AV20,$AQ$6:$AS$82,3,FALSE),0)</f>
        <v>35.90161062343855</v>
      </c>
      <c r="AY20">
        <f ca="1">RANK(BA20,$BA$6:$BA$82,1)</f>
        <v>3</v>
      </c>
      <c r="AZ20" t="str" cm="1">
        <f t="array" aca="1" ref="AZ20" ca="1">IFERROR(INDEX([1]CHW!A$6:A$82, SMALL(IF([1]CHW!AS$6:AS$82&lt;0, ROW([1]CHW!A$6:A$82)-ROW([1]CHW!A$6)+1),ROWS([1]CHW!A$6:A20))),"")</f>
        <v>ECCP Absorber</v>
      </c>
      <c r="BA20" s="35">
        <f ca="1">IFERROR(VLOOKUP(AZ20,$AQ$6:$AS$82,3,FALSE),0)</f>
        <v>-38.525440823431325</v>
      </c>
      <c r="BC20">
        <f t="shared" si="16"/>
        <v>15</v>
      </c>
      <c r="BD20" t="str">
        <f ca="1">IFERROR(VLOOKUP(BC20,$AU$6:$AV$82,2,FALSE),"")</f>
        <v>Urey</v>
      </c>
      <c r="BE20" t="str">
        <f ca="1">IFERROR(VLOOKUP(BC20,$AY$6:$AZ$82,2,FALSE),"")</f>
        <v>Scholander</v>
      </c>
    </row>
    <row r="21" spans="1:57" x14ac:dyDescent="0.25">
      <c r="A21" t="s">
        <v>46</v>
      </c>
      <c r="B21" s="31">
        <v>16.666250000000002</v>
      </c>
      <c r="C21" s="31">
        <v>14.282250000000007</v>
      </c>
      <c r="D21" s="31">
        <v>9.0309999999999953</v>
      </c>
      <c r="E21" s="31">
        <v>9.2842500000000037</v>
      </c>
      <c r="F21" s="31">
        <v>8.2752500000000015</v>
      </c>
      <c r="G21" s="31">
        <v>11.446000000000003</v>
      </c>
      <c r="H21" s="31">
        <v>11.314249999999996</v>
      </c>
      <c r="I21" s="32">
        <f t="shared" si="17"/>
        <v>80.299250000000001</v>
      </c>
      <c r="K21" s="31">
        <v>44.324499999999993</v>
      </c>
      <c r="L21" s="31">
        <v>30.081</v>
      </c>
      <c r="M21" s="31">
        <v>19.763749999999995</v>
      </c>
      <c r="N21" s="31">
        <v>16.374250000000004</v>
      </c>
      <c r="O21" s="31">
        <v>16.271249999999998</v>
      </c>
      <c r="P21" s="31">
        <v>15.406249999999996</v>
      </c>
      <c r="Q21" s="31">
        <v>11.222999999999999</v>
      </c>
      <c r="R21" s="32">
        <f t="shared" si="3"/>
        <v>153.44399999999996</v>
      </c>
      <c r="T21">
        <v>-297.68602932627402</v>
      </c>
      <c r="U21">
        <v>3.5806177187452501</v>
      </c>
      <c r="V21">
        <v>-1.8261837159415599</v>
      </c>
      <c r="W21">
        <v>1.75443400279201</v>
      </c>
      <c r="X21">
        <v>0.71479055692691595</v>
      </c>
      <c r="Z21" s="31">
        <f t="shared" si="6"/>
        <v>4.4191852773529661E-2</v>
      </c>
      <c r="AA21" s="31">
        <f t="shared" si="7"/>
        <v>-3.5082716437570873</v>
      </c>
      <c r="AB21" s="31">
        <f t="shared" si="8"/>
        <v>-20.16976378400053</v>
      </c>
      <c r="AC21" s="31">
        <f t="shared" si="9"/>
        <v>-1.6355339736706895</v>
      </c>
      <c r="AD21" s="31">
        <f t="shared" si="10"/>
        <v>-16.981449437118624</v>
      </c>
      <c r="AE21" s="31">
        <f t="shared" si="11"/>
        <v>-14.855451952900726</v>
      </c>
      <c r="AF21" s="31">
        <f t="shared" si="12"/>
        <v>-1.9685786434233279</v>
      </c>
      <c r="AG21" s="32">
        <f t="shared" si="5"/>
        <v>-59.074857582097451</v>
      </c>
      <c r="AI21" s="33">
        <f t="shared" si="13"/>
        <v>376.13399538620081</v>
      </c>
      <c r="AJ21" s="33">
        <f t="shared" si="13"/>
        <v>-5.0710217024998734</v>
      </c>
      <c r="AK21" s="33">
        <f t="shared" si="13"/>
        <v>-1.4477494182239135</v>
      </c>
      <c r="AL21" s="33">
        <f t="shared" si="13"/>
        <v>-6.6765864540025524</v>
      </c>
      <c r="AM21" s="33">
        <f t="shared" si="13"/>
        <v>-1.4873111703828816</v>
      </c>
      <c r="AN21" s="33">
        <f t="shared" si="13"/>
        <v>-1.7704915364601221</v>
      </c>
      <c r="AO21" s="33">
        <f t="shared" si="13"/>
        <v>-6.7474208804402602</v>
      </c>
      <c r="AQ21" t="s">
        <v>46</v>
      </c>
      <c r="AR21" s="33">
        <f t="shared" si="14"/>
        <v>-2.3592796205798146</v>
      </c>
      <c r="AS21" s="34">
        <f t="shared" si="15"/>
        <v>139.37410758209745</v>
      </c>
      <c r="AU21">
        <f ca="1">RANK(AW21,$AW$6:$AW$82)</f>
        <v>16</v>
      </c>
      <c r="AV21" t="str" cm="1">
        <f t="array" aca="1" ref="AV21" ca="1">IFERROR(INDEX([1]CHW!A$6:A$82, SMALL(IF([1]CHW!AS$6:AS$82&gt;0, ROW([1]CHW!A$6:A$82)-ROW([1]CHW!A$6)+1),ROWS([1]CHW!A$6:A21))),"")</f>
        <v>Stein</v>
      </c>
      <c r="AW21" s="34">
        <f ca="1">IFERROR(VLOOKUP(AV21,$AQ$6:$AS$82,3,FALSE),0)</f>
        <v>57.298112033443758</v>
      </c>
      <c r="AY21">
        <f ca="1">RANK(BA21,$BA$6:$BA$82,1)</f>
        <v>4</v>
      </c>
      <c r="AZ21" t="str" cm="1">
        <f t="array" aca="1" ref="AZ21" ca="1">IFERROR(INDEX([1]CHW!A$6:A$82, SMALL(IF([1]CHW!AS$6:AS$82&lt;0, ROW([1]CHW!A$6:A$82)-ROW([1]CHW!A$6)+1),ROWS([1]CHW!A$6:A21))),"")</f>
        <v>Moores Cancer</v>
      </c>
      <c r="BA21" s="35">
        <f ca="1">IFERROR(VLOOKUP(AZ21,$AQ$6:$AS$82,3,FALSE),0)</f>
        <v>-37.342851395816183</v>
      </c>
      <c r="BC21">
        <f t="shared" si="16"/>
        <v>16</v>
      </c>
      <c r="BD21" t="str">
        <f ca="1">IFERROR(VLOOKUP(BC21,$AU$6:$AV$82,2,FALSE),"")</f>
        <v>Stein</v>
      </c>
      <c r="BE21" t="str">
        <f ca="1">IFERROR(VLOOKUP(BC21,$AY$6:$AZ$82,2,FALSE),"")</f>
        <v>Mandeville</v>
      </c>
    </row>
    <row r="22" spans="1:57" x14ac:dyDescent="0.25">
      <c r="A22" t="s">
        <v>47</v>
      </c>
      <c r="B22" s="31">
        <v>4.8220000000000027</v>
      </c>
      <c r="C22" s="31">
        <v>5.24925</v>
      </c>
      <c r="D22" s="31">
        <v>4.8999999999999995</v>
      </c>
      <c r="E22" s="31">
        <v>2.6205000000000003</v>
      </c>
      <c r="F22" s="31">
        <v>5.5397500000000006</v>
      </c>
      <c r="G22" s="31">
        <v>7.0234999999999994</v>
      </c>
      <c r="H22" s="31">
        <v>5.8622499999999995</v>
      </c>
      <c r="I22" s="32">
        <f t="shared" si="17"/>
        <v>36.017250000000004</v>
      </c>
      <c r="K22" s="31">
        <v>32.97625</v>
      </c>
      <c r="L22" s="31">
        <v>21.079499999999992</v>
      </c>
      <c r="M22" s="31">
        <v>13.195249999999996</v>
      </c>
      <c r="N22" s="31">
        <v>10.673999999999999</v>
      </c>
      <c r="O22" s="31">
        <v>10.533000000000001</v>
      </c>
      <c r="P22" s="31">
        <v>13.305999999999994</v>
      </c>
      <c r="Q22" s="31">
        <v>10.395999999999999</v>
      </c>
      <c r="R22" s="32">
        <f t="shared" si="3"/>
        <v>112.15999999999998</v>
      </c>
      <c r="T22">
        <v>-200.70044277757799</v>
      </c>
      <c r="U22">
        <v>2.4136743994229399</v>
      </c>
      <c r="V22">
        <v>-1.2399116312616201</v>
      </c>
      <c r="W22">
        <v>1.1737627681534299</v>
      </c>
      <c r="X22">
        <v>0.70647005391495898</v>
      </c>
      <c r="Z22" s="31">
        <f t="shared" si="6"/>
        <v>2.7019108878164317</v>
      </c>
      <c r="AA22" s="31">
        <f t="shared" si="7"/>
        <v>-1.8453643073779666</v>
      </c>
      <c r="AB22" s="31">
        <f t="shared" si="8"/>
        <v>-14.158719847603143</v>
      </c>
      <c r="AC22" s="31">
        <f t="shared" si="9"/>
        <v>-1.7589697159310518</v>
      </c>
      <c r="AD22" s="31">
        <f t="shared" si="10"/>
        <v>-12.358889285701281</v>
      </c>
      <c r="AE22" s="31">
        <f t="shared" si="11"/>
        <v>-7.4939495774003611</v>
      </c>
      <c r="AF22" s="31">
        <f t="shared" si="12"/>
        <v>1.2736398857861513</v>
      </c>
      <c r="AG22" s="32">
        <f t="shared" si="5"/>
        <v>-33.64034196041122</v>
      </c>
      <c r="AI22" s="33">
        <f t="shared" si="13"/>
        <v>0.7846628553678674</v>
      </c>
      <c r="AJ22" s="33">
        <f t="shared" si="13"/>
        <v>-3.8445602740948925</v>
      </c>
      <c r="AK22" s="33">
        <f t="shared" si="13"/>
        <v>-1.3460764852148337</v>
      </c>
      <c r="AL22" s="33">
        <f t="shared" si="13"/>
        <v>-2.4897925622402917</v>
      </c>
      <c r="AM22" s="33">
        <f t="shared" si="13"/>
        <v>-1.4482401186657818</v>
      </c>
      <c r="AN22" s="33">
        <f t="shared" si="13"/>
        <v>-1.9372227458242972</v>
      </c>
      <c r="AO22" s="33">
        <f t="shared" si="13"/>
        <v>3.6027531529303034</v>
      </c>
      <c r="AQ22" t="s">
        <v>47</v>
      </c>
      <c r="AR22" s="33">
        <f t="shared" si="14"/>
        <v>-2.070656476750028</v>
      </c>
      <c r="AS22" s="34">
        <f t="shared" si="15"/>
        <v>69.657591960411224</v>
      </c>
      <c r="AU22">
        <f ca="1">RANK(AW22,$AW$6:$AW$82)</f>
        <v>26</v>
      </c>
      <c r="AV22" t="str" cm="1">
        <f t="array" aca="1" ref="AV22" ca="1">IFERROR(INDEX([1]CHW!A$6:A$82, SMALL(IF([1]CHW!AS$6:AS$82&gt;0, ROW([1]CHW!A$6:A$82)-ROW([1]CHW!A$6)+1),ROWS([1]CHW!A$6:A22))),"")</f>
        <v>Telemed</v>
      </c>
      <c r="AW22" s="34">
        <f ca="1">IFERROR(VLOOKUP(AV22,$AQ$6:$AS$82,3,FALSE),0)</f>
        <v>30.282539157183546</v>
      </c>
      <c r="AY22">
        <f ca="1">RANK(BA22,$BA$6:$BA$82,1)</f>
        <v>17</v>
      </c>
      <c r="AZ22" t="str" cm="1">
        <f t="array" aca="1" ref="AZ22" ca="1">IFERROR(INDEX([1]CHW!A$6:A$82, SMALL(IF([1]CHW!AS$6:AS$82&lt;0, ROW([1]CHW!A$6:A$82)-ROW([1]CHW!A$6)+1),ROWS([1]CHW!A$6:A22))),"")</f>
        <v>Shiley Eye Center East</v>
      </c>
      <c r="BA22" s="35">
        <f ca="1">IFERROR(VLOOKUP(AZ22,$AQ$6:$AS$82,3,FALSE),0)</f>
        <v>-2.8544618524612759</v>
      </c>
      <c r="BC22">
        <f t="shared" si="16"/>
        <v>17</v>
      </c>
      <c r="BD22" t="str">
        <f ca="1">IFERROR(VLOOKUP(BC22,$AU$6:$AV$82,2,FALSE),"")</f>
        <v>Atkinson Hall</v>
      </c>
      <c r="BE22" t="str">
        <f ca="1">IFERROR(VLOOKUP(BC22,$AY$6:$AZ$82,2,FALSE),"")</f>
        <v>Shiley Eye Center East</v>
      </c>
    </row>
    <row r="23" spans="1:57" x14ac:dyDescent="0.25">
      <c r="A23" t="s">
        <v>48</v>
      </c>
      <c r="B23" s="31">
        <v>12.541000000000002</v>
      </c>
      <c r="C23" s="31">
        <v>11.854500000000003</v>
      </c>
      <c r="D23" s="31">
        <v>9.416500000000001</v>
      </c>
      <c r="E23" s="31">
        <v>9.3754999999999953</v>
      </c>
      <c r="F23" s="31">
        <v>9.0704999999999991</v>
      </c>
      <c r="G23" s="31">
        <v>10.904249999999999</v>
      </c>
      <c r="H23" s="31">
        <v>11.450499999999998</v>
      </c>
      <c r="I23" s="32">
        <f t="shared" si="17"/>
        <v>74.612749999999991</v>
      </c>
      <c r="K23" s="31">
        <v>40.104250000000015</v>
      </c>
      <c r="L23" s="31">
        <v>25.313999999999997</v>
      </c>
      <c r="M23" s="31">
        <v>20.116500000000002</v>
      </c>
      <c r="N23" s="31">
        <v>17.362499999999994</v>
      </c>
      <c r="O23" s="31">
        <v>18.205999999999996</v>
      </c>
      <c r="P23" s="31">
        <v>21.129749999999998</v>
      </c>
      <c r="Q23" s="31">
        <v>20.963499999999993</v>
      </c>
      <c r="R23" s="32">
        <f t="shared" si="3"/>
        <v>163.19649999999999</v>
      </c>
      <c r="T23">
        <v>-244.76993198125601</v>
      </c>
      <c r="U23">
        <v>2.8316498529462102</v>
      </c>
      <c r="V23">
        <v>-1.3778133621309501</v>
      </c>
      <c r="W23">
        <v>1.45383649080566</v>
      </c>
      <c r="X23">
        <v>0.81875274345954197</v>
      </c>
      <c r="Z23" s="31">
        <f t="shared" si="6"/>
        <v>8.2609154375739777</v>
      </c>
      <c r="AA23" s="31">
        <f t="shared" si="7"/>
        <v>0.8599906645233979</v>
      </c>
      <c r="AB23" s="31">
        <f t="shared" si="8"/>
        <v>-8.2162507717997073</v>
      </c>
      <c r="AC23" s="31">
        <f t="shared" si="9"/>
        <v>5.3049596839391135</v>
      </c>
      <c r="AD23" s="31">
        <f t="shared" si="10"/>
        <v>-4.5341498908413982</v>
      </c>
      <c r="AE23" s="31">
        <f t="shared" si="11"/>
        <v>0.18960567592608513</v>
      </c>
      <c r="AF23" s="31">
        <f t="shared" si="12"/>
        <v>12.248331717863106</v>
      </c>
      <c r="AG23" s="32">
        <f t="shared" si="5"/>
        <v>14.113402517184575</v>
      </c>
      <c r="AI23" s="33">
        <f t="shared" si="13"/>
        <v>0.51811262259851643</v>
      </c>
      <c r="AJ23" s="33">
        <f t="shared" si="13"/>
        <v>12.784451958638066</v>
      </c>
      <c r="AK23" s="33">
        <f t="shared" si="13"/>
        <v>-2.1460823508844031</v>
      </c>
      <c r="AL23" s="33">
        <f t="shared" si="13"/>
        <v>0.76730843561064854</v>
      </c>
      <c r="AM23" s="33">
        <f t="shared" si="13"/>
        <v>-3.0004852548703003</v>
      </c>
      <c r="AN23" s="33">
        <f t="shared" si="13"/>
        <v>56.510145446546943</v>
      </c>
      <c r="AO23" s="33">
        <f t="shared" si="13"/>
        <v>-6.5137990727303793E-2</v>
      </c>
      <c r="AQ23" t="s">
        <v>48</v>
      </c>
      <c r="AR23" s="33">
        <f t="shared" si="14"/>
        <v>4.286659252377377</v>
      </c>
      <c r="AS23" s="34">
        <f t="shared" si="15"/>
        <v>60.499347482815416</v>
      </c>
      <c r="AU23">
        <f ca="1">RANK(AW23,$AW$6:$AW$82)</f>
        <v>77</v>
      </c>
      <c r="AV23" t="str" cm="1">
        <f t="array" aca="1" ref="AV23" ca="1">IFERROR(INDEX([1]CHW!A$6:A$82, SMALL(IF([1]CHW!AS$6:AS$82&gt;0, ROW([1]CHW!A$6:A$82)-ROW([1]CHW!A$6)+1),ROWS([1]CHW!A$6:A23))),"")</f>
        <v>Music Hall</v>
      </c>
      <c r="AW23" s="34">
        <f ca="1">IFERROR(VLOOKUP(AV23,$AQ$6:$AS$82,3,FALSE),0)</f>
        <v>-0.10663565530319374</v>
      </c>
      <c r="AY23">
        <f ca="1">RANK(BA23,$BA$6:$BA$82,1)</f>
        <v>10</v>
      </c>
      <c r="AZ23" t="str" cm="1">
        <f t="array" aca="1" ref="AZ23" ca="1">IFERROR(INDEX([1]CHW!A$6:A$82, SMALL(IF([1]CHW!AS$6:AS$82&lt;0, ROW([1]CHW!A$6:A$82)-ROW([1]CHW!A$6)+1),ROWS([1]CHW!A$6:A23))),"")</f>
        <v>Shiley Eye Center West</v>
      </c>
      <c r="BA23" s="35">
        <f ca="1">IFERROR(VLOOKUP(AZ23,$AQ$6:$AS$82,3,FALSE),0)</f>
        <v>-10.935786052458809</v>
      </c>
      <c r="BC23">
        <f t="shared" si="16"/>
        <v>18</v>
      </c>
      <c r="BD23" t="str">
        <f ca="1">IFERROR(VLOOKUP(BC23,$AU$6:$AV$82,2,FALSE),"")</f>
        <v>Mayer</v>
      </c>
      <c r="BE23" t="str">
        <f ca="1">IFERROR(VLOOKUP(BC23,$AY$6:$AZ$82,2,FALSE),"")</f>
        <v>Brain Img</v>
      </c>
    </row>
    <row r="24" spans="1:57" x14ac:dyDescent="0.25">
      <c r="A24" t="s">
        <v>49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2">
        <f t="shared" si="17"/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2">
        <f t="shared" si="3"/>
        <v>0</v>
      </c>
      <c r="T24">
        <v>7.1050862543743403</v>
      </c>
      <c r="U24">
        <v>-7.1664914010138706E-2</v>
      </c>
      <c r="V24">
        <v>3.7479797975748803E-2</v>
      </c>
      <c r="W24">
        <v>-3.4185116034111097E-2</v>
      </c>
      <c r="X24">
        <v>6.6936172811955297E-2</v>
      </c>
      <c r="Z24" s="31">
        <f t="shared" si="6"/>
        <v>0</v>
      </c>
      <c r="AA24" s="31">
        <f t="shared" si="7"/>
        <v>0</v>
      </c>
      <c r="AB24" s="31">
        <f t="shared" si="8"/>
        <v>0</v>
      </c>
      <c r="AC24" s="31">
        <f t="shared" si="9"/>
        <v>0</v>
      </c>
      <c r="AD24" s="31">
        <f t="shared" si="10"/>
        <v>0</v>
      </c>
      <c r="AE24" s="31">
        <f t="shared" si="11"/>
        <v>0</v>
      </c>
      <c r="AF24" s="31">
        <f t="shared" si="12"/>
        <v>0</v>
      </c>
      <c r="AG24" s="32">
        <f t="shared" si="5"/>
        <v>0</v>
      </c>
      <c r="AI24" s="33" t="str">
        <f t="shared" si="13"/>
        <v/>
      </c>
      <c r="AJ24" s="33" t="str">
        <f t="shared" si="13"/>
        <v/>
      </c>
      <c r="AK24" s="33" t="str">
        <f t="shared" si="13"/>
        <v/>
      </c>
      <c r="AL24" s="33" t="str">
        <f t="shared" si="13"/>
        <v/>
      </c>
      <c r="AM24" s="33" t="str">
        <f t="shared" si="13"/>
        <v/>
      </c>
      <c r="AN24" s="33" t="str">
        <f t="shared" si="13"/>
        <v/>
      </c>
      <c r="AO24" s="33" t="str">
        <f t="shared" si="13"/>
        <v/>
      </c>
      <c r="AQ24" t="s">
        <v>49</v>
      </c>
      <c r="AR24" s="33" t="str">
        <f t="shared" si="14"/>
        <v/>
      </c>
      <c r="AS24" s="34">
        <f t="shared" si="15"/>
        <v>0</v>
      </c>
      <c r="AU24">
        <f ca="1">RANK(AW24,$AW$6:$AW$82)</f>
        <v>40</v>
      </c>
      <c r="AV24" t="str" cm="1">
        <f t="array" aca="1" ref="AV24" ca="1">IFERROR(INDEX([1]CHW!A$6:A$82, SMALL(IF([1]CHW!AS$6:AS$82&gt;0, ROW([1]CHW!A$6:A$82)-ROW([1]CHW!A$6)+1),ROWS([1]CHW!A$6:A24))),"")</f>
        <v>Student Health</v>
      </c>
      <c r="AW24" s="34">
        <f ca="1">IFERROR(VLOOKUP(AV24,$AQ$6:$AS$82,3,FALSE),0)</f>
        <v>3.2022238904492042</v>
      </c>
      <c r="AY24">
        <f ca="1">RANK(BA24,$BA$6:$BA$82,1)</f>
        <v>20</v>
      </c>
      <c r="AZ24" t="str" cm="1">
        <f t="array" aca="1" ref="AZ24" ca="1">IFERROR(INDEX([1]CHW!A$6:A$82, SMALL(IF([1]CHW!AS$6:AS$82&lt;0, ROW([1]CHW!A$6:A$82)-ROW([1]CHW!A$6)+1),ROWS([1]CHW!A$6:A24))),"")</f>
        <v>IGPP Munk</v>
      </c>
      <c r="BA24" s="35">
        <f ca="1">IFERROR(VLOOKUP(AZ24,$AQ$6:$AS$82,3,FALSE),0)</f>
        <v>0</v>
      </c>
      <c r="BC24">
        <f t="shared" si="16"/>
        <v>19</v>
      </c>
      <c r="BD24" t="str">
        <f ca="1">IFERROR(VLOOKUP(BC24,$AU$6:$AV$82,2,FALSE),"")</f>
        <v>ECOB</v>
      </c>
      <c r="BE24" t="str">
        <f ca="1">IFERROR(VLOOKUP(BC24,$AY$6:$AZ$82,2,FALSE),"")</f>
        <v>CSE EBU 1</v>
      </c>
    </row>
    <row r="25" spans="1:57" x14ac:dyDescent="0.25">
      <c r="A25" t="s">
        <v>50</v>
      </c>
      <c r="B25" s="31">
        <v>15.193249999999997</v>
      </c>
      <c r="C25" s="31">
        <v>14.692250000000001</v>
      </c>
      <c r="D25" s="31">
        <v>14.05425</v>
      </c>
      <c r="E25" s="31">
        <v>14.108250000000002</v>
      </c>
      <c r="F25" s="31">
        <v>13.285249999999996</v>
      </c>
      <c r="G25" s="31">
        <v>15.345999999999998</v>
      </c>
      <c r="H25" s="31">
        <v>15.252000000000008</v>
      </c>
      <c r="I25" s="32">
        <f t="shared" si="17"/>
        <v>101.93125000000001</v>
      </c>
      <c r="K25" s="31">
        <v>23.954999999999998</v>
      </c>
      <c r="L25" s="31">
        <v>15.318249999999999</v>
      </c>
      <c r="M25" s="31">
        <v>16.531749999999995</v>
      </c>
      <c r="N25" s="31">
        <v>12.898500000000002</v>
      </c>
      <c r="O25" s="31">
        <v>13.841500000000002</v>
      </c>
      <c r="P25" s="31">
        <v>14.871000000000002</v>
      </c>
      <c r="Q25" s="31">
        <v>14.08625</v>
      </c>
      <c r="R25" s="32">
        <f t="shared" si="3"/>
        <v>111.50225</v>
      </c>
      <c r="T25">
        <v>-184.63735198280801</v>
      </c>
      <c r="U25">
        <v>2.2104967651538501</v>
      </c>
      <c r="V25">
        <v>-1.1008197089112901</v>
      </c>
      <c r="W25">
        <v>1.10967705623531</v>
      </c>
      <c r="X25">
        <v>0.696424850260563</v>
      </c>
      <c r="Z25" s="31">
        <f t="shared" si="6"/>
        <v>-2.1104789778520967</v>
      </c>
      <c r="AA25" s="31">
        <f t="shared" si="7"/>
        <v>-4.573655828574509</v>
      </c>
      <c r="AB25" s="31">
        <f t="shared" si="8"/>
        <v>-6.8209988995132917</v>
      </c>
      <c r="AC25" s="31">
        <f t="shared" si="9"/>
        <v>2.6549423784961057</v>
      </c>
      <c r="AD25" s="31">
        <f t="shared" si="10"/>
        <v>-5.2630435980190331</v>
      </c>
      <c r="AE25" s="31">
        <f t="shared" si="11"/>
        <v>-2.6133885615101704</v>
      </c>
      <c r="AF25" s="31">
        <f t="shared" si="12"/>
        <v>6.6298536047469767</v>
      </c>
      <c r="AG25" s="32">
        <f t="shared" si="5"/>
        <v>-12.09676988222602</v>
      </c>
      <c r="AI25" s="33">
        <f t="shared" si="13"/>
        <v>-8.1989582267541294</v>
      </c>
      <c r="AJ25" s="33">
        <f t="shared" si="13"/>
        <v>-4.2123645833182861</v>
      </c>
      <c r="AK25" s="33">
        <f t="shared" si="13"/>
        <v>-3.060438684574899</v>
      </c>
      <c r="AL25" s="33">
        <f t="shared" si="13"/>
        <v>4.3139571367991918</v>
      </c>
      <c r="AM25" s="33">
        <f t="shared" si="13"/>
        <v>-3.5242523176134162</v>
      </c>
      <c r="AN25" s="33">
        <f t="shared" si="13"/>
        <v>-6.8720697817442691</v>
      </c>
      <c r="AO25" s="33">
        <f t="shared" si="13"/>
        <v>1.3005032854842484</v>
      </c>
      <c r="AQ25" t="s">
        <v>50</v>
      </c>
      <c r="AR25" s="33">
        <f t="shared" si="14"/>
        <v>-9.4263196698293186</v>
      </c>
      <c r="AS25" s="34">
        <f t="shared" si="15"/>
        <v>114.02801988222603</v>
      </c>
      <c r="AU25">
        <f ca="1">RANK(AW25,$AW$6:$AW$82)</f>
        <v>32</v>
      </c>
      <c r="AV25" t="str" cm="1">
        <f t="array" aca="1" ref="AV25" ca="1">IFERROR(INDEX([1]CHW!A$6:A$82, SMALL(IF([1]CHW!AS$6:AS$82&gt;0, ROW([1]CHW!A$6:A$82)-ROW([1]CHW!A$6)+1),ROWS([1]CHW!A$6:A25))),"")</f>
        <v>Student Services Center</v>
      </c>
      <c r="AW25" s="34">
        <f ca="1">IFERROR(VLOOKUP(AV25,$AQ$6:$AS$82,3,FALSE),0)</f>
        <v>19.772654982189199</v>
      </c>
      <c r="AY25">
        <f ca="1">RANK(BA25,$BA$6:$BA$82,1)</f>
        <v>15</v>
      </c>
      <c r="AZ25" t="str" cm="1">
        <f t="array" aca="1" ref="AZ25" ca="1">IFERROR(INDEX([1]CHW!A$6:A$82, SMALL(IF([1]CHW!AS$6:AS$82&lt;0, ROW([1]CHW!A$6:A$82)-ROW([1]CHW!A$6)+1),ROWS([1]CHW!A$6:A25))),"")</f>
        <v>Scholander</v>
      </c>
      <c r="BA25" s="35">
        <f ca="1">IFERROR(VLOOKUP(AZ25,$AQ$6:$AS$82,3,FALSE),0)</f>
        <v>-3.6765958899646236</v>
      </c>
      <c r="BC25">
        <f t="shared" si="16"/>
        <v>20</v>
      </c>
      <c r="BD25" t="str">
        <f ca="1">IFERROR(VLOOKUP(BC25,$AU$6:$AV$82,2,FALSE),"")</f>
        <v>EBU 2</v>
      </c>
      <c r="BE25" t="str">
        <f ca="1">IFERROR(VLOOKUP(BC25,$AY$6:$AZ$82,2,FALSE),"")</f>
        <v>York</v>
      </c>
    </row>
    <row r="26" spans="1:57" x14ac:dyDescent="0.25">
      <c r="A26" t="s">
        <v>51</v>
      </c>
      <c r="B26" s="31">
        <v>10.075249999999999</v>
      </c>
      <c r="C26" s="31">
        <v>8.2619999999999987</v>
      </c>
      <c r="D26" s="31">
        <v>7.7072500000000002</v>
      </c>
      <c r="E26" s="31">
        <v>7.9639999999999977</v>
      </c>
      <c r="F26" s="31">
        <v>7.8265000000000002</v>
      </c>
      <c r="G26" s="31">
        <v>7.6152500000000005</v>
      </c>
      <c r="H26" s="31">
        <v>7.9645000000000001</v>
      </c>
      <c r="I26" s="32">
        <f t="shared" si="17"/>
        <v>57.414750000000005</v>
      </c>
      <c r="K26" s="31">
        <v>39.443749999999973</v>
      </c>
      <c r="L26" s="31">
        <v>21.936249999999998</v>
      </c>
      <c r="M26" s="31">
        <v>18.329249999999998</v>
      </c>
      <c r="N26" s="31">
        <v>16.581750000000003</v>
      </c>
      <c r="O26" s="31">
        <v>15.494000000000003</v>
      </c>
      <c r="P26" s="31">
        <v>16.316500000000001</v>
      </c>
      <c r="Q26" s="31">
        <v>10.971000000000004</v>
      </c>
      <c r="R26" s="32">
        <f t="shared" si="3"/>
        <v>139.07249999999996</v>
      </c>
      <c r="T26">
        <v>-230.57289977388101</v>
      </c>
      <c r="U26">
        <v>2.8269400946755598</v>
      </c>
      <c r="V26">
        <v>-1.4696932173480699</v>
      </c>
      <c r="W26">
        <v>1.3572468773184301</v>
      </c>
      <c r="X26">
        <v>0.76136384714834204</v>
      </c>
      <c r="Z26" s="31">
        <f t="shared" si="6"/>
        <v>3.1496265186213819</v>
      </c>
      <c r="AA26" s="31">
        <f t="shared" si="7"/>
        <v>-5.469385835190824</v>
      </c>
      <c r="AB26" s="31">
        <f t="shared" si="8"/>
        <v>-14.563717352420955</v>
      </c>
      <c r="AC26" s="31">
        <f t="shared" si="9"/>
        <v>1.4444522087179088</v>
      </c>
      <c r="AD26" s="31">
        <f t="shared" si="10"/>
        <v>-12.254350688345507</v>
      </c>
      <c r="AE26" s="31">
        <f t="shared" si="11"/>
        <v>-8.832811619381534</v>
      </c>
      <c r="AF26" s="31">
        <f t="shared" si="12"/>
        <v>-0.16557582197015108</v>
      </c>
      <c r="AG26" s="32">
        <f t="shared" si="5"/>
        <v>-36.691762589969684</v>
      </c>
      <c r="AI26" s="33">
        <f t="shared" si="13"/>
        <v>2.198871339326296</v>
      </c>
      <c r="AJ26" s="33">
        <f t="shared" si="13"/>
        <v>-2.5105900824990419</v>
      </c>
      <c r="AK26" s="33">
        <f t="shared" si="13"/>
        <v>-1.5292089796509822</v>
      </c>
      <c r="AL26" s="33">
        <f t="shared" si="13"/>
        <v>4.5135088249605841</v>
      </c>
      <c r="AM26" s="33">
        <f t="shared" si="13"/>
        <v>-1.638671129874175</v>
      </c>
      <c r="AN26" s="33">
        <f t="shared" si="13"/>
        <v>-1.8621546941282117</v>
      </c>
      <c r="AO26" s="33">
        <f t="shared" si="13"/>
        <v>-49.101829755287511</v>
      </c>
      <c r="AQ26" t="s">
        <v>51</v>
      </c>
      <c r="AR26" s="33">
        <f t="shared" si="14"/>
        <v>-2.564785825134912</v>
      </c>
      <c r="AS26" s="34">
        <f t="shared" si="15"/>
        <v>94.106512589969697</v>
      </c>
      <c r="AU26">
        <f ca="1">RANK(AW26,$AW$6:$AW$82)</f>
        <v>17</v>
      </c>
      <c r="AV26" t="str" cm="1">
        <f t="array" aca="1" ref="AV26" ca="1">IFERROR(INDEX([1]CHW!A$6:A$82, SMALL(IF([1]CHW!AS$6:AS$82&gt;0, ROW([1]CHW!A$6:A$82)-ROW([1]CHW!A$6)+1),ROWS([1]CHW!A$6:A26))),"")</f>
        <v>Atkinson Hall</v>
      </c>
      <c r="AW26" s="34">
        <f ca="1">IFERROR(VLOOKUP(AV26,$AQ$6:$AS$82,3,FALSE),0)</f>
        <v>50.397480912083722</v>
      </c>
      <c r="AY26">
        <f ca="1">RANK(BA26,$BA$6:$BA$82,1)</f>
        <v>20</v>
      </c>
      <c r="AZ26" t="str" cm="1">
        <f t="array" aca="1" ref="AZ26" ca="1">IFERROR(INDEX([1]CHW!A$6:A$82, SMALL(IF([1]CHW!AS$6:AS$82&lt;0, ROW([1]CHW!A$6:A$82)-ROW([1]CHW!A$6)+1),ROWS([1]CHW!A$6:A26))),"")</f>
        <v>Supercomputer 1</v>
      </c>
      <c r="BA26" s="35">
        <f ca="1">IFERROR(VLOOKUP(AZ26,$AQ$6:$AS$82,3,FALSE),0)</f>
        <v>0</v>
      </c>
      <c r="BC26">
        <f t="shared" si="16"/>
        <v>21</v>
      </c>
      <c r="BD26" t="str">
        <f ca="1">IFERROR(VLOOKUP(BC26,$AU$6:$AV$82,2,FALSE),"")</f>
        <v>Vaughn</v>
      </c>
      <c r="BE26" t="str">
        <f ca="1">IFERROR(VLOOKUP(BC26,$AY$6:$AZ$82,2,FALSE),"")</f>
        <v/>
      </c>
    </row>
    <row r="27" spans="1:57" x14ac:dyDescent="0.25">
      <c r="A27" t="s">
        <v>52</v>
      </c>
      <c r="B27" s="31">
        <v>2.2532500000000004</v>
      </c>
      <c r="C27" s="31">
        <v>2.1947500000000009</v>
      </c>
      <c r="D27" s="31">
        <v>2.2937500000000006</v>
      </c>
      <c r="E27" s="31">
        <v>2.2417499999999997</v>
      </c>
      <c r="F27" s="31">
        <v>2.155250000000001</v>
      </c>
      <c r="G27" s="31">
        <v>2.2352500000000011</v>
      </c>
      <c r="H27" s="31">
        <v>2.2162500000000001</v>
      </c>
      <c r="I27" s="32">
        <f t="shared" si="17"/>
        <v>15.590250000000003</v>
      </c>
      <c r="K27" s="31">
        <v>3.7097499999999997</v>
      </c>
      <c r="L27" s="31">
        <v>3.3397500000000018</v>
      </c>
      <c r="M27" s="31">
        <v>3.2652500000000004</v>
      </c>
      <c r="N27" s="31">
        <v>3.1262500000000011</v>
      </c>
      <c r="O27" s="31">
        <v>3.1965000000000003</v>
      </c>
      <c r="P27" s="31">
        <v>3.212499999999999</v>
      </c>
      <c r="Q27" s="31">
        <v>3.1397499999999998</v>
      </c>
      <c r="R27" s="32">
        <f t="shared" si="3"/>
        <v>22.989750000000001</v>
      </c>
      <c r="T27">
        <v>-7.86277532801825</v>
      </c>
      <c r="U27">
        <v>0.10668674980694901</v>
      </c>
      <c r="V27">
        <v>-4.8603379333876102E-2</v>
      </c>
      <c r="W27">
        <v>5.8083370472764399E-2</v>
      </c>
      <c r="X27">
        <v>0.76521012559365897</v>
      </c>
      <c r="Z27" s="31">
        <f t="shared" si="6"/>
        <v>2.6682015497797824</v>
      </c>
      <c r="AA27" s="31">
        <f t="shared" si="7"/>
        <v>2.523514689094545</v>
      </c>
      <c r="AB27" s="31">
        <f t="shared" si="8"/>
        <v>2.3596068134195596</v>
      </c>
      <c r="AC27" s="31">
        <f t="shared" si="9"/>
        <v>2.7808471300686946</v>
      </c>
      <c r="AD27" s="31">
        <f t="shared" si="10"/>
        <v>2.516975701786146</v>
      </c>
      <c r="AE27" s="31">
        <f t="shared" si="11"/>
        <v>2.5726218018748459</v>
      </c>
      <c r="AF27" s="31">
        <f t="shared" si="12"/>
        <v>2.896955767307841</v>
      </c>
      <c r="AG27" s="32">
        <f t="shared" si="5"/>
        <v>18.318723453331415</v>
      </c>
      <c r="AI27" s="33">
        <f t="shared" si="13"/>
        <v>-0.15551731832778137</v>
      </c>
      <c r="AJ27" s="33">
        <f t="shared" si="13"/>
        <v>-0.13028047370412069</v>
      </c>
      <c r="AK27" s="33">
        <f t="shared" si="13"/>
        <v>-2.7910079359416147E-2</v>
      </c>
      <c r="AL27" s="33">
        <f t="shared" si="13"/>
        <v>-0.19386075711949605</v>
      </c>
      <c r="AM27" s="33">
        <f t="shared" si="13"/>
        <v>-0.14371441946358485</v>
      </c>
      <c r="AN27" s="33">
        <f t="shared" si="13"/>
        <v>-0.13113929207510364</v>
      </c>
      <c r="AO27" s="33">
        <f t="shared" si="13"/>
        <v>-0.23497278591189019</v>
      </c>
      <c r="AQ27" t="s">
        <v>52</v>
      </c>
      <c r="AR27" s="33">
        <f t="shared" si="14"/>
        <v>-0.14894451899350097</v>
      </c>
      <c r="AS27" s="34">
        <f t="shared" si="15"/>
        <v>-2.7284734533314126</v>
      </c>
      <c r="AU27">
        <f ca="1">RANK(AW27,$AW$6:$AW$82)</f>
        <v>34</v>
      </c>
      <c r="AV27" t="str" cm="1">
        <f t="array" aca="1" ref="AV27" ca="1">IFERROR(INDEX([1]CHW!A$6:A$82, SMALL(IF([1]CHW!AS$6:AS$82&gt;0, ROW([1]CHW!A$6:A$82)-ROW([1]CHW!A$6)+1),ROWS([1]CHW!A$6:A27))),"")</f>
        <v>CMRR</v>
      </c>
      <c r="AW27" s="34">
        <f ca="1">IFERROR(VLOOKUP(AV27,$AQ$6:$AS$82,3,FALSE),0)</f>
        <v>15.443620705969771</v>
      </c>
      <c r="AY27">
        <f ca="1">RANK(BA27,$BA$6:$BA$82,1)</f>
        <v>8</v>
      </c>
      <c r="AZ27" t="str" cm="1">
        <f t="array" aca="1" ref="AZ27" ca="1">IFERROR(INDEX([1]CHW!A$6:A$82, SMALL(IF([1]CHW!AS$6:AS$82&lt;0, ROW([1]CHW!A$6:A$82)-ROW([1]CHW!A$6)+1),ROWS([1]CHW!A$6:A27))),"")</f>
        <v>Price Center C335</v>
      </c>
      <c r="BA27" s="35">
        <f ca="1">IFERROR(VLOOKUP(AZ27,$AQ$6:$AS$82,3,FALSE),0)</f>
        <v>-11.815455240824802</v>
      </c>
      <c r="BC27">
        <f t="shared" si="16"/>
        <v>22</v>
      </c>
      <c r="BD27" t="str">
        <f ca="1">IFERROR(VLOOKUP(BC27,$AU$6:$AV$82,2,FALSE),"")</f>
        <v>APM</v>
      </c>
      <c r="BE27" t="str">
        <f ca="1">IFERROR(VLOOKUP(BC27,$AY$6:$AZ$82,2,FALSE),"")</f>
        <v/>
      </c>
    </row>
    <row r="28" spans="1:57" x14ac:dyDescent="0.25">
      <c r="A28" t="s">
        <v>53</v>
      </c>
      <c r="B28" s="31">
        <v>4.782499999999998</v>
      </c>
      <c r="C28" s="31">
        <v>4.4634999999999971</v>
      </c>
      <c r="D28" s="31">
        <v>4.2397499999999999</v>
      </c>
      <c r="E28" s="31">
        <v>3.6657500000000005</v>
      </c>
      <c r="F28" s="31">
        <v>2.8537499999999989</v>
      </c>
      <c r="G28" s="31">
        <v>1.69075</v>
      </c>
      <c r="H28" s="31">
        <v>1.04125</v>
      </c>
      <c r="I28" s="32">
        <f t="shared" si="17"/>
        <v>22.737249999999996</v>
      </c>
      <c r="K28" s="31">
        <v>9.2250000000000032</v>
      </c>
      <c r="L28" s="31">
        <v>5.8017499999999993</v>
      </c>
      <c r="M28" s="31">
        <v>5.2092499999999955</v>
      </c>
      <c r="N28" s="31">
        <v>4.8182499999999973</v>
      </c>
      <c r="O28" s="31">
        <v>4.3987499999999997</v>
      </c>
      <c r="P28" s="31">
        <v>1.1535000000000002</v>
      </c>
      <c r="Q28" s="31">
        <v>0.68324999999999991</v>
      </c>
      <c r="R28" s="32">
        <f t="shared" si="3"/>
        <v>31.289749999999998</v>
      </c>
      <c r="T28">
        <v>-34.578073419796397</v>
      </c>
      <c r="U28">
        <v>0.45129524236520902</v>
      </c>
      <c r="V28">
        <v>-0.236907713689847</v>
      </c>
      <c r="W28">
        <v>0.21438752867400401</v>
      </c>
      <c r="X28">
        <v>0.479749504274743</v>
      </c>
      <c r="Z28" s="31">
        <f t="shared" si="6"/>
        <v>3.3217138821976153</v>
      </c>
      <c r="AA28" s="31">
        <f t="shared" si="7"/>
        <v>1.3540974266301875</v>
      </c>
      <c r="AB28" s="31">
        <f t="shared" si="8"/>
        <v>-0.15358554766427268</v>
      </c>
      <c r="AC28" s="31">
        <f t="shared" si="9"/>
        <v>2.3265176491665596</v>
      </c>
      <c r="AD28" s="31">
        <f t="shared" si="10"/>
        <v>-0.15343666090774377</v>
      </c>
      <c r="AE28" s="31">
        <f t="shared" si="11"/>
        <v>-2.9643167746083821</v>
      </c>
      <c r="AF28" s="31">
        <f t="shared" si="12"/>
        <v>-1.1536972646375228</v>
      </c>
      <c r="AG28" s="32">
        <f t="shared" si="5"/>
        <v>2.5772927101764411</v>
      </c>
      <c r="AI28" s="33">
        <f t="shared" si="13"/>
        <v>0.43976879695488402</v>
      </c>
      <c r="AJ28" s="33">
        <f t="shared" si="13"/>
        <v>2.2962916199522523</v>
      </c>
      <c r="AK28" s="33">
        <f t="shared" si="13"/>
        <v>-28.605136449868308</v>
      </c>
      <c r="AL28" s="33">
        <f t="shared" si="13"/>
        <v>0.57563816518357425</v>
      </c>
      <c r="AM28" s="33">
        <f t="shared" si="13"/>
        <v>-19.598879714384957</v>
      </c>
      <c r="AN28" s="33">
        <f t="shared" si="13"/>
        <v>-1.5703675175617378</v>
      </c>
      <c r="AO28" s="33">
        <f t="shared" si="13"/>
        <v>-1.9025331271173183</v>
      </c>
      <c r="AQ28" t="s">
        <v>53</v>
      </c>
      <c r="AR28" s="33">
        <f t="shared" si="14"/>
        <v>7.8221450013116316</v>
      </c>
      <c r="AS28" s="34">
        <f t="shared" si="15"/>
        <v>20.159957289823556</v>
      </c>
      <c r="AU28">
        <f ca="1">RANK(AW28,$AW$6:$AW$82)</f>
        <v>20</v>
      </c>
      <c r="AV28" t="str" cm="1">
        <f t="array" aca="1" ref="AV28" ca="1">IFERROR(INDEX([1]CHW!A$6:A$82, SMALL(IF([1]CHW!AS$6:AS$82&gt;0, ROW([1]CHW!A$6:A$82)-ROW([1]CHW!A$6)+1),ROWS([1]CHW!A$6:A28))),"")</f>
        <v>EBU 2</v>
      </c>
      <c r="AW28" s="34">
        <f ca="1">IFERROR(VLOOKUP(AV28,$AQ$6:$AS$82,3,FALSE),0)</f>
        <v>47.158190037190337</v>
      </c>
      <c r="AY28">
        <f ca="1">RANK(BA28,$BA$6:$BA$82,1)</f>
        <v>77</v>
      </c>
      <c r="AZ28" t="str" cm="1">
        <f t="array" aca="1" ref="AZ28" ca="1">IFERROR(INDEX([1]CHW!A$6:A$82, SMALL(IF([1]CHW!AS$6:AS$82&lt;0, ROW([1]CHW!A$6:A$82)-ROW([1]CHW!A$6)+1),ROWS([1]CHW!A$6:A28))),"")</f>
        <v>BSB 2</v>
      </c>
      <c r="BA28" s="35">
        <f ca="1">IFERROR(VLOOKUP(AZ28,$AQ$6:$AS$82,3,FALSE),0)</f>
        <v>7.9067202785183941</v>
      </c>
      <c r="BC28">
        <f t="shared" si="16"/>
        <v>23</v>
      </c>
      <c r="BD28" t="str">
        <f ca="1">IFERROR(VLOOKUP(BC28,$AU$6:$AV$82,2,FALSE),"")</f>
        <v>SME</v>
      </c>
      <c r="BE28" t="str">
        <f ca="1">IFERROR(VLOOKUP(BC28,$AY$6:$AZ$82,2,FALSE),"")</f>
        <v/>
      </c>
    </row>
    <row r="29" spans="1:57" x14ac:dyDescent="0.25">
      <c r="A29" t="s">
        <v>54</v>
      </c>
      <c r="B29" s="31">
        <v>8.5047500000000014</v>
      </c>
      <c r="C29" s="31">
        <v>7.552249999999999</v>
      </c>
      <c r="D29" s="31">
        <v>6.7437500000000004</v>
      </c>
      <c r="E29" s="31">
        <v>6.6102500000000015</v>
      </c>
      <c r="F29" s="31">
        <v>5.4755000000000003</v>
      </c>
      <c r="G29" s="31">
        <v>9.2992500000000042</v>
      </c>
      <c r="H29" s="31">
        <v>8.2420000000000027</v>
      </c>
      <c r="I29" s="32">
        <f t="shared" si="17"/>
        <v>52.427750000000003</v>
      </c>
      <c r="K29" s="31">
        <v>39.664999999999971</v>
      </c>
      <c r="L29" s="31">
        <v>31.9605</v>
      </c>
      <c r="M29" s="31">
        <v>22.057999999999986</v>
      </c>
      <c r="N29" s="31">
        <v>19.140999999999998</v>
      </c>
      <c r="O29" s="31">
        <v>20.041499999999992</v>
      </c>
      <c r="P29" s="31">
        <v>21.6235</v>
      </c>
      <c r="Q29" s="31">
        <v>20.406499999999998</v>
      </c>
      <c r="R29" s="32">
        <f t="shared" si="3"/>
        <v>174.89599999999993</v>
      </c>
      <c r="T29">
        <v>-234.823255350773</v>
      </c>
      <c r="U29">
        <v>2.7225799851217198</v>
      </c>
      <c r="V29">
        <v>-1.3293408462890699</v>
      </c>
      <c r="W29">
        <v>1.39323913882343</v>
      </c>
      <c r="X29">
        <v>0.83594786428812695</v>
      </c>
      <c r="Z29" s="31">
        <f t="shared" si="6"/>
        <v>8.8282983471299517</v>
      </c>
      <c r="AA29" s="31">
        <f t="shared" si="7"/>
        <v>8.3023030075018802</v>
      </c>
      <c r="AB29" s="31">
        <f t="shared" si="8"/>
        <v>-5.408397110205776</v>
      </c>
      <c r="AC29" s="31">
        <f t="shared" si="9"/>
        <v>7.3965334679037156</v>
      </c>
      <c r="AD29" s="31">
        <f t="shared" si="10"/>
        <v>-2.0691331156384294</v>
      </c>
      <c r="AE29" s="31">
        <f t="shared" si="11"/>
        <v>1.2827016441583723</v>
      </c>
      <c r="AF29" s="31">
        <f t="shared" si="12"/>
        <v>11.908081467746346</v>
      </c>
      <c r="AG29" s="32">
        <f t="shared" si="5"/>
        <v>30.24038770859606</v>
      </c>
      <c r="AI29" s="33">
        <f t="shared" si="13"/>
        <v>-3.6649004644834497E-2</v>
      </c>
      <c r="AJ29" s="33">
        <f t="shared" si="13"/>
        <v>-9.0342764751435906E-2</v>
      </c>
      <c r="AK29" s="33">
        <f t="shared" si="13"/>
        <v>-2.2469036319974327</v>
      </c>
      <c r="AL29" s="33">
        <f t="shared" si="13"/>
        <v>-0.10630432097896775</v>
      </c>
      <c r="AM29" s="33">
        <f t="shared" si="13"/>
        <v>-3.6462773026135338</v>
      </c>
      <c r="AN29" s="33">
        <f t="shared" si="13"/>
        <v>6.2497373355294821</v>
      </c>
      <c r="AO29" s="33">
        <f t="shared" si="13"/>
        <v>-0.3078649972017839</v>
      </c>
      <c r="AQ29" t="s">
        <v>54</v>
      </c>
      <c r="AR29" s="33">
        <f t="shared" si="14"/>
        <v>0.73369966368179251</v>
      </c>
      <c r="AS29" s="34">
        <f t="shared" si="15"/>
        <v>22.187362291403943</v>
      </c>
      <c r="AU29">
        <f ca="1">RANK(AW29,$AW$6:$AW$82)</f>
        <v>35</v>
      </c>
      <c r="AV29" t="str" cm="1">
        <f t="array" aca="1" ref="AV29" ca="1">IFERROR(INDEX([1]CHW!A$6:A$82, SMALL(IF([1]CHW!AS$6:AS$82&gt;0, ROW([1]CHW!A$6:A$82)-ROW([1]CHW!A$6)+1),ROWS([1]CHW!A$6:A29))),"")</f>
        <v>Literature</v>
      </c>
      <c r="AW29" s="34">
        <f ca="1">IFERROR(VLOOKUP(AV29,$AQ$6:$AS$82,3,FALSE),0)</f>
        <v>13.400226885269987</v>
      </c>
      <c r="AY29">
        <f ca="1">RANK(BA29,$BA$6:$BA$82,1)</f>
        <v>20</v>
      </c>
      <c r="AZ29" t="str" cm="1">
        <f t="array" aca="1" ref="AZ29" ca="1">IFERROR(INDEX([1]CHW!A$6:A$82, SMALL(IF([1]CHW!AS$6:AS$82&lt;0, ROW([1]CHW!A$6:A$82)-ROW([1]CHW!A$6)+1),ROWS([1]CHW!A$6:A29))),"")</f>
        <v/>
      </c>
      <c r="BA29" s="35">
        <f ca="1">IFERROR(VLOOKUP(AZ29,$AQ$6:$AS$82,3,FALSE),0)</f>
        <v>0</v>
      </c>
      <c r="BC29">
        <f t="shared" si="16"/>
        <v>24</v>
      </c>
      <c r="BD29" t="str">
        <f ca="1">IFERROR(VLOOKUP(BC29,$AU$6:$AV$82,2,FALSE),"")</f>
        <v>Hubbs 3</v>
      </c>
      <c r="BE29" t="str">
        <f ca="1">IFERROR(VLOOKUP(BC29,$AY$6:$AZ$82,2,FALSE),"")</f>
        <v/>
      </c>
    </row>
    <row r="30" spans="1:57" x14ac:dyDescent="0.25">
      <c r="A30" t="s">
        <v>55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2">
        <f t="shared" si="17"/>
        <v>0</v>
      </c>
      <c r="K30" s="31">
        <v>5.3320000000000016</v>
      </c>
      <c r="L30" s="31">
        <v>2.3094999999999999</v>
      </c>
      <c r="M30" s="31">
        <v>2.0445000000000002</v>
      </c>
      <c r="N30" s="31">
        <v>1.6942499999999998</v>
      </c>
      <c r="O30" s="31">
        <v>1.3694999999999999</v>
      </c>
      <c r="P30" s="31">
        <v>1.5392499999999998</v>
      </c>
      <c r="Q30" s="31">
        <v>0.88349999999999973</v>
      </c>
      <c r="R30" s="32">
        <f t="shared" si="3"/>
        <v>15.172500000000001</v>
      </c>
      <c r="T30">
        <v>0.87221084031259399</v>
      </c>
      <c r="U30">
        <v>8.6938611403625694E-3</v>
      </c>
      <c r="V30">
        <v>-1.13433976571222E-2</v>
      </c>
      <c r="W30">
        <v>-2.6495365167254702E-3</v>
      </c>
      <c r="X30">
        <v>6.5671638526446002E-2</v>
      </c>
      <c r="Z30" s="31">
        <f t="shared" si="6"/>
        <v>4.8940456872616744</v>
      </c>
      <c r="AA30" s="31">
        <f t="shared" si="7"/>
        <v>2.0083991417283564</v>
      </c>
      <c r="AB30" s="31">
        <f t="shared" si="8"/>
        <v>1.6094995533630148</v>
      </c>
      <c r="AC30" s="31">
        <f t="shared" si="9"/>
        <v>1.423088477695666</v>
      </c>
      <c r="AD30" s="31">
        <f t="shared" si="10"/>
        <v>0.91853468694739226</v>
      </c>
      <c r="AE30" s="31">
        <f t="shared" si="11"/>
        <v>1.1543916608263074</v>
      </c>
      <c r="AF30" s="31">
        <f t="shared" si="12"/>
        <v>0.67274824361245589</v>
      </c>
      <c r="AG30" s="32">
        <f t="shared" si="5"/>
        <v>12.68070745143487</v>
      </c>
      <c r="AI30" s="33">
        <f t="shared" si="13"/>
        <v>-1</v>
      </c>
      <c r="AJ30" s="33">
        <f t="shared" si="13"/>
        <v>-1</v>
      </c>
      <c r="AK30" s="33">
        <f t="shared" si="13"/>
        <v>-1</v>
      </c>
      <c r="AL30" s="33">
        <f t="shared" si="13"/>
        <v>-1</v>
      </c>
      <c r="AM30" s="33">
        <f t="shared" si="13"/>
        <v>-1</v>
      </c>
      <c r="AN30" s="33">
        <f t="shared" si="13"/>
        <v>-1</v>
      </c>
      <c r="AO30" s="33">
        <f t="shared" si="13"/>
        <v>-1</v>
      </c>
      <c r="AQ30" t="s">
        <v>55</v>
      </c>
      <c r="AR30" s="33">
        <f t="shared" si="14"/>
        <v>-1</v>
      </c>
      <c r="AS30" s="34">
        <f t="shared" si="15"/>
        <v>-12.68070745143487</v>
      </c>
      <c r="AU30">
        <f ca="1">RANK(AW30,$AW$6:$AW$82)</f>
        <v>41</v>
      </c>
      <c r="AV30" t="str" cm="1">
        <f t="array" aca="1" ref="AV30" ca="1">IFERROR(INDEX([1]CHW!A$6:A$82, SMALL(IF([1]CHW!AS$6:AS$82&gt;0, ROW([1]CHW!A$6:A$82)-ROW([1]CHW!A$6)+1),ROWS([1]CHW!A$6:A30))),"")</f>
        <v>Pepper Canyon</v>
      </c>
      <c r="AW30" s="34">
        <f ca="1">IFERROR(VLOOKUP(AV30,$AQ$6:$AS$82,3,FALSE),0)</f>
        <v>5.3516863789140778E-2</v>
      </c>
      <c r="AY30">
        <f ca="1">RANK(BA30,$BA$6:$BA$82,1)</f>
        <v>20</v>
      </c>
      <c r="AZ30" t="str" cm="1">
        <f t="array" aca="1" ref="AZ30" ca="1">IFERROR(INDEX([1]CHW!A$6:A$82, SMALL(IF([1]CHW!AS$6:AS$82&lt;0, ROW([1]CHW!A$6:A$82)-ROW([1]CHW!A$6)+1),ROWS([1]CHW!A$6:A30))),"")</f>
        <v/>
      </c>
      <c r="BA30" s="35">
        <f ca="1">IFERROR(VLOOKUP(AZ30,$AQ$6:$AS$82,3,FALSE),0)</f>
        <v>0</v>
      </c>
      <c r="BC30">
        <f t="shared" si="16"/>
        <v>25</v>
      </c>
      <c r="BD30" t="str">
        <f ca="1">IFERROR(VLOOKUP(BC30,$AU$6:$AV$82,2,FALSE),"")</f>
        <v>Pharm Sci</v>
      </c>
      <c r="BE30" t="str">
        <f ca="1">IFERROR(VLOOKUP(BC30,$AY$6:$AZ$82,2,FALSE),"")</f>
        <v/>
      </c>
    </row>
    <row r="31" spans="1:57" x14ac:dyDescent="0.25">
      <c r="A31" t="s">
        <v>56</v>
      </c>
      <c r="B31" s="31">
        <v>12.029000000000002</v>
      </c>
      <c r="C31" s="31">
        <v>10.841999999999997</v>
      </c>
      <c r="D31" s="31">
        <v>6.31975</v>
      </c>
      <c r="E31" s="31">
        <v>6.7054999999999989</v>
      </c>
      <c r="F31" s="31">
        <v>6.2415000000000012</v>
      </c>
      <c r="G31" s="31">
        <v>9.1420000000000012</v>
      </c>
      <c r="H31" s="31">
        <v>7.7762499999999983</v>
      </c>
      <c r="I31" s="32">
        <f t="shared" si="17"/>
        <v>59.055999999999997</v>
      </c>
      <c r="K31" s="31">
        <v>22.427750000000007</v>
      </c>
      <c r="L31" s="31">
        <v>16.887250000000005</v>
      </c>
      <c r="M31" s="31">
        <v>10.658999999999997</v>
      </c>
      <c r="N31" s="31">
        <v>9.9390000000000001</v>
      </c>
      <c r="O31" s="31">
        <v>9.4784999999999968</v>
      </c>
      <c r="P31" s="31">
        <v>9.9709999999999983</v>
      </c>
      <c r="Q31" s="31">
        <v>9.1522499999999987</v>
      </c>
      <c r="R31" s="32">
        <f t="shared" si="3"/>
        <v>88.514750000000006</v>
      </c>
      <c r="T31">
        <v>-177.03995469255</v>
      </c>
      <c r="U31">
        <v>1.95899322175819</v>
      </c>
      <c r="V31">
        <v>-0.91743204884346496</v>
      </c>
      <c r="W31">
        <v>1.0415611729077801</v>
      </c>
      <c r="X31">
        <v>0.76862416264487698</v>
      </c>
      <c r="Z31" s="31">
        <f t="shared" si="6"/>
        <v>2.108455755564993</v>
      </c>
      <c r="AA31" s="31">
        <f t="shared" si="7"/>
        <v>1.105975386409181</v>
      </c>
      <c r="AB31" s="31">
        <f t="shared" si="8"/>
        <v>-7.1922565295487093</v>
      </c>
      <c r="AC31" s="31">
        <f t="shared" si="9"/>
        <v>2.7746903579725952</v>
      </c>
      <c r="AD31" s="31">
        <f t="shared" si="10"/>
        <v>-4.3370645748074708</v>
      </c>
      <c r="AE31" s="31">
        <f t="shared" si="11"/>
        <v>-2.9039028451310909</v>
      </c>
      <c r="AF31" s="31">
        <f t="shared" si="12"/>
        <v>4.0481015533846012</v>
      </c>
      <c r="AG31" s="32">
        <f t="shared" si="5"/>
        <v>-4.3960008961559005</v>
      </c>
      <c r="AI31" s="33">
        <f t="shared" si="13"/>
        <v>4.7051232724476337</v>
      </c>
      <c r="AJ31" s="33">
        <f t="shared" si="13"/>
        <v>8.8031114735755516</v>
      </c>
      <c r="AK31" s="33">
        <f t="shared" si="13"/>
        <v>-1.8786880687633849</v>
      </c>
      <c r="AL31" s="33">
        <f t="shared" si="13"/>
        <v>1.4166660545501586</v>
      </c>
      <c r="AM31" s="33">
        <f t="shared" si="13"/>
        <v>-2.4391070025230306</v>
      </c>
      <c r="AN31" s="33">
        <f t="shared" si="13"/>
        <v>-4.1481769492833376</v>
      </c>
      <c r="AO31" s="33">
        <f t="shared" si="13"/>
        <v>0.92096218374223038</v>
      </c>
      <c r="AQ31" t="s">
        <v>56</v>
      </c>
      <c r="AR31" s="33">
        <f t="shared" si="14"/>
        <v>-14.434028198593348</v>
      </c>
      <c r="AS31" s="34">
        <f t="shared" si="15"/>
        <v>63.452000896155894</v>
      </c>
      <c r="AU31">
        <f ca="1">RANK(AW31,$AW$6:$AW$82)</f>
        <v>23</v>
      </c>
      <c r="AV31" t="str" cm="1">
        <f t="array" aca="1" ref="AV31" ca="1">IFERROR(INDEX([1]CHW!A$6:A$82, SMALL(IF([1]CHW!AS$6:AS$82&gt;0, ROW([1]CHW!A$6:A$82)-ROW([1]CHW!A$6)+1),ROWS([1]CHW!A$6:A31))),"")</f>
        <v>SME</v>
      </c>
      <c r="AW31" s="34">
        <f ca="1">IFERROR(VLOOKUP(AV31,$AQ$6:$AS$82,3,FALSE),0)</f>
        <v>41.308234447183786</v>
      </c>
      <c r="AY31">
        <f ca="1">RANK(BA31,$BA$6:$BA$82,1)</f>
        <v>20</v>
      </c>
      <c r="AZ31" t="str" cm="1">
        <f t="array" aca="1" ref="AZ31" ca="1">IFERROR(INDEX([1]CHW!A$6:A$82, SMALL(IF([1]CHW!AS$6:AS$82&lt;0, ROW([1]CHW!A$6:A$82)-ROW([1]CHW!A$6)+1),ROWS([1]CHW!A$6:A31))),"")</f>
        <v/>
      </c>
      <c r="BA31" s="35">
        <f ca="1">IFERROR(VLOOKUP(AZ31,$AQ$6:$AS$82,3,FALSE),0)</f>
        <v>0</v>
      </c>
      <c r="BC31">
        <f t="shared" si="16"/>
        <v>26</v>
      </c>
      <c r="BD31" t="str">
        <f ca="1">IFERROR(VLOOKUP(BC31,$AU$6:$AV$82,2,FALSE),"")</f>
        <v>Telemed</v>
      </c>
      <c r="BE31" t="str">
        <f ca="1">IFERROR(VLOOKUP(BC31,$AY$6:$AZ$82,2,FALSE),"")</f>
        <v/>
      </c>
    </row>
    <row r="32" spans="1:57" x14ac:dyDescent="0.25">
      <c r="A32" t="s">
        <v>57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17"/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2">
        <f t="shared" si="3"/>
        <v>0</v>
      </c>
      <c r="T32">
        <v>0</v>
      </c>
      <c r="U32">
        <v>0</v>
      </c>
      <c r="V32">
        <v>0</v>
      </c>
      <c r="W32">
        <v>0</v>
      </c>
      <c r="X32" t="s">
        <v>31</v>
      </c>
      <c r="Z32" s="31">
        <f t="shared" si="6"/>
        <v>0</v>
      </c>
      <c r="AA32" s="31">
        <f t="shared" si="7"/>
        <v>0</v>
      </c>
      <c r="AB32" s="31">
        <f t="shared" si="8"/>
        <v>0</v>
      </c>
      <c r="AC32" s="31">
        <f t="shared" si="9"/>
        <v>0</v>
      </c>
      <c r="AD32" s="31">
        <f t="shared" si="10"/>
        <v>0</v>
      </c>
      <c r="AE32" s="31">
        <f t="shared" si="11"/>
        <v>0</v>
      </c>
      <c r="AF32" s="31">
        <f t="shared" si="12"/>
        <v>0</v>
      </c>
      <c r="AG32" s="32">
        <f t="shared" si="5"/>
        <v>0</v>
      </c>
      <c r="AI32" s="33" t="str">
        <f t="shared" si="13"/>
        <v/>
      </c>
      <c r="AJ32" s="33" t="str">
        <f t="shared" si="13"/>
        <v/>
      </c>
      <c r="AK32" s="33" t="str">
        <f t="shared" si="13"/>
        <v/>
      </c>
      <c r="AL32" s="33" t="str">
        <f t="shared" si="13"/>
        <v/>
      </c>
      <c r="AM32" s="33" t="str">
        <f t="shared" si="13"/>
        <v/>
      </c>
      <c r="AN32" s="33" t="str">
        <f t="shared" si="13"/>
        <v/>
      </c>
      <c r="AO32" s="33" t="str">
        <f t="shared" si="13"/>
        <v/>
      </c>
      <c r="AQ32" t="s">
        <v>57</v>
      </c>
      <c r="AR32" s="33" t="str">
        <f t="shared" si="14"/>
        <v/>
      </c>
      <c r="AS32" s="34">
        <f t="shared" si="15"/>
        <v>0</v>
      </c>
      <c r="AU32">
        <f ca="1">RANK(AW32,$AW$6:$AW$82)</f>
        <v>27</v>
      </c>
      <c r="AV32" t="str" cm="1">
        <f t="array" aca="1" ref="AV32" ca="1">IFERROR(INDEX([1]CHW!A$6:A$82, SMALL(IF([1]CHW!AS$6:AS$82&gt;0, ROW([1]CHW!A$6:A$82)-ROW([1]CHW!A$6)+1),ROWS([1]CHW!A$6:A32))),"")</f>
        <v>Warren Lecture Hall</v>
      </c>
      <c r="AW32" s="34">
        <f ca="1">IFERROR(VLOOKUP(AV32,$AQ$6:$AS$82,3,FALSE),0)</f>
        <v>28.032793824261915</v>
      </c>
      <c r="AY32">
        <f ca="1">RANK(BA32,$BA$6:$BA$82,1)</f>
        <v>20</v>
      </c>
      <c r="AZ32" t="str" cm="1">
        <f t="array" aca="1" ref="AZ32" ca="1">IFERROR(INDEX([1]CHW!A$6:A$82, SMALL(IF([1]CHW!AS$6:AS$82&lt;0, ROW([1]CHW!A$6:A$82)-ROW([1]CHW!A$6)+1),ROWS([1]CHW!A$6:A32))),"")</f>
        <v/>
      </c>
      <c r="BA32" s="35">
        <f ca="1">IFERROR(VLOOKUP(AZ32,$AQ$6:$AS$82,3,FALSE),0)</f>
        <v>0</v>
      </c>
      <c r="BC32">
        <f t="shared" si="16"/>
        <v>27</v>
      </c>
      <c r="BD32" t="str">
        <f ca="1">IFERROR(VLOOKUP(BC32,$AU$6:$AV$82,2,FALSE),"")</f>
        <v>Warren Lecture Hall</v>
      </c>
      <c r="BE32" t="str">
        <f ca="1">IFERROR(VLOOKUP(BC32,$AY$6:$AZ$82,2,FALSE),"")</f>
        <v/>
      </c>
    </row>
    <row r="33" spans="1:57" x14ac:dyDescent="0.25">
      <c r="A33" t="s">
        <v>58</v>
      </c>
      <c r="B33" s="31">
        <v>2.25875</v>
      </c>
      <c r="C33" s="31">
        <v>1.5552499999999998</v>
      </c>
      <c r="D33" s="31">
        <v>1.2557499999999999</v>
      </c>
      <c r="E33" s="31">
        <v>1.4319999999999999</v>
      </c>
      <c r="F33" s="31">
        <v>1.1209999999999998</v>
      </c>
      <c r="G33" s="31">
        <v>1.9969999999999997</v>
      </c>
      <c r="H33" s="31">
        <v>1.6164999999999996</v>
      </c>
      <c r="I33" s="32">
        <f t="shared" si="17"/>
        <v>11.236249999999998</v>
      </c>
      <c r="K33" s="31">
        <v>27.399500000000003</v>
      </c>
      <c r="L33" s="31">
        <v>13.961249999999996</v>
      </c>
      <c r="M33" s="31">
        <v>8.8837500000000009</v>
      </c>
      <c r="N33" s="31">
        <v>7.1534999999999993</v>
      </c>
      <c r="O33" s="31">
        <v>7.1215000000000019</v>
      </c>
      <c r="P33" s="31">
        <v>9.7202500000000001</v>
      </c>
      <c r="Q33" s="31">
        <v>7.4110000000000023</v>
      </c>
      <c r="R33" s="32">
        <f t="shared" si="3"/>
        <v>81.650749999999988</v>
      </c>
      <c r="T33">
        <v>-190.710080677278</v>
      </c>
      <c r="U33">
        <v>2.29505389147231</v>
      </c>
      <c r="V33">
        <v>-1.20406026783457</v>
      </c>
      <c r="W33">
        <v>1.09099362363025</v>
      </c>
      <c r="X33">
        <v>0.714653590033688</v>
      </c>
      <c r="Z33" s="31">
        <f t="shared" si="6"/>
        <v>-2.5866592643832007</v>
      </c>
      <c r="AA33" s="31">
        <f t="shared" si="7"/>
        <v>-8.6340222012413612</v>
      </c>
      <c r="AB33" s="31">
        <f t="shared" si="8"/>
        <v>-18.353154901645034</v>
      </c>
      <c r="AC33" s="31">
        <f t="shared" si="9"/>
        <v>-5.4941418091042156</v>
      </c>
      <c r="AD33" s="31">
        <f t="shared" si="10"/>
        <v>-15.989465393001577</v>
      </c>
      <c r="AE33" s="31">
        <f t="shared" si="11"/>
        <v>-11.187949514495834</v>
      </c>
      <c r="AF33" s="31">
        <f t="shared" si="12"/>
        <v>-1.9118881766599714</v>
      </c>
      <c r="AG33" s="32">
        <f t="shared" si="5"/>
        <v>-64.157281260531192</v>
      </c>
      <c r="AI33" s="33">
        <f t="shared" si="13"/>
        <v>-1.873230591714061</v>
      </c>
      <c r="AJ33" s="33">
        <f t="shared" si="13"/>
        <v>-1.1801304147418561</v>
      </c>
      <c r="AK33" s="33">
        <f t="shared" si="13"/>
        <v>-1.0684214788536135</v>
      </c>
      <c r="AL33" s="33">
        <f t="shared" si="13"/>
        <v>-1.2606412520381374</v>
      </c>
      <c r="AM33" s="33">
        <f t="shared" si="13"/>
        <v>-1.0701086604490635</v>
      </c>
      <c r="AN33" s="33">
        <f t="shared" si="13"/>
        <v>-1.1784956213301245</v>
      </c>
      <c r="AO33" s="33">
        <f t="shared" si="13"/>
        <v>-1.8454992398268768</v>
      </c>
      <c r="AQ33" t="s">
        <v>58</v>
      </c>
      <c r="AR33" s="33">
        <f t="shared" si="14"/>
        <v>-1.1751360060656499</v>
      </c>
      <c r="AS33" s="34">
        <f t="shared" si="15"/>
        <v>75.393531260531191</v>
      </c>
      <c r="AU33">
        <f ca="1">RANK(AW33,$AW$6:$AW$82)</f>
        <v>18</v>
      </c>
      <c r="AV33" t="str" cm="1">
        <f t="array" aca="1" ref="AV33" ca="1">IFERROR(INDEX([1]CHW!A$6:A$82, SMALL(IF([1]CHW!AS$6:AS$82&gt;0, ROW([1]CHW!A$6:A$82)-ROW([1]CHW!A$6)+1),ROWS([1]CHW!A$6:A33))),"")</f>
        <v>Mayer</v>
      </c>
      <c r="AW33" s="34">
        <f ca="1">IFERROR(VLOOKUP(AV33,$AQ$6:$AS$82,3,FALSE),0)</f>
        <v>50.237231677236849</v>
      </c>
      <c r="AY33">
        <f ca="1">RANK(BA33,$BA$6:$BA$82,1)</f>
        <v>20</v>
      </c>
      <c r="AZ33" t="str" cm="1">
        <f t="array" aca="1" ref="AZ33" ca="1">IFERROR(INDEX([1]CHW!A$6:A$82, SMALL(IF([1]CHW!AS$6:AS$82&lt;0, ROW([1]CHW!A$6:A$82)-ROW([1]CHW!A$6)+1),ROWS([1]CHW!A$6:A33))),"")</f>
        <v/>
      </c>
      <c r="BA33" s="35">
        <f ca="1">IFERROR(VLOOKUP(AZ33,$AQ$6:$AS$82,3,FALSE),0)</f>
        <v>0</v>
      </c>
      <c r="BC33">
        <f t="shared" si="16"/>
        <v>28</v>
      </c>
      <c r="BD33" t="str">
        <f ca="1">IFERROR(VLOOKUP(BC33,$AU$6:$AV$82,2,FALSE),"")</f>
        <v>Retina Glaucoma</v>
      </c>
      <c r="BE33" t="str">
        <f ca="1">IFERROR(VLOOKUP(BC33,$AY$6:$AZ$82,2,FALSE),"")</f>
        <v/>
      </c>
    </row>
    <row r="34" spans="1:57" x14ac:dyDescent="0.25">
      <c r="A34" t="s">
        <v>59</v>
      </c>
      <c r="B34" s="31">
        <v>10.049499999999998</v>
      </c>
      <c r="C34" s="31">
        <v>8.7602499999999992</v>
      </c>
      <c r="D34" s="31">
        <v>8.3492499999999996</v>
      </c>
      <c r="E34" s="31">
        <v>8.3177500000000002</v>
      </c>
      <c r="F34" s="31">
        <v>8.0990000000000002</v>
      </c>
      <c r="G34" s="31">
        <v>7.4602499999999994</v>
      </c>
      <c r="H34" s="31">
        <v>4.6345000000000001</v>
      </c>
      <c r="I34" s="32">
        <f t="shared" si="17"/>
        <v>55.670500000000004</v>
      </c>
      <c r="K34" s="31">
        <v>33.205500000000001</v>
      </c>
      <c r="L34" s="31">
        <v>25.341749999999998</v>
      </c>
      <c r="M34" s="31">
        <v>20.135249999999996</v>
      </c>
      <c r="N34" s="31">
        <v>18.199749999999998</v>
      </c>
      <c r="O34" s="31">
        <v>18.427499999999998</v>
      </c>
      <c r="P34" s="31">
        <v>13.882999999999999</v>
      </c>
      <c r="Q34" s="31">
        <v>11.930500000000002</v>
      </c>
      <c r="R34" s="32">
        <f t="shared" si="3"/>
        <v>141.12324999999998</v>
      </c>
      <c r="T34">
        <v>-175.54475457007399</v>
      </c>
      <c r="U34">
        <v>2.1113311687687002</v>
      </c>
      <c r="V34">
        <v>-1.06297623416466</v>
      </c>
      <c r="W34">
        <v>1.0483549345971499</v>
      </c>
      <c r="X34">
        <v>0.76534405928210503</v>
      </c>
      <c r="Z34" s="31">
        <f t="shared" si="6"/>
        <v>7.7574189053812574</v>
      </c>
      <c r="AA34" s="31">
        <f t="shared" si="7"/>
        <v>5.9755153861756369</v>
      </c>
      <c r="AB34" s="31">
        <f t="shared" si="8"/>
        <v>-2.7344921276419889</v>
      </c>
      <c r="AC34" s="31">
        <f t="shared" si="9"/>
        <v>8.0358512847492882</v>
      </c>
      <c r="AD34" s="31">
        <f t="shared" si="10"/>
        <v>-0.4383767109522374</v>
      </c>
      <c r="AE34" s="31">
        <f t="shared" si="11"/>
        <v>-3.3371159670524371</v>
      </c>
      <c r="AF34" s="31">
        <f t="shared" si="12"/>
        <v>4.5100886059019345</v>
      </c>
      <c r="AG34" s="32">
        <f t="shared" si="5"/>
        <v>19.768889376561454</v>
      </c>
      <c r="AI34" s="33">
        <f t="shared" si="13"/>
        <v>0.29546955276950987</v>
      </c>
      <c r="AJ34" s="33">
        <f t="shared" si="13"/>
        <v>0.46602417262063278</v>
      </c>
      <c r="AK34" s="33">
        <f t="shared" si="13"/>
        <v>-4.0533092107307462</v>
      </c>
      <c r="AL34" s="33">
        <f t="shared" si="13"/>
        <v>3.5080130935935677E-2</v>
      </c>
      <c r="AM34" s="33">
        <f t="shared" si="13"/>
        <v>-19.474977793431215</v>
      </c>
      <c r="AN34" s="33">
        <f t="shared" si="13"/>
        <v>-3.2355381334228515</v>
      </c>
      <c r="AO34" s="33">
        <f t="shared" si="13"/>
        <v>2.7585133013852525E-2</v>
      </c>
      <c r="AQ34" t="s">
        <v>59</v>
      </c>
      <c r="AR34" s="33">
        <f t="shared" si="14"/>
        <v>1.8160661400637155</v>
      </c>
      <c r="AS34" s="34">
        <f t="shared" si="15"/>
        <v>35.90161062343855</v>
      </c>
      <c r="AU34">
        <f ca="1">RANK(AW34,$AW$6:$AW$82)</f>
        <v>6</v>
      </c>
      <c r="AV34" t="str" cm="1">
        <f t="array" aca="1" ref="AV34" ca="1">IFERROR(INDEX([1]CHW!A$6:A$82, SMALL(IF([1]CHW!AS$6:AS$82&gt;0, ROW([1]CHW!A$6:A$82)-ROW([1]CHW!A$6)+1),ROWS([1]CHW!A$6:A34))),"")</f>
        <v>ACTRI</v>
      </c>
      <c r="AW34" s="34">
        <f ca="1">IFERROR(VLOOKUP(AV34,$AQ$6:$AS$82,3,FALSE),0)</f>
        <v>109.76872394526558</v>
      </c>
      <c r="AY34">
        <f ca="1">RANK(BA34,$BA$6:$BA$82,1)</f>
        <v>20</v>
      </c>
      <c r="AZ34" t="str" cm="1">
        <f t="array" aca="1" ref="AZ34" ca="1">IFERROR(INDEX([1]CHW!A$6:A$82, SMALL(IF([1]CHW!AS$6:AS$82&lt;0, ROW([1]CHW!A$6:A$82)-ROW([1]CHW!A$6)+1),ROWS([1]CHW!A$6:A34))),"")</f>
        <v/>
      </c>
      <c r="BA34" s="35">
        <f ca="1">IFERROR(VLOOKUP(AZ34,$AQ$6:$AS$82,3,FALSE),0)</f>
        <v>0</v>
      </c>
      <c r="BC34">
        <f t="shared" si="16"/>
        <v>29</v>
      </c>
      <c r="BD34" t="str">
        <f ca="1">IFERROR(VLOOKUP(BC34,$AU$6:$AV$82,2,FALSE),"")</f>
        <v>CMME</v>
      </c>
      <c r="BE34" t="str">
        <f ca="1">IFERROR(VLOOKUP(BC34,$AY$6:$AZ$82,2,FALSE),"")</f>
        <v/>
      </c>
    </row>
    <row r="35" spans="1:57" x14ac:dyDescent="0.25">
      <c r="A35" t="s">
        <v>60</v>
      </c>
      <c r="B35" s="31">
        <v>13.461749999999997</v>
      </c>
      <c r="C35" s="31">
        <v>12.047999999999993</v>
      </c>
      <c r="D35" s="31">
        <v>10.28275</v>
      </c>
      <c r="E35" s="31">
        <v>10.71575</v>
      </c>
      <c r="F35" s="31">
        <v>9.5487500000000001</v>
      </c>
      <c r="G35" s="31">
        <v>13.470249999999995</v>
      </c>
      <c r="H35" s="31">
        <v>13.52525</v>
      </c>
      <c r="I35" s="32">
        <f t="shared" si="17"/>
        <v>83.052499999999981</v>
      </c>
      <c r="K35" s="31">
        <v>36.323</v>
      </c>
      <c r="L35" s="31">
        <v>27.702749999999995</v>
      </c>
      <c r="M35" s="31">
        <v>20.447249999999986</v>
      </c>
      <c r="N35" s="31">
        <v>18.447000000000003</v>
      </c>
      <c r="O35" s="31">
        <v>18.572000000000003</v>
      </c>
      <c r="P35" s="31">
        <v>20.783249999999992</v>
      </c>
      <c r="Q35" s="31">
        <v>17.880749999999999</v>
      </c>
      <c r="R35" s="32">
        <f t="shared" si="3"/>
        <v>160.15599999999998</v>
      </c>
      <c r="T35">
        <v>-202.21092225018</v>
      </c>
      <c r="U35">
        <v>2.3770519087298099</v>
      </c>
      <c r="V35">
        <v>-1.1889731955297</v>
      </c>
      <c r="W35">
        <v>1.18807871319217</v>
      </c>
      <c r="X35">
        <v>0.71146562228765098</v>
      </c>
      <c r="Z35" s="31">
        <f t="shared" si="6"/>
        <v>8.0444061261096564</v>
      </c>
      <c r="AA35" s="31">
        <f t="shared" si="7"/>
        <v>6.1465059890225433</v>
      </c>
      <c r="AB35" s="31">
        <f t="shared" si="8"/>
        <v>-4.9199472509852136</v>
      </c>
      <c r="AC35" s="31">
        <f t="shared" si="9"/>
        <v>7.2601343405104899</v>
      </c>
      <c r="AD35" s="31">
        <f t="shared" si="10"/>
        <v>-2.2511688739890019</v>
      </c>
      <c r="AE35" s="31">
        <f t="shared" si="11"/>
        <v>1.7466790615103314</v>
      </c>
      <c r="AF35" s="31">
        <f t="shared" si="12"/>
        <v>9.7277785743774174</v>
      </c>
      <c r="AG35" s="32">
        <f t="shared" si="5"/>
        <v>25.754387966556223</v>
      </c>
      <c r="AI35" s="33">
        <f t="shared" si="13"/>
        <v>0.67342993242314264</v>
      </c>
      <c r="AJ35" s="33">
        <f t="shared" si="13"/>
        <v>0.96013800710799324</v>
      </c>
      <c r="AK35" s="33">
        <f t="shared" si="13"/>
        <v>-3.0900122451395982</v>
      </c>
      <c r="AL35" s="33">
        <f t="shared" si="13"/>
        <v>0.47597131091744116</v>
      </c>
      <c r="AM35" s="33">
        <f t="shared" si="13"/>
        <v>-5.2416853352631465</v>
      </c>
      <c r="AN35" s="33">
        <f t="shared" si="13"/>
        <v>6.7119204648577169</v>
      </c>
      <c r="AO35" s="33">
        <f t="shared" si="13"/>
        <v>0.3903739581023124</v>
      </c>
      <c r="AQ35" t="s">
        <v>60</v>
      </c>
      <c r="AR35" s="33">
        <f t="shared" si="14"/>
        <v>2.2247902807028126</v>
      </c>
      <c r="AS35" s="34">
        <f t="shared" si="15"/>
        <v>57.298112033443758</v>
      </c>
      <c r="AU35">
        <f ca="1">RANK(AW35,$AW$6:$AW$82)</f>
        <v>19</v>
      </c>
      <c r="AV35" t="str" cm="1">
        <f t="array" aca="1" ref="AV35" ca="1">IFERROR(INDEX([1]CHW!A$6:A$82, SMALL(IF([1]CHW!AS$6:AS$82&gt;0, ROW([1]CHW!A$6:A$82)-ROW([1]CHW!A$6)+1),ROWS([1]CHW!A$6:A35))),"")</f>
        <v>ECOB</v>
      </c>
      <c r="AW35" s="34">
        <f ca="1">IFERROR(VLOOKUP(AV35,$AQ$6:$AS$82,3,FALSE),0)</f>
        <v>48.670404589206953</v>
      </c>
      <c r="AY35">
        <f ca="1">RANK(BA35,$BA$6:$BA$82,1)</f>
        <v>20</v>
      </c>
      <c r="AZ35" t="str" cm="1">
        <f t="array" aca="1" ref="AZ35" ca="1">IFERROR(INDEX([1]CHW!A$6:A$82, SMALL(IF([1]CHW!AS$6:AS$82&lt;0, ROW([1]CHW!A$6:A$82)-ROW([1]CHW!A$6)+1),ROWS([1]CHW!A$6:A35))),"")</f>
        <v/>
      </c>
      <c r="BA35" s="35">
        <f ca="1">IFERROR(VLOOKUP(AZ35,$AQ$6:$AS$82,3,FALSE),0)</f>
        <v>0</v>
      </c>
      <c r="BC35">
        <f t="shared" si="16"/>
        <v>30</v>
      </c>
      <c r="BD35" t="str">
        <f ca="1">IFERROR(VLOOKUP(BC35,$AU$6:$AV$82,2,FALSE),"")</f>
        <v>HSS</v>
      </c>
      <c r="BE35" t="str">
        <f ca="1">IFERROR(VLOOKUP(BC35,$AY$6:$AZ$82,2,FALSE),"")</f>
        <v/>
      </c>
    </row>
    <row r="36" spans="1:57" x14ac:dyDescent="0.25">
      <c r="A36" t="s">
        <v>61</v>
      </c>
      <c r="B36" s="31">
        <v>6.6137499999999996</v>
      </c>
      <c r="C36" s="31">
        <v>6.6164999999999994</v>
      </c>
      <c r="D36" s="31">
        <v>6.2502499999999976</v>
      </c>
      <c r="E36" s="31">
        <v>6.1274999999999977</v>
      </c>
      <c r="F36" s="31">
        <v>5.6680000000000019</v>
      </c>
      <c r="G36" s="31">
        <v>6.8862499999999995</v>
      </c>
      <c r="H36" s="31">
        <v>5.9217500000000012</v>
      </c>
      <c r="I36" s="32">
        <f t="shared" si="17"/>
        <v>44.083999999999996</v>
      </c>
      <c r="K36" s="31">
        <v>12.121000000000002</v>
      </c>
      <c r="L36" s="31">
        <v>7.9199999999999982</v>
      </c>
      <c r="M36" s="31">
        <v>7.844750000000003</v>
      </c>
      <c r="N36" s="31">
        <v>6.9589999999999996</v>
      </c>
      <c r="O36" s="31">
        <v>6.8704999999999972</v>
      </c>
      <c r="P36" s="31">
        <v>7.7642500000000023</v>
      </c>
      <c r="Q36" s="31">
        <v>6.7162499999999987</v>
      </c>
      <c r="R36" s="32">
        <f t="shared" si="3"/>
        <v>56.195750000000004</v>
      </c>
      <c r="T36">
        <v>-62.613704306320997</v>
      </c>
      <c r="U36">
        <v>0.766262308328164</v>
      </c>
      <c r="V36">
        <v>-0.38001897703521598</v>
      </c>
      <c r="W36">
        <v>0.38624333129049099</v>
      </c>
      <c r="X36">
        <v>0.70132178339421902</v>
      </c>
      <c r="Z36" s="31">
        <f t="shared" si="6"/>
        <v>3.1608966808879515</v>
      </c>
      <c r="AA36" s="31">
        <f t="shared" si="7"/>
        <v>1.0746372590141142</v>
      </c>
      <c r="AB36" s="31">
        <f t="shared" si="8"/>
        <v>-0.17325859657064235</v>
      </c>
      <c r="AC36" s="31">
        <f t="shared" si="9"/>
        <v>3.4600096479795432</v>
      </c>
      <c r="AD36" s="31">
        <f t="shared" si="10"/>
        <v>0.33246562655830747</v>
      </c>
      <c r="AE36" s="31">
        <f t="shared" si="11"/>
        <v>1.7744069826001105</v>
      </c>
      <c r="AF36" s="31">
        <f t="shared" si="12"/>
        <v>4.1723032423470663</v>
      </c>
      <c r="AG36" s="32">
        <f t="shared" si="5"/>
        <v>13.80146084281645</v>
      </c>
      <c r="AI36" s="33">
        <f t="shared" si="13"/>
        <v>1.0923651317011984</v>
      </c>
      <c r="AJ36" s="33">
        <f t="shared" si="13"/>
        <v>5.156961285773825</v>
      </c>
      <c r="AK36" s="33">
        <f t="shared" si="13"/>
        <v>-37.074689070054866</v>
      </c>
      <c r="AL36" s="33">
        <f t="shared" si="13"/>
        <v>0.7709488190526067</v>
      </c>
      <c r="AM36" s="33">
        <f t="shared" si="13"/>
        <v>16.048378981837253</v>
      </c>
      <c r="AN36" s="33">
        <f t="shared" si="13"/>
        <v>2.8808740427234443</v>
      </c>
      <c r="AO36" s="33">
        <f t="shared" si="13"/>
        <v>0.41930000195019623</v>
      </c>
      <c r="AQ36" t="s">
        <v>61</v>
      </c>
      <c r="AR36" s="33">
        <f t="shared" si="14"/>
        <v>2.1941546262434506</v>
      </c>
      <c r="AS36" s="34">
        <f t="shared" si="15"/>
        <v>30.282539157183546</v>
      </c>
      <c r="AU36">
        <f ca="1">RANK(AW36,$AW$6:$AW$82)</f>
        <v>28</v>
      </c>
      <c r="AV36" t="str" cm="1">
        <f t="array" aca="1" ref="AV36" ca="1">IFERROR(INDEX([1]CHW!A$6:A$82, SMALL(IF([1]CHW!AS$6:AS$82&gt;0, ROW([1]CHW!A$6:A$82)-ROW([1]CHW!A$6)+1),ROWS([1]CHW!A$6:A36))),"")</f>
        <v>Retina Glaucoma</v>
      </c>
      <c r="AW36" s="34">
        <f ca="1">IFERROR(VLOOKUP(AV36,$AQ$6:$AS$82,3,FALSE),0)</f>
        <v>22.727527869748542</v>
      </c>
      <c r="AY36">
        <f ca="1">RANK(BA36,$BA$6:$BA$82,1)</f>
        <v>20</v>
      </c>
      <c r="AZ36" t="str" cm="1">
        <f t="array" aca="1" ref="AZ36" ca="1">IFERROR(INDEX([1]CHW!A$6:A$82, SMALL(IF([1]CHW!AS$6:AS$82&lt;0, ROW([1]CHW!A$6:A$82)-ROW([1]CHW!A$6)+1),ROWS([1]CHW!A$6:A36))),"")</f>
        <v/>
      </c>
      <c r="BA36" s="35">
        <f ca="1">IFERROR(VLOOKUP(AZ36,$AQ$6:$AS$82,3,FALSE),0)</f>
        <v>0</v>
      </c>
      <c r="BC36">
        <f t="shared" si="16"/>
        <v>31</v>
      </c>
      <c r="BD36" t="str">
        <f ca="1">IFERROR(VLOOKUP(BC36,$AU$6:$AV$82,2,FALSE),"")</f>
        <v>Cage Wash</v>
      </c>
      <c r="BE36" t="str">
        <f ca="1">IFERROR(VLOOKUP(BC36,$AY$6:$AZ$82,2,FALSE),"")</f>
        <v/>
      </c>
    </row>
    <row r="37" spans="1:57" x14ac:dyDescent="0.25">
      <c r="A37" t="s">
        <v>62</v>
      </c>
      <c r="B37" s="31">
        <v>0.29350000000000004</v>
      </c>
      <c r="C37" s="31">
        <v>0</v>
      </c>
      <c r="D37" s="31">
        <v>0</v>
      </c>
      <c r="E37" s="31">
        <v>0</v>
      </c>
      <c r="F37" s="31">
        <v>0</v>
      </c>
      <c r="G37" s="31">
        <v>0.51450000000000007</v>
      </c>
      <c r="H37" s="31">
        <v>0</v>
      </c>
      <c r="I37" s="32">
        <f t="shared" si="17"/>
        <v>0.80800000000000005</v>
      </c>
      <c r="K37" s="31">
        <v>3.6139999999999999</v>
      </c>
      <c r="L37" s="31">
        <v>2.4489999999999994</v>
      </c>
      <c r="M37" s="31">
        <v>2.2884999999999995</v>
      </c>
      <c r="N37" s="31">
        <v>2.04</v>
      </c>
      <c r="O37" s="31">
        <v>2.2462500000000003</v>
      </c>
      <c r="P37" s="31">
        <v>2.4722499999999998</v>
      </c>
      <c r="Q37" s="31">
        <v>2.1579999999999999</v>
      </c>
      <c r="R37" s="32">
        <f t="shared" si="3"/>
        <v>17.267999999999997</v>
      </c>
      <c r="T37">
        <v>-14.389216200804899</v>
      </c>
      <c r="U37">
        <v>0.182349266381446</v>
      </c>
      <c r="V37">
        <v>-9.4020178373270605E-2</v>
      </c>
      <c r="W37">
        <v>8.8329088007611203E-2</v>
      </c>
      <c r="X37">
        <v>0.74547935278653599</v>
      </c>
      <c r="Z37" s="31">
        <f t="shared" si="6"/>
        <v>1.3102348975239648</v>
      </c>
      <c r="AA37" s="31">
        <f t="shared" si="7"/>
        <v>0.70604257523543579</v>
      </c>
      <c r="AB37" s="31">
        <f t="shared" si="8"/>
        <v>0.20498264913989717</v>
      </c>
      <c r="AC37" s="31">
        <f t="shared" si="9"/>
        <v>1.0892925857399431</v>
      </c>
      <c r="AD37" s="31">
        <f t="shared" si="10"/>
        <v>0.49822012311736907</v>
      </c>
      <c r="AE37" s="31">
        <f t="shared" si="11"/>
        <v>0.88521663271041362</v>
      </c>
      <c r="AF37" s="31">
        <f t="shared" si="12"/>
        <v>1.4598489939149979</v>
      </c>
      <c r="AG37" s="32">
        <f t="shared" si="5"/>
        <v>6.1538384573820206</v>
      </c>
      <c r="AI37" s="33">
        <f t="shared" si="13"/>
        <v>-0.77599436516715747</v>
      </c>
      <c r="AJ37" s="33">
        <f t="shared" si="13"/>
        <v>-1</v>
      </c>
      <c r="AK37" s="33">
        <f t="shared" si="13"/>
        <v>-1</v>
      </c>
      <c r="AL37" s="33">
        <f t="shared" si="13"/>
        <v>-1</v>
      </c>
      <c r="AM37" s="33">
        <f t="shared" si="13"/>
        <v>-1</v>
      </c>
      <c r="AN37" s="33">
        <f t="shared" si="13"/>
        <v>-0.41878633885959571</v>
      </c>
      <c r="AO37" s="33">
        <f t="shared" si="13"/>
        <v>-1</v>
      </c>
      <c r="AQ37" t="s">
        <v>62</v>
      </c>
      <c r="AR37" s="33">
        <f t="shared" si="14"/>
        <v>-0.86869983578611176</v>
      </c>
      <c r="AS37" s="34">
        <f t="shared" si="15"/>
        <v>-5.3458384573820208</v>
      </c>
      <c r="AU37">
        <f ca="1">RANK(AW37,$AW$6:$AW$82)</f>
        <v>4</v>
      </c>
      <c r="AV37" t="str" cm="1">
        <f t="array" aca="1" ref="AV37" ca="1">IFERROR(INDEX([1]CHW!A$6:A$82, SMALL(IF([1]CHW!AS$6:AS$82&gt;0, ROW([1]CHW!A$6:A$82)-ROW([1]CHW!A$6)+1),ROWS([1]CHW!A$6:A37))),"")</f>
        <v>OPP</v>
      </c>
      <c r="AW37" s="34">
        <f ca="1">IFERROR(VLOOKUP(AV37,$AQ$6:$AS$82,3,FALSE),0)</f>
        <v>129.1601622204083</v>
      </c>
      <c r="AY37">
        <f ca="1">RANK(BA37,$BA$6:$BA$82,1)</f>
        <v>20</v>
      </c>
      <c r="AZ37" t="str" cm="1">
        <f t="array" aca="1" ref="AZ37" ca="1">IFERROR(INDEX([1]CHW!A$6:A$82, SMALL(IF([1]CHW!AS$6:AS$82&lt;0, ROW([1]CHW!A$6:A$82)-ROW([1]CHW!A$6)+1),ROWS([1]CHW!A$6:A37))),"")</f>
        <v/>
      </c>
      <c r="BA37" s="35">
        <f ca="1">IFERROR(VLOOKUP(AZ37,$AQ$6:$AS$82,3,FALSE),0)</f>
        <v>0</v>
      </c>
      <c r="BC37">
        <f t="shared" si="16"/>
        <v>32</v>
      </c>
      <c r="BD37" t="str">
        <f ca="1">IFERROR(VLOOKUP(BC37,$AU$6:$AV$82,2,FALSE),"")</f>
        <v>Student Services Center</v>
      </c>
      <c r="BE37" t="str">
        <f ca="1">IFERROR(VLOOKUP(BC37,$AY$6:$AZ$82,2,FALSE),"")</f>
        <v/>
      </c>
    </row>
    <row r="38" spans="1:57" x14ac:dyDescent="0.25">
      <c r="A38" t="s">
        <v>63</v>
      </c>
      <c r="B38" s="31">
        <v>6.3377500000000015</v>
      </c>
      <c r="C38" s="31">
        <v>5.5045000000000019</v>
      </c>
      <c r="D38" s="31">
        <v>5.3872500000000008</v>
      </c>
      <c r="E38" s="31">
        <v>5.4739999999999993</v>
      </c>
      <c r="F38" s="31">
        <v>4.4822499999999987</v>
      </c>
      <c r="G38" s="31">
        <v>6.527499999999999</v>
      </c>
      <c r="H38" s="31">
        <v>2.5447499999999996</v>
      </c>
      <c r="I38" s="32">
        <f t="shared" si="17"/>
        <v>36.258000000000003</v>
      </c>
      <c r="K38" s="31">
        <v>15.488999999999995</v>
      </c>
      <c r="L38" s="31">
        <v>12.949750000000009</v>
      </c>
      <c r="M38" s="31">
        <v>11.563000000000001</v>
      </c>
      <c r="N38" s="31">
        <v>11.191250000000005</v>
      </c>
      <c r="O38" s="31">
        <v>10.997000000000003</v>
      </c>
      <c r="P38" s="31">
        <v>10.404749999999996</v>
      </c>
      <c r="Q38" s="31">
        <v>3.672499999999999</v>
      </c>
      <c r="R38" s="32">
        <f t="shared" si="3"/>
        <v>76.267250000000004</v>
      </c>
      <c r="T38">
        <v>-34.3548064487521</v>
      </c>
      <c r="U38">
        <v>0.46326227123081698</v>
      </c>
      <c r="V38">
        <v>-0.24055714288949401</v>
      </c>
      <c r="W38">
        <v>0.222705128339974</v>
      </c>
      <c r="X38">
        <v>0.56714260615825995</v>
      </c>
      <c r="Z38" s="31">
        <f t="shared" si="6"/>
        <v>9.5550834528336051</v>
      </c>
      <c r="AA38" s="31">
        <f t="shared" si="7"/>
        <v>8.4678117858192934</v>
      </c>
      <c r="AB38" s="31">
        <f t="shared" si="8"/>
        <v>6.1867611270885785</v>
      </c>
      <c r="AC38" s="31">
        <f t="shared" si="9"/>
        <v>8.7201029190897668</v>
      </c>
      <c r="AD38" s="31">
        <f t="shared" si="10"/>
        <v>6.4651699035950614</v>
      </c>
      <c r="AE38" s="31">
        <f t="shared" si="11"/>
        <v>6.2963864356412103</v>
      </c>
      <c r="AF38" s="31">
        <f t="shared" si="12"/>
        <v>1.8549406661955281</v>
      </c>
      <c r="AG38" s="32">
        <f t="shared" si="5"/>
        <v>47.546256290263045</v>
      </c>
      <c r="AI38" s="33">
        <f t="shared" si="13"/>
        <v>-0.3367143226655428</v>
      </c>
      <c r="AJ38" s="33">
        <f t="shared" si="13"/>
        <v>-0.34995012416098237</v>
      </c>
      <c r="AK38" s="33">
        <f t="shared" si="13"/>
        <v>-0.12922935129787674</v>
      </c>
      <c r="AL38" s="33">
        <f t="shared" si="13"/>
        <v>-0.37225511547386719</v>
      </c>
      <c r="AM38" s="33">
        <f t="shared" si="13"/>
        <v>-0.30670808859832566</v>
      </c>
      <c r="AN38" s="33">
        <f t="shared" si="13"/>
        <v>3.6705746497792999E-2</v>
      </c>
      <c r="AO38" s="33">
        <f t="shared" si="13"/>
        <v>0.3718767647804424</v>
      </c>
      <c r="AQ38" t="s">
        <v>63</v>
      </c>
      <c r="AR38" s="33">
        <f t="shared" si="14"/>
        <v>-0.23741630090390006</v>
      </c>
      <c r="AS38" s="34">
        <f t="shared" si="15"/>
        <v>-11.288256290263043</v>
      </c>
      <c r="AU38">
        <f ca="1">RANK(AW38,$AW$6:$AW$82)</f>
        <v>43</v>
      </c>
      <c r="AV38" t="str" cm="1">
        <f t="array" aca="1" ref="AV38" ca="1">IFERROR(INDEX([1]CHW!A$6:A$82, SMALL(IF([1]CHW!AS$6:AS$82&gt;0, ROW([1]CHW!A$6:A$82)-ROW([1]CHW!A$6)+1),ROWS([1]CHW!A$6:A38))),"")</f>
        <v>Eckart Lib</v>
      </c>
      <c r="AW38" s="34">
        <f ca="1">IFERROR(VLOOKUP(AV38,$AQ$6:$AS$82,3,FALSE),0)</f>
        <v>0</v>
      </c>
      <c r="AY38">
        <f ca="1">RANK(BA38,$BA$6:$BA$82,1)</f>
        <v>20</v>
      </c>
      <c r="AZ38" t="str" cm="1">
        <f t="array" aca="1" ref="AZ38" ca="1">IFERROR(INDEX([1]CHW!A$6:A$82, SMALL(IF([1]CHW!AS$6:AS$82&lt;0, ROW([1]CHW!A$6:A$82)-ROW([1]CHW!A$6)+1),ROWS([1]CHW!A$6:A38))),"")</f>
        <v/>
      </c>
      <c r="BA38" s="35">
        <f ca="1">IFERROR(VLOOKUP(AZ38,$AQ$6:$AS$82,3,FALSE),0)</f>
        <v>0</v>
      </c>
      <c r="BC38">
        <f t="shared" si="16"/>
        <v>33</v>
      </c>
      <c r="BD38" t="str">
        <f ca="1">IFERROR(VLOOKUP(BC38,$AU$6:$AV$82,2,FALSE),"")</f>
        <v>Cog Sci 2</v>
      </c>
      <c r="BE38" t="str">
        <f ca="1">IFERROR(VLOOKUP(BC38,$AY$6:$AZ$82,2,FALSE),"")</f>
        <v/>
      </c>
    </row>
    <row r="39" spans="1:57" x14ac:dyDescent="0.25">
      <c r="A39" t="s">
        <v>64</v>
      </c>
      <c r="B39" s="31">
        <v>4.8587499999999988</v>
      </c>
      <c r="C39" s="31">
        <v>4.2355</v>
      </c>
      <c r="D39" s="31">
        <v>4.4829999999999997</v>
      </c>
      <c r="E39" s="31">
        <v>4.3695000000000004</v>
      </c>
      <c r="F39" s="31">
        <v>3.9382499999999996</v>
      </c>
      <c r="G39" s="31">
        <v>4.9402500000000025</v>
      </c>
      <c r="H39" s="31">
        <v>4.9887499999999978</v>
      </c>
      <c r="I39" s="32">
        <f t="shared" si="17"/>
        <v>31.814</v>
      </c>
      <c r="K39" s="31">
        <v>9.2735000000000021</v>
      </c>
      <c r="L39" s="31">
        <v>8.4242499999999954</v>
      </c>
      <c r="M39" s="31">
        <v>7.3592500000000003</v>
      </c>
      <c r="N39" s="31">
        <v>6.9942500000000019</v>
      </c>
      <c r="O39" s="31">
        <v>6.8787499999999993</v>
      </c>
      <c r="P39" s="31">
        <v>7.1890000000000018</v>
      </c>
      <c r="Q39" s="31">
        <v>6.5804999999999989</v>
      </c>
      <c r="R39" s="32">
        <f t="shared" si="3"/>
        <v>52.6995</v>
      </c>
      <c r="T39">
        <v>-30.548303515079301</v>
      </c>
      <c r="U39">
        <v>0.38744001173146098</v>
      </c>
      <c r="V39">
        <v>-0.18985002486104</v>
      </c>
      <c r="W39">
        <v>0.197589986869222</v>
      </c>
      <c r="X39">
        <v>0.77685775847348104</v>
      </c>
      <c r="Z39" s="31">
        <f t="shared" si="6"/>
        <v>4.852888702067661</v>
      </c>
      <c r="AA39" s="31">
        <f t="shared" si="7"/>
        <v>5.0360435400922423</v>
      </c>
      <c r="AB39" s="31">
        <f t="shared" si="8"/>
        <v>3.4175096955427149</v>
      </c>
      <c r="AC39" s="31">
        <f t="shared" si="9"/>
        <v>5.3006688195820084</v>
      </c>
      <c r="AD39" s="31">
        <f t="shared" si="10"/>
        <v>3.696016379489083</v>
      </c>
      <c r="AE39" s="31">
        <f t="shared" si="11"/>
        <v>4.2638870500692132</v>
      </c>
      <c r="AF39" s="31">
        <f t="shared" si="12"/>
        <v>5.3536214684602701</v>
      </c>
      <c r="AG39" s="32">
        <f t="shared" si="5"/>
        <v>31.920635655303194</v>
      </c>
      <c r="AI39" s="33">
        <f t="shared" si="13"/>
        <v>1.2077956640218215E-3</v>
      </c>
      <c r="AJ39" s="33">
        <f t="shared" si="13"/>
        <v>-0.15896279166751984</v>
      </c>
      <c r="AK39" s="33">
        <f t="shared" si="13"/>
        <v>0.31177389367671726</v>
      </c>
      <c r="AL39" s="33">
        <f t="shared" si="13"/>
        <v>-0.17567006188766884</v>
      </c>
      <c r="AM39" s="33">
        <f t="shared" si="13"/>
        <v>6.5539109040529092E-2</v>
      </c>
      <c r="AN39" s="33">
        <f t="shared" si="13"/>
        <v>0.15862590682832706</v>
      </c>
      <c r="AO39" s="33">
        <f t="shared" si="13"/>
        <v>-6.8154140259978305E-2</v>
      </c>
      <c r="AQ39" t="s">
        <v>64</v>
      </c>
      <c r="AR39" s="33">
        <f t="shared" si="14"/>
        <v>-3.3406494925321962E-3</v>
      </c>
      <c r="AS39" s="34">
        <f t="shared" si="15"/>
        <v>-0.10663565530319374</v>
      </c>
      <c r="AU39">
        <f ca="1">RANK(AW39,$AW$6:$AW$82)</f>
        <v>43</v>
      </c>
      <c r="AV39" t="str" cm="1">
        <f t="array" aca="1" ref="AV39" ca="1">IFERROR(INDEX([1]CHW!A$6:A$82, SMALL(IF([1]CHW!AS$6:AS$82&gt;0, ROW([1]CHW!A$6:A$82)-ROW([1]CHW!A$6)+1),ROWS([1]CHW!A$6:A39))),"")</f>
        <v>Ritter Hall</v>
      </c>
      <c r="AW39" s="34">
        <f ca="1">IFERROR(VLOOKUP(AV39,$AQ$6:$AS$82,3,FALSE),0)</f>
        <v>0</v>
      </c>
      <c r="AY39">
        <f ca="1">RANK(BA39,$BA$6:$BA$82,1)</f>
        <v>20</v>
      </c>
      <c r="AZ39" t="str" cm="1">
        <f t="array" aca="1" ref="AZ39" ca="1">IFERROR(INDEX([1]CHW!A$6:A$82, SMALL(IF([1]CHW!AS$6:AS$82&lt;0, ROW([1]CHW!A$6:A$82)-ROW([1]CHW!A$6)+1),ROWS([1]CHW!A$6:A39))),"")</f>
        <v/>
      </c>
      <c r="BA39" s="35">
        <f ca="1">IFERROR(VLOOKUP(AZ39,$AQ$6:$AS$82,3,FALSE),0)</f>
        <v>0</v>
      </c>
      <c r="BC39">
        <f t="shared" si="16"/>
        <v>34</v>
      </c>
      <c r="BD39" t="str">
        <f ca="1">IFERROR(VLOOKUP(BC39,$AU$6:$AV$82,2,FALSE),"")</f>
        <v>CMRR</v>
      </c>
      <c r="BE39" t="str">
        <f ca="1">IFERROR(VLOOKUP(BC39,$AY$6:$AZ$82,2,FALSE),"")</f>
        <v/>
      </c>
    </row>
    <row r="40" spans="1:57" x14ac:dyDescent="0.25">
      <c r="A40" t="s">
        <v>65</v>
      </c>
      <c r="B40" s="31">
        <v>54.944249999999997</v>
      </c>
      <c r="C40" s="31">
        <v>55.830249999999978</v>
      </c>
      <c r="D40" s="31">
        <v>51.116749999999996</v>
      </c>
      <c r="E40" s="31">
        <v>48.758500000000005</v>
      </c>
      <c r="F40" s="31">
        <v>50.238249999999987</v>
      </c>
      <c r="G40" s="31">
        <v>51.776999999999987</v>
      </c>
      <c r="H40" s="31">
        <v>53.227999999999987</v>
      </c>
      <c r="I40" s="32">
        <f t="shared" si="17"/>
        <v>365.89299999999992</v>
      </c>
      <c r="K40" s="31">
        <v>67.367249999999999</v>
      </c>
      <c r="L40" s="31">
        <v>71.098000000000013</v>
      </c>
      <c r="M40" s="31">
        <v>55.696749999999987</v>
      </c>
      <c r="N40" s="31">
        <v>55.97949999999998</v>
      </c>
      <c r="O40" s="31">
        <v>60.862499999999997</v>
      </c>
      <c r="P40" s="31">
        <v>52.091249999999981</v>
      </c>
      <c r="Q40" s="31">
        <v>55.215749999999986</v>
      </c>
      <c r="R40" s="32">
        <f t="shared" si="3"/>
        <v>418.31099999999992</v>
      </c>
      <c r="T40">
        <v>-128.57591261349901</v>
      </c>
      <c r="U40">
        <v>1.45052579392723</v>
      </c>
      <c r="V40">
        <v>-0.459907934708635</v>
      </c>
      <c r="W40">
        <v>0.99061785921355605</v>
      </c>
      <c r="X40">
        <v>0.82023489367420199</v>
      </c>
      <c r="Z40" s="31">
        <f t="shared" si="6"/>
        <v>62.814725694433932</v>
      </c>
      <c r="AA40" s="31">
        <f t="shared" si="7"/>
        <v>66.384263918121619</v>
      </c>
      <c r="AB40" s="31">
        <f t="shared" si="8"/>
        <v>53.21301025047044</v>
      </c>
      <c r="AC40" s="31">
        <f t="shared" si="9"/>
        <v>57.896629609360069</v>
      </c>
      <c r="AD40" s="31">
        <f t="shared" si="10"/>
        <v>62.389002697179109</v>
      </c>
      <c r="AE40" s="31">
        <f t="shared" si="11"/>
        <v>52.445707280773142</v>
      </c>
      <c r="AF40" s="31">
        <f t="shared" si="12"/>
        <v>57.111547512735299</v>
      </c>
      <c r="AG40" s="32">
        <f t="shared" si="5"/>
        <v>412.2548869630736</v>
      </c>
      <c r="AI40" s="33">
        <f t="shared" si="13"/>
        <v>-0.12529666582833371</v>
      </c>
      <c r="AJ40" s="33">
        <f t="shared" si="13"/>
        <v>-0.15898367015320025</v>
      </c>
      <c r="AK40" s="33">
        <f t="shared" si="13"/>
        <v>-3.9393754283087397E-2</v>
      </c>
      <c r="AL40" s="33">
        <f t="shared" si="13"/>
        <v>-0.15783526037727619</v>
      </c>
      <c r="AM40" s="33">
        <f t="shared" si="13"/>
        <v>-0.19475792482460236</v>
      </c>
      <c r="AN40" s="33">
        <f t="shared" si="13"/>
        <v>-1.2750467396562441E-2</v>
      </c>
      <c r="AO40" s="33">
        <f t="shared" si="13"/>
        <v>-6.7999339570851594E-2</v>
      </c>
      <c r="AQ40" t="s">
        <v>65</v>
      </c>
      <c r="AR40" s="33">
        <f t="shared" si="14"/>
        <v>-0.11245927805636032</v>
      </c>
      <c r="AS40" s="34">
        <f t="shared" si="15"/>
        <v>-46.361886963073687</v>
      </c>
      <c r="AU40">
        <f ca="1">RANK(AW40,$AW$6:$AW$82)</f>
        <v>36</v>
      </c>
      <c r="AV40" t="str" cm="1">
        <f t="array" aca="1" ref="AV40" ca="1">IFERROR(INDEX([1]CHW!A$6:A$82, SMALL(IF([1]CHW!AS$6:AS$82&gt;0, ROW([1]CHW!A$6:A$82)-ROW([1]CHW!A$6)+1),ROWS([1]CHW!A$6:A40))),"")</f>
        <v>Sverdrup</v>
      </c>
      <c r="AW40" s="34">
        <f ca="1">IFERROR(VLOOKUP(AV40,$AQ$6:$AS$82,3,FALSE),0)</f>
        <v>13.000857407896728</v>
      </c>
      <c r="AY40">
        <f ca="1">RANK(BA40,$BA$6:$BA$82,1)</f>
        <v>20</v>
      </c>
      <c r="AZ40" t="str" cm="1">
        <f t="array" aca="1" ref="AZ40" ca="1">IFERROR(INDEX([1]CHW!A$6:A$82, SMALL(IF([1]CHW!AS$6:AS$82&lt;0, ROW([1]CHW!A$6:A$82)-ROW([1]CHW!A$6)+1),ROWS([1]CHW!A$6:A40))),"")</f>
        <v/>
      </c>
      <c r="BA40" s="35">
        <f ca="1">IFERROR(VLOOKUP(AZ40,$AQ$6:$AS$82,3,FALSE),0)</f>
        <v>0</v>
      </c>
      <c r="BC40">
        <f t="shared" si="16"/>
        <v>35</v>
      </c>
      <c r="BD40" t="str">
        <f ca="1">IFERROR(VLOOKUP(BC40,$AU$6:$AV$82,2,FALSE),"")</f>
        <v>Literature</v>
      </c>
      <c r="BE40" t="str">
        <f ca="1">IFERROR(VLOOKUP(BC40,$AY$6:$AZ$82,2,FALSE),"")</f>
        <v/>
      </c>
    </row>
    <row r="41" spans="1:57" x14ac:dyDescent="0.25">
      <c r="A41" t="s">
        <v>66</v>
      </c>
      <c r="B41" s="31">
        <v>12.592499999999996</v>
      </c>
      <c r="C41" s="31">
        <v>12.246500000000003</v>
      </c>
      <c r="D41" s="31">
        <v>11.751250000000001</v>
      </c>
      <c r="E41" s="31">
        <v>11.861500000000001</v>
      </c>
      <c r="F41" s="31">
        <v>11.348500000000005</v>
      </c>
      <c r="G41" s="31">
        <v>12.119499999999999</v>
      </c>
      <c r="H41" s="31">
        <v>12.444499999999998</v>
      </c>
      <c r="I41" s="32">
        <f t="shared" si="17"/>
        <v>84.364249999999998</v>
      </c>
      <c r="K41" s="31">
        <v>14.266249999999999</v>
      </c>
      <c r="L41" s="31">
        <v>13.526500000000004</v>
      </c>
      <c r="M41" s="31">
        <v>12.899250000000002</v>
      </c>
      <c r="N41" s="31">
        <v>12.488499999999995</v>
      </c>
      <c r="O41" s="31">
        <v>13.009500000000005</v>
      </c>
      <c r="P41" s="31">
        <v>13.092000000000002</v>
      </c>
      <c r="Q41" s="31">
        <v>12.901000000000002</v>
      </c>
      <c r="R41" s="32">
        <f t="shared" si="3"/>
        <v>92.183000000000007</v>
      </c>
      <c r="T41">
        <v>-8.1754080422790292</v>
      </c>
      <c r="U41">
        <v>0.217537270789736</v>
      </c>
      <c r="V41">
        <v>-0.104337351023628</v>
      </c>
      <c r="W41">
        <v>0.113199919765787</v>
      </c>
      <c r="X41">
        <v>0.87282414526142205</v>
      </c>
      <c r="Z41" s="31">
        <f t="shared" si="6"/>
        <v>11.89220186853516</v>
      </c>
      <c r="AA41" s="31">
        <f t="shared" si="7"/>
        <v>11.695872544360041</v>
      </c>
      <c r="AB41" s="31">
        <f t="shared" si="8"/>
        <v>10.796559438060649</v>
      </c>
      <c r="AC41" s="31">
        <f t="shared" si="9"/>
        <v>11.611937937836773</v>
      </c>
      <c r="AD41" s="31">
        <f t="shared" si="10"/>
        <v>11.343491868141093</v>
      </c>
      <c r="AE41" s="31">
        <f t="shared" si="11"/>
        <v>11.551405049339621</v>
      </c>
      <c r="AF41" s="31">
        <f t="shared" si="12"/>
        <v>12.270557403277445</v>
      </c>
      <c r="AG41" s="32">
        <f t="shared" si="5"/>
        <v>81.162026109550794</v>
      </c>
      <c r="AI41" s="33">
        <f t="shared" si="13"/>
        <v>5.8887171543708067E-2</v>
      </c>
      <c r="AJ41" s="33">
        <f t="shared" si="13"/>
        <v>4.7078783865978788E-2</v>
      </c>
      <c r="AK41" s="33">
        <f t="shared" si="13"/>
        <v>8.8425443995966108E-2</v>
      </c>
      <c r="AL41" s="33">
        <f t="shared" si="13"/>
        <v>2.1491852910274868E-2</v>
      </c>
      <c r="AM41" s="33">
        <f t="shared" si="13"/>
        <v>4.4149825442879018E-4</v>
      </c>
      <c r="AN41" s="33">
        <f t="shared" si="13"/>
        <v>4.9179727334801984E-2</v>
      </c>
      <c r="AO41" s="33">
        <f t="shared" si="13"/>
        <v>1.4175606780185286E-2</v>
      </c>
      <c r="AQ41" t="s">
        <v>66</v>
      </c>
      <c r="AR41" s="33">
        <f t="shared" si="14"/>
        <v>3.9454706147021387E-2</v>
      </c>
      <c r="AS41" s="34">
        <f t="shared" si="15"/>
        <v>3.2022238904492042</v>
      </c>
      <c r="AU41">
        <f ca="1">RANK(AW41,$AW$6:$AW$82)</f>
        <v>21</v>
      </c>
      <c r="AV41" t="str" cm="1">
        <f t="array" aca="1" ref="AV41" ca="1">IFERROR(INDEX([1]CHW!A$6:A$82, SMALL(IF([1]CHW!AS$6:AS$82&gt;0, ROW([1]CHW!A$6:A$82)-ROW([1]CHW!A$6)+1),ROWS([1]CHW!A$6:A41))),"")</f>
        <v>Vaughn</v>
      </c>
      <c r="AW41" s="34">
        <f ca="1">IFERROR(VLOOKUP(AV41,$AQ$6:$AS$82,3,FALSE),0)</f>
        <v>42.013599342822246</v>
      </c>
      <c r="AY41">
        <f ca="1">RANK(BA41,$BA$6:$BA$82,1)</f>
        <v>20</v>
      </c>
      <c r="AZ41" t="str" cm="1">
        <f t="array" aca="1" ref="AZ41" ca="1">IFERROR(INDEX([1]CHW!A$6:A$82, SMALL(IF([1]CHW!AS$6:AS$82&lt;0, ROW([1]CHW!A$6:A$82)-ROW([1]CHW!A$6)+1),ROWS([1]CHW!A$6:A41))),"")</f>
        <v/>
      </c>
      <c r="BA41" s="35">
        <f ca="1">IFERROR(VLOOKUP(AZ41,$AQ$6:$AS$82,3,FALSE),0)</f>
        <v>0</v>
      </c>
      <c r="BC41">
        <f t="shared" si="16"/>
        <v>36</v>
      </c>
      <c r="BD41" t="str">
        <f ca="1">IFERROR(VLOOKUP(BC41,$AU$6:$AV$82,2,FALSE),"")</f>
        <v>Sverdrup</v>
      </c>
      <c r="BE41" t="str">
        <f ca="1">IFERROR(VLOOKUP(BC41,$AY$6:$AZ$82,2,FALSE),"")</f>
        <v/>
      </c>
    </row>
    <row r="42" spans="1:57" x14ac:dyDescent="0.25">
      <c r="A42" t="s">
        <v>67</v>
      </c>
      <c r="B42" s="31">
        <v>4.5305000000000009</v>
      </c>
      <c r="C42" s="31">
        <v>4.290750000000001</v>
      </c>
      <c r="D42" s="31">
        <v>3.641</v>
      </c>
      <c r="E42" s="31">
        <v>3.1185000000000009</v>
      </c>
      <c r="F42" s="31">
        <v>4.1532499999999999</v>
      </c>
      <c r="G42" s="31">
        <v>4.25725</v>
      </c>
      <c r="H42" s="31">
        <v>4.4877499999999992</v>
      </c>
      <c r="I42" s="32">
        <f t="shared" si="17"/>
        <v>28.478999999999999</v>
      </c>
      <c r="K42" s="31">
        <v>12.207749999999997</v>
      </c>
      <c r="L42" s="31">
        <v>9.0537500000000009</v>
      </c>
      <c r="M42" s="31">
        <v>7.2664999999999988</v>
      </c>
      <c r="N42" s="31">
        <v>6.6730000000000009</v>
      </c>
      <c r="O42" s="31">
        <v>6.3885000000000005</v>
      </c>
      <c r="P42" s="31">
        <v>4.1192499999999992</v>
      </c>
      <c r="Q42" s="31">
        <v>3.0087500000000009</v>
      </c>
      <c r="R42" s="32">
        <f t="shared" si="3"/>
        <v>48.717500000000001</v>
      </c>
      <c r="T42">
        <v>-47.533248184783702</v>
      </c>
      <c r="U42">
        <v>0.61833740395006098</v>
      </c>
      <c r="V42">
        <v>-0.32694339249402898</v>
      </c>
      <c r="W42">
        <v>0.29139401145416699</v>
      </c>
      <c r="X42">
        <v>0.68096950616003005</v>
      </c>
      <c r="Z42" s="31">
        <f t="shared" si="6"/>
        <v>4.0071895364353445</v>
      </c>
      <c r="AA42" s="31">
        <f t="shared" si="7"/>
        <v>2.8852764854373874</v>
      </c>
      <c r="AB42" s="31">
        <f t="shared" si="8"/>
        <v>-0.19614930329851354</v>
      </c>
      <c r="AC42" s="31">
        <f t="shared" si="9"/>
        <v>3.1817306384899124</v>
      </c>
      <c r="AD42" s="31">
        <f t="shared" si="10"/>
        <v>2.5620548416110722E-2</v>
      </c>
      <c r="AE42" s="31">
        <f t="shared" si="11"/>
        <v>-1.6284952843604028</v>
      </c>
      <c r="AF42" s="31">
        <f t="shared" si="12"/>
        <v>0.43117239669096286</v>
      </c>
      <c r="AG42" s="32">
        <f t="shared" si="5"/>
        <v>8.7063450178108006</v>
      </c>
      <c r="AI42" s="33">
        <f t="shared" si="13"/>
        <v>0.13059289030540219</v>
      </c>
      <c r="AJ42" s="33">
        <f t="shared" si="13"/>
        <v>0.4871191796198186</v>
      </c>
      <c r="AK42" s="33">
        <f t="shared" si="13"/>
        <v>-19.562390682871175</v>
      </c>
      <c r="AL42" s="33">
        <f t="shared" si="13"/>
        <v>-1.9873033161575716E-2</v>
      </c>
      <c r="AM42" s="33">
        <f t="shared" si="13"/>
        <v>161.10620992751083</v>
      </c>
      <c r="AN42" s="33">
        <f t="shared" si="13"/>
        <v>-3.6142231057623539</v>
      </c>
      <c r="AO42" s="33">
        <f t="shared" si="13"/>
        <v>9.4082497730403993</v>
      </c>
      <c r="AQ42" t="s">
        <v>67</v>
      </c>
      <c r="AR42" s="33">
        <f t="shared" si="14"/>
        <v>2.2710626493367485</v>
      </c>
      <c r="AS42" s="34">
        <f t="shared" si="15"/>
        <v>19.772654982189199</v>
      </c>
      <c r="AU42">
        <f ca="1">RANK(AW42,$AW$6:$AW$82)</f>
        <v>42</v>
      </c>
      <c r="AV42" t="str" cm="1">
        <f t="array" aca="1" ref="AV42" ca="1">IFERROR(INDEX([1]CHW!A$6:A$82, SMALL(IF([1]CHW!AS$6:AS$82&gt;0, ROW([1]CHW!A$6:A$82)-ROW([1]CHW!A$6)+1),ROWS([1]CHW!A$6:A42))),"")</f>
        <v>Cog Sci 1</v>
      </c>
      <c r="AW42" s="34">
        <f ca="1">IFERROR(VLOOKUP(AV42,$AQ$6:$AS$82,3,FALSE),0)</f>
        <v>8.2350647901546781E-3</v>
      </c>
      <c r="AY42">
        <f ca="1">RANK(BA42,$BA$6:$BA$82,1)</f>
        <v>20</v>
      </c>
      <c r="AZ42" t="str" cm="1">
        <f t="array" aca="1" ref="AZ42" ca="1">IFERROR(INDEX([1]CHW!A$6:A$82, SMALL(IF([1]CHW!AS$6:AS$82&lt;0, ROW([1]CHW!A$6:A$82)-ROW([1]CHW!A$6)+1),ROWS([1]CHW!A$6:A42))),"")</f>
        <v/>
      </c>
      <c r="BA42" s="35">
        <f ca="1">IFERROR(VLOOKUP(AZ42,$AQ$6:$AS$82,3,FALSE),0)</f>
        <v>0</v>
      </c>
      <c r="BC42">
        <f t="shared" si="16"/>
        <v>37</v>
      </c>
      <c r="BD42" t="str">
        <f ca="1">IFERROR(VLOOKUP(BC42,$AU$6:$AV$82,2,FALSE),"")</f>
        <v xml:space="preserve">Hubbs 2 </v>
      </c>
      <c r="BE42" t="str">
        <f ca="1">IFERROR(VLOOKUP(BC42,$AY$6:$AZ$82,2,FALSE),"")</f>
        <v/>
      </c>
    </row>
    <row r="43" spans="1:57" x14ac:dyDescent="0.25">
      <c r="A43" t="s">
        <v>68</v>
      </c>
      <c r="B43" s="31">
        <v>39.175749999999987</v>
      </c>
      <c r="C43" s="31">
        <v>37.056000000000012</v>
      </c>
      <c r="D43" s="31">
        <v>34.135750000000009</v>
      </c>
      <c r="E43" s="31">
        <v>33.547250000000005</v>
      </c>
      <c r="F43" s="31">
        <v>30.768250000000009</v>
      </c>
      <c r="G43" s="31">
        <v>37.66899999999999</v>
      </c>
      <c r="H43" s="31">
        <v>36.52500000000002</v>
      </c>
      <c r="I43" s="32">
        <f t="shared" si="17"/>
        <v>248.87700000000007</v>
      </c>
      <c r="K43" s="31">
        <v>67.242499999999993</v>
      </c>
      <c r="L43" s="31">
        <v>55.156750000000009</v>
      </c>
      <c r="M43" s="31">
        <v>40.774749999999983</v>
      </c>
      <c r="N43" s="31">
        <v>39.392250000000018</v>
      </c>
      <c r="O43" s="31">
        <v>40.522749999999981</v>
      </c>
      <c r="P43" s="31">
        <v>42.399249999999988</v>
      </c>
      <c r="Q43" s="31">
        <v>45.113750000000017</v>
      </c>
      <c r="R43" s="32">
        <f t="shared" si="3"/>
        <v>330.60199999999998</v>
      </c>
      <c r="T43">
        <v>-239.92136131039101</v>
      </c>
      <c r="U43">
        <v>2.8747985526403799</v>
      </c>
      <c r="V43">
        <v>-1.3315527287531499</v>
      </c>
      <c r="W43">
        <v>1.5432458238778199</v>
      </c>
      <c r="X43">
        <v>0.84282850058697301</v>
      </c>
      <c r="Z43" s="31">
        <f t="shared" si="6"/>
        <v>38.130443342693411</v>
      </c>
      <c r="AA43" s="31">
        <f t="shared" si="7"/>
        <v>32.46716216551814</v>
      </c>
      <c r="AB43" s="31">
        <f t="shared" si="8"/>
        <v>15.30075277199262</v>
      </c>
      <c r="AC43" s="31">
        <f t="shared" si="9"/>
        <v>29.364812326531847</v>
      </c>
      <c r="AD43" s="31">
        <f t="shared" si="10"/>
        <v>21.039873504639225</v>
      </c>
      <c r="AE43" s="31">
        <f t="shared" si="11"/>
        <v>24.171012655711245</v>
      </c>
      <c r="AF43" s="31">
        <f t="shared" si="12"/>
        <v>38.005462320829857</v>
      </c>
      <c r="AG43" s="32">
        <f t="shared" si="5"/>
        <v>198.47951908791634</v>
      </c>
      <c r="AI43" s="33">
        <f t="shared" si="13"/>
        <v>2.7413965474043671E-2</v>
      </c>
      <c r="AJ43" s="33">
        <f t="shared" si="13"/>
        <v>0.14133781730253786</v>
      </c>
      <c r="AK43" s="33">
        <f t="shared" si="13"/>
        <v>1.2309850050308671</v>
      </c>
      <c r="AL43" s="33">
        <f t="shared" ref="AL43:AO83" si="18">IFERROR((E43-AC43)/AC43,"")</f>
        <v>0.14243025383442415</v>
      </c>
      <c r="AM43" s="33">
        <f t="shared" si="18"/>
        <v>0.46237808859524315</v>
      </c>
      <c r="AN43" s="33">
        <f t="shared" si="18"/>
        <v>0.55843698137733488</v>
      </c>
      <c r="AO43" s="33">
        <f t="shared" si="18"/>
        <v>-3.8953935314146454E-2</v>
      </c>
      <c r="AQ43" t="s">
        <v>68</v>
      </c>
      <c r="AR43" s="33">
        <f t="shared" si="14"/>
        <v>0.25391779032757633</v>
      </c>
      <c r="AS43" s="34">
        <f t="shared" si="15"/>
        <v>50.397480912083722</v>
      </c>
      <c r="AU43">
        <f ca="1">RANK(AW43,$AW$6:$AW$82)</f>
        <v>33</v>
      </c>
      <c r="AV43" t="str" cm="1">
        <f t="array" aca="1" ref="AV43" ca="1">IFERROR(INDEX([1]CHW!A$6:A$82, SMALL(IF([1]CHW!AS$6:AS$82&gt;0, ROW([1]CHW!A$6:A$82)-ROW([1]CHW!A$6)+1),ROWS([1]CHW!A$6:A43))),"")</f>
        <v>Cog Sci 2</v>
      </c>
      <c r="AW43" s="34">
        <f ca="1">IFERROR(VLOOKUP(AV43,$AQ$6:$AS$82,3,FALSE),0)</f>
        <v>18.926791996112271</v>
      </c>
      <c r="AY43">
        <f ca="1">RANK(BA43,$BA$6:$BA$82,1)</f>
        <v>20</v>
      </c>
      <c r="AZ43" t="str" cm="1">
        <f t="array" aca="1" ref="AZ43" ca="1">IFERROR(INDEX([1]CHW!A$6:A$82, SMALL(IF([1]CHW!AS$6:AS$82&lt;0, ROW([1]CHW!A$6:A$82)-ROW([1]CHW!A$6)+1),ROWS([1]CHW!A$6:A43))),"")</f>
        <v/>
      </c>
      <c r="BA43" s="35">
        <f ca="1">IFERROR(VLOOKUP(AZ43,$AQ$6:$AS$82,3,FALSE),0)</f>
        <v>0</v>
      </c>
      <c r="BC43">
        <f t="shared" si="16"/>
        <v>38</v>
      </c>
      <c r="BD43" t="str">
        <f ca="1">IFERROR(VLOOKUP(BC43,$AU$6:$AV$82,2,FALSE),"")</f>
        <v>CSE EBU 2</v>
      </c>
      <c r="BE43" t="str">
        <f ca="1">IFERROR(VLOOKUP(BC43,$AY$6:$AZ$82,2,FALSE),"")</f>
        <v/>
      </c>
    </row>
    <row r="44" spans="1:57" x14ac:dyDescent="0.25">
      <c r="A44" t="s">
        <v>69</v>
      </c>
      <c r="B44" s="31">
        <v>2.7812499999999991</v>
      </c>
      <c r="C44" s="31">
        <v>3.2495000000000007</v>
      </c>
      <c r="D44" s="31">
        <v>2.9362500000000007</v>
      </c>
      <c r="E44" s="31">
        <v>2.7082499999999996</v>
      </c>
      <c r="F44" s="31">
        <v>3.294</v>
      </c>
      <c r="G44" s="31">
        <v>2.7795000000000001</v>
      </c>
      <c r="H44" s="31">
        <v>3.2180000000000004</v>
      </c>
      <c r="I44" s="32">
        <f t="shared" si="17"/>
        <v>20.966750000000001</v>
      </c>
      <c r="K44" s="31">
        <v>5.1317499999999994</v>
      </c>
      <c r="L44" s="31">
        <v>3.9535000000000005</v>
      </c>
      <c r="M44" s="31">
        <v>2.9627499999999998</v>
      </c>
      <c r="N44" s="31">
        <v>2.3160000000000007</v>
      </c>
      <c r="O44" s="31">
        <v>2.4612499999999997</v>
      </c>
      <c r="P44" s="31">
        <v>2.5080000000000005</v>
      </c>
      <c r="Q44" s="31">
        <v>2.2897499999999993</v>
      </c>
      <c r="R44" s="32">
        <f t="shared" si="3"/>
        <v>21.622999999999998</v>
      </c>
      <c r="T44">
        <v>-29.106526661413302</v>
      </c>
      <c r="U44">
        <v>0.33522190639015897</v>
      </c>
      <c r="V44">
        <v>-0.157693505788221</v>
      </c>
      <c r="W44">
        <v>0.177528400600795</v>
      </c>
      <c r="X44">
        <v>0.58003032981503</v>
      </c>
      <c r="Z44" s="31">
        <f t="shared" si="6"/>
        <v>1.6211015099971897</v>
      </c>
      <c r="AA44" s="31">
        <f t="shared" si="7"/>
        <v>1.2306783646774009</v>
      </c>
      <c r="AB44" s="31">
        <f t="shared" si="8"/>
        <v>-0.12634246252841663</v>
      </c>
      <c r="AC44" s="31">
        <f t="shared" si="9"/>
        <v>1.0669063504249916</v>
      </c>
      <c r="AD44" s="31">
        <f t="shared" si="10"/>
        <v>5.9468209276325013E-2</v>
      </c>
      <c r="AE44" s="31">
        <f t="shared" si="11"/>
        <v>0.27317104532510461</v>
      </c>
      <c r="AF44" s="31">
        <f t="shared" si="12"/>
        <v>1.3981462768576356</v>
      </c>
      <c r="AG44" s="32">
        <f t="shared" si="5"/>
        <v>5.5231292940302303</v>
      </c>
      <c r="AI44" s="33">
        <f t="shared" ref="AI44:AK83" si="19">IFERROR((B44-Z44)/Z44,"")</f>
        <v>0.7156544379536236</v>
      </c>
      <c r="AJ44" s="33">
        <f t="shared" si="19"/>
        <v>1.6404136883090457</v>
      </c>
      <c r="AK44" s="33">
        <f t="shared" si="19"/>
        <v>-24.240405016956089</v>
      </c>
      <c r="AL44" s="33">
        <f t="shared" si="18"/>
        <v>1.5384139844337743</v>
      </c>
      <c r="AM44" s="33">
        <f t="shared" si="18"/>
        <v>54.390939799348892</v>
      </c>
      <c r="AN44" s="33">
        <f t="shared" si="18"/>
        <v>9.1749436756449754</v>
      </c>
      <c r="AO44" s="33">
        <f t="shared" si="18"/>
        <v>1.3016189745414377</v>
      </c>
      <c r="AQ44" t="s">
        <v>69</v>
      </c>
      <c r="AR44" s="33">
        <f t="shared" si="14"/>
        <v>2.7961722211830664</v>
      </c>
      <c r="AS44" s="34">
        <f t="shared" si="15"/>
        <v>15.443620705969771</v>
      </c>
      <c r="AU44">
        <f ca="1">RANK(AW44,$AW$6:$AW$82)</f>
        <v>39</v>
      </c>
      <c r="AV44" t="str" cm="1">
        <f t="array" aca="1" ref="AV44" ca="1">IFERROR(INDEX([1]CHW!A$6:A$82, SMALL(IF([1]CHW!AS$6:AS$82&gt;0, ROW([1]CHW!A$6:A$82)-ROW([1]CHW!A$6)+1),ROWS([1]CHW!A$6:A44))),"")</f>
        <v>Mayer Annex 1</v>
      </c>
      <c r="AW44" s="34">
        <f ca="1">IFERROR(VLOOKUP(AV44,$AQ$6:$AS$82,3,FALSE),0)</f>
        <v>3.593589277423483</v>
      </c>
      <c r="AY44">
        <f ca="1">RANK(BA44,$BA$6:$BA$82,1)</f>
        <v>20</v>
      </c>
      <c r="AZ44" t="str" cm="1">
        <f t="array" aca="1" ref="AZ44" ca="1">IFERROR(INDEX([1]CHW!A$6:A$82, SMALL(IF([1]CHW!AS$6:AS$82&lt;0, ROW([1]CHW!A$6:A$82)-ROW([1]CHW!A$6)+1),ROWS([1]CHW!A$6:A44))),"")</f>
        <v/>
      </c>
      <c r="BA44" s="35">
        <f ca="1">IFERROR(VLOOKUP(AZ44,$AQ$6:$AS$82,3,FALSE),0)</f>
        <v>0</v>
      </c>
      <c r="BC44">
        <f t="shared" si="16"/>
        <v>39</v>
      </c>
      <c r="BD44" t="str">
        <f ca="1">IFERROR(VLOOKUP(BC44,$AU$6:$AV$82,2,FALSE),"")</f>
        <v>Mayer Annex 1</v>
      </c>
      <c r="BE44" t="str">
        <f ca="1">IFERROR(VLOOKUP(BC44,$AY$6:$AZ$82,2,FALSE),"")</f>
        <v/>
      </c>
    </row>
    <row r="45" spans="1:57" x14ac:dyDescent="0.25">
      <c r="A45" t="s">
        <v>70</v>
      </c>
      <c r="B45" s="31">
        <v>14.327500000000001</v>
      </c>
      <c r="C45" s="31">
        <v>12.426000000000002</v>
      </c>
      <c r="D45" s="31">
        <v>11.323499999999997</v>
      </c>
      <c r="E45" s="31">
        <v>11.713500000000003</v>
      </c>
      <c r="F45" s="31">
        <v>10.645250000000006</v>
      </c>
      <c r="G45" s="31">
        <v>12.757250000000004</v>
      </c>
      <c r="H45" s="31">
        <v>11.934000000000001</v>
      </c>
      <c r="I45" s="32">
        <f t="shared" si="17"/>
        <v>85.12700000000001</v>
      </c>
      <c r="K45" s="31">
        <v>34.197000000000003</v>
      </c>
      <c r="L45" s="31">
        <v>24.520249999999997</v>
      </c>
      <c r="M45" s="31">
        <v>21.437499999999993</v>
      </c>
      <c r="N45" s="31">
        <v>17.986499999999996</v>
      </c>
      <c r="O45" s="31">
        <v>18.871000000000002</v>
      </c>
      <c r="P45" s="31">
        <v>16.779250000000001</v>
      </c>
      <c r="Q45" s="31">
        <v>14.616749999999994</v>
      </c>
      <c r="R45" s="32">
        <f t="shared" si="3"/>
        <v>148.40824999999998</v>
      </c>
      <c r="T45">
        <v>-78.019924890497194</v>
      </c>
      <c r="U45">
        <v>1.0637025813777601</v>
      </c>
      <c r="V45">
        <v>-0.54037483967332101</v>
      </c>
      <c r="W45">
        <v>0.52332774170137997</v>
      </c>
      <c r="X45">
        <v>0.79145174277595398</v>
      </c>
      <c r="Z45" s="31">
        <f t="shared" si="6"/>
        <v>21.144596833629976</v>
      </c>
      <c r="AA45" s="31">
        <f t="shared" si="7"/>
        <v>14.609609587244059</v>
      </c>
      <c r="AB45" s="31">
        <f t="shared" si="8"/>
        <v>9.6787565919319078</v>
      </c>
      <c r="AC45" s="31">
        <f t="shared" si="9"/>
        <v>12.70653104674113</v>
      </c>
      <c r="AD45" s="31">
        <f t="shared" si="10"/>
        <v>9.1068822464552568</v>
      </c>
      <c r="AE45" s="31">
        <f t="shared" si="11"/>
        <v>7.8855014080183317</v>
      </c>
      <c r="AF45" s="31">
        <f t="shared" si="12"/>
        <v>10.753092858347548</v>
      </c>
      <c r="AG45" s="32">
        <f t="shared" si="5"/>
        <v>85.884970572368204</v>
      </c>
      <c r="AI45" s="33">
        <f t="shared" si="19"/>
        <v>-0.32240372740460793</v>
      </c>
      <c r="AJ45" s="33">
        <f t="shared" si="19"/>
        <v>-0.14946392469998718</v>
      </c>
      <c r="AK45" s="33">
        <f t="shared" si="19"/>
        <v>0.16993333724696905</v>
      </c>
      <c r="AL45" s="33">
        <f t="shared" si="18"/>
        <v>-7.8151231291077788E-2</v>
      </c>
      <c r="AM45" s="33">
        <f t="shared" si="18"/>
        <v>0.16892364608574359</v>
      </c>
      <c r="AN45" s="33">
        <f t="shared" si="18"/>
        <v>0.61781088353213154</v>
      </c>
      <c r="AO45" s="33">
        <f t="shared" si="18"/>
        <v>0.1098202309985376</v>
      </c>
      <c r="AQ45" t="s">
        <v>70</v>
      </c>
      <c r="AR45" s="33">
        <f t="shared" si="14"/>
        <v>-8.8254157545471189E-3</v>
      </c>
      <c r="AS45" s="34">
        <f t="shared" si="15"/>
        <v>-0.75797057236819398</v>
      </c>
      <c r="AU45">
        <f ca="1">RANK(AW45,$AW$6:$AW$82)</f>
        <v>2</v>
      </c>
      <c r="AV45" t="str" cm="1">
        <f t="array" aca="1" ref="AV45" ca="1">IFERROR(INDEX([1]CHW!A$6:A$82, SMALL(IF([1]CHW!AS$6:AS$82&gt;0, ROW([1]CHW!A$6:A$82)-ROW([1]CHW!A$6)+1),ROWS([1]CHW!A$6:A45))),"")</f>
        <v>BSB 1</v>
      </c>
      <c r="AW45" s="34">
        <f ca="1">IFERROR(VLOOKUP(AV45,$AQ$6:$AS$82,3,FALSE),0)</f>
        <v>294.70556391769185</v>
      </c>
      <c r="AY45">
        <f ca="1">RANK(BA45,$BA$6:$BA$82,1)</f>
        <v>20</v>
      </c>
      <c r="AZ45" t="str" cm="1">
        <f t="array" aca="1" ref="AZ45" ca="1">IFERROR(INDEX([1]CHW!A$6:A$82, SMALL(IF([1]CHW!AS$6:AS$82&lt;0, ROW([1]CHW!A$6:A$82)-ROW([1]CHW!A$6)+1),ROWS([1]CHW!A$6:A45))),"")</f>
        <v/>
      </c>
      <c r="BA45" s="35">
        <f ca="1">IFERROR(VLOOKUP(AZ45,$AQ$6:$AS$82,3,FALSE),0)</f>
        <v>0</v>
      </c>
      <c r="BC45">
        <f t="shared" si="16"/>
        <v>40</v>
      </c>
      <c r="BD45" t="str">
        <f ca="1">IFERROR(VLOOKUP(BC45,$AU$6:$AV$82,2,FALSE),"")</f>
        <v>Student Health</v>
      </c>
      <c r="BE45" t="str">
        <f ca="1">IFERROR(VLOOKUP(BC45,$AY$6:$AZ$82,2,FALSE),"")</f>
        <v/>
      </c>
    </row>
    <row r="46" spans="1:57" x14ac:dyDescent="0.25">
      <c r="A46" t="s">
        <v>71</v>
      </c>
      <c r="B46" s="31">
        <v>4.2997500000000013</v>
      </c>
      <c r="C46" s="31">
        <v>3.6415000000000002</v>
      </c>
      <c r="D46" s="31">
        <v>3.2494999999999989</v>
      </c>
      <c r="E46" s="31">
        <v>3.1569999999999987</v>
      </c>
      <c r="F46" s="31">
        <v>2.949749999999999</v>
      </c>
      <c r="G46" s="31">
        <v>4.1555</v>
      </c>
      <c r="H46" s="31">
        <v>3.9175</v>
      </c>
      <c r="I46" s="32">
        <f t="shared" si="17"/>
        <v>25.3705</v>
      </c>
      <c r="K46" s="31">
        <v>17.056000000000001</v>
      </c>
      <c r="L46" s="31">
        <v>9.8385000000000016</v>
      </c>
      <c r="M46" s="31">
        <v>9.7205000000000013</v>
      </c>
      <c r="N46" s="31">
        <v>5.3917500000000018</v>
      </c>
      <c r="O46" s="31">
        <v>5.2324999999999982</v>
      </c>
      <c r="P46" s="31">
        <v>8.094000000000003</v>
      </c>
      <c r="Q46" s="31">
        <v>5.0812499999999989</v>
      </c>
      <c r="R46" s="32">
        <f t="shared" si="3"/>
        <v>60.414499999999997</v>
      </c>
      <c r="T46">
        <v>-102.692712746197</v>
      </c>
      <c r="U46">
        <v>1.2718588218365601</v>
      </c>
      <c r="V46">
        <v>-0.67215169798177399</v>
      </c>
      <c r="W46">
        <v>0.59970712385076397</v>
      </c>
      <c r="X46">
        <v>0.76084321751304695</v>
      </c>
      <c r="Z46" s="31">
        <f t="shared" si="6"/>
        <v>0.20444737652605838</v>
      </c>
      <c r="AA46" s="31">
        <f t="shared" si="7"/>
        <v>-2.8386837443881152</v>
      </c>
      <c r="AB46" s="31">
        <f t="shared" si="8"/>
        <v>-5.6128700824978566</v>
      </c>
      <c r="AC46" s="31">
        <f t="shared" si="9"/>
        <v>-1.7783034118650676</v>
      </c>
      <c r="AD46" s="31">
        <f t="shared" si="10"/>
        <v>-7.8371755729848225</v>
      </c>
      <c r="AE46" s="31">
        <f t="shared" si="11"/>
        <v>-3.7132883117671778</v>
      </c>
      <c r="AF46" s="31">
        <f t="shared" si="12"/>
        <v>-0.21181629021335446</v>
      </c>
      <c r="AG46" s="32">
        <f t="shared" si="5"/>
        <v>-21.787690037190337</v>
      </c>
      <c r="AI46" s="33">
        <f t="shared" si="19"/>
        <v>20.031084247989678</v>
      </c>
      <c r="AJ46" s="33">
        <f t="shared" si="19"/>
        <v>-2.2828128555000178</v>
      </c>
      <c r="AK46" s="33">
        <f t="shared" si="19"/>
        <v>-1.5789373265796127</v>
      </c>
      <c r="AL46" s="33">
        <f t="shared" si="18"/>
        <v>-2.7752876021808714</v>
      </c>
      <c r="AM46" s="33">
        <f t="shared" si="18"/>
        <v>-1.3763792162788786</v>
      </c>
      <c r="AN46" s="33">
        <f t="shared" si="18"/>
        <v>-2.1190889721198003</v>
      </c>
      <c r="AO46" s="33">
        <f t="shared" si="18"/>
        <v>-19.49480035767812</v>
      </c>
      <c r="AQ46" t="s">
        <v>71</v>
      </c>
      <c r="AR46" s="33">
        <f t="shared" si="14"/>
        <v>-2.1644419374745101</v>
      </c>
      <c r="AS46" s="34">
        <f t="shared" si="15"/>
        <v>47.158190037190337</v>
      </c>
      <c r="AU46">
        <f ca="1">RANK(AW46,$AW$6:$AW$82)</f>
        <v>14</v>
      </c>
      <c r="AV46" t="str" cm="1">
        <f t="array" aca="1" ref="AV46" ca="1">IFERROR(INDEX([1]CHW!A$6:A$82, SMALL(IF([1]CHW!AS$6:AS$82&gt;0, ROW([1]CHW!A$6:A$82)-ROW([1]CHW!A$6)+1),ROWS([1]CHW!A$6:A46))),"")</f>
        <v xml:space="preserve">EBU 1 -1 </v>
      </c>
      <c r="AW46" s="34">
        <f ca="1">IFERROR(VLOOKUP(AV46,$AQ$6:$AS$82,3,FALSE),0)</f>
        <v>62.843050642173694</v>
      </c>
      <c r="AY46">
        <f ca="1">RANK(BA46,$BA$6:$BA$82,1)</f>
        <v>20</v>
      </c>
      <c r="AZ46" t="str" cm="1">
        <f t="array" aca="1" ref="AZ46" ca="1">IFERROR(INDEX([1]CHW!A$6:A$82, SMALL(IF([1]CHW!AS$6:AS$82&lt;0, ROW([1]CHW!A$6:A$82)-ROW([1]CHW!A$6)+1),ROWS([1]CHW!A$6:A46))),"")</f>
        <v/>
      </c>
      <c r="BA46" s="35">
        <f ca="1">IFERROR(VLOOKUP(AZ46,$AQ$6:$AS$82,3,FALSE),0)</f>
        <v>0</v>
      </c>
      <c r="BC46">
        <f t="shared" si="16"/>
        <v>41</v>
      </c>
      <c r="BD46" t="str">
        <f ca="1">IFERROR(VLOOKUP(BC46,$AU$6:$AV$82,2,FALSE),"")</f>
        <v>Pepper Canyon</v>
      </c>
      <c r="BE46" t="str">
        <f ca="1">IFERROR(VLOOKUP(BC46,$AY$6:$AZ$82,2,FALSE),"")</f>
        <v/>
      </c>
    </row>
    <row r="47" spans="1:57" x14ac:dyDescent="0.25">
      <c r="A47" t="s">
        <v>72</v>
      </c>
      <c r="B47" s="31">
        <v>3.4892499999999993</v>
      </c>
      <c r="C47" s="31">
        <v>3.5310000000000006</v>
      </c>
      <c r="D47" s="31">
        <v>3.5335000000000005</v>
      </c>
      <c r="E47" s="31">
        <v>3.5132500000000002</v>
      </c>
      <c r="F47" s="31">
        <v>3.1130000000000004</v>
      </c>
      <c r="G47" s="31">
        <v>1.01125</v>
      </c>
      <c r="H47" s="31">
        <v>0.77300000000000013</v>
      </c>
      <c r="I47" s="32">
        <f t="shared" si="17"/>
        <v>18.96425</v>
      </c>
      <c r="K47" s="31">
        <v>6.4437499999999996</v>
      </c>
      <c r="L47" s="31">
        <v>3.7522499999999992</v>
      </c>
      <c r="M47" s="31">
        <v>3.6502500000000002</v>
      </c>
      <c r="N47" s="31">
        <v>3.0702499999999993</v>
      </c>
      <c r="O47" s="31">
        <v>3.1304999999999996</v>
      </c>
      <c r="P47" s="31">
        <v>1.4482499999999998</v>
      </c>
      <c r="Q47" s="31">
        <v>1.215000000000001</v>
      </c>
      <c r="R47" s="32">
        <f t="shared" si="3"/>
        <v>22.710249999999998</v>
      </c>
      <c r="T47">
        <v>-17.0745940074587</v>
      </c>
      <c r="U47">
        <v>0.239728468697393</v>
      </c>
      <c r="V47">
        <v>-0.13246944493174001</v>
      </c>
      <c r="W47">
        <v>0.107259023764983</v>
      </c>
      <c r="X47">
        <v>0.488145154883601</v>
      </c>
      <c r="Z47" s="31">
        <f t="shared" si="6"/>
        <v>2.9911336322123159</v>
      </c>
      <c r="AA47" s="31">
        <f t="shared" si="7"/>
        <v>1.1791801861450422</v>
      </c>
      <c r="AB47" s="31">
        <f t="shared" si="8"/>
        <v>0.4774352747246362</v>
      </c>
      <c r="AC47" s="31">
        <f t="shared" si="9"/>
        <v>1.5286046820870935</v>
      </c>
      <c r="AD47" s="31">
        <f t="shared" si="10"/>
        <v>0.35744669847373522</v>
      </c>
      <c r="AE47" s="31">
        <f t="shared" si="11"/>
        <v>-1.0376525732016173</v>
      </c>
      <c r="AF47" s="31">
        <f t="shared" si="12"/>
        <v>6.7875214288805275E-2</v>
      </c>
      <c r="AG47" s="32">
        <f t="shared" si="5"/>
        <v>5.5640231147300119</v>
      </c>
      <c r="AI47" s="33">
        <f t="shared" si="19"/>
        <v>0.16653096418807084</v>
      </c>
      <c r="AJ47" s="33">
        <f t="shared" si="19"/>
        <v>1.9944533002572675</v>
      </c>
      <c r="AK47" s="33">
        <f t="shared" si="19"/>
        <v>6.4010032083154496</v>
      </c>
      <c r="AL47" s="33">
        <f t="shared" si="18"/>
        <v>1.2983378509629802</v>
      </c>
      <c r="AM47" s="33">
        <f t="shared" si="18"/>
        <v>7.7089907762254519</v>
      </c>
      <c r="AN47" s="33">
        <f t="shared" si="18"/>
        <v>-1.9745554785064969</v>
      </c>
      <c r="AO47" s="33">
        <f t="shared" si="18"/>
        <v>10.388545997231448</v>
      </c>
      <c r="AQ47" t="s">
        <v>72</v>
      </c>
      <c r="AR47" s="33">
        <f t="shared" si="14"/>
        <v>2.4083700964136305</v>
      </c>
      <c r="AS47" s="34">
        <f t="shared" si="15"/>
        <v>13.400226885269987</v>
      </c>
      <c r="AU47">
        <f ca="1">RANK(AW47,$AW$6:$AW$82)</f>
        <v>12</v>
      </c>
      <c r="AV47" t="str" cm="1">
        <f t="array" aca="1" ref="AV47" ca="1">IFERROR(INDEX([1]CHW!A$6:A$82, SMALL(IF([1]CHW!AS$6:AS$82&gt;0, ROW([1]CHW!A$6:A$82)-ROW([1]CHW!A$6)+1),ROWS([1]CHW!A$6:A47))),"")</f>
        <v>EBU 1 -2</v>
      </c>
      <c r="AW47" s="34">
        <f ca="1">IFERROR(VLOOKUP(AV47,$AQ$6:$AS$82,3,FALSE),0)</f>
        <v>68.655883660821416</v>
      </c>
      <c r="AY47">
        <f ca="1">RANK(BA47,$BA$6:$BA$82,1)</f>
        <v>20</v>
      </c>
      <c r="AZ47" t="str" cm="1">
        <f t="array" aca="1" ref="AZ47" ca="1">IFERROR(INDEX([1]CHW!A$6:A$82, SMALL(IF([1]CHW!AS$6:AS$82&lt;0, ROW([1]CHW!A$6:A$82)-ROW([1]CHW!A$6)+1),ROWS([1]CHW!A$6:A47))),"")</f>
        <v/>
      </c>
      <c r="BA47" s="35">
        <f ca="1">IFERROR(VLOOKUP(AZ47,$AQ$6:$AS$82,3,FALSE),0)</f>
        <v>0</v>
      </c>
      <c r="BC47">
        <f t="shared" si="16"/>
        <v>42</v>
      </c>
      <c r="BD47" t="str">
        <f ca="1">IFERROR(VLOOKUP(BC47,$AU$6:$AV$82,2,FALSE),"")</f>
        <v>Cog Sci 1</v>
      </c>
      <c r="BE47" t="str">
        <f ca="1">IFERROR(VLOOKUP(BC47,$AY$6:$AZ$82,2,FALSE),"")</f>
        <v/>
      </c>
    </row>
    <row r="48" spans="1:57" x14ac:dyDescent="0.25">
      <c r="A48" t="s">
        <v>73</v>
      </c>
      <c r="B48" s="31">
        <v>1.4217500000000005</v>
      </c>
      <c r="C48" s="31">
        <v>1.1987499999999991</v>
      </c>
      <c r="D48" s="31">
        <v>1.1892500000000001</v>
      </c>
      <c r="E48" s="31">
        <v>1.1620000000000001</v>
      </c>
      <c r="F48" s="31">
        <v>1.0452499999999996</v>
      </c>
      <c r="G48" s="31">
        <v>0.52824999999999966</v>
      </c>
      <c r="H48" s="31">
        <v>0.99575000000000002</v>
      </c>
      <c r="I48" s="32">
        <f t="shared" si="17"/>
        <v>7.5409999999999995</v>
      </c>
      <c r="K48" s="31">
        <v>8.6982500000000034</v>
      </c>
      <c r="L48" s="31">
        <v>4.7660000000000009</v>
      </c>
      <c r="M48" s="31">
        <v>4.0177499999999986</v>
      </c>
      <c r="N48" s="31">
        <v>4.1107499999999986</v>
      </c>
      <c r="O48" s="31">
        <v>3.0062499999999988</v>
      </c>
      <c r="P48" s="31">
        <v>2.7032499999999984</v>
      </c>
      <c r="Q48" s="31">
        <v>0.5847499999999991</v>
      </c>
      <c r="R48" s="32">
        <f t="shared" si="3"/>
        <v>27.886999999999997</v>
      </c>
      <c r="T48">
        <v>-24.047072378240301</v>
      </c>
      <c r="U48">
        <v>0.31185467169541198</v>
      </c>
      <c r="V48">
        <v>-0.16566171240470101</v>
      </c>
      <c r="W48">
        <v>0.146192959289767</v>
      </c>
      <c r="X48">
        <v>0.40766642577203199</v>
      </c>
      <c r="Z48" s="31">
        <f t="shared" si="6"/>
        <v>4.5255310313636734</v>
      </c>
      <c r="AA48" s="31">
        <f t="shared" si="7"/>
        <v>1.6305072226496629</v>
      </c>
      <c r="AB48" s="31">
        <f t="shared" si="8"/>
        <v>0.21634518997695285</v>
      </c>
      <c r="AC48" s="31">
        <f t="shared" si="9"/>
        <v>2.3246098146830905</v>
      </c>
      <c r="AD48" s="31">
        <f t="shared" si="10"/>
        <v>-0.24407872120304308</v>
      </c>
      <c r="AE48" s="31">
        <f t="shared" si="11"/>
        <v>-0.23028327708395979</v>
      </c>
      <c r="AF48" s="31">
        <f t="shared" si="12"/>
        <v>-0.73514812417552067</v>
      </c>
      <c r="AG48" s="32">
        <f t="shared" si="5"/>
        <v>7.4874831362108587</v>
      </c>
      <c r="AI48" s="33">
        <f t="shared" si="19"/>
        <v>-0.68583797345621433</v>
      </c>
      <c r="AJ48" s="33">
        <f t="shared" si="19"/>
        <v>-0.26479933155281266</v>
      </c>
      <c r="AK48" s="33">
        <f t="shared" si="19"/>
        <v>4.4970022681192514</v>
      </c>
      <c r="AL48" s="33">
        <f t="shared" si="18"/>
        <v>-0.50013116495491805</v>
      </c>
      <c r="AM48" s="33">
        <f t="shared" si="18"/>
        <v>-5.2824298441422997</v>
      </c>
      <c r="AN48" s="33">
        <f t="shared" si="18"/>
        <v>-3.2939138555310863</v>
      </c>
      <c r="AO48" s="33">
        <f t="shared" si="18"/>
        <v>-2.3544889352968807</v>
      </c>
      <c r="AQ48" t="s">
        <v>73</v>
      </c>
      <c r="AR48" s="33">
        <f t="shared" si="14"/>
        <v>7.1475104271451761E-3</v>
      </c>
      <c r="AS48" s="34">
        <f t="shared" si="15"/>
        <v>5.3516863789140778E-2</v>
      </c>
      <c r="AU48">
        <f ca="1">RANK(AW48,$AW$6:$AW$82)</f>
        <v>37</v>
      </c>
      <c r="AV48" t="str" cm="1">
        <f t="array" aca="1" ref="AV48" ca="1">IFERROR(INDEX([1]CHW!A$6:A$82, SMALL(IF([1]CHW!AS$6:AS$82&gt;0, ROW([1]CHW!A$6:A$82)-ROW([1]CHW!A$6)+1),ROWS([1]CHW!A$6:A48))),"")</f>
        <v xml:space="preserve">Hubbs 2 </v>
      </c>
      <c r="AW48" s="34">
        <f ca="1">IFERROR(VLOOKUP(AV48,$AQ$6:$AS$82,3,FALSE),0)</f>
        <v>7.3757500000000018</v>
      </c>
      <c r="AY48">
        <f ca="1">RANK(BA48,$BA$6:$BA$82,1)</f>
        <v>20</v>
      </c>
      <c r="AZ48" t="str" cm="1">
        <f t="array" aca="1" ref="AZ48" ca="1">IFERROR(INDEX([1]CHW!A$6:A$82, SMALL(IF([1]CHW!AS$6:AS$82&lt;0, ROW([1]CHW!A$6:A$82)-ROW([1]CHW!A$6)+1),ROWS([1]CHW!A$6:A48))),"")</f>
        <v/>
      </c>
      <c r="BA48" s="35">
        <f ca="1">IFERROR(VLOOKUP(AZ48,$AQ$6:$AS$82,3,FALSE),0)</f>
        <v>0</v>
      </c>
      <c r="BC48">
        <f t="shared" si="16"/>
        <v>43</v>
      </c>
      <c r="BD48" t="str">
        <f ca="1">IFERROR(VLOOKUP(BC48,$AU$6:$AV$82,2,FALSE),"")</f>
        <v>Bio</v>
      </c>
      <c r="BE48" t="str">
        <f ca="1">IFERROR(VLOOKUP(BC48,$AY$6:$AZ$82,2,FALSE),"")</f>
        <v/>
      </c>
    </row>
    <row r="49" spans="1:57" x14ac:dyDescent="0.25">
      <c r="A49" t="s">
        <v>74</v>
      </c>
      <c r="B49" s="31">
        <v>4.7482500000000005</v>
      </c>
      <c r="C49" s="31">
        <v>4.0462499999999997</v>
      </c>
      <c r="D49" s="31">
        <v>5.6812500000000021</v>
      </c>
      <c r="E49" s="31">
        <v>6.4537499999999985</v>
      </c>
      <c r="F49" s="31">
        <v>5.5737500000000013</v>
      </c>
      <c r="G49" s="31">
        <v>6.5157500000000024</v>
      </c>
      <c r="H49" s="31">
        <v>3.2877500000000004</v>
      </c>
      <c r="I49" s="32">
        <f t="shared" si="17"/>
        <v>36.306750000000008</v>
      </c>
      <c r="K49" s="31">
        <v>24.842500000000008</v>
      </c>
      <c r="L49" s="31">
        <v>19.156750000000002</v>
      </c>
      <c r="M49" s="31">
        <v>18.596999999999991</v>
      </c>
      <c r="N49" s="31">
        <v>17.016749999999998</v>
      </c>
      <c r="O49" s="31">
        <v>17.254499999999997</v>
      </c>
      <c r="P49" s="31">
        <v>18.409749999999992</v>
      </c>
      <c r="Q49" s="31">
        <v>16.590749999999993</v>
      </c>
      <c r="R49" s="32">
        <f t="shared" si="3"/>
        <v>131.86799999999997</v>
      </c>
      <c r="T49">
        <v>-104.169658812324</v>
      </c>
      <c r="U49">
        <v>1.3461973859030201</v>
      </c>
      <c r="V49">
        <v>-0.678379155532708</v>
      </c>
      <c r="W49">
        <v>0.667818230366231</v>
      </c>
      <c r="X49">
        <v>0.82050243520576005</v>
      </c>
      <c r="Z49" s="31">
        <f t="shared" si="6"/>
        <v>8.5870404520506298</v>
      </c>
      <c r="AA49" s="31">
        <f t="shared" si="7"/>
        <v>6.789049491683798</v>
      </c>
      <c r="AB49" s="31">
        <f t="shared" si="8"/>
        <v>3.9848237409385909</v>
      </c>
      <c r="AC49" s="31">
        <f t="shared" si="9"/>
        <v>10.515807059563929</v>
      </c>
      <c r="AD49" s="31">
        <f t="shared" si="10"/>
        <v>5.1923280866086223</v>
      </c>
      <c r="AE49" s="31">
        <f t="shared" si="11"/>
        <v>7.4021980657021125</v>
      </c>
      <c r="AF49" s="31">
        <f t="shared" si="12"/>
        <v>11.843435987800397</v>
      </c>
      <c r="AG49" s="32">
        <f t="shared" si="5"/>
        <v>54.31468288434808</v>
      </c>
      <c r="AI49" s="33">
        <f t="shared" si="19"/>
        <v>-0.44704464518202031</v>
      </c>
      <c r="AJ49" s="33">
        <f t="shared" si="19"/>
        <v>-0.40400346102110063</v>
      </c>
      <c r="AK49" s="33">
        <f t="shared" si="19"/>
        <v>0.42572178077362904</v>
      </c>
      <c r="AL49" s="33">
        <f t="shared" si="18"/>
        <v>-0.38628105637118609</v>
      </c>
      <c r="AM49" s="33">
        <f t="shared" si="18"/>
        <v>7.3458746641047748E-2</v>
      </c>
      <c r="AN49" s="33">
        <f t="shared" si="18"/>
        <v>-0.11975470770087113</v>
      </c>
      <c r="AO49" s="33">
        <f t="shared" si="18"/>
        <v>-0.72239897244459939</v>
      </c>
      <c r="AQ49" t="s">
        <v>74</v>
      </c>
      <c r="AR49" s="33">
        <f t="shared" si="14"/>
        <v>-0.33154815471706339</v>
      </c>
      <c r="AS49" s="34">
        <f t="shared" si="15"/>
        <v>-18.007932884348072</v>
      </c>
      <c r="AU49">
        <f ca="1">RANK(AW49,$AW$6:$AW$82)</f>
        <v>24</v>
      </c>
      <c r="AV49" t="str" cm="1">
        <f t="array" aca="1" ref="AV49" ca="1">IFERROR(INDEX([1]CHW!A$6:A$82, SMALL(IF([1]CHW!AS$6:AS$82&gt;0, ROW([1]CHW!A$6:A$82)-ROW([1]CHW!A$6)+1),ROWS([1]CHW!A$6:A49))),"")</f>
        <v>Hubbs 3</v>
      </c>
      <c r="AW49" s="34">
        <f ca="1">IFERROR(VLOOKUP(AV49,$AQ$6:$AS$82,3,FALSE),0)</f>
        <v>36.417250000000003</v>
      </c>
      <c r="AY49">
        <f ca="1">RANK(BA49,$BA$6:$BA$82,1)</f>
        <v>20</v>
      </c>
      <c r="AZ49" t="str" cm="1">
        <f t="array" aca="1" ref="AZ49" ca="1">IFERROR(INDEX([1]CHW!A$6:A$82, SMALL(IF([1]CHW!AS$6:AS$82&lt;0, ROW([1]CHW!A$6:A$82)-ROW([1]CHW!A$6)+1),ROWS([1]CHW!A$6:A49))),"")</f>
        <v/>
      </c>
      <c r="BA49" s="35">
        <f ca="1">IFERROR(VLOOKUP(AZ49,$AQ$6:$AS$82,3,FALSE),0)</f>
        <v>0</v>
      </c>
      <c r="BC49">
        <f t="shared" si="16"/>
        <v>44</v>
      </c>
      <c r="BD49" t="str">
        <f ca="1">IFERROR(VLOOKUP(BC49,$AU$6:$AV$82,2,FALSE),"")</f>
        <v/>
      </c>
      <c r="BE49" t="str">
        <f ca="1">IFERROR(VLOOKUP(BC49,$AY$6:$AZ$82,2,FALSE),"")</f>
        <v/>
      </c>
    </row>
    <row r="50" spans="1:57" x14ac:dyDescent="0.25">
      <c r="A50" t="s">
        <v>75</v>
      </c>
      <c r="B50" s="31">
        <v>4.1930000000000023</v>
      </c>
      <c r="C50" s="31">
        <v>2.6797500000000016</v>
      </c>
      <c r="D50" s="31">
        <v>2.7767500000000012</v>
      </c>
      <c r="E50" s="31">
        <v>3.2250000000000019</v>
      </c>
      <c r="F50" s="31">
        <v>2.3622500000000013</v>
      </c>
      <c r="G50" s="31">
        <v>3.9232500000000017</v>
      </c>
      <c r="H50" s="31">
        <v>2.4642500000000016</v>
      </c>
      <c r="I50" s="32">
        <f t="shared" si="17"/>
        <v>21.624250000000011</v>
      </c>
      <c r="K50" s="31">
        <v>21.10125</v>
      </c>
      <c r="L50" s="31">
        <v>15.666499999999996</v>
      </c>
      <c r="M50" s="31">
        <v>12.798250000000003</v>
      </c>
      <c r="N50" s="31">
        <v>10.626249999999999</v>
      </c>
      <c r="O50" s="31">
        <v>10.384749999999991</v>
      </c>
      <c r="P50" s="31">
        <v>9.9752500000000008</v>
      </c>
      <c r="Q50" s="31">
        <v>8.4052500000000023</v>
      </c>
      <c r="R50" s="32">
        <f t="shared" si="3"/>
        <v>88.957499999999982</v>
      </c>
      <c r="T50">
        <v>-86.971556135862201</v>
      </c>
      <c r="U50">
        <v>1.1079916872597899</v>
      </c>
      <c r="V50">
        <v>-0.54397236885599798</v>
      </c>
      <c r="W50">
        <v>0.564019318400384</v>
      </c>
      <c r="X50">
        <v>0.57806841906073303</v>
      </c>
      <c r="Z50" s="31">
        <f t="shared" si="6"/>
        <v>8.4093714986928774</v>
      </c>
      <c r="AA50" s="31">
        <f t="shared" si="7"/>
        <v>5.9438212451048678</v>
      </c>
      <c r="AB50" s="31">
        <f t="shared" si="8"/>
        <v>1.4746871378341666</v>
      </c>
      <c r="AC50" s="31">
        <f t="shared" si="9"/>
        <v>5.7486284478023535</v>
      </c>
      <c r="AD50" s="31">
        <f t="shared" si="10"/>
        <v>1.2269139263634248</v>
      </c>
      <c r="AE50" s="31">
        <f t="shared" si="11"/>
        <v>1.5630410983309186</v>
      </c>
      <c r="AF50" s="31">
        <f t="shared" si="12"/>
        <v>4.8696523519131816</v>
      </c>
      <c r="AG50" s="32">
        <f t="shared" si="5"/>
        <v>29.236115706041794</v>
      </c>
      <c r="AI50" s="33">
        <f t="shared" si="19"/>
        <v>-0.50138961031133578</v>
      </c>
      <c r="AJ50" s="33">
        <f t="shared" si="19"/>
        <v>-0.54915366907997876</v>
      </c>
      <c r="AK50" s="33">
        <f t="shared" si="19"/>
        <v>0.88294176355137899</v>
      </c>
      <c r="AL50" s="33">
        <f t="shared" si="18"/>
        <v>-0.43899661818761498</v>
      </c>
      <c r="AM50" s="33">
        <f t="shared" si="18"/>
        <v>0.92535918717763255</v>
      </c>
      <c r="AN50" s="33">
        <f t="shared" si="18"/>
        <v>1.5100107759094843</v>
      </c>
      <c r="AO50" s="33">
        <f t="shared" si="18"/>
        <v>-0.49395771568131536</v>
      </c>
      <c r="AQ50" t="s">
        <v>75</v>
      </c>
      <c r="AR50" s="33">
        <f t="shared" si="14"/>
        <v>-0.26035831102107559</v>
      </c>
      <c r="AS50" s="34">
        <f t="shared" si="15"/>
        <v>-7.6118657060417831</v>
      </c>
      <c r="AU50">
        <f ca="1">RANK(AW50,$AW$6:$AW$82)</f>
        <v>38</v>
      </c>
      <c r="AV50" t="str" cm="1">
        <f t="array" aca="1" ref="AV50" ca="1">IFERROR(INDEX([1]CHW!A$6:A$82, SMALL(IF([1]CHW!AS$6:AS$82&gt;0, ROW([1]CHW!A$6:A$82)-ROW([1]CHW!A$6)+1),ROWS([1]CHW!A$6:A50))),"")</f>
        <v>CSE EBU 2</v>
      </c>
      <c r="AW50" s="34">
        <f ca="1">IFERROR(VLOOKUP(AV50,$AQ$6:$AS$82,3,FALSE),0)</f>
        <v>4.2414420890251634</v>
      </c>
      <c r="AY50">
        <f ca="1">RANK(BA50,$BA$6:$BA$82,1)</f>
        <v>20</v>
      </c>
      <c r="AZ50" t="str" cm="1">
        <f t="array" aca="1" ref="AZ50" ca="1">IFERROR(INDEX([1]CHW!A$6:A$82, SMALL(IF([1]CHW!AS$6:AS$82&lt;0, ROW([1]CHW!A$6:A$82)-ROW([1]CHW!A$6)+1),ROWS([1]CHW!A$6:A50))),"")</f>
        <v/>
      </c>
      <c r="BA50" s="35">
        <f ca="1">IFERROR(VLOOKUP(AZ50,$AQ$6:$AS$82,3,FALSE),0)</f>
        <v>0</v>
      </c>
      <c r="BC50">
        <f t="shared" si="16"/>
        <v>45</v>
      </c>
      <c r="BD50" t="str">
        <f ca="1">IFERROR(VLOOKUP(BC50,$AU$6:$AV$82,2,FALSE),"")</f>
        <v/>
      </c>
      <c r="BE50" t="str">
        <f ca="1">IFERROR(VLOOKUP(BC50,$AY$6:$AZ$82,2,FALSE),"")</f>
        <v/>
      </c>
    </row>
    <row r="51" spans="1:57" x14ac:dyDescent="0.25">
      <c r="A51" t="s">
        <v>76</v>
      </c>
      <c r="B51" s="31">
        <v>4.7475000000000005</v>
      </c>
      <c r="C51" s="31">
        <v>3.1719999999999988</v>
      </c>
      <c r="D51" s="31">
        <v>2.5812499999999998</v>
      </c>
      <c r="E51" s="31">
        <v>2.8614999999999999</v>
      </c>
      <c r="F51" s="31">
        <v>1.5169999999999995</v>
      </c>
      <c r="G51" s="31">
        <v>6.1447500000000028</v>
      </c>
      <c r="H51" s="31">
        <v>4.2975000000000003</v>
      </c>
      <c r="I51" s="32">
        <f t="shared" si="17"/>
        <v>25.3215</v>
      </c>
      <c r="K51" s="31">
        <v>31.877750000000002</v>
      </c>
      <c r="L51" s="31">
        <v>20.967000000000002</v>
      </c>
      <c r="M51" s="31">
        <v>15.692999999999993</v>
      </c>
      <c r="N51" s="31">
        <v>14.180750000000003</v>
      </c>
      <c r="O51" s="31">
        <v>14.472</v>
      </c>
      <c r="P51" s="31">
        <v>14.710000000000004</v>
      </c>
      <c r="Q51" s="31">
        <v>13.175499999999998</v>
      </c>
      <c r="R51" s="32">
        <f t="shared" si="3"/>
        <v>125.07600000000001</v>
      </c>
      <c r="T51">
        <v>-211.35109253246199</v>
      </c>
      <c r="U51">
        <v>2.4718241104674199</v>
      </c>
      <c r="V51">
        <v>-1.24093226216173</v>
      </c>
      <c r="W51">
        <v>1.2308918482973901</v>
      </c>
      <c r="X51">
        <v>0.75681969846367303</v>
      </c>
      <c r="Z51" s="31">
        <f t="shared" si="6"/>
        <v>2.2538494903203876</v>
      </c>
      <c r="AA51" s="31">
        <f t="shared" si="7"/>
        <v>-1.5934230763556734</v>
      </c>
      <c r="AB51" s="31">
        <f t="shared" si="8"/>
        <v>-10.908438201985751</v>
      </c>
      <c r="AC51" s="31">
        <f t="shared" si="9"/>
        <v>2.3979282026322295</v>
      </c>
      <c r="AD51" s="31">
        <f t="shared" si="10"/>
        <v>-7.4254603880144519</v>
      </c>
      <c r="AE51" s="31">
        <f t="shared" si="11"/>
        <v>-5.2908368761269919</v>
      </c>
      <c r="AF51" s="31">
        <f t="shared" si="12"/>
        <v>4.5796464023464676</v>
      </c>
      <c r="AG51" s="32">
        <f t="shared" si="5"/>
        <v>-15.986734447183784</v>
      </c>
      <c r="AI51" s="33">
        <f t="shared" si="19"/>
        <v>1.1063961992089975</v>
      </c>
      <c r="AJ51" s="33">
        <f t="shared" si="19"/>
        <v>-2.9906828557138114</v>
      </c>
      <c r="AK51" s="33">
        <f t="shared" si="19"/>
        <v>-1.2366287411822265</v>
      </c>
      <c r="AL51" s="33">
        <f t="shared" si="18"/>
        <v>0.19332180040207336</v>
      </c>
      <c r="AM51" s="33">
        <f t="shared" si="18"/>
        <v>-1.2042970968438014</v>
      </c>
      <c r="AN51" s="33">
        <f t="shared" si="18"/>
        <v>-2.1613947176723567</v>
      </c>
      <c r="AO51" s="33">
        <f t="shared" si="18"/>
        <v>-6.160877446824372E-2</v>
      </c>
      <c r="AQ51" t="s">
        <v>76</v>
      </c>
      <c r="AR51" s="33">
        <f t="shared" si="14"/>
        <v>-2.5839069625917648</v>
      </c>
      <c r="AS51" s="34">
        <f t="shared" si="15"/>
        <v>41.308234447183786</v>
      </c>
      <c r="AU51">
        <f ca="1">RANK(AW51,$AW$6:$AW$82)</f>
        <v>1</v>
      </c>
      <c r="AV51" t="str" cm="1">
        <f t="array" aca="1" ref="AV51" ca="1">IFERROR(INDEX([1]CHW!A$6:A$82, SMALL(IF([1]CHW!AS$6:AS$82&gt;0, ROW([1]CHW!A$6:A$82)-ROW([1]CHW!A$6)+1),ROWS([1]CHW!A$6:A51))),"")</f>
        <v>Urey Annex</v>
      </c>
      <c r="AW51" s="34">
        <f ca="1">IFERROR(VLOOKUP(AV51,$AQ$6:$AS$82,3,FALSE),0)</f>
        <v>424.67500000000001</v>
      </c>
      <c r="AY51">
        <f ca="1">RANK(BA51,$BA$6:$BA$82,1)</f>
        <v>20</v>
      </c>
      <c r="AZ51" t="str" cm="1">
        <f t="array" aca="1" ref="AZ51" ca="1">IFERROR(INDEX([1]CHW!A$6:A$82, SMALL(IF([1]CHW!AS$6:AS$82&lt;0, ROW([1]CHW!A$6:A$82)-ROW([1]CHW!A$6)+1),ROWS([1]CHW!A$6:A51))),"")</f>
        <v/>
      </c>
      <c r="BA51" s="35">
        <f ca="1">IFERROR(VLOOKUP(AZ51,$AQ$6:$AS$82,3,FALSE),0)</f>
        <v>0</v>
      </c>
      <c r="BC51">
        <f t="shared" si="16"/>
        <v>46</v>
      </c>
      <c r="BD51" t="str">
        <f ca="1">IFERROR(VLOOKUP(BC51,$AU$6:$AV$82,2,FALSE),"")</f>
        <v/>
      </c>
      <c r="BE51" t="str">
        <f ca="1">IFERROR(VLOOKUP(BC51,$AY$6:$AZ$82,2,FALSE),"")</f>
        <v/>
      </c>
    </row>
    <row r="52" spans="1:57" x14ac:dyDescent="0.25">
      <c r="A52" t="s">
        <v>77</v>
      </c>
      <c r="B52" s="31">
        <v>12.68075</v>
      </c>
      <c r="C52" s="31">
        <v>13.193000000000001</v>
      </c>
      <c r="D52" s="31">
        <v>11.464499999999997</v>
      </c>
      <c r="E52" s="31">
        <v>10.866500000000002</v>
      </c>
      <c r="F52" s="31">
        <v>12.13625</v>
      </c>
      <c r="G52" s="31">
        <v>6.7135000000000007</v>
      </c>
      <c r="H52" s="31">
        <v>7.7372499999999977</v>
      </c>
      <c r="I52" s="32">
        <f t="shared" si="17"/>
        <v>74.791750000000008</v>
      </c>
      <c r="K52" s="31">
        <v>17.98725000000001</v>
      </c>
      <c r="L52" s="31">
        <v>13.922250000000007</v>
      </c>
      <c r="M52" s="31">
        <v>10.208500000000003</v>
      </c>
      <c r="N52" s="31">
        <v>9.6482500000000044</v>
      </c>
      <c r="O52" s="31">
        <v>10.957499999999998</v>
      </c>
      <c r="P52" s="31">
        <v>6.8122499999999979</v>
      </c>
      <c r="Q52" s="31">
        <v>5.6967500000000006</v>
      </c>
      <c r="R52" s="32">
        <f t="shared" si="3"/>
        <v>75.23275000000001</v>
      </c>
      <c r="T52">
        <v>-45.496392342169401</v>
      </c>
      <c r="U52">
        <v>0.56830873918915803</v>
      </c>
      <c r="V52">
        <v>-0.27146529689433502</v>
      </c>
      <c r="W52">
        <v>0.296843442293038</v>
      </c>
      <c r="X52">
        <v>0.64194531883351702</v>
      </c>
      <c r="Z52" s="31">
        <f t="shared" si="6"/>
        <v>11.838334764742452</v>
      </c>
      <c r="AA52" s="31">
        <f t="shared" si="7"/>
        <v>9.1751473361255353</v>
      </c>
      <c r="AB52" s="31">
        <f t="shared" si="8"/>
        <v>4.7697209502177156</v>
      </c>
      <c r="AC52" s="31">
        <f t="shared" si="9"/>
        <v>7.3948809021674187</v>
      </c>
      <c r="AD52" s="31">
        <f t="shared" si="10"/>
        <v>6.6647213442403181</v>
      </c>
      <c r="AE52" s="31">
        <f t="shared" si="11"/>
        <v>2.8376342961422578</v>
      </c>
      <c r="AF52" s="31">
        <f t="shared" si="12"/>
        <v>4.0785165821023979</v>
      </c>
      <c r="AG52" s="32">
        <f t="shared" si="5"/>
        <v>46.758956175738092</v>
      </c>
      <c r="AI52" s="33">
        <f t="shared" si="19"/>
        <v>7.115994369127597E-2</v>
      </c>
      <c r="AJ52" s="33">
        <f t="shared" si="19"/>
        <v>0.43790606479471728</v>
      </c>
      <c r="AK52" s="33">
        <f t="shared" si="19"/>
        <v>1.4035997324909955</v>
      </c>
      <c r="AL52" s="33">
        <f t="shared" si="18"/>
        <v>0.46946247596970248</v>
      </c>
      <c r="AM52" s="33">
        <f t="shared" si="18"/>
        <v>0.82096885573291101</v>
      </c>
      <c r="AN52" s="33">
        <f t="shared" si="18"/>
        <v>1.3658792146426171</v>
      </c>
      <c r="AO52" s="33">
        <f t="shared" si="18"/>
        <v>0.89707454763162742</v>
      </c>
      <c r="AQ52" t="s">
        <v>77</v>
      </c>
      <c r="AR52" s="33">
        <f t="shared" si="14"/>
        <v>0.59951710040112793</v>
      </c>
      <c r="AS52" s="34">
        <f t="shared" si="15"/>
        <v>28.032793824261915</v>
      </c>
      <c r="AU52">
        <f ca="1">RANK(AW52,$AW$6:$AW$82)</f>
        <v>43</v>
      </c>
      <c r="AV52" t="str" cm="1">
        <f t="array" aca="1" ref="AV52" ca="1">IFERROR(INDEX([1]CHW!A$6:A$82, SMALL(IF([1]CHW!AS$6:AS$82&gt;0, ROW([1]CHW!A$6:A$82)-ROW([1]CHW!A$6)+1),ROWS([1]CHW!A$6:A52))),"")</f>
        <v/>
      </c>
      <c r="AW52" s="34">
        <f ca="1">IFERROR(VLOOKUP(AV52,$AQ$6:$AS$82,3,FALSE),0)</f>
        <v>0</v>
      </c>
      <c r="AY52">
        <f ca="1">RANK(BA52,$BA$6:$BA$82,1)</f>
        <v>20</v>
      </c>
      <c r="AZ52" t="str" cm="1">
        <f t="array" aca="1" ref="AZ52" ca="1">IFERROR(INDEX([1]CHW!A$6:A$82, SMALL(IF([1]CHW!AS$6:AS$82&lt;0, ROW([1]CHW!A$6:A$82)-ROW([1]CHW!A$6)+1),ROWS([1]CHW!A$6:A52))),"")</f>
        <v/>
      </c>
      <c r="BA52" s="35">
        <f ca="1">IFERROR(VLOOKUP(AZ52,$AQ$6:$AS$82,3,FALSE),0)</f>
        <v>0</v>
      </c>
      <c r="BC52">
        <f t="shared" si="16"/>
        <v>47</v>
      </c>
      <c r="BD52" t="str">
        <f ca="1">IFERROR(VLOOKUP(BC52,$AU$6:$AV$82,2,FALSE),"")</f>
        <v/>
      </c>
      <c r="BE52" t="str">
        <f ca="1">IFERROR(VLOOKUP(BC52,$AY$6:$AZ$82,2,FALSE),"")</f>
        <v/>
      </c>
    </row>
    <row r="53" spans="1:57" x14ac:dyDescent="0.25">
      <c r="A53" t="s">
        <v>78</v>
      </c>
      <c r="B53" s="31">
        <v>31.559750000000008</v>
      </c>
      <c r="C53" s="31">
        <v>29.644500000000008</v>
      </c>
      <c r="D53" s="31">
        <v>25.853250000000003</v>
      </c>
      <c r="E53" s="31">
        <v>26.017999999999994</v>
      </c>
      <c r="F53" s="31">
        <v>26.537499999999998</v>
      </c>
      <c r="G53" s="31">
        <v>28.572000000000003</v>
      </c>
      <c r="H53" s="31">
        <v>28.886250000000018</v>
      </c>
      <c r="I53" s="32">
        <f t="shared" si="17"/>
        <v>197.07125000000002</v>
      </c>
      <c r="K53" s="31">
        <v>43.932999999999993</v>
      </c>
      <c r="L53" s="31">
        <v>48.689749999999997</v>
      </c>
      <c r="M53" s="31">
        <v>37.478500000000004</v>
      </c>
      <c r="N53" s="31">
        <v>33.923249999999989</v>
      </c>
      <c r="O53" s="31">
        <v>35.529000000000003</v>
      </c>
      <c r="P53" s="31">
        <v>33.229250000000008</v>
      </c>
      <c r="Q53" s="31">
        <v>34.671250000000008</v>
      </c>
      <c r="R53" s="32">
        <f t="shared" si="3"/>
        <v>267.45400000000001</v>
      </c>
      <c r="T53">
        <v>-184.025609636806</v>
      </c>
      <c r="U53">
        <v>2.3376621787149299</v>
      </c>
      <c r="V53">
        <v>-1.1288647400274801</v>
      </c>
      <c r="W53">
        <v>1.20879743868022</v>
      </c>
      <c r="X53">
        <v>0.85848782497409903</v>
      </c>
      <c r="Z53" s="31">
        <f t="shared" si="6"/>
        <v>18.055431507088571</v>
      </c>
      <c r="AA53" s="31">
        <f t="shared" si="7"/>
        <v>28.774617255263188</v>
      </c>
      <c r="AB53" s="31">
        <f t="shared" si="8"/>
        <v>14.508530660270431</v>
      </c>
      <c r="AC53" s="31">
        <f t="shared" si="9"/>
        <v>24.251796758710874</v>
      </c>
      <c r="AD53" s="31">
        <f t="shared" si="10"/>
        <v>17.215986154336768</v>
      </c>
      <c r="AE53" s="31">
        <f t="shared" si="11"/>
        <v>16.329102713274935</v>
      </c>
      <c r="AF53" s="31">
        <f t="shared" si="12"/>
        <v>27.698553273818398</v>
      </c>
      <c r="AG53" s="32">
        <f t="shared" si="5"/>
        <v>146.83401832276317</v>
      </c>
      <c r="AI53" s="33">
        <f t="shared" si="19"/>
        <v>0.74793662436755592</v>
      </c>
      <c r="AJ53" s="33">
        <f t="shared" si="19"/>
        <v>3.0230905836904201E-2</v>
      </c>
      <c r="AK53" s="33">
        <f t="shared" si="19"/>
        <v>0.78193440847841944</v>
      </c>
      <c r="AL53" s="33">
        <f t="shared" si="18"/>
        <v>7.282772731693482E-2</v>
      </c>
      <c r="AM53" s="33">
        <f t="shared" si="18"/>
        <v>0.54144524525625892</v>
      </c>
      <c r="AN53" s="33">
        <f t="shared" si="18"/>
        <v>0.74975934083457396</v>
      </c>
      <c r="AO53" s="33">
        <f t="shared" si="18"/>
        <v>4.2879377649816509E-2</v>
      </c>
      <c r="AQ53" t="s">
        <v>78</v>
      </c>
      <c r="AR53" s="33">
        <f t="shared" si="14"/>
        <v>0.34213619058499023</v>
      </c>
      <c r="AS53" s="34">
        <f t="shared" si="15"/>
        <v>50.237231677236849</v>
      </c>
      <c r="AU53">
        <f ca="1">RANK(AW53,$AW$6:$AW$82)</f>
        <v>43</v>
      </c>
      <c r="AV53" t="str" cm="1">
        <f t="array" aca="1" ref="AV53" ca="1">IFERROR(INDEX([1]CHW!A$6:A$82, SMALL(IF([1]CHW!AS$6:AS$82&gt;0, ROW([1]CHW!A$6:A$82)-ROW([1]CHW!A$6)+1),ROWS([1]CHW!A$6:A53))),"")</f>
        <v/>
      </c>
      <c r="AW53" s="34">
        <f ca="1">IFERROR(VLOOKUP(AV53,$AQ$6:$AS$82,3,FALSE),0)</f>
        <v>0</v>
      </c>
      <c r="AY53">
        <f ca="1">RANK(BA53,$BA$6:$BA$82,1)</f>
        <v>20</v>
      </c>
      <c r="AZ53" t="str" cm="1">
        <f t="array" aca="1" ref="AZ53" ca="1">IFERROR(INDEX([1]CHW!A$6:A$82, SMALL(IF([1]CHW!AS$6:AS$82&lt;0, ROW([1]CHW!A$6:A$82)-ROW([1]CHW!A$6)+1),ROWS([1]CHW!A$6:A53))),"")</f>
        <v/>
      </c>
      <c r="BA53" s="35">
        <f ca="1">IFERROR(VLOOKUP(AZ53,$AQ$6:$AS$82,3,FALSE),0)</f>
        <v>0</v>
      </c>
      <c r="BC53">
        <f t="shared" si="16"/>
        <v>48</v>
      </c>
      <c r="BD53" t="str">
        <f ca="1">IFERROR(VLOOKUP(BC53,$AU$6:$AV$82,2,FALSE),"")</f>
        <v/>
      </c>
      <c r="BE53" t="str">
        <f ca="1">IFERROR(VLOOKUP(BC53,$AY$6:$AZ$82,2,FALSE),"")</f>
        <v/>
      </c>
    </row>
    <row r="54" spans="1:57" x14ac:dyDescent="0.25">
      <c r="A54" t="s">
        <v>79</v>
      </c>
      <c r="B54" s="31">
        <v>24.043000000000003</v>
      </c>
      <c r="C54" s="31">
        <v>23.602749999999997</v>
      </c>
      <c r="D54" s="31">
        <v>19.406999999999996</v>
      </c>
      <c r="E54" s="31">
        <v>19.707249999999998</v>
      </c>
      <c r="F54" s="31">
        <v>18.658000000000005</v>
      </c>
      <c r="G54" s="31">
        <v>24.265249999999995</v>
      </c>
      <c r="H54" s="31">
        <v>20.193000000000005</v>
      </c>
      <c r="I54" s="32">
        <f t="shared" si="17"/>
        <v>149.87625</v>
      </c>
      <c r="K54" s="31">
        <v>71.599250000000026</v>
      </c>
      <c r="L54" s="31">
        <v>51.006750000000004</v>
      </c>
      <c r="M54" s="31">
        <v>34.717750000000009</v>
      </c>
      <c r="N54" s="31">
        <v>32.404499999999992</v>
      </c>
      <c r="O54" s="31">
        <v>29.861250000000002</v>
      </c>
      <c r="P54" s="31">
        <v>34.938000000000009</v>
      </c>
      <c r="Q54" s="31">
        <v>28.814000000000004</v>
      </c>
      <c r="R54" s="32">
        <f t="shared" si="3"/>
        <v>283.34150000000005</v>
      </c>
      <c r="T54">
        <v>-388.71270232128398</v>
      </c>
      <c r="U54">
        <v>4.5624061334168102</v>
      </c>
      <c r="V54">
        <v>-2.2305490348808901</v>
      </c>
      <c r="W54">
        <v>2.3318570985206701</v>
      </c>
      <c r="X54">
        <v>0.77974006469619395</v>
      </c>
      <c r="Z54" s="31">
        <f t="shared" si="6"/>
        <v>19.786176160854339</v>
      </c>
      <c r="AA54" s="31">
        <f t="shared" si="7"/>
        <v>11.269476277033185</v>
      </c>
      <c r="AB54" s="31">
        <f t="shared" si="8"/>
        <v>-11.45065689071437</v>
      </c>
      <c r="AC54" s="31">
        <f t="shared" si="9"/>
        <v>12.628553053702895</v>
      </c>
      <c r="AD54" s="31">
        <f t="shared" si="10"/>
        <v>-7.3455917956701562</v>
      </c>
      <c r="AE54" s="31">
        <f t="shared" si="11"/>
        <v>0.72155930005586555</v>
      </c>
      <c r="AF54" s="31">
        <f t="shared" si="12"/>
        <v>14.498009949472657</v>
      </c>
      <c r="AG54" s="32">
        <f t="shared" si="5"/>
        <v>40.107526054734414</v>
      </c>
      <c r="AI54" s="33">
        <f t="shared" si="19"/>
        <v>0.21514130898963249</v>
      </c>
      <c r="AJ54" s="33">
        <f t="shared" si="19"/>
        <v>1.0943963516833175</v>
      </c>
      <c r="AK54" s="33">
        <f t="shared" si="19"/>
        <v>-2.694837264378922</v>
      </c>
      <c r="AL54" s="33">
        <f t="shared" si="18"/>
        <v>0.56053111676333467</v>
      </c>
      <c r="AM54" s="33">
        <f t="shared" si="18"/>
        <v>-3.5400267968876142</v>
      </c>
      <c r="AN54" s="33">
        <f t="shared" si="18"/>
        <v>32.628906173229694</v>
      </c>
      <c r="AO54" s="33">
        <f t="shared" si="18"/>
        <v>0.39281184592748158</v>
      </c>
      <c r="AQ54" t="s">
        <v>79</v>
      </c>
      <c r="AR54" s="33">
        <f t="shared" si="14"/>
        <v>2.7368610019841437</v>
      </c>
      <c r="AS54" s="34">
        <f t="shared" si="15"/>
        <v>109.76872394526558</v>
      </c>
      <c r="AU54">
        <f ca="1">RANK(AW54,$AW$6:$AW$82)</f>
        <v>43</v>
      </c>
      <c r="AV54" t="str" cm="1">
        <f t="array" aca="1" ref="AV54" ca="1">IFERROR(INDEX([1]CHW!A$6:A$82, SMALL(IF([1]CHW!AS$6:AS$82&gt;0, ROW([1]CHW!A$6:A$82)-ROW([1]CHW!A$6)+1),ROWS([1]CHW!A$6:A54))),"")</f>
        <v/>
      </c>
      <c r="AW54" s="34">
        <f ca="1">IFERROR(VLOOKUP(AV54,$AQ$6:$AS$82,3,FALSE),0)</f>
        <v>0</v>
      </c>
      <c r="AY54">
        <f ca="1">RANK(BA54,$BA$6:$BA$82,1)</f>
        <v>20</v>
      </c>
      <c r="AZ54" t="str" cm="1">
        <f t="array" aca="1" ref="AZ54" ca="1">IFERROR(INDEX([1]CHW!A$6:A$82, SMALL(IF([1]CHW!AS$6:AS$82&lt;0, ROW([1]CHW!A$6:A$82)-ROW([1]CHW!A$6)+1),ROWS([1]CHW!A$6:A54))),"")</f>
        <v/>
      </c>
      <c r="BA54" s="35">
        <f ca="1">IFERROR(VLOOKUP(AZ54,$AQ$6:$AS$82,3,FALSE),0)</f>
        <v>0</v>
      </c>
      <c r="BC54">
        <f t="shared" si="16"/>
        <v>49</v>
      </c>
      <c r="BD54" t="str">
        <f ca="1">IFERROR(VLOOKUP(BC54,$AU$6:$AV$82,2,FALSE),"")</f>
        <v/>
      </c>
      <c r="BE54" t="str">
        <f ca="1">IFERROR(VLOOKUP(BC54,$AY$6:$AZ$82,2,FALSE),"")</f>
        <v/>
      </c>
    </row>
    <row r="55" spans="1:57" x14ac:dyDescent="0.25">
      <c r="A55" t="s">
        <v>80</v>
      </c>
      <c r="B55" s="31">
        <v>52.263249999999985</v>
      </c>
      <c r="C55" s="31">
        <v>41.469750000000012</v>
      </c>
      <c r="D55" s="31">
        <v>39.840999999999994</v>
      </c>
      <c r="E55" s="31">
        <v>46.39</v>
      </c>
      <c r="F55" s="31">
        <v>39.273250000000012</v>
      </c>
      <c r="G55" s="31">
        <v>47.800250000000013</v>
      </c>
      <c r="H55" s="31">
        <v>43.190250000000013</v>
      </c>
      <c r="I55" s="32">
        <f t="shared" si="17"/>
        <v>310.22775000000001</v>
      </c>
      <c r="K55" s="31">
        <v>71.398750000000007</v>
      </c>
      <c r="L55" s="31">
        <v>58.063750000000027</v>
      </c>
      <c r="M55" s="31">
        <v>60.892749999999999</v>
      </c>
      <c r="N55" s="31">
        <v>61.37375000000003</v>
      </c>
      <c r="O55" s="31">
        <v>60.47825000000001</v>
      </c>
      <c r="P55" s="31">
        <v>59.356750000000027</v>
      </c>
      <c r="Q55" s="31">
        <v>59.212249999999983</v>
      </c>
      <c r="R55" s="32">
        <f t="shared" si="3"/>
        <v>430.77625000000012</v>
      </c>
      <c r="T55">
        <v>-121.463685376523</v>
      </c>
      <c r="U55">
        <v>1.6945519126833299</v>
      </c>
      <c r="V55">
        <v>-0.79937407556047402</v>
      </c>
      <c r="W55">
        <v>0.89517783711809895</v>
      </c>
      <c r="X55">
        <v>0.34471858031984098</v>
      </c>
      <c r="Z55" s="31">
        <f t="shared" si="6"/>
        <v>53.545671586242463</v>
      </c>
      <c r="AA55" s="31">
        <f t="shared" si="7"/>
        <v>44.228955553068459</v>
      </c>
      <c r="AB55" s="31">
        <f t="shared" si="8"/>
        <v>45.16818974813431</v>
      </c>
      <c r="AC55" s="31">
        <f t="shared" si="9"/>
        <v>54.986126252698426</v>
      </c>
      <c r="AD55" s="31">
        <f t="shared" si="10"/>
        <v>48.217663209099435</v>
      </c>
      <c r="AE55" s="31">
        <f t="shared" si="11"/>
        <v>47.95911279231121</v>
      </c>
      <c r="AF55" s="31">
        <f t="shared" si="12"/>
        <v>54.647471681876986</v>
      </c>
      <c r="AG55" s="32">
        <f t="shared" si="5"/>
        <v>348.75319082343134</v>
      </c>
      <c r="AI55" s="33">
        <f t="shared" si="19"/>
        <v>-2.3950051390745311E-2</v>
      </c>
      <c r="AJ55" s="33">
        <f t="shared" si="19"/>
        <v>-6.2384596664458718E-2</v>
      </c>
      <c r="AK55" s="33">
        <f t="shared" si="19"/>
        <v>-0.11794118333808934</v>
      </c>
      <c r="AL55" s="33">
        <f t="shared" si="18"/>
        <v>-0.15633263949515944</v>
      </c>
      <c r="AM55" s="33">
        <f t="shared" si="18"/>
        <v>-0.18550076079612815</v>
      </c>
      <c r="AN55" s="33">
        <f t="shared" si="18"/>
        <v>-3.3124631183057661E-3</v>
      </c>
      <c r="AO55" s="33">
        <f t="shared" si="18"/>
        <v>-0.20965693982282788</v>
      </c>
      <c r="AQ55" t="s">
        <v>80</v>
      </c>
      <c r="AR55" s="33">
        <f t="shared" si="14"/>
        <v>-0.11046620314059347</v>
      </c>
      <c r="AS55" s="34">
        <f t="shared" si="15"/>
        <v>-38.525440823431325</v>
      </c>
      <c r="AU55">
        <f ca="1">RANK(AW55,$AW$6:$AW$82)</f>
        <v>43</v>
      </c>
      <c r="AV55" t="str" cm="1">
        <f t="array" aca="1" ref="AV55" ca="1">IFERROR(INDEX([1]CHW!A$6:A$82, SMALL(IF([1]CHW!AS$6:AS$82&gt;0, ROW([1]CHW!A$6:A$82)-ROW([1]CHW!A$6)+1),ROWS([1]CHW!A$6:A55))),"")</f>
        <v/>
      </c>
      <c r="AW55" s="34">
        <f ca="1">IFERROR(VLOOKUP(AV55,$AQ$6:$AS$82,3,FALSE),0)</f>
        <v>0</v>
      </c>
      <c r="AY55">
        <f ca="1">RANK(BA55,$BA$6:$BA$82,1)</f>
        <v>20</v>
      </c>
      <c r="AZ55" t="str" cm="1">
        <f t="array" aca="1" ref="AZ55" ca="1">IFERROR(INDEX([1]CHW!A$6:A$82, SMALL(IF([1]CHW!AS$6:AS$82&lt;0, ROW([1]CHW!A$6:A$82)-ROW([1]CHW!A$6)+1),ROWS([1]CHW!A$6:A55))),"")</f>
        <v/>
      </c>
      <c r="BA55" s="35">
        <f ca="1">IFERROR(VLOOKUP(AZ55,$AQ$6:$AS$82,3,FALSE),0)</f>
        <v>0</v>
      </c>
      <c r="BC55">
        <f t="shared" si="16"/>
        <v>50</v>
      </c>
      <c r="BD55" t="str">
        <f ca="1">IFERROR(VLOOKUP(BC55,$AU$6:$AV$82,2,FALSE),"")</f>
        <v/>
      </c>
      <c r="BE55" t="str">
        <f ca="1">IFERROR(VLOOKUP(BC55,$AY$6:$AZ$82,2,FALSE),"")</f>
        <v/>
      </c>
    </row>
    <row r="56" spans="1:57" x14ac:dyDescent="0.25">
      <c r="A56" t="s">
        <v>81</v>
      </c>
      <c r="B56" s="31">
        <v>7.2389999999999972</v>
      </c>
      <c r="C56" s="31">
        <v>6.4869999999999983</v>
      </c>
      <c r="D56" s="31">
        <v>5.7164999999999999</v>
      </c>
      <c r="E56" s="31">
        <v>6.0052500000000011</v>
      </c>
      <c r="F56" s="31">
        <v>5.2055000000000007</v>
      </c>
      <c r="G56" s="31">
        <v>4.1337499999999983</v>
      </c>
      <c r="H56" s="31">
        <v>4.0367499999999987</v>
      </c>
      <c r="I56" s="32">
        <f t="shared" si="17"/>
        <v>38.82374999999999</v>
      </c>
      <c r="K56" s="31">
        <v>11.506499999999994</v>
      </c>
      <c r="L56" s="31">
        <v>6.5070000000000014</v>
      </c>
      <c r="M56" s="31">
        <v>4.1802500000000009</v>
      </c>
      <c r="N56" s="31">
        <v>3.9917499999999997</v>
      </c>
      <c r="O56" s="31">
        <v>3.2754999999999996</v>
      </c>
      <c r="P56" s="31">
        <v>1.6204999999999996</v>
      </c>
      <c r="Q56" s="31">
        <v>1.2352499999999993</v>
      </c>
      <c r="R56" s="32">
        <f t="shared" si="3"/>
        <v>32.316749999999992</v>
      </c>
      <c r="T56">
        <v>-58.876989708220698</v>
      </c>
      <c r="U56">
        <v>0.70094287946235201</v>
      </c>
      <c r="V56">
        <v>-0.359454894262281</v>
      </c>
      <c r="W56">
        <v>0.34148798519776102</v>
      </c>
      <c r="X56">
        <v>0.74244442816845402</v>
      </c>
      <c r="Z56" s="31">
        <f t="shared" si="6"/>
        <v>2.7444078073951008</v>
      </c>
      <c r="AA56" s="31">
        <f t="shared" si="7"/>
        <v>-0.13074411288316057</v>
      </c>
      <c r="AB56" s="31">
        <f t="shared" si="8"/>
        <v>-3.7330689652499345</v>
      </c>
      <c r="AC56" s="31">
        <f t="shared" si="9"/>
        <v>0.40161308817701169</v>
      </c>
      <c r="AD56" s="31">
        <f t="shared" si="10"/>
        <v>-3.3391136339757721</v>
      </c>
      <c r="AE56" s="31">
        <f t="shared" si="11"/>
        <v>-4.3918973866131736</v>
      </c>
      <c r="AF56" s="31">
        <f t="shared" si="12"/>
        <v>-1.3978513860570363</v>
      </c>
      <c r="AG56" s="32">
        <f t="shared" si="5"/>
        <v>-9.846654589206965</v>
      </c>
      <c r="AI56" s="33">
        <f t="shared" si="19"/>
        <v>1.637727520120638</v>
      </c>
      <c r="AJ56" s="33">
        <f t="shared" si="19"/>
        <v>-50.61600072805652</v>
      </c>
      <c r="AK56" s="33">
        <f t="shared" si="19"/>
        <v>-2.5313137938819921</v>
      </c>
      <c r="AL56" s="33">
        <f t="shared" si="18"/>
        <v>13.952824439210449</v>
      </c>
      <c r="AM56" s="33">
        <f t="shared" si="18"/>
        <v>-2.5589466459103352</v>
      </c>
      <c r="AN56" s="33">
        <f t="shared" si="18"/>
        <v>-1.9412218993549288</v>
      </c>
      <c r="AO56" s="33">
        <f t="shared" si="18"/>
        <v>-3.8878248719891371</v>
      </c>
      <c r="AQ56" t="s">
        <v>81</v>
      </c>
      <c r="AR56" s="33">
        <f t="shared" si="14"/>
        <v>-4.9428365896530142</v>
      </c>
      <c r="AS56" s="34">
        <f t="shared" si="15"/>
        <v>48.670404589206953</v>
      </c>
      <c r="AU56">
        <f ca="1">RANK(AW56,$AW$6:$AW$82)</f>
        <v>43</v>
      </c>
      <c r="AV56" t="str" cm="1">
        <f t="array" aca="1" ref="AV56" ca="1">IFERROR(INDEX([1]CHW!A$6:A$82, SMALL(IF([1]CHW!AS$6:AS$82&gt;0, ROW([1]CHW!A$6:A$82)-ROW([1]CHW!A$6)+1),ROWS([1]CHW!A$6:A56))),"")</f>
        <v/>
      </c>
      <c r="AW56" s="34">
        <f ca="1">IFERROR(VLOOKUP(AV56,$AQ$6:$AS$82,3,FALSE),0)</f>
        <v>0</v>
      </c>
      <c r="AY56">
        <f ca="1">RANK(BA56,$BA$6:$BA$82,1)</f>
        <v>20</v>
      </c>
      <c r="AZ56" t="str" cm="1">
        <f t="array" aca="1" ref="AZ56" ca="1">IFERROR(INDEX([1]CHW!A$6:A$82, SMALL(IF([1]CHW!AS$6:AS$82&lt;0, ROW([1]CHW!A$6:A$82)-ROW([1]CHW!A$6)+1),ROWS([1]CHW!A$6:A56))),"")</f>
        <v/>
      </c>
      <c r="BA56" s="35">
        <f ca="1">IFERROR(VLOOKUP(AZ56,$AQ$6:$AS$82,3,FALSE),0)</f>
        <v>0</v>
      </c>
      <c r="BC56">
        <f t="shared" si="16"/>
        <v>51</v>
      </c>
      <c r="BD56" t="str">
        <f ca="1">IFERROR(VLOOKUP(BC56,$AU$6:$AV$82,2,FALSE),"")</f>
        <v/>
      </c>
      <c r="BE56" t="str">
        <f ca="1">IFERROR(VLOOKUP(BC56,$AY$6:$AZ$82,2,FALSE),"")</f>
        <v/>
      </c>
    </row>
    <row r="57" spans="1:57" x14ac:dyDescent="0.25">
      <c r="A57" t="s">
        <v>82</v>
      </c>
      <c r="B57" s="31">
        <v>49.575999999999993</v>
      </c>
      <c r="C57" s="31">
        <v>41.608249999999991</v>
      </c>
      <c r="D57" s="31">
        <v>38.651749999999986</v>
      </c>
      <c r="E57" s="31">
        <v>39.644749999999981</v>
      </c>
      <c r="F57" s="31">
        <v>37.949999999999996</v>
      </c>
      <c r="G57" s="31">
        <v>45.094999999999992</v>
      </c>
      <c r="H57" s="31">
        <v>43.93575000000002</v>
      </c>
      <c r="I57" s="32">
        <f t="shared" si="17"/>
        <v>296.4615</v>
      </c>
      <c r="K57" s="31">
        <v>159.21350000000018</v>
      </c>
      <c r="L57" s="31">
        <v>124.11149999999989</v>
      </c>
      <c r="M57" s="31">
        <v>101.34949999999999</v>
      </c>
      <c r="N57" s="31">
        <v>95.56324999999994</v>
      </c>
      <c r="O57" s="31">
        <v>106.22549999999997</v>
      </c>
      <c r="P57" s="31">
        <v>103.74174999999997</v>
      </c>
      <c r="Q57" s="31">
        <v>102.85025</v>
      </c>
      <c r="R57" s="32">
        <f t="shared" si="3"/>
        <v>793.05524999999989</v>
      </c>
      <c r="T57">
        <v>-619.47070624152695</v>
      </c>
      <c r="U57">
        <v>7.8118539704854699</v>
      </c>
      <c r="V57">
        <v>-3.9687990730528502</v>
      </c>
      <c r="W57">
        <v>3.8430548974083099</v>
      </c>
      <c r="X57">
        <v>0.81907738235487804</v>
      </c>
      <c r="Z57" s="31">
        <f t="shared" si="6"/>
        <v>63.343228325850419</v>
      </c>
      <c r="AA57" s="31">
        <f t="shared" si="7"/>
        <v>51.318812801995961</v>
      </c>
      <c r="AB57" s="31">
        <f t="shared" si="8"/>
        <v>14.979590143080614</v>
      </c>
      <c r="AC57" s="31">
        <f t="shared" si="9"/>
        <v>56.777996781273274</v>
      </c>
      <c r="AD57" s="31">
        <f t="shared" si="10"/>
        <v>34.502881719179655</v>
      </c>
      <c r="AE57" s="31">
        <f t="shared" si="11"/>
        <v>38.413482811657332</v>
      </c>
      <c r="AF57" s="31">
        <f t="shared" si="12"/>
        <v>74.468358812778931</v>
      </c>
      <c r="AG57" s="32">
        <f t="shared" si="5"/>
        <v>333.80435139581618</v>
      </c>
      <c r="AI57" s="33">
        <f t="shared" si="19"/>
        <v>-0.21734333234531417</v>
      </c>
      <c r="AJ57" s="33">
        <f t="shared" si="19"/>
        <v>-0.18922033211217024</v>
      </c>
      <c r="AK57" s="33">
        <f t="shared" si="19"/>
        <v>1.5802942290683459</v>
      </c>
      <c r="AL57" s="33">
        <f t="shared" si="18"/>
        <v>-0.30175856410144153</v>
      </c>
      <c r="AM57" s="33">
        <f t="shared" si="18"/>
        <v>9.9908126772614986E-2</v>
      </c>
      <c r="AN57" s="33">
        <f t="shared" si="18"/>
        <v>0.17393677165651383</v>
      </c>
      <c r="AO57" s="33">
        <f t="shared" si="18"/>
        <v>-0.41000781136510622</v>
      </c>
      <c r="AQ57" t="s">
        <v>82</v>
      </c>
      <c r="AR57" s="33">
        <f t="shared" si="14"/>
        <v>-0.11187047514409433</v>
      </c>
      <c r="AS57" s="34">
        <f t="shared" si="15"/>
        <v>-37.342851395816183</v>
      </c>
      <c r="AU57">
        <f ca="1">RANK(AW57,$AW$6:$AW$82)</f>
        <v>43</v>
      </c>
      <c r="AV57" t="str" cm="1">
        <f t="array" aca="1" ref="AV57" ca="1">IFERROR(INDEX([1]CHW!A$6:A$82, SMALL(IF([1]CHW!AS$6:AS$82&gt;0, ROW([1]CHW!A$6:A$82)-ROW([1]CHW!A$6)+1),ROWS([1]CHW!A$6:A57))),"")</f>
        <v/>
      </c>
      <c r="AW57" s="34">
        <f ca="1">IFERROR(VLOOKUP(AV57,$AQ$6:$AS$82,3,FALSE),0)</f>
        <v>0</v>
      </c>
      <c r="AY57">
        <f ca="1">RANK(BA57,$BA$6:$BA$82,1)</f>
        <v>20</v>
      </c>
      <c r="AZ57" t="str" cm="1">
        <f t="array" aca="1" ref="AZ57" ca="1">IFERROR(INDEX([1]CHW!A$6:A$82, SMALL(IF([1]CHW!AS$6:AS$82&lt;0, ROW([1]CHW!A$6:A$82)-ROW([1]CHW!A$6)+1),ROWS([1]CHW!A$6:A57))),"")</f>
        <v/>
      </c>
      <c r="BA57" s="35">
        <f ca="1">IFERROR(VLOOKUP(AZ57,$AQ$6:$AS$82,3,FALSE),0)</f>
        <v>0</v>
      </c>
      <c r="BC57">
        <f t="shared" si="16"/>
        <v>52</v>
      </c>
      <c r="BD57" t="str">
        <f ca="1">IFERROR(VLOOKUP(BC57,$AU$6:$AV$82,2,FALSE),"")</f>
        <v/>
      </c>
      <c r="BE57" t="str">
        <f ca="1">IFERROR(VLOOKUP(BC57,$AY$6:$AZ$82,2,FALSE),"")</f>
        <v/>
      </c>
    </row>
    <row r="58" spans="1:57" x14ac:dyDescent="0.25">
      <c r="A58" t="s">
        <v>83</v>
      </c>
      <c r="B58" s="31">
        <v>3.725750000000001</v>
      </c>
      <c r="C58" s="31">
        <v>3.0665</v>
      </c>
      <c r="D58" s="31">
        <v>1.9580000000000002</v>
      </c>
      <c r="E58" s="31">
        <v>2.53525</v>
      </c>
      <c r="F58" s="31">
        <v>2.6207499999999997</v>
      </c>
      <c r="G58" s="31">
        <v>4.4417499999999999</v>
      </c>
      <c r="H58" s="31">
        <v>6.2337499999999997</v>
      </c>
      <c r="I58" s="32">
        <f t="shared" si="17"/>
        <v>24.58175</v>
      </c>
      <c r="K58" s="31">
        <v>7.0930000000000009</v>
      </c>
      <c r="L58" s="31">
        <v>4.8174999999999981</v>
      </c>
      <c r="M58" s="31">
        <v>2.9142500000000005</v>
      </c>
      <c r="N58" s="31">
        <v>3.1460000000000008</v>
      </c>
      <c r="O58" s="31">
        <v>3.4362499999999998</v>
      </c>
      <c r="P58" s="31">
        <v>2.9617499999999999</v>
      </c>
      <c r="Q58" s="31">
        <v>5.4639999999999986</v>
      </c>
      <c r="R58" s="32">
        <f t="shared" si="3"/>
        <v>29.832750000000001</v>
      </c>
      <c r="T58">
        <v>-40.6373112911212</v>
      </c>
      <c r="U58">
        <v>0.48799972962315702</v>
      </c>
      <c r="V58">
        <v>-0.245442883231963</v>
      </c>
      <c r="W58">
        <v>0.24255684638959901</v>
      </c>
      <c r="X58">
        <v>0.78524125156288205</v>
      </c>
      <c r="Z58" s="31">
        <f t="shared" si="6"/>
        <v>1.222890858118018</v>
      </c>
      <c r="AA58" s="31">
        <f t="shared" si="7"/>
        <v>0.34915053996188927</v>
      </c>
      <c r="AB58" s="31">
        <f t="shared" si="8"/>
        <v>-2.3596467933575611</v>
      </c>
      <c r="AC58" s="31">
        <f t="shared" si="9"/>
        <v>0.80490191440975778</v>
      </c>
      <c r="AD58" s="31">
        <f t="shared" si="10"/>
        <v>-0.91106937126630561</v>
      </c>
      <c r="AE58" s="31">
        <f t="shared" si="11"/>
        <v>-1.00727986716227</v>
      </c>
      <c r="AF58" s="31">
        <f t="shared" si="12"/>
        <v>3.7552748495479307</v>
      </c>
      <c r="AG58" s="32">
        <f t="shared" si="5"/>
        <v>1.854222130251459</v>
      </c>
      <c r="AI58" s="33">
        <f t="shared" si="19"/>
        <v>2.0466741780487157</v>
      </c>
      <c r="AJ58" s="33">
        <f t="shared" si="19"/>
        <v>7.7827445443295513</v>
      </c>
      <c r="AK58" s="33">
        <f t="shared" si="19"/>
        <v>-1.8297852057824067</v>
      </c>
      <c r="AL58" s="33">
        <f t="shared" si="18"/>
        <v>2.1497626662487477</v>
      </c>
      <c r="AM58" s="33">
        <f t="shared" si="18"/>
        <v>-3.8765647080829746</v>
      </c>
      <c r="AN58" s="33">
        <f t="shared" si="18"/>
        <v>-5.4096483458101785</v>
      </c>
      <c r="AO58" s="33">
        <f t="shared" si="18"/>
        <v>0.65999833560796062</v>
      </c>
      <c r="AQ58" t="s">
        <v>83</v>
      </c>
      <c r="AR58" s="33">
        <f t="shared" si="14"/>
        <v>12.257176472522396</v>
      </c>
      <c r="AS58" s="34">
        <f t="shared" si="15"/>
        <v>22.727527869748542</v>
      </c>
      <c r="AU58">
        <f ca="1">RANK(AW58,$AW$6:$AW$82)</f>
        <v>43</v>
      </c>
      <c r="AV58" t="str" cm="1">
        <f t="array" aca="1" ref="AV58" ca="1">IFERROR(INDEX([1]CHW!A$6:A$82, SMALL(IF([1]CHW!AS$6:AS$82&gt;0, ROW([1]CHW!A$6:A$82)-ROW([1]CHW!A$6)+1),ROWS([1]CHW!A$6:A58))),"")</f>
        <v/>
      </c>
      <c r="AW58" s="34">
        <f ca="1">IFERROR(VLOOKUP(AV58,$AQ$6:$AS$82,3,FALSE),0)</f>
        <v>0</v>
      </c>
      <c r="AY58">
        <f ca="1">RANK(BA58,$BA$6:$BA$82,1)</f>
        <v>20</v>
      </c>
      <c r="AZ58" t="str" cm="1">
        <f t="array" aca="1" ref="AZ58" ca="1">IFERROR(INDEX([1]CHW!A$6:A$82, SMALL(IF([1]CHW!AS$6:AS$82&lt;0, ROW([1]CHW!A$6:A$82)-ROW([1]CHW!A$6)+1),ROWS([1]CHW!A$6:A58))),"")</f>
        <v/>
      </c>
      <c r="BA58" s="35">
        <f ca="1">IFERROR(VLOOKUP(AZ58,$AQ$6:$AS$82,3,FALSE),0)</f>
        <v>0</v>
      </c>
      <c r="BC58">
        <f t="shared" si="16"/>
        <v>53</v>
      </c>
      <c r="BD58" t="str">
        <f ca="1">IFERROR(VLOOKUP(BC58,$AU$6:$AV$82,2,FALSE),"")</f>
        <v/>
      </c>
      <c r="BE58" t="str">
        <f ca="1">IFERROR(VLOOKUP(BC58,$AY$6:$AZ$82,2,FALSE),"")</f>
        <v/>
      </c>
    </row>
    <row r="59" spans="1:57" x14ac:dyDescent="0.25">
      <c r="A59" t="s">
        <v>84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0.11224999999999997</v>
      </c>
      <c r="H59" s="31">
        <v>0</v>
      </c>
      <c r="I59" s="32">
        <f t="shared" si="17"/>
        <v>0.11224999999999997</v>
      </c>
      <c r="K59" s="31">
        <v>2.0157499999999997</v>
      </c>
      <c r="L59" s="31">
        <v>1.7025000000000006</v>
      </c>
      <c r="M59" s="31">
        <v>1.3637499999999996</v>
      </c>
      <c r="N59" s="31">
        <v>1.3247500000000001</v>
      </c>
      <c r="O59" s="31">
        <v>1.2445000000000002</v>
      </c>
      <c r="P59" s="31">
        <v>1.2885</v>
      </c>
      <c r="Q59" s="31">
        <v>1.0925000000000002</v>
      </c>
      <c r="R59" s="32">
        <f t="shared" si="3"/>
        <v>10.032250000000001</v>
      </c>
      <c r="T59">
        <v>-8.1524121675416499</v>
      </c>
      <c r="U59">
        <v>0.10568478843071701</v>
      </c>
      <c r="V59">
        <v>-5.6673961731671198E-2</v>
      </c>
      <c r="W59">
        <v>4.9010826698726202E-2</v>
      </c>
      <c r="X59">
        <v>0.72073625872404601</v>
      </c>
      <c r="Z59" s="31">
        <f t="shared" si="6"/>
        <v>0.57617736105582029</v>
      </c>
      <c r="AA59" s="31">
        <f t="shared" si="7"/>
        <v>0.62298354701167824</v>
      </c>
      <c r="AB59" s="31">
        <f t="shared" si="8"/>
        <v>4.9426502615198764E-2</v>
      </c>
      <c r="AC59" s="31">
        <f t="shared" si="9"/>
        <v>0.70190906362557848</v>
      </c>
      <c r="AD59" s="31">
        <f t="shared" si="10"/>
        <v>0.11444994180783996</v>
      </c>
      <c r="AE59" s="31">
        <f t="shared" si="11"/>
        <v>0.27034571647942229</v>
      </c>
      <c r="AF59" s="31">
        <f t="shared" si="12"/>
        <v>0.63141971986573786</v>
      </c>
      <c r="AG59" s="32">
        <f t="shared" si="5"/>
        <v>2.9667118524612759</v>
      </c>
      <c r="AI59" s="33">
        <f t="shared" si="19"/>
        <v>-1</v>
      </c>
      <c r="AJ59" s="33">
        <f t="shared" si="19"/>
        <v>-1</v>
      </c>
      <c r="AK59" s="33">
        <f t="shared" si="19"/>
        <v>-1</v>
      </c>
      <c r="AL59" s="33">
        <f t="shared" si="18"/>
        <v>-1</v>
      </c>
      <c r="AM59" s="33">
        <f t="shared" si="18"/>
        <v>-1</v>
      </c>
      <c r="AN59" s="33">
        <f t="shared" si="18"/>
        <v>-0.58479090602294037</v>
      </c>
      <c r="AO59" s="33">
        <f t="shared" si="18"/>
        <v>-1</v>
      </c>
      <c r="AQ59" t="s">
        <v>84</v>
      </c>
      <c r="AR59" s="33">
        <f t="shared" si="14"/>
        <v>-0.96216349764239018</v>
      </c>
      <c r="AS59" s="34">
        <f t="shared" si="15"/>
        <v>-2.8544618524612759</v>
      </c>
      <c r="AU59">
        <f ca="1">RANK(AW59,$AW$6:$AW$82)</f>
        <v>43</v>
      </c>
      <c r="AV59" t="str" cm="1">
        <f t="array" aca="1" ref="AV59" ca="1">IFERROR(INDEX([1]CHW!A$6:A$82, SMALL(IF([1]CHW!AS$6:AS$82&gt;0, ROW([1]CHW!A$6:A$82)-ROW([1]CHW!A$6)+1),ROWS([1]CHW!A$6:A59))),"")</f>
        <v/>
      </c>
      <c r="AW59" s="34">
        <f ca="1">IFERROR(VLOOKUP(AV59,$AQ$6:$AS$82,3,FALSE),0)</f>
        <v>0</v>
      </c>
      <c r="AY59">
        <f ca="1">RANK(BA59,$BA$6:$BA$82,1)</f>
        <v>20</v>
      </c>
      <c r="AZ59" t="str" cm="1">
        <f t="array" aca="1" ref="AZ59" ca="1">IFERROR(INDEX([1]CHW!A$6:A$82, SMALL(IF([1]CHW!AS$6:AS$82&lt;0, ROW([1]CHW!A$6:A$82)-ROW([1]CHW!A$6)+1),ROWS([1]CHW!A$6:A59))),"")</f>
        <v/>
      </c>
      <c r="BA59" s="35">
        <f ca="1">IFERROR(VLOOKUP(AZ59,$AQ$6:$AS$82,3,FALSE),0)</f>
        <v>0</v>
      </c>
      <c r="BC59">
        <f t="shared" si="16"/>
        <v>54</v>
      </c>
      <c r="BD59" t="str">
        <f ca="1">IFERROR(VLOOKUP(BC59,$AU$6:$AV$82,2,FALSE),"")</f>
        <v/>
      </c>
      <c r="BE59" t="str">
        <f ca="1">IFERROR(VLOOKUP(BC59,$AY$6:$AZ$82,2,FALSE),"")</f>
        <v/>
      </c>
    </row>
    <row r="60" spans="1:57" x14ac:dyDescent="0.25">
      <c r="A60" t="s">
        <v>85</v>
      </c>
      <c r="B60" s="31">
        <v>4.5072499999999991</v>
      </c>
      <c r="C60" s="31">
        <v>3.5947499999999994</v>
      </c>
      <c r="D60" s="31">
        <v>2.6240000000000014</v>
      </c>
      <c r="E60" s="31">
        <v>3.0444999999999993</v>
      </c>
      <c r="F60" s="31">
        <v>2.4952500000000004</v>
      </c>
      <c r="G60" s="31">
        <v>3.7554999999999996</v>
      </c>
      <c r="H60" s="31">
        <v>4.1429999999999998</v>
      </c>
      <c r="I60" s="32">
        <f t="shared" si="17"/>
        <v>24.164249999999996</v>
      </c>
      <c r="K60" s="31">
        <v>16.278000000000002</v>
      </c>
      <c r="L60" s="31">
        <v>13.171999999999995</v>
      </c>
      <c r="M60" s="31">
        <v>8.1172499999999985</v>
      </c>
      <c r="N60" s="31">
        <v>7.6817499999999992</v>
      </c>
      <c r="O60" s="31">
        <v>8.8937499999999989</v>
      </c>
      <c r="P60" s="31">
        <v>8.4174999999999986</v>
      </c>
      <c r="Q60" s="31">
        <v>8.881000000000002</v>
      </c>
      <c r="R60" s="32">
        <f t="shared" si="3"/>
        <v>71.441249999999997</v>
      </c>
      <c r="T60">
        <v>-59.449103770722303</v>
      </c>
      <c r="U60">
        <v>0.71577261540079495</v>
      </c>
      <c r="V60">
        <v>-0.34358005679484299</v>
      </c>
      <c r="W60">
        <v>0.37219255860361899</v>
      </c>
      <c r="X60">
        <v>0.88439958448306999</v>
      </c>
      <c r="Z60" s="31">
        <f t="shared" si="6"/>
        <v>8.4534494839346586</v>
      </c>
      <c r="AA60" s="31">
        <f t="shared" si="7"/>
        <v>7.1398917954242602</v>
      </c>
      <c r="AB60" s="31">
        <f t="shared" si="8"/>
        <v>1.1852578137944967</v>
      </c>
      <c r="AC60" s="31">
        <f t="shared" si="9"/>
        <v>4.7885327998893583</v>
      </c>
      <c r="AD60" s="31">
        <f t="shared" si="10"/>
        <v>3.3973162262099681</v>
      </c>
      <c r="AE60" s="31">
        <f t="shared" si="11"/>
        <v>3.3360541175576177</v>
      </c>
      <c r="AF60" s="31">
        <f t="shared" si="12"/>
        <v>6.7995338156484468</v>
      </c>
      <c r="AG60" s="32">
        <f t="shared" si="5"/>
        <v>35.100036052458805</v>
      </c>
      <c r="AI60" s="33">
        <f t="shared" si="19"/>
        <v>-0.46681529137119782</v>
      </c>
      <c r="AJ60" s="33">
        <f t="shared" si="19"/>
        <v>-0.49652598344644866</v>
      </c>
      <c r="AK60" s="33">
        <f t="shared" si="19"/>
        <v>1.2138643335322132</v>
      </c>
      <c r="AL60" s="33">
        <f t="shared" si="18"/>
        <v>-0.364210264975037</v>
      </c>
      <c r="AM60" s="33">
        <f t="shared" si="18"/>
        <v>-0.26552318540458891</v>
      </c>
      <c r="AN60" s="33">
        <f t="shared" si="18"/>
        <v>0.12573113854323964</v>
      </c>
      <c r="AO60" s="33">
        <f t="shared" si="18"/>
        <v>-0.39069352218452097</v>
      </c>
      <c r="AQ60" t="s">
        <v>85</v>
      </c>
      <c r="AR60" s="33">
        <f t="shared" si="14"/>
        <v>-0.31156053618049612</v>
      </c>
      <c r="AS60" s="34">
        <f t="shared" si="15"/>
        <v>-10.935786052458809</v>
      </c>
      <c r="AU60">
        <f ca="1">RANK(AW60,$AW$6:$AW$82)</f>
        <v>43</v>
      </c>
      <c r="AV60" t="str" cm="1">
        <f t="array" aca="1" ref="AV60" ca="1">IFERROR(INDEX([1]CHW!A$6:A$82, SMALL(IF([1]CHW!AS$6:AS$82&gt;0, ROW([1]CHW!A$6:A$82)-ROW([1]CHW!A$6)+1),ROWS([1]CHW!A$6:A60))),"")</f>
        <v/>
      </c>
      <c r="AW60" s="34">
        <f ca="1">IFERROR(VLOOKUP(AV60,$AQ$6:$AS$82,3,FALSE),0)</f>
        <v>0</v>
      </c>
      <c r="AY60">
        <f ca="1">RANK(BA60,$BA$6:$BA$82,1)</f>
        <v>20</v>
      </c>
      <c r="AZ60" t="str" cm="1">
        <f t="array" aca="1" ref="AZ60" ca="1">IFERROR(INDEX([1]CHW!A$6:A$82, SMALL(IF([1]CHW!AS$6:AS$82&lt;0, ROW([1]CHW!A$6:A$82)-ROW([1]CHW!A$6)+1),ROWS([1]CHW!A$6:A60))),"")</f>
        <v/>
      </c>
      <c r="BA60" s="35">
        <f ca="1">IFERROR(VLOOKUP(AZ60,$AQ$6:$AS$82,3,FALSE),0)</f>
        <v>0</v>
      </c>
      <c r="BC60">
        <f t="shared" si="16"/>
        <v>55</v>
      </c>
      <c r="BD60" t="str">
        <f ca="1">IFERROR(VLOOKUP(BC60,$AU$6:$AV$82,2,FALSE),"")</f>
        <v/>
      </c>
      <c r="BE60" t="str">
        <f ca="1">IFERROR(VLOOKUP(BC60,$AY$6:$AZ$82,2,FALSE),"")</f>
        <v/>
      </c>
    </row>
    <row r="61" spans="1:57" x14ac:dyDescent="0.25">
      <c r="A61" t="s">
        <v>86</v>
      </c>
      <c r="B61" s="31">
        <v>43.939249999999973</v>
      </c>
      <c r="C61" s="31">
        <v>38.531749999999988</v>
      </c>
      <c r="D61" s="31">
        <v>17.737249999999996</v>
      </c>
      <c r="E61" s="31">
        <v>24.379750000000008</v>
      </c>
      <c r="F61" s="31">
        <v>19.899499999999989</v>
      </c>
      <c r="G61" s="31">
        <v>42.533749999999998</v>
      </c>
      <c r="H61" s="31">
        <v>46.126999999999988</v>
      </c>
      <c r="I61" s="32">
        <f t="shared" si="17"/>
        <v>233.14824999999993</v>
      </c>
      <c r="K61" s="31">
        <v>77.651250000000033</v>
      </c>
      <c r="L61" s="31">
        <v>58.671500000000016</v>
      </c>
      <c r="M61" s="31">
        <v>38.836749999999981</v>
      </c>
      <c r="N61" s="31">
        <v>37.969249999999995</v>
      </c>
      <c r="O61" s="31">
        <v>34.75350000000001</v>
      </c>
      <c r="P61" s="31">
        <v>40.028250000000014</v>
      </c>
      <c r="Q61" s="31">
        <v>38.267999999999965</v>
      </c>
      <c r="R61" s="32">
        <f t="shared" si="3"/>
        <v>326.17850000000004</v>
      </c>
      <c r="T61">
        <v>-419.291260279629</v>
      </c>
      <c r="U61">
        <v>4.7224532439306204</v>
      </c>
      <c r="V61">
        <v>-2.2053676725909899</v>
      </c>
      <c r="W61">
        <v>2.5170855713231801</v>
      </c>
      <c r="X61">
        <v>0.84085693773536396</v>
      </c>
      <c r="Z61" s="31">
        <f t="shared" si="6"/>
        <v>28.967041316273423</v>
      </c>
      <c r="AA61" s="31">
        <f t="shared" si="7"/>
        <v>20.82668559303611</v>
      </c>
      <c r="AB61" s="31">
        <f t="shared" si="8"/>
        <v>-3.8910086156155756</v>
      </c>
      <c r="AC61" s="31">
        <f t="shared" si="9"/>
        <v>20.904076836852489</v>
      </c>
      <c r="AD61" s="31">
        <f t="shared" si="10"/>
        <v>1.7834761525216223</v>
      </c>
      <c r="AE61" s="31">
        <f t="shared" si="11"/>
        <v>9.2726673666976183</v>
      </c>
      <c r="AF61" s="31">
        <f t="shared" si="12"/>
        <v>26.12514912982595</v>
      </c>
      <c r="AG61" s="32">
        <f t="shared" si="5"/>
        <v>103.98808777959164</v>
      </c>
      <c r="AI61" s="33">
        <f t="shared" si="19"/>
        <v>0.51687048463991025</v>
      </c>
      <c r="AJ61" s="33">
        <f t="shared" si="19"/>
        <v>0.85011435582836958</v>
      </c>
      <c r="AK61" s="33">
        <f t="shared" si="19"/>
        <v>-5.5585224172509013</v>
      </c>
      <c r="AL61" s="33">
        <f t="shared" si="18"/>
        <v>0.16626771850647523</v>
      </c>
      <c r="AM61" s="33">
        <f t="shared" si="18"/>
        <v>10.157704560200861</v>
      </c>
      <c r="AN61" s="33">
        <f t="shared" si="18"/>
        <v>3.5870026733362734</v>
      </c>
      <c r="AO61" s="33">
        <f t="shared" si="18"/>
        <v>0.76561671555546429</v>
      </c>
      <c r="AQ61" t="s">
        <v>86</v>
      </c>
      <c r="AR61" s="33">
        <f t="shared" si="14"/>
        <v>1.2420669037993104</v>
      </c>
      <c r="AS61" s="34">
        <f t="shared" si="15"/>
        <v>129.1601622204083</v>
      </c>
      <c r="AU61">
        <f ca="1">RANK(AW61,$AW$6:$AW$82)</f>
        <v>43</v>
      </c>
      <c r="AV61" t="str" cm="1">
        <f t="array" aca="1" ref="AV61" ca="1">IFERROR(INDEX([1]CHW!A$6:A$82, SMALL(IF([1]CHW!AS$6:AS$82&gt;0, ROW([1]CHW!A$6:A$82)-ROW([1]CHW!A$6)+1),ROWS([1]CHW!A$6:A61))),"")</f>
        <v/>
      </c>
      <c r="AW61" s="34">
        <f ca="1">IFERROR(VLOOKUP(AV61,$AQ$6:$AS$82,3,FALSE),0)</f>
        <v>0</v>
      </c>
      <c r="AY61">
        <f ca="1">RANK(BA61,$BA$6:$BA$82,1)</f>
        <v>20</v>
      </c>
      <c r="AZ61" t="str" cm="1">
        <f t="array" aca="1" ref="AZ61" ca="1">IFERROR(INDEX([1]CHW!A$6:A$82, SMALL(IF([1]CHW!AS$6:AS$82&lt;0, ROW([1]CHW!A$6:A$82)-ROW([1]CHW!A$6)+1),ROWS([1]CHW!A$6:A61))),"")</f>
        <v/>
      </c>
      <c r="BA61" s="35">
        <f ca="1">IFERROR(VLOOKUP(AZ61,$AQ$6:$AS$82,3,FALSE),0)</f>
        <v>0</v>
      </c>
      <c r="BC61">
        <f t="shared" si="16"/>
        <v>56</v>
      </c>
      <c r="BD61" t="str">
        <f ca="1">IFERROR(VLOOKUP(BC61,$AU$6:$AV$82,2,FALSE),"")</f>
        <v/>
      </c>
      <c r="BE61" t="str">
        <f ca="1">IFERROR(VLOOKUP(BC61,$AY$6:$AZ$82,2,FALSE),"")</f>
        <v/>
      </c>
    </row>
    <row r="62" spans="1:57" x14ac:dyDescent="0.25">
      <c r="A62" t="s">
        <v>87</v>
      </c>
      <c r="B62" s="31"/>
      <c r="C62" s="31"/>
      <c r="D62" s="31"/>
      <c r="E62" s="31"/>
      <c r="F62" s="31"/>
      <c r="G62" s="31"/>
      <c r="H62" s="31"/>
      <c r="I62" s="32">
        <f t="shared" si="17"/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2">
        <f t="shared" si="3"/>
        <v>0</v>
      </c>
      <c r="T62">
        <v>-55.870134038942702</v>
      </c>
      <c r="U62">
        <v>0.62706357800259505</v>
      </c>
      <c r="V62">
        <v>-0.28037116137837198</v>
      </c>
      <c r="W62">
        <v>0.34669241662203099</v>
      </c>
      <c r="X62">
        <v>0.53047896051528198</v>
      </c>
      <c r="Z62" s="31">
        <f t="shared" si="6"/>
        <v>0</v>
      </c>
      <c r="AA62" s="31">
        <f t="shared" si="7"/>
        <v>0</v>
      </c>
      <c r="AB62" s="31">
        <f t="shared" si="8"/>
        <v>0</v>
      </c>
      <c r="AC62" s="31">
        <f t="shared" si="9"/>
        <v>0</v>
      </c>
      <c r="AD62" s="31">
        <f t="shared" si="10"/>
        <v>0</v>
      </c>
      <c r="AE62" s="31">
        <f t="shared" si="11"/>
        <v>0</v>
      </c>
      <c r="AF62" s="31">
        <f t="shared" si="12"/>
        <v>0</v>
      </c>
      <c r="AG62" s="32">
        <f t="shared" si="5"/>
        <v>0</v>
      </c>
      <c r="AI62" s="33" t="str">
        <f t="shared" si="19"/>
        <v/>
      </c>
      <c r="AJ62" s="33" t="str">
        <f t="shared" si="19"/>
        <v/>
      </c>
      <c r="AK62" s="33" t="str">
        <f t="shared" si="19"/>
        <v/>
      </c>
      <c r="AL62" s="33" t="str">
        <f t="shared" si="18"/>
        <v/>
      </c>
      <c r="AM62" s="33" t="str">
        <f t="shared" si="18"/>
        <v/>
      </c>
      <c r="AN62" s="33" t="str">
        <f t="shared" si="18"/>
        <v/>
      </c>
      <c r="AO62" s="33" t="str">
        <f t="shared" si="18"/>
        <v/>
      </c>
      <c r="AQ62" t="s">
        <v>87</v>
      </c>
      <c r="AR62" s="33" t="str">
        <f t="shared" si="14"/>
        <v/>
      </c>
      <c r="AS62" s="34">
        <f t="shared" si="15"/>
        <v>0</v>
      </c>
      <c r="AU62">
        <f ca="1">RANK(AW62,$AW$6:$AW$82)</f>
        <v>43</v>
      </c>
      <c r="AV62" t="str" cm="1">
        <f t="array" aca="1" ref="AV62" ca="1">IFERROR(INDEX([1]CHW!A$6:A$82, SMALL(IF([1]CHW!AS$6:AS$82&gt;0, ROW([1]CHW!A$6:A$82)-ROW([1]CHW!A$6)+1),ROWS([1]CHW!A$6:A62))),"")</f>
        <v/>
      </c>
      <c r="AW62" s="34">
        <f ca="1">IFERROR(VLOOKUP(AV62,$AQ$6:$AS$82,3,FALSE),0)</f>
        <v>0</v>
      </c>
      <c r="AY62">
        <f ca="1">RANK(BA62,$BA$6:$BA$82,1)</f>
        <v>20</v>
      </c>
      <c r="AZ62" t="str" cm="1">
        <f t="array" aca="1" ref="AZ62" ca="1">IFERROR(INDEX([1]CHW!A$6:A$82, SMALL(IF([1]CHW!AS$6:AS$82&lt;0, ROW([1]CHW!A$6:A$82)-ROW([1]CHW!A$6)+1),ROWS([1]CHW!A$6:A62))),"")</f>
        <v/>
      </c>
      <c r="BA62" s="35">
        <f ca="1">IFERROR(VLOOKUP(AZ62,$AQ$6:$AS$82,3,FALSE),0)</f>
        <v>0</v>
      </c>
      <c r="BC62">
        <f t="shared" si="16"/>
        <v>57</v>
      </c>
      <c r="BD62" t="str">
        <f ca="1">IFERROR(VLOOKUP(BC62,$AU$6:$AV$82,2,FALSE),"")</f>
        <v/>
      </c>
      <c r="BE62" t="str">
        <f ca="1">IFERROR(VLOOKUP(BC62,$AY$6:$AZ$82,2,FALSE),"")</f>
        <v/>
      </c>
    </row>
    <row r="63" spans="1:57" x14ac:dyDescent="0.25">
      <c r="A63" t="s">
        <v>88</v>
      </c>
      <c r="B63" s="31"/>
      <c r="C63" s="31"/>
      <c r="D63" s="31"/>
      <c r="E63" s="31"/>
      <c r="F63" s="31"/>
      <c r="G63" s="31"/>
      <c r="H63" s="31"/>
      <c r="I63" s="32">
        <f t="shared" si="17"/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2">
        <f t="shared" si="3"/>
        <v>0</v>
      </c>
      <c r="T63">
        <v>-7.64009802850891</v>
      </c>
      <c r="U63">
        <v>6.3531788399137507E-2</v>
      </c>
      <c r="V63">
        <v>-1.11182776295195E-2</v>
      </c>
      <c r="W63">
        <v>5.2413510769318203E-2</v>
      </c>
      <c r="X63">
        <v>7.6487079290250407E-2</v>
      </c>
      <c r="Z63" s="31">
        <f t="shared" si="6"/>
        <v>0</v>
      </c>
      <c r="AA63" s="31">
        <f t="shared" si="7"/>
        <v>0</v>
      </c>
      <c r="AB63" s="31">
        <f t="shared" si="8"/>
        <v>0</v>
      </c>
      <c r="AC63" s="31">
        <f t="shared" si="9"/>
        <v>0</v>
      </c>
      <c r="AD63" s="31">
        <f t="shared" si="10"/>
        <v>0</v>
      </c>
      <c r="AE63" s="31">
        <f t="shared" si="11"/>
        <v>0</v>
      </c>
      <c r="AF63" s="31">
        <f t="shared" si="12"/>
        <v>0</v>
      </c>
      <c r="AG63" s="32">
        <f t="shared" si="5"/>
        <v>0</v>
      </c>
      <c r="AI63" s="33" t="str">
        <f t="shared" si="19"/>
        <v/>
      </c>
      <c r="AJ63" s="33" t="str">
        <f t="shared" si="19"/>
        <v/>
      </c>
      <c r="AK63" s="33" t="str">
        <f t="shared" si="19"/>
        <v/>
      </c>
      <c r="AL63" s="33" t="str">
        <f t="shared" si="18"/>
        <v/>
      </c>
      <c r="AM63" s="33" t="str">
        <f t="shared" si="18"/>
        <v/>
      </c>
      <c r="AN63" s="33" t="str">
        <f t="shared" si="18"/>
        <v/>
      </c>
      <c r="AO63" s="33" t="str">
        <f t="shared" si="18"/>
        <v/>
      </c>
      <c r="AQ63" t="s">
        <v>88</v>
      </c>
      <c r="AR63" s="33" t="str">
        <f t="shared" si="14"/>
        <v/>
      </c>
      <c r="AS63" s="34">
        <f t="shared" si="15"/>
        <v>0</v>
      </c>
      <c r="AU63">
        <f ca="1">RANK(AW63,$AW$6:$AW$82)</f>
        <v>43</v>
      </c>
      <c r="AV63" t="str" cm="1">
        <f t="array" aca="1" ref="AV63" ca="1">IFERROR(INDEX([1]CHW!A$6:A$82, SMALL(IF([1]CHW!AS$6:AS$82&gt;0, ROW([1]CHW!A$6:A$82)-ROW([1]CHW!A$6)+1),ROWS([1]CHW!A$6:A63))),"")</f>
        <v/>
      </c>
      <c r="AW63" s="34">
        <f ca="1">IFERROR(VLOOKUP(AV63,$AQ$6:$AS$82,3,FALSE),0)</f>
        <v>0</v>
      </c>
      <c r="AY63">
        <f ca="1">RANK(BA63,$BA$6:$BA$82,1)</f>
        <v>20</v>
      </c>
      <c r="AZ63" t="str" cm="1">
        <f t="array" aca="1" ref="AZ63" ca="1">IFERROR(INDEX([1]CHW!A$6:A$82, SMALL(IF([1]CHW!AS$6:AS$82&lt;0, ROW([1]CHW!A$6:A$82)-ROW([1]CHW!A$6)+1),ROWS([1]CHW!A$6:A63))),"")</f>
        <v/>
      </c>
      <c r="BA63" s="35">
        <f ca="1">IFERROR(VLOOKUP(AZ63,$AQ$6:$AS$82,3,FALSE),0)</f>
        <v>0</v>
      </c>
      <c r="BC63">
        <f t="shared" si="16"/>
        <v>58</v>
      </c>
      <c r="BD63" t="str">
        <f ca="1">IFERROR(VLOOKUP(BC63,$AU$6:$AV$82,2,FALSE),"")</f>
        <v/>
      </c>
      <c r="BE63" t="str">
        <f ca="1">IFERROR(VLOOKUP(BC63,$AY$6:$AZ$82,2,FALSE),"")</f>
        <v/>
      </c>
    </row>
    <row r="64" spans="1:57" x14ac:dyDescent="0.25">
      <c r="A64" t="s">
        <v>89</v>
      </c>
      <c r="B64" s="31"/>
      <c r="C64" s="31"/>
      <c r="D64" s="31"/>
      <c r="E64" s="31"/>
      <c r="F64" s="31"/>
      <c r="G64" s="31"/>
      <c r="H64" s="31"/>
      <c r="I64" s="32">
        <f t="shared" si="17"/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2">
        <f t="shared" si="3"/>
        <v>0</v>
      </c>
      <c r="T64">
        <v>0</v>
      </c>
      <c r="U64">
        <v>0</v>
      </c>
      <c r="V64">
        <v>0</v>
      </c>
      <c r="W64">
        <v>0</v>
      </c>
      <c r="X64" t="s">
        <v>31</v>
      </c>
      <c r="Z64" s="31">
        <f t="shared" si="6"/>
        <v>0</v>
      </c>
      <c r="AA64" s="31">
        <f t="shared" si="7"/>
        <v>0</v>
      </c>
      <c r="AB64" s="31">
        <f t="shared" si="8"/>
        <v>0</v>
      </c>
      <c r="AC64" s="31">
        <f t="shared" si="9"/>
        <v>0</v>
      </c>
      <c r="AD64" s="31">
        <f t="shared" si="10"/>
        <v>0</v>
      </c>
      <c r="AE64" s="31">
        <f t="shared" si="11"/>
        <v>0</v>
      </c>
      <c r="AF64" s="31">
        <f t="shared" si="12"/>
        <v>0</v>
      </c>
      <c r="AG64" s="32">
        <f t="shared" si="5"/>
        <v>0</v>
      </c>
      <c r="AI64" s="33" t="str">
        <f t="shared" si="19"/>
        <v/>
      </c>
      <c r="AJ64" s="33" t="str">
        <f t="shared" si="19"/>
        <v/>
      </c>
      <c r="AK64" s="33" t="str">
        <f t="shared" si="19"/>
        <v/>
      </c>
      <c r="AL64" s="33" t="str">
        <f t="shared" si="18"/>
        <v/>
      </c>
      <c r="AM64" s="33" t="str">
        <f t="shared" si="18"/>
        <v/>
      </c>
      <c r="AN64" s="33" t="str">
        <f t="shared" si="18"/>
        <v/>
      </c>
      <c r="AO64" s="33" t="str">
        <f t="shared" si="18"/>
        <v/>
      </c>
      <c r="AQ64" t="s">
        <v>89</v>
      </c>
      <c r="AR64" s="33" t="str">
        <f t="shared" si="14"/>
        <v/>
      </c>
      <c r="AS64" s="34">
        <f t="shared" si="15"/>
        <v>0</v>
      </c>
      <c r="AU64">
        <f ca="1">RANK(AW64,$AW$6:$AW$82)</f>
        <v>43</v>
      </c>
      <c r="AV64" t="str" cm="1">
        <f t="array" aca="1" ref="AV64" ca="1">IFERROR(INDEX([1]CHW!A$6:A$82, SMALL(IF([1]CHW!AS$6:AS$82&gt;0, ROW([1]CHW!A$6:A$82)-ROW([1]CHW!A$6)+1),ROWS([1]CHW!A$6:A64))),"")</f>
        <v/>
      </c>
      <c r="AW64" s="34">
        <f ca="1">IFERROR(VLOOKUP(AV64,$AQ$6:$AS$82,3,FALSE),0)</f>
        <v>0</v>
      </c>
      <c r="AY64">
        <f ca="1">RANK(BA64,$BA$6:$BA$82,1)</f>
        <v>20</v>
      </c>
      <c r="AZ64" t="str" cm="1">
        <f t="array" aca="1" ref="AZ64" ca="1">IFERROR(INDEX([1]CHW!A$6:A$82, SMALL(IF([1]CHW!AS$6:AS$82&lt;0, ROW([1]CHW!A$6:A$82)-ROW([1]CHW!A$6)+1),ROWS([1]CHW!A$6:A64))),"")</f>
        <v/>
      </c>
      <c r="BA64" s="35">
        <f ca="1">IFERROR(VLOOKUP(AZ64,$AQ$6:$AS$82,3,FALSE),0)</f>
        <v>0</v>
      </c>
      <c r="BC64">
        <f t="shared" si="16"/>
        <v>59</v>
      </c>
      <c r="BD64" t="str">
        <f ca="1">IFERROR(VLOOKUP(BC64,$AU$6:$AV$82,2,FALSE),"")</f>
        <v/>
      </c>
      <c r="BE64" t="str">
        <f ca="1">IFERROR(VLOOKUP(BC64,$AY$6:$AZ$82,2,FALSE),"")</f>
        <v/>
      </c>
    </row>
    <row r="65" spans="1:57" x14ac:dyDescent="0.25">
      <c r="A65" t="s">
        <v>90</v>
      </c>
      <c r="B65" s="31"/>
      <c r="C65" s="31"/>
      <c r="D65" s="31"/>
      <c r="E65" s="31"/>
      <c r="F65" s="31"/>
      <c r="G65" s="31"/>
      <c r="H65" s="31"/>
      <c r="I65" s="32">
        <f t="shared" si="17"/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2">
        <f t="shared" si="3"/>
        <v>0</v>
      </c>
      <c r="T65">
        <v>-3.5852517765851202</v>
      </c>
      <c r="U65">
        <v>5.9502303549729199E-2</v>
      </c>
      <c r="V65">
        <v>-3.1259808242874103E-2</v>
      </c>
      <c r="W65">
        <v>2.8242495306714299E-2</v>
      </c>
      <c r="X65">
        <v>3.6095677048594101E-2</v>
      </c>
      <c r="Z65" s="31">
        <f t="shared" si="6"/>
        <v>0</v>
      </c>
      <c r="AA65" s="31">
        <f t="shared" si="7"/>
        <v>0</v>
      </c>
      <c r="AB65" s="31">
        <f t="shared" si="8"/>
        <v>0</v>
      </c>
      <c r="AC65" s="31">
        <f t="shared" si="9"/>
        <v>0</v>
      </c>
      <c r="AD65" s="31">
        <f t="shared" si="10"/>
        <v>0</v>
      </c>
      <c r="AE65" s="31">
        <f t="shared" si="11"/>
        <v>0</v>
      </c>
      <c r="AF65" s="31">
        <f t="shared" si="12"/>
        <v>0</v>
      </c>
      <c r="AG65" s="32">
        <f t="shared" si="5"/>
        <v>0</v>
      </c>
      <c r="AI65" s="33" t="str">
        <f t="shared" si="19"/>
        <v/>
      </c>
      <c r="AJ65" s="33" t="str">
        <f t="shared" si="19"/>
        <v/>
      </c>
      <c r="AK65" s="33" t="str">
        <f t="shared" si="19"/>
        <v/>
      </c>
      <c r="AL65" s="33" t="str">
        <f t="shared" si="18"/>
        <v/>
      </c>
      <c r="AM65" s="33" t="str">
        <f t="shared" si="18"/>
        <v/>
      </c>
      <c r="AN65" s="33" t="str">
        <f t="shared" si="18"/>
        <v/>
      </c>
      <c r="AO65" s="33" t="str">
        <f t="shared" si="18"/>
        <v/>
      </c>
      <c r="AQ65" t="s">
        <v>90</v>
      </c>
      <c r="AR65" s="33" t="str">
        <f t="shared" si="14"/>
        <v/>
      </c>
      <c r="AS65" s="34">
        <f t="shared" si="15"/>
        <v>0</v>
      </c>
      <c r="AU65">
        <f ca="1">RANK(AW65,$AW$6:$AW$82)</f>
        <v>43</v>
      </c>
      <c r="AV65" t="str" cm="1">
        <f t="array" aca="1" ref="AV65" ca="1">IFERROR(INDEX([1]CHW!A$6:A$82, SMALL(IF([1]CHW!AS$6:AS$82&gt;0, ROW([1]CHW!A$6:A$82)-ROW([1]CHW!A$6)+1),ROWS([1]CHW!A$6:A65))),"")</f>
        <v/>
      </c>
      <c r="AW65" s="34">
        <f ca="1">IFERROR(VLOOKUP(AV65,$AQ$6:$AS$82,3,FALSE),0)</f>
        <v>0</v>
      </c>
      <c r="AY65">
        <f ca="1">RANK(BA65,$BA$6:$BA$82,1)</f>
        <v>20</v>
      </c>
      <c r="AZ65" t="str" cm="1">
        <f t="array" aca="1" ref="AZ65" ca="1">IFERROR(INDEX([1]CHW!A$6:A$82, SMALL(IF([1]CHW!AS$6:AS$82&lt;0, ROW([1]CHW!A$6:A$82)-ROW([1]CHW!A$6)+1),ROWS([1]CHW!A$6:A65))),"")</f>
        <v/>
      </c>
      <c r="BA65" s="35">
        <f ca="1">IFERROR(VLOOKUP(AZ65,$AQ$6:$AS$82,3,FALSE),0)</f>
        <v>0</v>
      </c>
      <c r="BC65">
        <f t="shared" si="16"/>
        <v>60</v>
      </c>
      <c r="BD65" t="str">
        <f ca="1">IFERROR(VLOOKUP(BC65,$AU$6:$AV$82,2,FALSE),"")</f>
        <v/>
      </c>
      <c r="BE65" t="str">
        <f ca="1">IFERROR(VLOOKUP(BC65,$AY$6:$AZ$82,2,FALSE),"")</f>
        <v/>
      </c>
    </row>
    <row r="66" spans="1:57" x14ac:dyDescent="0.25">
      <c r="A66" t="s">
        <v>91</v>
      </c>
      <c r="B66" s="31">
        <v>3.2207499999999998</v>
      </c>
      <c r="C66" s="31">
        <v>3.2347500000000009</v>
      </c>
      <c r="D66" s="31">
        <v>3.2499999999999996</v>
      </c>
      <c r="E66" s="31">
        <v>3.2249999999999992</v>
      </c>
      <c r="F66" s="31">
        <v>3.1984999999999997</v>
      </c>
      <c r="G66" s="31">
        <v>2.967000000000001</v>
      </c>
      <c r="H66" s="31">
        <v>2.8445000000000009</v>
      </c>
      <c r="I66" s="32">
        <f t="shared" si="17"/>
        <v>21.940500000000004</v>
      </c>
      <c r="K66" s="31">
        <v>4.7482500000000014</v>
      </c>
      <c r="L66" s="31">
        <v>4.5277500000000019</v>
      </c>
      <c r="M66" s="31">
        <v>2.9414999999999987</v>
      </c>
      <c r="N66" s="31">
        <v>3.0372500000000011</v>
      </c>
      <c r="O66" s="31">
        <v>3.3309999999999991</v>
      </c>
      <c r="P66" s="31">
        <v>3.165</v>
      </c>
      <c r="Q66" s="31">
        <v>3.5387500000000007</v>
      </c>
      <c r="R66" s="32">
        <f t="shared" si="3"/>
        <v>25.2895</v>
      </c>
      <c r="T66">
        <v>-1.33341593285909</v>
      </c>
      <c r="U66">
        <v>3.0021114605956901E-2</v>
      </c>
      <c r="V66">
        <v>-7.9346536995101996E-3</v>
      </c>
      <c r="W66">
        <v>2.2086460906394399E-2</v>
      </c>
      <c r="X66">
        <v>5.3381935971260001E-2</v>
      </c>
      <c r="Z66" s="31">
        <f t="shared" si="6"/>
        <v>4.729779089956514</v>
      </c>
      <c r="AA66" s="31">
        <f t="shared" si="7"/>
        <v>4.4805204858830479</v>
      </c>
      <c r="AB66" s="31">
        <f t="shared" si="8"/>
        <v>2.9675884493125744</v>
      </c>
      <c r="AC66" s="31">
        <f t="shared" si="9"/>
        <v>3.1290659216320549</v>
      </c>
      <c r="AD66" s="31">
        <f t="shared" si="10"/>
        <v>3.4474657486158011</v>
      </c>
      <c r="AE66" s="31">
        <f t="shared" si="11"/>
        <v>3.2437184722142751</v>
      </c>
      <c r="AF66" s="31">
        <f t="shared" si="12"/>
        <v>3.6189577223503604</v>
      </c>
      <c r="AG66" s="32">
        <f t="shared" si="5"/>
        <v>25.617095889964627</v>
      </c>
      <c r="AI66" s="33">
        <f t="shared" si="19"/>
        <v>-0.31904853509139014</v>
      </c>
      <c r="AJ66" s="33">
        <f t="shared" si="19"/>
        <v>-0.27804146634484656</v>
      </c>
      <c r="AK66" s="33">
        <f t="shared" si="19"/>
        <v>9.5165335595252185E-2</v>
      </c>
      <c r="AL66" s="33">
        <f t="shared" si="18"/>
        <v>3.0659014789278433E-2</v>
      </c>
      <c r="AM66" s="33">
        <f t="shared" si="18"/>
        <v>-7.2217033255736973E-2</v>
      </c>
      <c r="AN66" s="33">
        <f t="shared" si="18"/>
        <v>-8.5309028691807676E-2</v>
      </c>
      <c r="AO66" s="33">
        <f t="shared" si="18"/>
        <v>-0.2140002127041655</v>
      </c>
      <c r="AQ66" t="s">
        <v>91</v>
      </c>
      <c r="AR66" s="33">
        <f t="shared" si="14"/>
        <v>-0.14352118232905989</v>
      </c>
      <c r="AS66" s="34">
        <f t="shared" si="15"/>
        <v>-3.6765958899646236</v>
      </c>
      <c r="AU66">
        <f ca="1">RANK(AW66,$AW$6:$AW$82)</f>
        <v>43</v>
      </c>
      <c r="AV66" t="str" cm="1">
        <f t="array" aca="1" ref="AV66" ca="1">IFERROR(INDEX([1]CHW!A$6:A$82, SMALL(IF([1]CHW!AS$6:AS$82&gt;0, ROW([1]CHW!A$6:A$82)-ROW([1]CHW!A$6)+1),ROWS([1]CHW!A$6:A66))),"")</f>
        <v/>
      </c>
      <c r="AW66" s="34">
        <f ca="1">IFERROR(VLOOKUP(AV66,$AQ$6:$AS$82,3,FALSE),0)</f>
        <v>0</v>
      </c>
      <c r="AY66">
        <f ca="1">RANK(BA66,$BA$6:$BA$82,1)</f>
        <v>20</v>
      </c>
      <c r="AZ66" t="str" cm="1">
        <f t="array" aca="1" ref="AZ66" ca="1">IFERROR(INDEX([1]CHW!A$6:A$82, SMALL(IF([1]CHW!AS$6:AS$82&lt;0, ROW([1]CHW!A$6:A$82)-ROW([1]CHW!A$6)+1),ROWS([1]CHW!A$6:A66))),"")</f>
        <v/>
      </c>
      <c r="BA66" s="35">
        <f ca="1">IFERROR(VLOOKUP(AZ66,$AQ$6:$AS$82,3,FALSE),0)</f>
        <v>0</v>
      </c>
      <c r="BC66">
        <f t="shared" si="16"/>
        <v>61</v>
      </c>
      <c r="BD66" t="str">
        <f ca="1">IFERROR(VLOOKUP(BC66,$AU$6:$AV$82,2,FALSE),"")</f>
        <v/>
      </c>
      <c r="BE66" t="str">
        <f ca="1">IFERROR(VLOOKUP(BC66,$AY$6:$AZ$82,2,FALSE),"")</f>
        <v/>
      </c>
    </row>
    <row r="67" spans="1:57" x14ac:dyDescent="0.25">
      <c r="A67" t="s">
        <v>92</v>
      </c>
      <c r="B67" s="31">
        <v>2.75E-2</v>
      </c>
      <c r="C67" s="31">
        <v>0</v>
      </c>
      <c r="D67" s="31">
        <v>0</v>
      </c>
      <c r="E67" s="31">
        <v>0</v>
      </c>
      <c r="F67" s="31">
        <v>0</v>
      </c>
      <c r="G67" s="31">
        <v>1.2500000000000001E-2</v>
      </c>
      <c r="H67" s="31">
        <v>0</v>
      </c>
      <c r="I67" s="32">
        <f t="shared" si="17"/>
        <v>0.04</v>
      </c>
      <c r="K67" s="31">
        <v>0.89899999999999991</v>
      </c>
      <c r="L67" s="31">
        <v>0.38099999999999989</v>
      </c>
      <c r="M67" s="31">
        <v>0.18850000000000006</v>
      </c>
      <c r="N67" s="31">
        <v>7.8749999999999987E-2</v>
      </c>
      <c r="O67" s="31">
        <v>5.325000000000002E-2</v>
      </c>
      <c r="P67" s="31">
        <v>6.1749999999999992E-2</v>
      </c>
      <c r="Q67" s="31">
        <v>0</v>
      </c>
      <c r="R67" s="32">
        <f t="shared" si="3"/>
        <v>1.66225</v>
      </c>
      <c r="T67">
        <v>-25.483600128597701</v>
      </c>
      <c r="U67">
        <v>0.28146106029543</v>
      </c>
      <c r="V67">
        <v>-0.13953126025898899</v>
      </c>
      <c r="W67">
        <v>0.14192980003544101</v>
      </c>
      <c r="X67">
        <v>0.57451958109333601</v>
      </c>
      <c r="Z67" s="31">
        <f t="shared" si="6"/>
        <v>-2.3895132718535548</v>
      </c>
      <c r="AA67" s="31">
        <f t="shared" si="7"/>
        <v>-2.1316340582259383</v>
      </c>
      <c r="AB67" s="31">
        <f t="shared" si="8"/>
        <v>-2.7539042761150094</v>
      </c>
      <c r="AC67" s="31">
        <f t="shared" si="9"/>
        <v>-1.204641016232848</v>
      </c>
      <c r="AD67" s="31">
        <f t="shared" si="10"/>
        <v>-2.3452733994046593</v>
      </c>
      <c r="AE67" s="31">
        <f t="shared" si="11"/>
        <v>-2.1358913860647188</v>
      </c>
      <c r="AF67" s="31">
        <f t="shared" si="12"/>
        <v>0</v>
      </c>
      <c r="AG67" s="32">
        <f t="shared" si="5"/>
        <v>-12.960857407896729</v>
      </c>
      <c r="AI67" s="33">
        <f t="shared" si="19"/>
        <v>-1.0115086199034451</v>
      </c>
      <c r="AJ67" s="33">
        <f t="shared" si="19"/>
        <v>-1</v>
      </c>
      <c r="AK67" s="33">
        <f t="shared" si="19"/>
        <v>-1</v>
      </c>
      <c r="AL67" s="33">
        <f t="shared" si="18"/>
        <v>-1</v>
      </c>
      <c r="AM67" s="33">
        <f t="shared" si="18"/>
        <v>-1</v>
      </c>
      <c r="AN67" s="33">
        <f t="shared" si="18"/>
        <v>-1.0058523575129121</v>
      </c>
      <c r="AO67" s="33" t="str">
        <f t="shared" si="18"/>
        <v/>
      </c>
      <c r="AQ67" t="s">
        <v>92</v>
      </c>
      <c r="AR67" s="33">
        <f t="shared" si="14"/>
        <v>-1.0030862155751847</v>
      </c>
      <c r="AS67" s="34">
        <f t="shared" si="15"/>
        <v>13.000857407896728</v>
      </c>
      <c r="AU67">
        <f ca="1">RANK(AW67,$AW$6:$AW$82)</f>
        <v>43</v>
      </c>
      <c r="AV67" t="str" cm="1">
        <f t="array" aca="1" ref="AV67" ca="1">IFERROR(INDEX([1]CHW!A$6:A$82, SMALL(IF([1]CHW!AS$6:AS$82&gt;0, ROW([1]CHW!A$6:A$82)-ROW([1]CHW!A$6)+1),ROWS([1]CHW!A$6:A67))),"")</f>
        <v/>
      </c>
      <c r="AW67" s="34">
        <f ca="1">IFERROR(VLOOKUP(AV67,$AQ$6:$AS$82,3,FALSE),0)</f>
        <v>0</v>
      </c>
      <c r="AY67">
        <f ca="1">RANK(BA67,$BA$6:$BA$82,1)</f>
        <v>20</v>
      </c>
      <c r="AZ67" t="str" cm="1">
        <f t="array" aca="1" ref="AZ67" ca="1">IFERROR(INDEX([1]CHW!A$6:A$82, SMALL(IF([1]CHW!AS$6:AS$82&lt;0, ROW([1]CHW!A$6:A$82)-ROW([1]CHW!A$6)+1),ROWS([1]CHW!A$6:A67))),"")</f>
        <v/>
      </c>
      <c r="BA67" s="35">
        <f ca="1">IFERROR(VLOOKUP(AZ67,$AQ$6:$AS$82,3,FALSE),0)</f>
        <v>0</v>
      </c>
      <c r="BC67">
        <f t="shared" si="16"/>
        <v>62</v>
      </c>
      <c r="BD67" t="str">
        <f ca="1">IFERROR(VLOOKUP(BC67,$AU$6:$AV$82,2,FALSE),"")</f>
        <v/>
      </c>
      <c r="BE67" t="str">
        <f ca="1">IFERROR(VLOOKUP(BC67,$AY$6:$AZ$82,2,FALSE),"")</f>
        <v/>
      </c>
    </row>
    <row r="68" spans="1:57" x14ac:dyDescent="0.25">
      <c r="A68" t="s">
        <v>93</v>
      </c>
      <c r="B68" s="31">
        <v>30.196750000000019</v>
      </c>
      <c r="C68" s="31">
        <v>27.50675</v>
      </c>
      <c r="D68" s="31">
        <v>11.825999999999999</v>
      </c>
      <c r="E68" s="31">
        <v>13.745249999999997</v>
      </c>
      <c r="F68" s="31">
        <v>14.301999999999994</v>
      </c>
      <c r="G68" s="31">
        <v>23.480250000000005</v>
      </c>
      <c r="H68" s="31">
        <v>29.615000000000002</v>
      </c>
      <c r="I68" s="32">
        <f t="shared" si="17"/>
        <v>150.67200000000003</v>
      </c>
      <c r="K68" s="31">
        <v>42.666000000000004</v>
      </c>
      <c r="L68" s="31">
        <v>40.373749999999987</v>
      </c>
      <c r="M68" s="31">
        <v>25.566499999999994</v>
      </c>
      <c r="N68" s="31">
        <v>25.023</v>
      </c>
      <c r="O68" s="31">
        <v>28.683500000000013</v>
      </c>
      <c r="P68" s="31">
        <v>26.509499999999992</v>
      </c>
      <c r="Q68" s="31">
        <v>29.619750000000014</v>
      </c>
      <c r="R68" s="32">
        <f t="shared" si="3"/>
        <v>218.44200000000001</v>
      </c>
      <c r="T68">
        <v>-300.769694798091</v>
      </c>
      <c r="U68">
        <v>3.1250664510012198</v>
      </c>
      <c r="V68">
        <v>-1.3291300194056399</v>
      </c>
      <c r="W68">
        <v>1.79593643158378</v>
      </c>
      <c r="X68">
        <v>0.85967716149124795</v>
      </c>
      <c r="Z68" s="31">
        <f t="shared" si="6"/>
        <v>16.679280894979549</v>
      </c>
      <c r="AA68" s="31">
        <f t="shared" si="7"/>
        <v>19.469222161317234</v>
      </c>
      <c r="AB68" s="31">
        <f t="shared" si="8"/>
        <v>3.6647308241492205</v>
      </c>
      <c r="AC68" s="31">
        <f t="shared" si="9"/>
        <v>18.018043214078038</v>
      </c>
      <c r="AD68" s="31">
        <f t="shared" si="10"/>
        <v>13.845690346713074</v>
      </c>
      <c r="AE68" s="31">
        <f t="shared" si="11"/>
        <v>12.027672879769103</v>
      </c>
      <c r="AF68" s="31">
        <f t="shared" si="12"/>
        <v>24.953760336171573</v>
      </c>
      <c r="AG68" s="32">
        <f t="shared" si="5"/>
        <v>108.65840065717778</v>
      </c>
      <c r="AI68" s="33">
        <f t="shared" si="19"/>
        <v>0.81043476575115536</v>
      </c>
      <c r="AJ68" s="33">
        <f t="shared" si="19"/>
        <v>0.4128325092849508</v>
      </c>
      <c r="AK68" s="33">
        <f t="shared" si="19"/>
        <v>2.2269764322309933</v>
      </c>
      <c r="AL68" s="33">
        <f t="shared" si="18"/>
        <v>-0.23713969176961344</v>
      </c>
      <c r="AM68" s="33">
        <f t="shared" si="18"/>
        <v>3.2956800409395783E-2</v>
      </c>
      <c r="AN68" s="33">
        <f t="shared" si="18"/>
        <v>0.95218561684484049</v>
      </c>
      <c r="AO68" s="33">
        <f t="shared" si="18"/>
        <v>0.18679508022170738</v>
      </c>
      <c r="AQ68" t="s">
        <v>93</v>
      </c>
      <c r="AR68" s="33">
        <f t="shared" si="14"/>
        <v>0.38665762691811628</v>
      </c>
      <c r="AS68" s="34">
        <f t="shared" si="15"/>
        <v>42.013599342822246</v>
      </c>
      <c r="AU68">
        <f ca="1">RANK(AW68,$AW$6:$AW$82)</f>
        <v>43</v>
      </c>
      <c r="AV68" t="str" cm="1">
        <f t="array" aca="1" ref="AV68" ca="1">IFERROR(INDEX([1]CHW!A$6:A$82, SMALL(IF([1]CHW!AS$6:AS$82&gt;0, ROW([1]CHW!A$6:A$82)-ROW([1]CHW!A$6)+1),ROWS([1]CHW!A$6:A68))),"")</f>
        <v/>
      </c>
      <c r="AW68" s="34">
        <f ca="1">IFERROR(VLOOKUP(AV68,$AQ$6:$AS$82,3,FALSE),0)</f>
        <v>0</v>
      </c>
      <c r="AY68">
        <f ca="1">RANK(BA68,$BA$6:$BA$82,1)</f>
        <v>20</v>
      </c>
      <c r="AZ68" t="str" cm="1">
        <f t="array" aca="1" ref="AZ68" ca="1">IFERROR(INDEX([1]CHW!A$6:A$82, SMALL(IF([1]CHW!AS$6:AS$82&lt;0, ROW([1]CHW!A$6:A$82)-ROW([1]CHW!A$6)+1),ROWS([1]CHW!A$6:A68))),"")</f>
        <v/>
      </c>
      <c r="BA68" s="35">
        <f ca="1">IFERROR(VLOOKUP(AZ68,$AQ$6:$AS$82,3,FALSE),0)</f>
        <v>0</v>
      </c>
      <c r="BC68">
        <f t="shared" si="16"/>
        <v>63</v>
      </c>
      <c r="BD68" t="str">
        <f ca="1">IFERROR(VLOOKUP(BC68,$AU$6:$AV$82,2,FALSE),"")</f>
        <v/>
      </c>
      <c r="BE68" t="str">
        <f ca="1">IFERROR(VLOOKUP(BC68,$AY$6:$AZ$82,2,FALSE),"")</f>
        <v/>
      </c>
    </row>
    <row r="69" spans="1:57" x14ac:dyDescent="0.25">
      <c r="A69" t="s">
        <v>94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2">
        <f t="shared" si="17"/>
        <v>0</v>
      </c>
      <c r="K69" s="31">
        <v>0.86599999999999999</v>
      </c>
      <c r="L69" s="31">
        <v>0.42325000000000002</v>
      </c>
      <c r="M69" s="31">
        <v>0.50800000000000001</v>
      </c>
      <c r="N69" s="31">
        <v>0.48299999999999993</v>
      </c>
      <c r="O69" s="31">
        <v>0.49375000000000002</v>
      </c>
      <c r="P69" s="31">
        <v>0.60575000000000001</v>
      </c>
      <c r="Q69" s="31">
        <v>0.46775000000000005</v>
      </c>
      <c r="R69" s="32">
        <f t="shared" si="3"/>
        <v>3.8475000000000001</v>
      </c>
      <c r="T69">
        <v>-4.12664509018499</v>
      </c>
      <c r="U69">
        <v>5.3675324905422303E-2</v>
      </c>
      <c r="V69">
        <v>-2.9718327406842E-2</v>
      </c>
      <c r="W69">
        <v>2.39569974984183E-2</v>
      </c>
      <c r="X69">
        <v>0.63090253666583596</v>
      </c>
      <c r="Z69" s="31">
        <f t="shared" si="6"/>
        <v>9.0166773752252793E-2</v>
      </c>
      <c r="AA69" s="31">
        <f t="shared" si="7"/>
        <v>-0.15471576087498151</v>
      </c>
      <c r="AB69" s="31">
        <f t="shared" si="8"/>
        <v>-0.20524968468830362</v>
      </c>
      <c r="AC69" s="31">
        <f t="shared" si="9"/>
        <v>0.13590408486862887</v>
      </c>
      <c r="AD69" s="31">
        <f t="shared" si="10"/>
        <v>-0.13026472338515782</v>
      </c>
      <c r="AE69" s="31">
        <f t="shared" si="11"/>
        <v>4.6525433487239809E-2</v>
      </c>
      <c r="AF69" s="31">
        <f t="shared" si="12"/>
        <v>0.2093988120501668</v>
      </c>
      <c r="AG69" s="32">
        <f t="shared" si="5"/>
        <v>-8.2350647901546781E-3</v>
      </c>
      <c r="AI69" s="33">
        <f t="shared" si="19"/>
        <v>-1</v>
      </c>
      <c r="AJ69" s="33">
        <f t="shared" si="19"/>
        <v>-1</v>
      </c>
      <c r="AK69" s="33">
        <f t="shared" si="19"/>
        <v>-1</v>
      </c>
      <c r="AL69" s="33">
        <f t="shared" si="18"/>
        <v>-1</v>
      </c>
      <c r="AM69" s="33">
        <f t="shared" si="18"/>
        <v>-1</v>
      </c>
      <c r="AN69" s="33">
        <f t="shared" si="18"/>
        <v>-1</v>
      </c>
      <c r="AO69" s="33">
        <f t="shared" si="18"/>
        <v>-1</v>
      </c>
      <c r="AQ69" t="s">
        <v>94</v>
      </c>
      <c r="AR69" s="33">
        <f t="shared" si="14"/>
        <v>-1</v>
      </c>
      <c r="AS69" s="34">
        <f t="shared" si="15"/>
        <v>8.2350647901546781E-3</v>
      </c>
      <c r="AU69">
        <f ca="1">RANK(AW69,$AW$6:$AW$82)</f>
        <v>43</v>
      </c>
      <c r="AV69" t="str" cm="1">
        <f t="array" aca="1" ref="AV69" ca="1">IFERROR(INDEX([1]CHW!A$6:A$82, SMALL(IF([1]CHW!AS$6:AS$82&gt;0, ROW([1]CHW!A$6:A$82)-ROW([1]CHW!A$6)+1),ROWS([1]CHW!A$6:A69))),"")</f>
        <v/>
      </c>
      <c r="AW69" s="34">
        <f ca="1">IFERROR(VLOOKUP(AV69,$AQ$6:$AS$82,3,FALSE),0)</f>
        <v>0</v>
      </c>
      <c r="AY69">
        <f ca="1">RANK(BA69,$BA$6:$BA$82,1)</f>
        <v>20</v>
      </c>
      <c r="AZ69" t="str" cm="1">
        <f t="array" aca="1" ref="AZ69" ca="1">IFERROR(INDEX([1]CHW!A$6:A$82, SMALL(IF([1]CHW!AS$6:AS$82&lt;0, ROW([1]CHW!A$6:A$82)-ROW([1]CHW!A$6)+1),ROWS([1]CHW!A$6:A69))),"")</f>
        <v/>
      </c>
      <c r="BA69" s="35">
        <f ca="1">IFERROR(VLOOKUP(AZ69,$AQ$6:$AS$82,3,FALSE),0)</f>
        <v>0</v>
      </c>
      <c r="BC69">
        <f t="shared" si="16"/>
        <v>64</v>
      </c>
      <c r="BD69" t="str">
        <f ca="1">IFERROR(VLOOKUP(BC69,$AU$6:$AV$82,2,FALSE),"")</f>
        <v/>
      </c>
      <c r="BE69" t="str">
        <f ca="1">IFERROR(VLOOKUP(BC69,$AY$6:$AZ$82,2,FALSE),"")</f>
        <v/>
      </c>
    </row>
    <row r="70" spans="1:57" x14ac:dyDescent="0.25">
      <c r="A70" t="s">
        <v>95</v>
      </c>
      <c r="B70" s="31">
        <v>5.9499999999999997E-2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9.7750000000000004E-2</v>
      </c>
      <c r="I70" s="32">
        <f t="shared" si="17"/>
        <v>0.15725</v>
      </c>
      <c r="K70" s="31">
        <v>1.9632499999999997</v>
      </c>
      <c r="L70" s="31">
        <v>4.1000000000000002E-2</v>
      </c>
      <c r="M70" s="31">
        <v>0.38674999999999998</v>
      </c>
      <c r="N70" s="31">
        <v>0</v>
      </c>
      <c r="O70" s="31">
        <v>8.1750000000000003E-2</v>
      </c>
      <c r="P70" s="31">
        <v>0.48074999999999996</v>
      </c>
      <c r="Q70" s="31">
        <v>0.8005000000000001</v>
      </c>
      <c r="R70" s="32">
        <f t="shared" ref="R70:R82" si="20">SUM(K70:Q70)</f>
        <v>3.754</v>
      </c>
      <c r="T70">
        <v>-31.4233611631402</v>
      </c>
      <c r="U70">
        <v>0.378798227455728</v>
      </c>
      <c r="V70">
        <v>-0.20088547812745799</v>
      </c>
      <c r="W70">
        <v>0.17791274932703599</v>
      </c>
      <c r="X70">
        <v>0.67991909992762101</v>
      </c>
      <c r="Z70" s="31">
        <f t="shared" si="6"/>
        <v>-3.0890493063151672</v>
      </c>
      <c r="AA70" s="31">
        <f t="shared" si="7"/>
        <v>-3.7568381651305178</v>
      </c>
      <c r="AB70" s="31">
        <f t="shared" si="8"/>
        <v>-4.2141564785226313</v>
      </c>
      <c r="AC70" s="31">
        <f t="shared" si="9"/>
        <v>0</v>
      </c>
      <c r="AD70" s="31">
        <f t="shared" si="10"/>
        <v>-3.8482121826786613</v>
      </c>
      <c r="AE70" s="31">
        <f t="shared" si="11"/>
        <v>-3.0672879752787101</v>
      </c>
      <c r="AF70" s="31">
        <f t="shared" si="12"/>
        <v>-0.79399788818658079</v>
      </c>
      <c r="AG70" s="32">
        <f t="shared" ref="AG70:AG82" si="21">SUM(Z70:AF70)</f>
        <v>-18.76954199611227</v>
      </c>
      <c r="AI70" s="33">
        <f t="shared" si="19"/>
        <v>-1.0192615896024579</v>
      </c>
      <c r="AJ70" s="33">
        <f t="shared" si="19"/>
        <v>-1</v>
      </c>
      <c r="AK70" s="33">
        <f t="shared" si="19"/>
        <v>-1</v>
      </c>
      <c r="AL70" s="33" t="str">
        <f t="shared" si="18"/>
        <v/>
      </c>
      <c r="AM70" s="33">
        <f t="shared" si="18"/>
        <v>-1</v>
      </c>
      <c r="AN70" s="33">
        <f t="shared" si="18"/>
        <v>-1</v>
      </c>
      <c r="AO70" s="33">
        <f t="shared" si="18"/>
        <v>-1.1231111586748073</v>
      </c>
      <c r="AQ70" t="s">
        <v>95</v>
      </c>
      <c r="AR70" s="33">
        <f t="shared" si="14"/>
        <v>-1.0083779348495863</v>
      </c>
      <c r="AS70" s="34">
        <f t="shared" si="15"/>
        <v>18.926791996112271</v>
      </c>
      <c r="AU70">
        <f ca="1">RANK(AW70,$AW$6:$AW$82)</f>
        <v>43</v>
      </c>
      <c r="AV70" t="str" cm="1">
        <f t="array" aca="1" ref="AV70" ca="1">IFERROR(INDEX([1]CHW!A$6:A$82, SMALL(IF([1]CHW!AS$6:AS$82&gt;0, ROW([1]CHW!A$6:A$82)-ROW([1]CHW!A$6)+1),ROWS([1]CHW!A$6:A70))),"")</f>
        <v/>
      </c>
      <c r="AW70" s="34">
        <f ca="1">IFERROR(VLOOKUP(AV70,$AQ$6:$AS$82,3,FALSE),0)</f>
        <v>0</v>
      </c>
      <c r="AY70">
        <f ca="1">RANK(BA70,$BA$6:$BA$82,1)</f>
        <v>20</v>
      </c>
      <c r="AZ70" t="str" cm="1">
        <f t="array" aca="1" ref="AZ70" ca="1">IFERROR(INDEX([1]CHW!A$6:A$82, SMALL(IF([1]CHW!AS$6:AS$82&lt;0, ROW([1]CHW!A$6:A$82)-ROW([1]CHW!A$6)+1),ROWS([1]CHW!A$6:A70))),"")</f>
        <v/>
      </c>
      <c r="BA70" s="35">
        <f ca="1">IFERROR(VLOOKUP(AZ70,$AQ$6:$AS$82,3,FALSE),0)</f>
        <v>0</v>
      </c>
      <c r="BC70">
        <f t="shared" si="16"/>
        <v>65</v>
      </c>
      <c r="BD70" t="str">
        <f ca="1">IFERROR(VLOOKUP(BC70,$AU$6:$AV$82,2,FALSE),"")</f>
        <v/>
      </c>
      <c r="BE70" t="str">
        <f ca="1">IFERROR(VLOOKUP(BC70,$AY$6:$AZ$82,2,FALSE),"")</f>
        <v/>
      </c>
    </row>
    <row r="71" spans="1:57" x14ac:dyDescent="0.25">
      <c r="A71" t="s">
        <v>96</v>
      </c>
      <c r="B71" s="31">
        <v>2.4464999999999999</v>
      </c>
      <c r="C71" s="31">
        <v>1.9624999999999999</v>
      </c>
      <c r="D71" s="31">
        <v>1.6527499999999999</v>
      </c>
      <c r="E71" s="31">
        <v>1.6572499999999999</v>
      </c>
      <c r="F71" s="31">
        <v>1.6164999999999992</v>
      </c>
      <c r="G71" s="31">
        <v>2.2012499999999999</v>
      </c>
      <c r="H71" s="31">
        <v>1.7382499999999999</v>
      </c>
      <c r="I71" s="32">
        <f t="shared" si="17"/>
        <v>13.274999999999999</v>
      </c>
      <c r="K71" s="31">
        <v>13.783749999999998</v>
      </c>
      <c r="L71" s="31">
        <v>10.312249999999997</v>
      </c>
      <c r="M71" s="31">
        <v>8.0115000000000034</v>
      </c>
      <c r="N71" s="31">
        <v>6.8184999999999993</v>
      </c>
      <c r="O71" s="31">
        <v>6.2085000000000008</v>
      </c>
      <c r="P71" s="31">
        <v>7.8514999999999997</v>
      </c>
      <c r="Q71" s="31">
        <v>5.9007499999999977</v>
      </c>
      <c r="R71" s="32">
        <f t="shared" si="20"/>
        <v>58.886749999999999</v>
      </c>
      <c r="T71">
        <v>-59.1820632296497</v>
      </c>
      <c r="U71">
        <v>0.75907720939899703</v>
      </c>
      <c r="V71">
        <v>-0.40166408479115301</v>
      </c>
      <c r="W71">
        <v>0.35741312460552199</v>
      </c>
      <c r="X71">
        <v>0.80048950866888902</v>
      </c>
      <c r="Z71" s="31">
        <f t="shared" ref="Z71:Z82" si="22">IF(K71=0,0,(K71-($T71+$U71*K$2+$V71*K$3+$W71*(K$2+K$3)))+($T71+$U71*Z$2+$V71*Z$3+$W71*(Z$2+Z$3)))</f>
        <v>3.7020685878397224</v>
      </c>
      <c r="AA71" s="31">
        <f t="shared" ref="AA71:AA82" si="23">IF(L71=0,0,(L71-($T71+$U71*L$2+$V71*L$3+$W71*(L$2+L$3)))+($T71+$U71*AA$2+$V71*AA$3+$W71*(AA$2+AA$3)))</f>
        <v>2.7300756598793736</v>
      </c>
      <c r="AB71" s="31">
        <f t="shared" ref="AB71:AB82" si="24">IF(M71=0,0,(M71-($T71+$U71*M$2+$V71*M$3+$W71*(M$2+M$3)))+($T71+$U71*AB$2+$V71*AB$3+$W71*(AB$2+AB$3)))</f>
        <v>-1.1646498587495433</v>
      </c>
      <c r="AC71" s="31">
        <f t="shared" ref="AC71:AC82" si="25">IF(N71=0,0,(N71-($T71+$U71*N$2+$V71*N$3+$W71*(N$2+N$3)))+($T71+$U71*AC$2+$V71*AC$3+$W71*(AC$2+AC$3)))</f>
        <v>2.5225400627731807</v>
      </c>
      <c r="AD71" s="31">
        <f t="shared" ref="AD71:AD82" si="26">IF(O71=0,0,(O71-($T71+$U71*O$2+$V71*O$3+$W71*(O$2+O$3)))+($T71+$U71*AD$2+$V71*AD$3+$W71*(AD$2+AD$3)))</f>
        <v>-1.6189825572078149</v>
      </c>
      <c r="AE71" s="31">
        <f t="shared" ref="AE71:AE82" si="27">IF(P71=0,0,(P71-($T71+$U71*P$2+$V71*P$3+$W71*(P$2+P$3)))+($T71+$U71*AE$2+$V71*AE$3+$W71*(AE$2+AE$3)))</f>
        <v>0.7817606886313353</v>
      </c>
      <c r="AF71" s="31">
        <f t="shared" ref="AF71:AF82" si="28">IF(Q71=0,0,(Q71-($T71+$U71*Q$2+$V71*Q$3+$W71*(Q$2+Q$3)))+($T71+$U71*AF$2+$V71*AF$3+$W71*(AF$2+AF$3)))</f>
        <v>2.7285981394102619</v>
      </c>
      <c r="AG71" s="32">
        <f t="shared" si="21"/>
        <v>9.6814107225765156</v>
      </c>
      <c r="AI71" s="33">
        <f t="shared" si="19"/>
        <v>-0.33915324852811213</v>
      </c>
      <c r="AJ71" s="33">
        <f t="shared" si="19"/>
        <v>-0.28115545336691822</v>
      </c>
      <c r="AK71" s="33">
        <f t="shared" si="19"/>
        <v>-2.4190960378207733</v>
      </c>
      <c r="AL71" s="33">
        <f t="shared" si="18"/>
        <v>-0.34302331825878518</v>
      </c>
      <c r="AM71" s="33">
        <f t="shared" si="18"/>
        <v>-1.9984665942219308</v>
      </c>
      <c r="AN71" s="33">
        <f t="shared" si="18"/>
        <v>1.8157593903242057</v>
      </c>
      <c r="AO71" s="33">
        <f t="shared" si="18"/>
        <v>-0.36295126244728299</v>
      </c>
      <c r="AQ71" t="s">
        <v>96</v>
      </c>
      <c r="AR71" s="33">
        <f t="shared" ref="AR71:AR82" si="29">IFERROR((I71-AG71)/AG71,"")</f>
        <v>0.37118446685083106</v>
      </c>
      <c r="AS71" s="34">
        <f t="shared" ref="AS71:AS82" si="30">I71-AG71</f>
        <v>3.593589277423483</v>
      </c>
      <c r="AU71">
        <f ca="1">RANK(AW71,$AW$6:$AW$82)</f>
        <v>43</v>
      </c>
      <c r="AV71" t="str" cm="1">
        <f t="array" aca="1" ref="AV71" ca="1">IFERROR(INDEX([1]CHW!A$6:A$82, SMALL(IF([1]CHW!AS$6:AS$82&gt;0, ROW([1]CHW!A$6:A$82)-ROW([1]CHW!A$6)+1),ROWS([1]CHW!A$6:A71))),"")</f>
        <v/>
      </c>
      <c r="AW71" s="34">
        <f ca="1">IFERROR(VLOOKUP(AV71,$AQ$6:$AS$82,3,FALSE),0)</f>
        <v>0</v>
      </c>
      <c r="AY71">
        <f ca="1">RANK(BA71,$BA$6:$BA$82,1)</f>
        <v>20</v>
      </c>
      <c r="AZ71" t="str" cm="1">
        <f t="array" aca="1" ref="AZ71" ca="1">IFERROR(INDEX([1]CHW!A$6:A$82, SMALL(IF([1]CHW!AS$6:AS$82&lt;0, ROW([1]CHW!A$6:A$82)-ROW([1]CHW!A$6)+1),ROWS([1]CHW!A$6:A71))),"")</f>
        <v/>
      </c>
      <c r="BA71" s="35">
        <f ca="1">IFERROR(VLOOKUP(AZ71,$AQ$6:$AS$82,3,FALSE),0)</f>
        <v>0</v>
      </c>
      <c r="BC71">
        <f t="shared" ref="BC71:BC82" si="31">BC70+1</f>
        <v>66</v>
      </c>
      <c r="BD71" t="str">
        <f ca="1">IFERROR(VLOOKUP(BC71,$AU$6:$AV$82,2,FALSE),"")</f>
        <v/>
      </c>
      <c r="BE71" t="str">
        <f ca="1">IFERROR(VLOOKUP(BC71,$AY$6:$AZ$82,2,FALSE),"")</f>
        <v/>
      </c>
    </row>
    <row r="72" spans="1:57" x14ac:dyDescent="0.25">
      <c r="A72" t="s">
        <v>97</v>
      </c>
      <c r="B72" s="31">
        <v>73.543750000000031</v>
      </c>
      <c r="C72" s="31">
        <v>62.766249999999992</v>
      </c>
      <c r="D72" s="31">
        <v>47.233250000000005</v>
      </c>
      <c r="E72" s="31">
        <v>48.683999999999976</v>
      </c>
      <c r="F72" s="31">
        <v>43.770249999999983</v>
      </c>
      <c r="G72" s="31">
        <v>66.877250000000018</v>
      </c>
      <c r="H72" s="31">
        <v>69.532000000000053</v>
      </c>
      <c r="I72" s="32">
        <f t="shared" si="17"/>
        <v>412.40675000000005</v>
      </c>
      <c r="K72" s="31">
        <v>170.01624999999999</v>
      </c>
      <c r="L72" s="31">
        <v>132.0445</v>
      </c>
      <c r="M72" s="31">
        <v>97.686499999999995</v>
      </c>
      <c r="N72" s="31">
        <v>85.370750000000015</v>
      </c>
      <c r="O72" s="31">
        <v>90.320749999999961</v>
      </c>
      <c r="P72" s="31">
        <v>96.910249999999948</v>
      </c>
      <c r="Q72" s="31">
        <v>88.863249999999951</v>
      </c>
      <c r="R72" s="32">
        <f t="shared" si="20"/>
        <v>761.21224999999993</v>
      </c>
      <c r="T72">
        <v>-999.880103391273</v>
      </c>
      <c r="U72">
        <v>11.710673005306599</v>
      </c>
      <c r="V72">
        <v>-5.7924057348569402</v>
      </c>
      <c r="W72">
        <v>5.91826727041044</v>
      </c>
      <c r="X72">
        <v>0.70830727730125498</v>
      </c>
      <c r="Z72" s="31">
        <f t="shared" si="22"/>
        <v>33.815288618496169</v>
      </c>
      <c r="AA72" s="31">
        <f t="shared" si="23"/>
        <v>27.916151035633476</v>
      </c>
      <c r="AB72" s="31">
        <f t="shared" si="24"/>
        <v>-24.099663105464543</v>
      </c>
      <c r="AC72" s="31">
        <f t="shared" si="25"/>
        <v>32.402057981105116</v>
      </c>
      <c r="AD72" s="31">
        <f t="shared" si="26"/>
        <v>-8.7755984896143815</v>
      </c>
      <c r="AE72" s="31">
        <f t="shared" si="27"/>
        <v>6.0609458921241384</v>
      </c>
      <c r="AF72" s="31">
        <f t="shared" si="28"/>
        <v>50.382004150028209</v>
      </c>
      <c r="AG72" s="32">
        <f t="shared" si="21"/>
        <v>117.70118608230818</v>
      </c>
      <c r="AI72" s="33">
        <f t="shared" si="19"/>
        <v>1.1748668429159386</v>
      </c>
      <c r="AJ72" s="33">
        <f t="shared" si="19"/>
        <v>1.2483848120710561</v>
      </c>
      <c r="AK72" s="33">
        <f t="shared" si="19"/>
        <v>-2.9599132897957388</v>
      </c>
      <c r="AL72" s="33">
        <f t="shared" si="18"/>
        <v>0.50249715707531561</v>
      </c>
      <c r="AM72" s="33">
        <f t="shared" si="18"/>
        <v>-5.987722495713605</v>
      </c>
      <c r="AN72" s="33">
        <f t="shared" si="18"/>
        <v>10.034127542188305</v>
      </c>
      <c r="AO72" s="33">
        <f t="shared" si="18"/>
        <v>0.38009595237511257</v>
      </c>
      <c r="AQ72" t="s">
        <v>97</v>
      </c>
      <c r="AR72" s="33">
        <f t="shared" si="29"/>
        <v>2.5038453198900212</v>
      </c>
      <c r="AS72" s="34">
        <f t="shared" si="30"/>
        <v>294.70556391769185</v>
      </c>
      <c r="AU72">
        <f ca="1">RANK(AW72,$AW$6:$AW$82)</f>
        <v>43</v>
      </c>
      <c r="AV72" t="str" cm="1">
        <f t="array" aca="1" ref="AV72" ca="1">IFERROR(INDEX([1]CHW!A$6:A$82, SMALL(IF([1]CHW!AS$6:AS$82&gt;0, ROW([1]CHW!A$6:A$82)-ROW([1]CHW!A$6)+1),ROWS([1]CHW!A$6:A72))),"")</f>
        <v/>
      </c>
      <c r="AW72" s="34">
        <f ca="1">IFERROR(VLOOKUP(AV72,$AQ$6:$AS$82,3,FALSE),0)</f>
        <v>0</v>
      </c>
      <c r="AY72">
        <f ca="1">RANK(BA72,$BA$6:$BA$82,1)</f>
        <v>20</v>
      </c>
      <c r="AZ72" t="str" cm="1">
        <f t="array" aca="1" ref="AZ72" ca="1">IFERROR(INDEX([1]CHW!A$6:A$82, SMALL(IF([1]CHW!AS$6:AS$82&lt;0, ROW([1]CHW!A$6:A$82)-ROW([1]CHW!A$6)+1),ROWS([1]CHW!A$6:A72))),"")</f>
        <v/>
      </c>
      <c r="BA72" s="35">
        <f ca="1">IFERROR(VLOOKUP(AZ72,$AQ$6:$AS$82,3,FALSE),0)</f>
        <v>0</v>
      </c>
      <c r="BC72">
        <f t="shared" si="31"/>
        <v>67</v>
      </c>
      <c r="BD72" t="str">
        <f ca="1">IFERROR(VLOOKUP(BC72,$AU$6:$AV$82,2,FALSE),"")</f>
        <v/>
      </c>
      <c r="BE72" t="str">
        <f ca="1">IFERROR(VLOOKUP(BC72,$AY$6:$AZ$82,2,FALSE),"")</f>
        <v/>
      </c>
    </row>
    <row r="73" spans="1:57" x14ac:dyDescent="0.25">
      <c r="A73" t="s">
        <v>98</v>
      </c>
      <c r="B73" s="31">
        <v>7.7465000000000002</v>
      </c>
      <c r="C73" s="31">
        <v>7.9509999999999996</v>
      </c>
      <c r="D73" s="31">
        <v>7.2537500000000001</v>
      </c>
      <c r="E73" s="31">
        <v>8.0330000000000013</v>
      </c>
      <c r="F73" s="31">
        <v>7.7634999999999996</v>
      </c>
      <c r="G73" s="31">
        <v>6.269750000000001</v>
      </c>
      <c r="H73" s="31">
        <v>5.7725000000000017</v>
      </c>
      <c r="I73" s="32">
        <f t="shared" si="17"/>
        <v>50.790000000000006</v>
      </c>
      <c r="K73" s="31">
        <v>18.035999999999998</v>
      </c>
      <c r="L73" s="31">
        <v>9.686000000000007</v>
      </c>
      <c r="M73" s="31">
        <v>8.677500000000002</v>
      </c>
      <c r="N73" s="31">
        <v>8.0057499999999973</v>
      </c>
      <c r="O73" s="31">
        <v>7.0799999999999992</v>
      </c>
      <c r="P73" s="31">
        <v>7.758</v>
      </c>
      <c r="Q73" s="31">
        <v>5.3252500000000005</v>
      </c>
      <c r="R73" s="32">
        <f t="shared" si="20"/>
        <v>64.5685</v>
      </c>
      <c r="T73">
        <v>-121.234246304507</v>
      </c>
      <c r="U73">
        <v>1.3917339612559101</v>
      </c>
      <c r="V73">
        <v>-0.68889386160178401</v>
      </c>
      <c r="W73">
        <v>0.70284009964937899</v>
      </c>
      <c r="X73">
        <v>0.76076166872707196</v>
      </c>
      <c r="Z73" s="31">
        <f t="shared" si="22"/>
        <v>1.8252519529023168</v>
      </c>
      <c r="AA73" s="31">
        <f t="shared" si="23"/>
        <v>-2.7050181668861768</v>
      </c>
      <c r="AB73" s="31">
        <f t="shared" si="24"/>
        <v>-5.8207035136349603</v>
      </c>
      <c r="AC73" s="31">
        <f t="shared" si="25"/>
        <v>1.6941322166380015</v>
      </c>
      <c r="AD73" s="31">
        <f t="shared" si="26"/>
        <v>-4.7240291999502366</v>
      </c>
      <c r="AE73" s="31">
        <f t="shared" si="27"/>
        <v>-3.0616164593621376</v>
      </c>
      <c r="AF73" s="31">
        <f t="shared" si="28"/>
        <v>0.73893252811950916</v>
      </c>
      <c r="AG73" s="32">
        <f t="shared" si="21"/>
        <v>-12.053050642173684</v>
      </c>
      <c r="AI73" s="33">
        <f t="shared" si="19"/>
        <v>3.2440716130627116</v>
      </c>
      <c r="AJ73" s="33">
        <f t="shared" si="19"/>
        <v>-3.9393517933939135</v>
      </c>
      <c r="AK73" s="33">
        <f t="shared" si="19"/>
        <v>-2.246198158522958</v>
      </c>
      <c r="AL73" s="33">
        <f t="shared" si="18"/>
        <v>3.7416606101390699</v>
      </c>
      <c r="AM73" s="33">
        <f t="shared" si="18"/>
        <v>-2.6434064378945372</v>
      </c>
      <c r="AN73" s="33">
        <f t="shared" si="18"/>
        <v>-3.0478561188902975</v>
      </c>
      <c r="AO73" s="33">
        <f t="shared" si="18"/>
        <v>6.8119446367996437</v>
      </c>
      <c r="AQ73" t="s">
        <v>98</v>
      </c>
      <c r="AR73" s="33">
        <f t="shared" si="29"/>
        <v>-5.2138709533240943</v>
      </c>
      <c r="AS73" s="34">
        <f t="shared" si="30"/>
        <v>62.843050642173694</v>
      </c>
      <c r="AU73">
        <f ca="1">RANK(AW73,$AW$6:$AW$82)</f>
        <v>43</v>
      </c>
      <c r="AV73" t="str" cm="1">
        <f t="array" aca="1" ref="AV73" ca="1">IFERROR(INDEX([1]CHW!A$6:A$82, SMALL(IF([1]CHW!AS$6:AS$82&gt;0, ROW([1]CHW!A$6:A$82)-ROW([1]CHW!A$6)+1),ROWS([1]CHW!A$6:A73))),"")</f>
        <v/>
      </c>
      <c r="AW73" s="34">
        <f ca="1">IFERROR(VLOOKUP(AV73,$AQ$6:$AS$82,3,FALSE),0)</f>
        <v>0</v>
      </c>
      <c r="AY73">
        <f ca="1">RANK(BA73,$BA$6:$BA$82,1)</f>
        <v>20</v>
      </c>
      <c r="AZ73" t="str" cm="1">
        <f t="array" aca="1" ref="AZ73" ca="1">IFERROR(INDEX([1]CHW!A$6:A$82, SMALL(IF([1]CHW!AS$6:AS$82&lt;0, ROW([1]CHW!A$6:A$82)-ROW([1]CHW!A$6)+1),ROWS([1]CHW!A$6:A73))),"")</f>
        <v/>
      </c>
      <c r="BA73" s="35">
        <f ca="1">IFERROR(VLOOKUP(AZ73,$AQ$6:$AS$82,3,FALSE),0)</f>
        <v>0</v>
      </c>
      <c r="BC73">
        <f t="shared" si="31"/>
        <v>68</v>
      </c>
      <c r="BD73" t="str">
        <f ca="1">IFERROR(VLOOKUP(BC73,$AU$6:$AV$82,2,FALSE),"")</f>
        <v/>
      </c>
      <c r="BE73" t="str">
        <f ca="1">IFERROR(VLOOKUP(BC73,$AY$6:$AZ$82,2,FALSE),"")</f>
        <v/>
      </c>
    </row>
    <row r="74" spans="1:57" x14ac:dyDescent="0.25">
      <c r="A74" t="s">
        <v>99</v>
      </c>
      <c r="B74" s="31">
        <v>19.203499999999995</v>
      </c>
      <c r="C74" s="31">
        <v>18.991750000000003</v>
      </c>
      <c r="D74" s="31">
        <v>18.417249999999999</v>
      </c>
      <c r="E74" s="31">
        <v>18.587250000000008</v>
      </c>
      <c r="F74" s="31">
        <v>18.374250000000007</v>
      </c>
      <c r="G74" s="31">
        <v>18.975499999999997</v>
      </c>
      <c r="H74" s="31">
        <v>19.483749999999997</v>
      </c>
      <c r="I74" s="32">
        <f t="shared" si="17"/>
        <v>132.03325000000001</v>
      </c>
      <c r="K74" s="31">
        <v>8.3324999999999996</v>
      </c>
      <c r="L74" s="31">
        <v>8.8702499999999986</v>
      </c>
      <c r="M74" s="31">
        <v>17.056499999999986</v>
      </c>
      <c r="N74" s="31">
        <v>15.254500000000002</v>
      </c>
      <c r="O74" s="31">
        <v>7.889249999999997</v>
      </c>
      <c r="P74" s="31">
        <v>7.9537500000000021</v>
      </c>
      <c r="Q74" s="31">
        <v>7.9487500000000013</v>
      </c>
      <c r="R74" s="32">
        <f t="shared" si="20"/>
        <v>73.305499999999981</v>
      </c>
      <c r="T74">
        <v>10.0185912868084</v>
      </c>
      <c r="U74">
        <v>6.0389333020731399E-2</v>
      </c>
      <c r="V74">
        <v>-5.29843195898759E-2</v>
      </c>
      <c r="W74">
        <v>7.4050134312483801E-3</v>
      </c>
      <c r="X74">
        <v>1.01187341221981E-2</v>
      </c>
      <c r="Z74" s="31">
        <f t="shared" si="22"/>
        <v>6.5247066451963196</v>
      </c>
      <c r="AA74" s="31">
        <f t="shared" si="23"/>
        <v>7.5988304429032372</v>
      </c>
      <c r="AB74" s="31">
        <f t="shared" si="24"/>
        <v>15.297614959759615</v>
      </c>
      <c r="AC74" s="31">
        <f t="shared" si="25"/>
        <v>14.220510720941206</v>
      </c>
      <c r="AD74" s="31">
        <f t="shared" si="26"/>
        <v>6.1396977585675536</v>
      </c>
      <c r="AE74" s="31">
        <f t="shared" si="27"/>
        <v>6.4435816370586982</v>
      </c>
      <c r="AF74" s="31">
        <f t="shared" si="28"/>
        <v>7.1524241747519666</v>
      </c>
      <c r="AG74" s="32">
        <f t="shared" si="21"/>
        <v>63.3773663391786</v>
      </c>
      <c r="AI74" s="33">
        <f t="shared" si="19"/>
        <v>1.9431974561091072</v>
      </c>
      <c r="AJ74" s="33">
        <f t="shared" si="19"/>
        <v>1.4992990885507831</v>
      </c>
      <c r="AK74" s="33">
        <f t="shared" si="19"/>
        <v>0.20392950459575468</v>
      </c>
      <c r="AL74" s="33">
        <f t="shared" si="18"/>
        <v>0.30707330874047417</v>
      </c>
      <c r="AM74" s="33">
        <f t="shared" si="18"/>
        <v>1.9926961753711609</v>
      </c>
      <c r="AN74" s="33">
        <f t="shared" si="18"/>
        <v>1.9448684084123349</v>
      </c>
      <c r="AO74" s="33">
        <f t="shared" si="18"/>
        <v>1.7240764143683716</v>
      </c>
      <c r="AQ74" t="s">
        <v>99</v>
      </c>
      <c r="AR74" s="33">
        <f t="shared" si="29"/>
        <v>1.0832871043172354</v>
      </c>
      <c r="AS74" s="34">
        <f t="shared" si="30"/>
        <v>68.655883660821416</v>
      </c>
      <c r="AU74">
        <f ca="1">RANK(AW74,$AW$6:$AW$82)</f>
        <v>43</v>
      </c>
      <c r="AV74" t="str" cm="1">
        <f t="array" aca="1" ref="AV74" ca="1">IFERROR(INDEX([1]CHW!A$6:A$82, SMALL(IF([1]CHW!AS$6:AS$82&gt;0, ROW([1]CHW!A$6:A$82)-ROW([1]CHW!A$6)+1),ROWS([1]CHW!A$6:A74))),"")</f>
        <v/>
      </c>
      <c r="AW74" s="34">
        <f ca="1">IFERROR(VLOOKUP(AV74,$AQ$6:$AS$82,3,FALSE),0)</f>
        <v>0</v>
      </c>
      <c r="AY74">
        <f ca="1">RANK(BA74,$BA$6:$BA$82,1)</f>
        <v>20</v>
      </c>
      <c r="AZ74" t="str" cm="1">
        <f t="array" aca="1" ref="AZ74" ca="1">IFERROR(INDEX([1]CHW!A$6:A$82, SMALL(IF([1]CHW!AS$6:AS$82&lt;0, ROW([1]CHW!A$6:A$82)-ROW([1]CHW!A$6)+1),ROWS([1]CHW!A$6:A74))),"")</f>
        <v/>
      </c>
      <c r="BA74" s="35">
        <f ca="1">IFERROR(VLOOKUP(AZ74,$AQ$6:$AS$82,3,FALSE),0)</f>
        <v>0</v>
      </c>
      <c r="BC74">
        <f t="shared" si="31"/>
        <v>69</v>
      </c>
      <c r="BD74" t="str">
        <f ca="1">IFERROR(VLOOKUP(BC74,$AU$6:$AV$82,2,FALSE),"")</f>
        <v/>
      </c>
      <c r="BE74" t="str">
        <f ca="1">IFERROR(VLOOKUP(BC74,$AY$6:$AZ$82,2,FALSE),"")</f>
        <v/>
      </c>
    </row>
    <row r="75" spans="1:57" x14ac:dyDescent="0.25">
      <c r="A75" t="s">
        <v>100</v>
      </c>
      <c r="B75" s="31">
        <v>1.2922500000000008</v>
      </c>
      <c r="C75" s="31">
        <v>1.7899999999999998</v>
      </c>
      <c r="D75" s="31">
        <v>1.1682499999999998</v>
      </c>
      <c r="E75" s="31">
        <v>1.2525000000000004</v>
      </c>
      <c r="F75" s="31">
        <v>0.6389999999999999</v>
      </c>
      <c r="G75" s="31">
        <v>0.6077499999999999</v>
      </c>
      <c r="H75" s="31">
        <v>0.62600000000000011</v>
      </c>
      <c r="I75" s="32">
        <f t="shared" si="17"/>
        <v>7.3757500000000018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2">
        <f t="shared" si="20"/>
        <v>0</v>
      </c>
      <c r="T75">
        <v>-44.7552480316767</v>
      </c>
      <c r="U75">
        <v>0.461077304635228</v>
      </c>
      <c r="V75">
        <v>-0.20323347711091799</v>
      </c>
      <c r="W75">
        <v>0.25784382752255303</v>
      </c>
      <c r="X75">
        <v>0.71937623017722996</v>
      </c>
      <c r="Z75" s="31">
        <f t="shared" si="22"/>
        <v>0</v>
      </c>
      <c r="AA75" s="31">
        <f t="shared" si="23"/>
        <v>0</v>
      </c>
      <c r="AB75" s="31">
        <f t="shared" si="24"/>
        <v>0</v>
      </c>
      <c r="AC75" s="31">
        <f t="shared" si="25"/>
        <v>0</v>
      </c>
      <c r="AD75" s="31">
        <f t="shared" si="26"/>
        <v>0</v>
      </c>
      <c r="AE75" s="31">
        <f t="shared" si="27"/>
        <v>0</v>
      </c>
      <c r="AF75" s="31">
        <f t="shared" si="28"/>
        <v>0</v>
      </c>
      <c r="AG75" s="32">
        <f t="shared" si="21"/>
        <v>0</v>
      </c>
      <c r="AI75" s="33" t="str">
        <f t="shared" si="19"/>
        <v/>
      </c>
      <c r="AJ75" s="33" t="str">
        <f t="shared" si="19"/>
        <v/>
      </c>
      <c r="AK75" s="33" t="str">
        <f t="shared" si="19"/>
        <v/>
      </c>
      <c r="AL75" s="33" t="str">
        <f t="shared" si="18"/>
        <v/>
      </c>
      <c r="AM75" s="33" t="str">
        <f t="shared" si="18"/>
        <v/>
      </c>
      <c r="AN75" s="33" t="str">
        <f t="shared" si="18"/>
        <v/>
      </c>
      <c r="AO75" s="33" t="str">
        <f t="shared" si="18"/>
        <v/>
      </c>
      <c r="AQ75" t="s">
        <v>100</v>
      </c>
      <c r="AR75" s="33" t="str">
        <f t="shared" si="29"/>
        <v/>
      </c>
      <c r="AS75" s="34">
        <f t="shared" si="30"/>
        <v>7.3757500000000018</v>
      </c>
      <c r="AU75">
        <f ca="1">RANK(AW75,$AW$6:$AW$82)</f>
        <v>43</v>
      </c>
      <c r="AV75" t="str" cm="1">
        <f t="array" aca="1" ref="AV75" ca="1">IFERROR(INDEX([1]CHW!A$6:A$82, SMALL(IF([1]CHW!AS$6:AS$82&gt;0, ROW([1]CHW!A$6:A$82)-ROW([1]CHW!A$6)+1),ROWS([1]CHW!A$6:A75))),"")</f>
        <v/>
      </c>
      <c r="AW75" s="34">
        <f ca="1">IFERROR(VLOOKUP(AV75,$AQ$6:$AS$82,3,FALSE),0)</f>
        <v>0</v>
      </c>
      <c r="AY75">
        <f ca="1">RANK(BA75,$BA$6:$BA$82,1)</f>
        <v>20</v>
      </c>
      <c r="AZ75" t="str" cm="1">
        <f t="array" aca="1" ref="AZ75" ca="1">IFERROR(INDEX([1]CHW!A$6:A$82, SMALL(IF([1]CHW!AS$6:AS$82&lt;0, ROW([1]CHW!A$6:A$82)-ROW([1]CHW!A$6)+1),ROWS([1]CHW!A$6:A75))),"")</f>
        <v/>
      </c>
      <c r="BA75" s="35">
        <f ca="1">IFERROR(VLOOKUP(AZ75,$AQ$6:$AS$82,3,FALSE),0)</f>
        <v>0</v>
      </c>
      <c r="BC75">
        <f t="shared" si="31"/>
        <v>70</v>
      </c>
      <c r="BD75" t="str">
        <f ca="1">IFERROR(VLOOKUP(BC75,$AU$6:$AV$82,2,FALSE),"")</f>
        <v/>
      </c>
      <c r="BE75" t="str">
        <f ca="1">IFERROR(VLOOKUP(BC75,$AY$6:$AZ$82,2,FALSE),"")</f>
        <v/>
      </c>
    </row>
    <row r="76" spans="1:57" x14ac:dyDescent="0.25">
      <c r="A76" t="s">
        <v>101</v>
      </c>
      <c r="B76" s="31">
        <v>3.9149999999999996</v>
      </c>
      <c r="C76" s="31">
        <v>5.7890000000000024</v>
      </c>
      <c r="D76" s="31">
        <v>5.1849999999999978</v>
      </c>
      <c r="E76" s="31">
        <v>5.27475</v>
      </c>
      <c r="F76" s="31">
        <v>5.2730000000000006</v>
      </c>
      <c r="G76" s="31">
        <v>5.3867499999999993</v>
      </c>
      <c r="H76" s="31">
        <v>5.5937500000000018</v>
      </c>
      <c r="I76" s="32">
        <f t="shared" si="17"/>
        <v>36.417250000000003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2">
        <f t="shared" si="20"/>
        <v>0</v>
      </c>
      <c r="T76">
        <v>-55.435914776009199</v>
      </c>
      <c r="U76">
        <v>0.56961281045156897</v>
      </c>
      <c r="V76">
        <v>-0.24953348197653699</v>
      </c>
      <c r="W76">
        <v>0.32007932847285597</v>
      </c>
      <c r="X76">
        <v>0.77810827505621805</v>
      </c>
      <c r="Z76" s="31">
        <f t="shared" si="22"/>
        <v>0</v>
      </c>
      <c r="AA76" s="31">
        <f t="shared" si="23"/>
        <v>0</v>
      </c>
      <c r="AB76" s="31">
        <f t="shared" si="24"/>
        <v>0</v>
      </c>
      <c r="AC76" s="31">
        <f t="shared" si="25"/>
        <v>0</v>
      </c>
      <c r="AD76" s="31">
        <f t="shared" si="26"/>
        <v>0</v>
      </c>
      <c r="AE76" s="31">
        <f t="shared" si="27"/>
        <v>0</v>
      </c>
      <c r="AF76" s="31">
        <f t="shared" si="28"/>
        <v>0</v>
      </c>
      <c r="AG76" s="32">
        <f t="shared" si="21"/>
        <v>0</v>
      </c>
      <c r="AI76" s="33" t="str">
        <f t="shared" si="19"/>
        <v/>
      </c>
      <c r="AJ76" s="33" t="str">
        <f t="shared" si="19"/>
        <v/>
      </c>
      <c r="AK76" s="33" t="str">
        <f t="shared" si="19"/>
        <v/>
      </c>
      <c r="AL76" s="33" t="str">
        <f t="shared" si="18"/>
        <v/>
      </c>
      <c r="AM76" s="33" t="str">
        <f t="shared" si="18"/>
        <v/>
      </c>
      <c r="AN76" s="33" t="str">
        <f t="shared" si="18"/>
        <v/>
      </c>
      <c r="AO76" s="33" t="str">
        <f t="shared" si="18"/>
        <v/>
      </c>
      <c r="AQ76" t="s">
        <v>101</v>
      </c>
      <c r="AR76" s="33" t="str">
        <f t="shared" si="29"/>
        <v/>
      </c>
      <c r="AS76" s="34">
        <f t="shared" si="30"/>
        <v>36.417250000000003</v>
      </c>
      <c r="AU76">
        <f ca="1">RANK(AW76,$AW$6:$AW$82)</f>
        <v>43</v>
      </c>
      <c r="AV76" t="str" cm="1">
        <f t="array" aca="1" ref="AV76" ca="1">IFERROR(INDEX([1]CHW!A$6:A$82, SMALL(IF([1]CHW!AS$6:AS$82&gt;0, ROW([1]CHW!A$6:A$82)-ROW([1]CHW!A$6)+1),ROWS([1]CHW!A$6:A76))),"")</f>
        <v/>
      </c>
      <c r="AW76" s="34">
        <f ca="1">IFERROR(VLOOKUP(AV76,$AQ$6:$AS$82,3,FALSE),0)</f>
        <v>0</v>
      </c>
      <c r="AY76">
        <f ca="1">RANK(BA76,$BA$6:$BA$82,1)</f>
        <v>20</v>
      </c>
      <c r="AZ76" t="str" cm="1">
        <f t="array" aca="1" ref="AZ76" ca="1">IFERROR(INDEX([1]CHW!A$6:A$82, SMALL(IF([1]CHW!AS$6:AS$82&lt;0, ROW([1]CHW!A$6:A$82)-ROW([1]CHW!A$6)+1),ROWS([1]CHW!A$6:A76))),"")</f>
        <v/>
      </c>
      <c r="BA76" s="35">
        <f ca="1">IFERROR(VLOOKUP(AZ76,$AQ$6:$AS$82,3,FALSE),0)</f>
        <v>0</v>
      </c>
      <c r="BC76">
        <f t="shared" si="31"/>
        <v>71</v>
      </c>
      <c r="BD76" t="str">
        <f ca="1">IFERROR(VLOOKUP(BC76,$AU$6:$AV$82,2,FALSE),"")</f>
        <v/>
      </c>
      <c r="BE76" t="str">
        <f ca="1">IFERROR(VLOOKUP(BC76,$AY$6:$AZ$82,2,FALSE),"")</f>
        <v/>
      </c>
    </row>
    <row r="77" spans="1:57" x14ac:dyDescent="0.25">
      <c r="A77" t="s">
        <v>102</v>
      </c>
      <c r="B77" s="31">
        <v>9.5622499999999988</v>
      </c>
      <c r="C77" s="31">
        <v>9.802500000000002</v>
      </c>
      <c r="D77" s="31">
        <v>9.4462499999999974</v>
      </c>
      <c r="E77" s="31">
        <v>9.4532499999999988</v>
      </c>
      <c r="F77" s="31">
        <v>9.4612500000000015</v>
      </c>
      <c r="G77" s="31">
        <v>9.4980000000000029</v>
      </c>
      <c r="H77" s="31">
        <v>9.6072499999999987</v>
      </c>
      <c r="I77" s="32">
        <f t="shared" ref="I77:I89" si="32">SUM(B77:H77)</f>
        <v>66.830749999999995</v>
      </c>
      <c r="K77" s="31">
        <v>8.8762499999999953</v>
      </c>
      <c r="L77" s="31">
        <v>8.9114999999999984</v>
      </c>
      <c r="M77" s="31">
        <v>8.868249999999998</v>
      </c>
      <c r="N77" s="31">
        <v>8.8307499999999965</v>
      </c>
      <c r="O77" s="31">
        <v>8.9177499999999981</v>
      </c>
      <c r="P77" s="31">
        <v>8.7847499999999989</v>
      </c>
      <c r="Q77" s="31">
        <v>8.8492499999999961</v>
      </c>
      <c r="R77" s="32">
        <f t="shared" si="20"/>
        <v>62.038499999999985</v>
      </c>
      <c r="T77">
        <v>10.395941366446801</v>
      </c>
      <c r="U77">
        <v>-1.69575581350817E-2</v>
      </c>
      <c r="V77">
        <v>7.0552074951164504E-3</v>
      </c>
      <c r="W77">
        <v>-9.9023506395575396E-3</v>
      </c>
      <c r="X77">
        <v>8.3954975722260794E-2</v>
      </c>
      <c r="Z77" s="31">
        <f t="shared" si="22"/>
        <v>9.0097506618877166</v>
      </c>
      <c r="AA77" s="31">
        <f t="shared" si="23"/>
        <v>9.0199438838906367</v>
      </c>
      <c r="AB77" s="31">
        <f t="shared" si="24"/>
        <v>8.9794117244429668</v>
      </c>
      <c r="AC77" s="31">
        <f t="shared" si="25"/>
        <v>8.8635912923153128</v>
      </c>
      <c r="AD77" s="31">
        <f t="shared" si="26"/>
        <v>8.9898489236026222</v>
      </c>
      <c r="AE77" s="31">
        <f t="shared" si="27"/>
        <v>8.8562548395581597</v>
      </c>
      <c r="AF77" s="31">
        <f t="shared" si="28"/>
        <v>8.870506585277413</v>
      </c>
      <c r="AG77" s="32">
        <f t="shared" si="21"/>
        <v>62.589307910974831</v>
      </c>
      <c r="AI77" s="33">
        <f t="shared" si="19"/>
        <v>6.1322378259524774E-2</v>
      </c>
      <c r="AJ77" s="33">
        <f t="shared" si="19"/>
        <v>8.6758424019354297E-2</v>
      </c>
      <c r="AK77" s="33">
        <f t="shared" si="19"/>
        <v>5.1989850770094929E-2</v>
      </c>
      <c r="AL77" s="33">
        <f t="shared" si="18"/>
        <v>6.6525936072426642E-2</v>
      </c>
      <c r="AM77" s="33">
        <f t="shared" si="18"/>
        <v>5.243704097848937E-2</v>
      </c>
      <c r="AN77" s="33">
        <f t="shared" si="18"/>
        <v>7.2462363839776306E-2</v>
      </c>
      <c r="AO77" s="33">
        <f t="shared" si="18"/>
        <v>8.3055393470467184E-2</v>
      </c>
      <c r="AQ77" t="s">
        <v>102</v>
      </c>
      <c r="AR77" s="33">
        <f t="shared" si="29"/>
        <v>6.7766240442505996E-2</v>
      </c>
      <c r="AS77" s="34">
        <f t="shared" si="30"/>
        <v>4.2414420890251634</v>
      </c>
      <c r="AU77">
        <f ca="1">RANK(AW77,$AW$6:$AW$82)</f>
        <v>43</v>
      </c>
      <c r="AV77" t="str" cm="1">
        <f t="array" aca="1" ref="AV77" ca="1">IFERROR(INDEX([1]CHW!A$6:A$82, SMALL(IF([1]CHW!AS$6:AS$82&gt;0, ROW([1]CHW!A$6:A$82)-ROW([1]CHW!A$6)+1),ROWS([1]CHW!A$6:A77))),"")</f>
        <v/>
      </c>
      <c r="AW77" s="34">
        <f ca="1">IFERROR(VLOOKUP(AV77,$AQ$6:$AS$82,3,FALSE),0)</f>
        <v>0</v>
      </c>
      <c r="AY77">
        <f ca="1">RANK(BA77,$BA$6:$BA$82,1)</f>
        <v>20</v>
      </c>
      <c r="AZ77" t="str" cm="1">
        <f t="array" aca="1" ref="AZ77" ca="1">IFERROR(INDEX([1]CHW!A$6:A$82, SMALL(IF([1]CHW!AS$6:AS$82&lt;0, ROW([1]CHW!A$6:A$82)-ROW([1]CHW!A$6)+1),ROWS([1]CHW!A$6:A77))),"")</f>
        <v/>
      </c>
      <c r="BA77" s="35">
        <f ca="1">IFERROR(VLOOKUP(AZ77,$AQ$6:$AS$82,3,FALSE),0)</f>
        <v>0</v>
      </c>
      <c r="BC77">
        <f t="shared" si="31"/>
        <v>72</v>
      </c>
      <c r="BD77" t="str">
        <f ca="1">IFERROR(VLOOKUP(BC77,$AU$6:$AV$82,2,FALSE),"")</f>
        <v/>
      </c>
      <c r="BE77" t="str">
        <f ca="1">IFERROR(VLOOKUP(BC77,$AY$6:$AZ$82,2,FALSE),"")</f>
        <v/>
      </c>
    </row>
    <row r="78" spans="1:57" x14ac:dyDescent="0.25">
      <c r="A78" t="s">
        <v>103</v>
      </c>
      <c r="B78" s="31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2">
        <f t="shared" si="32"/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2">
        <f t="shared" si="20"/>
        <v>0</v>
      </c>
      <c r="T78">
        <v>0</v>
      </c>
      <c r="U78">
        <v>0</v>
      </c>
      <c r="V78">
        <v>0</v>
      </c>
      <c r="W78">
        <v>0</v>
      </c>
      <c r="X78" t="s">
        <v>31</v>
      </c>
      <c r="Z78" s="31">
        <f t="shared" si="22"/>
        <v>0</v>
      </c>
      <c r="AA78" s="31">
        <f t="shared" si="23"/>
        <v>0</v>
      </c>
      <c r="AB78" s="31">
        <f t="shared" si="24"/>
        <v>0</v>
      </c>
      <c r="AC78" s="31">
        <f t="shared" si="25"/>
        <v>0</v>
      </c>
      <c r="AD78" s="31">
        <f t="shared" si="26"/>
        <v>0</v>
      </c>
      <c r="AE78" s="31">
        <f t="shared" si="27"/>
        <v>0</v>
      </c>
      <c r="AF78" s="31">
        <f t="shared" si="28"/>
        <v>0</v>
      </c>
      <c r="AG78" s="32">
        <f t="shared" si="21"/>
        <v>0</v>
      </c>
      <c r="AI78" s="33" t="str">
        <f t="shared" si="19"/>
        <v/>
      </c>
      <c r="AJ78" s="33" t="str">
        <f t="shared" si="19"/>
        <v/>
      </c>
      <c r="AK78" s="33" t="str">
        <f t="shared" si="19"/>
        <v/>
      </c>
      <c r="AL78" s="33" t="str">
        <f t="shared" si="18"/>
        <v/>
      </c>
      <c r="AM78" s="33" t="str">
        <f t="shared" si="18"/>
        <v/>
      </c>
      <c r="AN78" s="33" t="str">
        <f t="shared" si="18"/>
        <v/>
      </c>
      <c r="AO78" s="33" t="str">
        <f t="shared" si="18"/>
        <v/>
      </c>
      <c r="AQ78" t="s">
        <v>103</v>
      </c>
      <c r="AR78" s="33" t="str">
        <f t="shared" si="29"/>
        <v/>
      </c>
      <c r="AS78" s="34">
        <f t="shared" si="30"/>
        <v>0</v>
      </c>
      <c r="AU78">
        <f ca="1">RANK(AW78,$AW$6:$AW$82)</f>
        <v>43</v>
      </c>
      <c r="AV78" t="str" cm="1">
        <f t="array" aca="1" ref="AV78" ca="1">IFERROR(INDEX([1]CHW!A$6:A$82, SMALL(IF([1]CHW!AS$6:AS$82&gt;0, ROW([1]CHW!A$6:A$82)-ROW([1]CHW!A$6)+1),ROWS([1]CHW!A$6:A78))),"")</f>
        <v/>
      </c>
      <c r="AW78" s="34">
        <f ca="1">IFERROR(VLOOKUP(AV78,$AQ$6:$AS$82,3,FALSE),0)</f>
        <v>0</v>
      </c>
      <c r="AY78">
        <f ca="1">RANK(BA78,$BA$6:$BA$82,1)</f>
        <v>20</v>
      </c>
      <c r="AZ78" t="str" cm="1">
        <f t="array" aca="1" ref="AZ78" ca="1">IFERROR(INDEX([1]CHW!A$6:A$82, SMALL(IF([1]CHW!AS$6:AS$82&lt;0, ROW([1]CHW!A$6:A$82)-ROW([1]CHW!A$6)+1),ROWS([1]CHW!A$6:A78))),"")</f>
        <v/>
      </c>
      <c r="BA78" s="35">
        <f ca="1">IFERROR(VLOOKUP(AZ78,$AQ$6:$AS$82,3,FALSE),0)</f>
        <v>0</v>
      </c>
      <c r="BC78">
        <f t="shared" si="31"/>
        <v>73</v>
      </c>
      <c r="BD78" t="str">
        <f ca="1">IFERROR(VLOOKUP(BC78,$AU$6:$AV$82,2,FALSE),"")</f>
        <v/>
      </c>
      <c r="BE78" t="str">
        <f ca="1">IFERROR(VLOOKUP(BC78,$AY$6:$AZ$82,2,FALSE),"")</f>
        <v/>
      </c>
    </row>
    <row r="79" spans="1:57" x14ac:dyDescent="0.25">
      <c r="A79" t="s">
        <v>104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2">
        <f t="shared" si="32"/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2">
        <f t="shared" si="20"/>
        <v>0</v>
      </c>
      <c r="T79">
        <v>0</v>
      </c>
      <c r="U79">
        <v>0</v>
      </c>
      <c r="V79">
        <v>0</v>
      </c>
      <c r="W79">
        <v>0</v>
      </c>
      <c r="X79" t="s">
        <v>31</v>
      </c>
      <c r="Z79" s="31">
        <f t="shared" si="22"/>
        <v>0</v>
      </c>
      <c r="AA79" s="31">
        <f t="shared" si="23"/>
        <v>0</v>
      </c>
      <c r="AB79" s="31">
        <f t="shared" si="24"/>
        <v>0</v>
      </c>
      <c r="AC79" s="31">
        <f t="shared" si="25"/>
        <v>0</v>
      </c>
      <c r="AD79" s="31">
        <f t="shared" si="26"/>
        <v>0</v>
      </c>
      <c r="AE79" s="31">
        <f t="shared" si="27"/>
        <v>0</v>
      </c>
      <c r="AF79" s="31">
        <f t="shared" si="28"/>
        <v>0</v>
      </c>
      <c r="AG79" s="32">
        <f t="shared" si="21"/>
        <v>0</v>
      </c>
      <c r="AI79" s="33" t="str">
        <f t="shared" si="19"/>
        <v/>
      </c>
      <c r="AJ79" s="33" t="str">
        <f t="shared" si="19"/>
        <v/>
      </c>
      <c r="AK79" s="33" t="str">
        <f t="shared" si="19"/>
        <v/>
      </c>
      <c r="AL79" s="33" t="str">
        <f t="shared" si="18"/>
        <v/>
      </c>
      <c r="AM79" s="33" t="str">
        <f t="shared" si="18"/>
        <v/>
      </c>
      <c r="AN79" s="33" t="str">
        <f t="shared" si="18"/>
        <v/>
      </c>
      <c r="AO79" s="33" t="str">
        <f t="shared" si="18"/>
        <v/>
      </c>
      <c r="AQ79" t="s">
        <v>104</v>
      </c>
      <c r="AR79" s="33" t="str">
        <f t="shared" si="29"/>
        <v/>
      </c>
      <c r="AS79" s="34">
        <f t="shared" si="30"/>
        <v>0</v>
      </c>
      <c r="AU79">
        <f ca="1">RANK(AW79,$AW$6:$AW$82)</f>
        <v>43</v>
      </c>
      <c r="AV79" t="str" cm="1">
        <f t="array" aca="1" ref="AV79" ca="1">IFERROR(INDEX([1]CHW!A$6:A$82, SMALL(IF([1]CHW!AS$6:AS$82&gt;0, ROW([1]CHW!A$6:A$82)-ROW([1]CHW!A$6)+1),ROWS([1]CHW!A$6:A79))),"")</f>
        <v/>
      </c>
      <c r="AW79" s="34">
        <f ca="1">IFERROR(VLOOKUP(AV79,$AQ$6:$AS$82,3,FALSE),0)</f>
        <v>0</v>
      </c>
      <c r="AY79">
        <f ca="1">RANK(BA79,$BA$6:$BA$82,1)</f>
        <v>20</v>
      </c>
      <c r="AZ79" t="str" cm="1">
        <f t="array" aca="1" ref="AZ79" ca="1">IFERROR(INDEX([1]CHW!A$6:A$82, SMALL(IF([1]CHW!AS$6:AS$82&lt;0, ROW([1]CHW!A$6:A$82)-ROW([1]CHW!A$6)+1),ROWS([1]CHW!A$6:A79))),"")</f>
        <v/>
      </c>
      <c r="BA79" s="35">
        <f ca="1">IFERROR(VLOOKUP(AZ79,$AQ$6:$AS$82,3,FALSE),0)</f>
        <v>0</v>
      </c>
      <c r="BC79">
        <f t="shared" si="31"/>
        <v>74</v>
      </c>
      <c r="BD79" t="str">
        <f ca="1">IFERROR(VLOOKUP(BC79,$AU$6:$AV$82,2,FALSE),"")</f>
        <v/>
      </c>
      <c r="BE79" t="str">
        <f ca="1">IFERROR(VLOOKUP(BC79,$AY$6:$AZ$82,2,FALSE),"")</f>
        <v/>
      </c>
    </row>
    <row r="80" spans="1:57" x14ac:dyDescent="0.25">
      <c r="A80" t="s">
        <v>105</v>
      </c>
      <c r="B80" s="31">
        <v>0.78449999999999986</v>
      </c>
      <c r="C80" s="31">
        <v>0.70049999999999979</v>
      </c>
      <c r="D80" s="31">
        <v>0.63199999999999967</v>
      </c>
      <c r="E80" s="31">
        <v>0.64474999999999938</v>
      </c>
      <c r="F80" s="31">
        <v>0.53849999999999931</v>
      </c>
      <c r="G80" s="31">
        <v>0.6214999999999995</v>
      </c>
      <c r="H80" s="31">
        <v>0.59499999999999931</v>
      </c>
      <c r="I80" s="32">
        <f t="shared" si="32"/>
        <v>4.5167499999999965</v>
      </c>
      <c r="K80" s="31">
        <v>5.9010000000000025</v>
      </c>
      <c r="L80" s="31">
        <v>4.5220000000000011</v>
      </c>
      <c r="M80" s="31">
        <v>4.0837500000000002</v>
      </c>
      <c r="N80" s="31">
        <v>3.9460000000000011</v>
      </c>
      <c r="O80" s="31">
        <v>3.9022499999999996</v>
      </c>
      <c r="P80" s="31">
        <v>4.0692499999999994</v>
      </c>
      <c r="Q80" s="31">
        <v>3.6612500000000003</v>
      </c>
      <c r="R80" s="32">
        <f t="shared" si="20"/>
        <v>30.085500000000003</v>
      </c>
      <c r="T80">
        <v>-24.176647384471998</v>
      </c>
      <c r="U80">
        <v>0.280981679536488</v>
      </c>
      <c r="V80">
        <v>-0.13308186574372999</v>
      </c>
      <c r="W80">
        <v>0.147899813791809</v>
      </c>
      <c r="X80">
        <v>0.81325801055952196</v>
      </c>
      <c r="Z80" s="31">
        <f t="shared" si="22"/>
        <v>2.9151644672134465</v>
      </c>
      <c r="AA80" s="31">
        <f t="shared" si="23"/>
        <v>2.2110236788172939</v>
      </c>
      <c r="AB80" s="31">
        <f t="shared" si="24"/>
        <v>1.4502668960717084</v>
      </c>
      <c r="AC80" s="31">
        <f t="shared" si="25"/>
        <v>2.8692648344712945</v>
      </c>
      <c r="AD80" s="31">
        <f t="shared" si="26"/>
        <v>1.8406578288466138</v>
      </c>
      <c r="AE80" s="31">
        <f t="shared" si="27"/>
        <v>2.1552943263940056</v>
      </c>
      <c r="AF80" s="31">
        <f t="shared" si="28"/>
        <v>2.8905332090104365</v>
      </c>
      <c r="AG80" s="32">
        <f t="shared" si="21"/>
        <v>16.332205240824798</v>
      </c>
      <c r="AI80" s="33">
        <f t="shared" si="19"/>
        <v>-0.73088996904867964</v>
      </c>
      <c r="AJ80" s="33">
        <f t="shared" si="19"/>
        <v>-0.68317842693810193</v>
      </c>
      <c r="AK80" s="33">
        <f t="shared" si="19"/>
        <v>-0.56421814376934487</v>
      </c>
      <c r="AL80" s="33">
        <f t="shared" si="18"/>
        <v>-0.77529087163583343</v>
      </c>
      <c r="AM80" s="33">
        <f t="shared" si="18"/>
        <v>-0.70744155075393222</v>
      </c>
      <c r="AN80" s="33">
        <f t="shared" si="18"/>
        <v>-0.71164031177132869</v>
      </c>
      <c r="AO80" s="33">
        <f t="shared" si="18"/>
        <v>-0.79415562563154385</v>
      </c>
      <c r="AQ80" t="s">
        <v>105</v>
      </c>
      <c r="AR80" s="33">
        <f t="shared" si="29"/>
        <v>-0.72344518493377108</v>
      </c>
      <c r="AS80" s="34">
        <f t="shared" si="30"/>
        <v>-11.815455240824802</v>
      </c>
      <c r="AU80">
        <f ca="1">RANK(AW80,$AW$6:$AW$82)</f>
        <v>43</v>
      </c>
      <c r="AV80" t="str" cm="1">
        <f t="array" aca="1" ref="AV80" ca="1">IFERROR(INDEX([1]CHW!A$6:A$82, SMALL(IF([1]CHW!AS$6:AS$82&gt;0, ROW([1]CHW!A$6:A$82)-ROW([1]CHW!A$6)+1),ROWS([1]CHW!A$6:A80))),"")</f>
        <v/>
      </c>
      <c r="AW80" s="34">
        <f ca="1">IFERROR(VLOOKUP(AV80,$AQ$6:$AS$82,3,FALSE),0)</f>
        <v>0</v>
      </c>
      <c r="AY80">
        <f ca="1">RANK(BA80,$BA$6:$BA$82,1)</f>
        <v>20</v>
      </c>
      <c r="AZ80" t="str" cm="1">
        <f t="array" aca="1" ref="AZ80" ca="1">IFERROR(INDEX([1]CHW!A$6:A$82, SMALL(IF([1]CHW!AS$6:AS$82&lt;0, ROW([1]CHW!A$6:A$82)-ROW([1]CHW!A$6)+1),ROWS([1]CHW!A$6:A80))),"")</f>
        <v/>
      </c>
      <c r="BA80" s="35">
        <f ca="1">IFERROR(VLOOKUP(AZ80,$AQ$6:$AS$82,3,FALSE),0)</f>
        <v>0</v>
      </c>
      <c r="BC80">
        <f t="shared" si="31"/>
        <v>75</v>
      </c>
      <c r="BD80" t="str">
        <f ca="1">IFERROR(VLOOKUP(BC80,$AU$6:$AV$82,2,FALSE),"")</f>
        <v/>
      </c>
      <c r="BE80" t="str">
        <f ca="1">IFERROR(VLOOKUP(BC80,$AY$6:$AZ$82,2,FALSE),"")</f>
        <v/>
      </c>
    </row>
    <row r="81" spans="1:57" x14ac:dyDescent="0.25">
      <c r="A81" t="s">
        <v>106</v>
      </c>
      <c r="B81" s="31">
        <v>1.7150000000000003</v>
      </c>
      <c r="C81" s="31">
        <v>1.5584999999999998</v>
      </c>
      <c r="D81" s="31">
        <v>1.4477500000000001</v>
      </c>
      <c r="E81" s="31">
        <v>1.411</v>
      </c>
      <c r="F81" s="31">
        <v>1.3192499999999998</v>
      </c>
      <c r="G81" s="31">
        <v>1.3477499999999998</v>
      </c>
      <c r="H81" s="31">
        <v>1.4437500000000005</v>
      </c>
      <c r="I81" s="32">
        <f t="shared" si="32"/>
        <v>10.243000000000002</v>
      </c>
      <c r="K81" s="31">
        <v>4.9544999999999995</v>
      </c>
      <c r="L81" s="31">
        <v>3.9865000000000013</v>
      </c>
      <c r="M81" s="31">
        <v>3.4887499999999991</v>
      </c>
      <c r="N81" s="31">
        <v>3.1405000000000016</v>
      </c>
      <c r="O81" s="31">
        <v>3.3082500000000006</v>
      </c>
      <c r="P81" s="31">
        <v>2.7772499999999991</v>
      </c>
      <c r="Q81" s="31">
        <v>2.6764999999999985</v>
      </c>
      <c r="R81" s="32">
        <f t="shared" si="20"/>
        <v>24.332249999999998</v>
      </c>
      <c r="T81">
        <v>-36.037357412822097</v>
      </c>
      <c r="U81">
        <v>0.414694923539631</v>
      </c>
      <c r="V81">
        <v>-0.20234984831178701</v>
      </c>
      <c r="W81">
        <v>0.21234507522643001</v>
      </c>
      <c r="X81">
        <v>0.79376710419447405</v>
      </c>
      <c r="Z81" s="31">
        <f t="shared" si="22"/>
        <v>0.26382496002463895</v>
      </c>
      <c r="AA81" s="31">
        <f t="shared" si="23"/>
        <v>0.38712642303275224</v>
      </c>
      <c r="AB81" s="31">
        <f t="shared" si="24"/>
        <v>-0.68842638383683097</v>
      </c>
      <c r="AC81" s="31">
        <f t="shared" si="25"/>
        <v>1.3559386356694483</v>
      </c>
      <c r="AD81" s="31">
        <f t="shared" si="26"/>
        <v>-5.2541793212839583E-2</v>
      </c>
      <c r="AE81" s="31">
        <f t="shared" si="27"/>
        <v>-0.31508360850332506</v>
      </c>
      <c r="AF81" s="31">
        <f t="shared" si="28"/>
        <v>1.3854414883077637</v>
      </c>
      <c r="AG81" s="32">
        <f t="shared" si="21"/>
        <v>2.3362797214816076</v>
      </c>
      <c r="AI81" s="33">
        <f t="shared" si="19"/>
        <v>5.5005221637855426</v>
      </c>
      <c r="AJ81" s="33">
        <f t="shared" si="19"/>
        <v>3.0258166512910569</v>
      </c>
      <c r="AK81" s="33">
        <f t="shared" si="19"/>
        <v>-3.10298447879235</v>
      </c>
      <c r="AL81" s="33">
        <f t="shared" si="18"/>
        <v>4.0607563559369404E-2</v>
      </c>
      <c r="AM81" s="33">
        <f t="shared" si="18"/>
        <v>-26.108583459569022</v>
      </c>
      <c r="AN81" s="33">
        <f t="shared" si="18"/>
        <v>-5.2774360951429085</v>
      </c>
      <c r="AO81" s="33">
        <f t="shared" si="18"/>
        <v>4.2086592746300167E-2</v>
      </c>
      <c r="AQ81" t="s">
        <v>106</v>
      </c>
      <c r="AR81" s="33">
        <f t="shared" si="29"/>
        <v>3.3843208952325958</v>
      </c>
      <c r="AS81" s="34">
        <f t="shared" si="30"/>
        <v>7.9067202785183941</v>
      </c>
      <c r="AU81">
        <f ca="1">RANK(AW81,$AW$6:$AW$82)</f>
        <v>43</v>
      </c>
      <c r="AV81" t="str" cm="1">
        <f t="array" aca="1" ref="AV81" ca="1">IFERROR(INDEX([1]CHW!A$6:A$82, SMALL(IF([1]CHW!AS$6:AS$82&gt;0, ROW([1]CHW!A$6:A$82)-ROW([1]CHW!A$6)+1),ROWS([1]CHW!A$6:A81))),"")</f>
        <v/>
      </c>
      <c r="AW81" s="34">
        <f ca="1">IFERROR(VLOOKUP(AV81,$AQ$6:$AS$82,3,FALSE),0)</f>
        <v>0</v>
      </c>
      <c r="AY81">
        <f ca="1">RANK(BA81,$BA$6:$BA$82,1)</f>
        <v>20</v>
      </c>
      <c r="AZ81" t="str" cm="1">
        <f t="array" aca="1" ref="AZ81" ca="1">IFERROR(INDEX([1]CHW!A$6:A$82, SMALL(IF([1]CHW!AS$6:AS$82&lt;0, ROW([1]CHW!A$6:A$82)-ROW([1]CHW!A$6)+1),ROWS([1]CHW!A$6:A81))),"")</f>
        <v/>
      </c>
      <c r="BA81" s="35">
        <f ca="1">IFERROR(VLOOKUP(AZ81,$AQ$6:$AS$82,3,FALSE),0)</f>
        <v>0</v>
      </c>
      <c r="BC81">
        <f t="shared" si="31"/>
        <v>76</v>
      </c>
      <c r="BD81" t="str">
        <f ca="1">IFERROR(VLOOKUP(BC81,$AU$6:$AV$82,2,FALSE),"")</f>
        <v/>
      </c>
      <c r="BE81" t="str">
        <f ca="1">IFERROR(VLOOKUP(BC81,$AY$6:$AZ$82,2,FALSE),"")</f>
        <v/>
      </c>
    </row>
    <row r="82" spans="1:57" s="28" customFormat="1" ht="15.75" thickBot="1" x14ac:dyDescent="0.3">
      <c r="A82" s="28" t="s">
        <v>107</v>
      </c>
      <c r="B82" s="37">
        <v>64.08550000000001</v>
      </c>
      <c r="C82" s="37">
        <v>61.633499999999998</v>
      </c>
      <c r="D82" s="37">
        <v>59.431500000000007</v>
      </c>
      <c r="E82" s="37">
        <v>59.894500000000022</v>
      </c>
      <c r="F82" s="37">
        <v>56.989249999999998</v>
      </c>
      <c r="G82" s="37">
        <v>59.433999999999983</v>
      </c>
      <c r="H82" s="37">
        <v>63.206749999999992</v>
      </c>
      <c r="I82" s="38">
        <f t="shared" si="32"/>
        <v>424.67500000000001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8">
        <f t="shared" si="20"/>
        <v>0</v>
      </c>
      <c r="T82">
        <v>-305.29420930111701</v>
      </c>
      <c r="U82">
        <v>3.7487287290140801</v>
      </c>
      <c r="V82">
        <v>-1.88130932017606</v>
      </c>
      <c r="W82">
        <v>1.8674194088260401</v>
      </c>
      <c r="X82">
        <v>0.40365176619175602</v>
      </c>
      <c r="Z82" s="31">
        <f t="shared" si="22"/>
        <v>0</v>
      </c>
      <c r="AA82" s="31">
        <f t="shared" si="23"/>
        <v>0</v>
      </c>
      <c r="AB82" s="31">
        <f t="shared" si="24"/>
        <v>0</v>
      </c>
      <c r="AC82" s="31">
        <f t="shared" si="25"/>
        <v>0</v>
      </c>
      <c r="AD82" s="31">
        <f t="shared" si="26"/>
        <v>0</v>
      </c>
      <c r="AE82" s="31">
        <f t="shared" si="27"/>
        <v>0</v>
      </c>
      <c r="AF82" s="31">
        <f t="shared" si="28"/>
        <v>0</v>
      </c>
      <c r="AG82" s="38">
        <f t="shared" si="21"/>
        <v>0</v>
      </c>
      <c r="AI82" s="39" t="str">
        <f t="shared" si="19"/>
        <v/>
      </c>
      <c r="AJ82" s="39" t="str">
        <f t="shared" si="19"/>
        <v/>
      </c>
      <c r="AK82" s="39" t="str">
        <f t="shared" si="19"/>
        <v/>
      </c>
      <c r="AL82" s="39" t="str">
        <f t="shared" si="18"/>
        <v/>
      </c>
      <c r="AM82" s="39" t="str">
        <f t="shared" si="18"/>
        <v/>
      </c>
      <c r="AN82" s="39" t="str">
        <f t="shared" si="18"/>
        <v/>
      </c>
      <c r="AO82" s="39" t="str">
        <f t="shared" si="18"/>
        <v/>
      </c>
      <c r="AQ82" s="28" t="s">
        <v>107</v>
      </c>
      <c r="AR82" s="33" t="str">
        <f t="shared" si="29"/>
        <v/>
      </c>
      <c r="AS82" s="34">
        <f t="shared" si="30"/>
        <v>424.67500000000001</v>
      </c>
      <c r="AU82" s="28">
        <f ca="1">RANK(AW82,$AW$6:$AW$82)</f>
        <v>43</v>
      </c>
      <c r="AV82" s="28" t="str" cm="1">
        <f t="array" aca="1" ref="AV82" ca="1">IFERROR(INDEX([1]CHW!A$6:A$82, SMALL(IF([1]CHW!AS$6:AS$82&gt;0, ROW([1]CHW!A$6:A$82)-ROW([1]CHW!A$6)+1),ROWS([1]CHW!A$6:A82))),"")</f>
        <v/>
      </c>
      <c r="AW82" s="40">
        <f ca="1">IFERROR(VLOOKUP(AV82,$AQ$6:$AS$82,3,FALSE),0)</f>
        <v>0</v>
      </c>
      <c r="AY82" s="28">
        <f ca="1">RANK(BA82,$BA$6:$BA$82,1)</f>
        <v>20</v>
      </c>
      <c r="AZ82" s="28" t="str" cm="1">
        <f t="array" aca="1" ref="AZ82" ca="1">IFERROR(INDEX([1]CHW!A$6:A$82, SMALL(IF([1]CHW!AS$6:AS$82&lt;0, ROW([1]CHW!A$6:A$82)-ROW([1]CHW!A$6)+1),ROWS([1]CHW!A$6:A82))),"")</f>
        <v/>
      </c>
      <c r="BA82" s="41">
        <f ca="1">IFERROR(VLOOKUP(AZ82,$AQ$6:$AS$82,3,FALSE),0)</f>
        <v>0</v>
      </c>
      <c r="BC82">
        <f t="shared" si="31"/>
        <v>77</v>
      </c>
      <c r="BD82" s="28" t="str">
        <f ca="1">IFERROR(VLOOKUP(BC82,$AU$6:$AV$82,2,FALSE),"")</f>
        <v>Music Hall</v>
      </c>
      <c r="BE82" s="28" t="str">
        <f ca="1">IFERROR(VLOOKUP(BC82,$AY$6:$AZ$82,2,FALSE),"")</f>
        <v>BSB 2</v>
      </c>
    </row>
    <row r="83" spans="1:57" s="7" customFormat="1" x14ac:dyDescent="0.25">
      <c r="A83" s="3" t="s">
        <v>17</v>
      </c>
      <c r="B83" s="32">
        <f>SUM(B6:B82)</f>
        <v>805.3114999999998</v>
      </c>
      <c r="C83" s="32">
        <f>SUM(C6:C82)</f>
        <v>733.04700000000014</v>
      </c>
      <c r="D83" s="32">
        <f>SUM(D6:D82)</f>
        <v>621.46924999999987</v>
      </c>
      <c r="E83" s="32">
        <f>SUM(E6:E82)</f>
        <v>643.05300000000011</v>
      </c>
      <c r="F83" s="32">
        <f>SUM(F6:F82)</f>
        <v>607.44224999999994</v>
      </c>
      <c r="G83" s="32">
        <f>SUM(G6:G82)</f>
        <v>726.84100000000001</v>
      </c>
      <c r="H83" s="32">
        <f>SUM(H6:H82)</f>
        <v>717.03775000000019</v>
      </c>
      <c r="I83" s="32">
        <f>SUM(I6:I82)</f>
        <v>4854.2017500000011</v>
      </c>
      <c r="K83" s="32">
        <f>SUM(K6:K82)</f>
        <v>1644.4555000000007</v>
      </c>
      <c r="L83" s="32">
        <f>SUM(L6:L82)</f>
        <v>1282.1857499999994</v>
      </c>
      <c r="M83" s="32">
        <f>SUM(M6:M82)</f>
        <v>1016.552</v>
      </c>
      <c r="N83" s="32">
        <f>SUM(N6:N82)</f>
        <v>935.63499999999999</v>
      </c>
      <c r="O83" s="32">
        <f>SUM(O6:O82)</f>
        <v>951.75924999999995</v>
      </c>
      <c r="P83" s="32">
        <f>SUM(P6:P82)</f>
        <v>959.7512499999998</v>
      </c>
      <c r="Q83" s="32">
        <f>SUM(Q6:Q82)</f>
        <v>892.25749999999994</v>
      </c>
      <c r="R83" s="32">
        <f>SUM(R6:R82)</f>
        <v>7682.5962499999996</v>
      </c>
      <c r="T83"/>
      <c r="U83"/>
      <c r="V83"/>
      <c r="W83"/>
      <c r="X83"/>
      <c r="Z83" s="32">
        <f>SUM(Z6:Z82)</f>
        <v>586.49207408595771</v>
      </c>
      <c r="AA83" s="32">
        <f>SUM(AA6:AA82)</f>
        <v>471.25626443512846</v>
      </c>
      <c r="AB83" s="32">
        <f>SUM(AB6:AB82)</f>
        <v>73.254272269532606</v>
      </c>
      <c r="AC83" s="32">
        <f>SUM(AC6:AC82)</f>
        <v>532.61591354339384</v>
      </c>
      <c r="AD83" s="32">
        <f>SUM(AD6:AD82)</f>
        <v>190.23350077967177</v>
      </c>
      <c r="AE83" s="32">
        <f>SUM(AE6:AE82)</f>
        <v>259.82602497408374</v>
      </c>
      <c r="AF83" s="32">
        <f>SUM(AF6:AF82)</f>
        <v>599.687569178187</v>
      </c>
      <c r="AG83" s="32">
        <f>SUM(AG6:AG82)</f>
        <v>2713.3656192659546</v>
      </c>
      <c r="AI83" s="33">
        <f t="shared" si="19"/>
        <v>0.37309869234817888</v>
      </c>
      <c r="AJ83" s="33">
        <f t="shared" si="19"/>
        <v>0.55551672268732022</v>
      </c>
      <c r="AK83" s="33">
        <f t="shared" si="19"/>
        <v>7.4837270338767246</v>
      </c>
      <c r="AL83" s="33">
        <f t="shared" si="18"/>
        <v>0.20734845438974783</v>
      </c>
      <c r="AM83" s="33">
        <f t="shared" si="18"/>
        <v>2.1931402592624254</v>
      </c>
      <c r="AN83" s="33">
        <f t="shared" si="18"/>
        <v>1.7974141546155684</v>
      </c>
      <c r="AO83" s="33">
        <f t="shared" si="18"/>
        <v>0.19568553168882605</v>
      </c>
      <c r="AQ83"/>
      <c r="AR83" s="3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1:57" x14ac:dyDescent="0.25">
      <c r="AR84" s="33"/>
    </row>
    <row r="85" spans="1:57" x14ac:dyDescent="0.25">
      <c r="AR85" s="33"/>
    </row>
    <row r="86" spans="1:57" x14ac:dyDescent="0.25">
      <c r="AR86" s="33"/>
    </row>
    <row r="87" spans="1:57" x14ac:dyDescent="0.25">
      <c r="AR87" s="33"/>
    </row>
    <row r="88" spans="1:57" x14ac:dyDescent="0.25">
      <c r="AR88" s="33"/>
    </row>
    <row r="89" spans="1:57" x14ac:dyDescent="0.25">
      <c r="AR89" s="33"/>
    </row>
    <row r="90" spans="1:57" x14ac:dyDescent="0.25">
      <c r="Z90" s="34">
        <v>596.6677749063615</v>
      </c>
      <c r="AA90" s="34">
        <v>508.59802133601494</v>
      </c>
      <c r="AB90" s="34">
        <v>263.57345081129995</v>
      </c>
      <c r="AC90" s="34">
        <v>544.48750347019711</v>
      </c>
      <c r="AD90" s="34">
        <v>319.23858336277647</v>
      </c>
      <c r="AE90" s="34">
        <v>339.89452479208899</v>
      </c>
      <c r="AF90" s="34">
        <v>608.02612277351045</v>
      </c>
      <c r="AG90" s="42">
        <v>3180.4859814522501</v>
      </c>
      <c r="AR90" s="33"/>
    </row>
    <row r="91" spans="1:57" x14ac:dyDescent="0.25">
      <c r="AR91" s="33"/>
    </row>
    <row r="92" spans="1:57" x14ac:dyDescent="0.25">
      <c r="AR92" s="33"/>
    </row>
    <row r="93" spans="1:57" x14ac:dyDescent="0.25">
      <c r="AR93" s="33"/>
    </row>
    <row r="94" spans="1:57" x14ac:dyDescent="0.25">
      <c r="AR94" s="33"/>
    </row>
    <row r="95" spans="1:57" x14ac:dyDescent="0.25">
      <c r="AR95" s="33"/>
    </row>
    <row r="96" spans="1:57" x14ac:dyDescent="0.25">
      <c r="AR96" s="33"/>
    </row>
    <row r="97" spans="44:44" x14ac:dyDescent="0.25">
      <c r="AR97" s="33"/>
    </row>
    <row r="98" spans="44:44" x14ac:dyDescent="0.25">
      <c r="AR98" s="33"/>
    </row>
    <row r="99" spans="44:44" x14ac:dyDescent="0.25">
      <c r="AR99" s="33"/>
    </row>
    <row r="100" spans="44:44" x14ac:dyDescent="0.25">
      <c r="AR100" s="33"/>
    </row>
    <row r="101" spans="44:44" x14ac:dyDescent="0.25">
      <c r="AR101" s="33"/>
    </row>
    <row r="102" spans="44:44" x14ac:dyDescent="0.25">
      <c r="AR102" s="33"/>
    </row>
    <row r="103" spans="44:44" x14ac:dyDescent="0.25">
      <c r="AR103" s="33"/>
    </row>
    <row r="104" spans="44:44" x14ac:dyDescent="0.25">
      <c r="AR104" s="33"/>
    </row>
    <row r="105" spans="44:44" x14ac:dyDescent="0.25">
      <c r="AR105" s="33"/>
    </row>
    <row r="106" spans="44:44" x14ac:dyDescent="0.25">
      <c r="AR106" s="33"/>
    </row>
    <row r="107" spans="44:44" x14ac:dyDescent="0.25">
      <c r="AR107" s="33"/>
    </row>
    <row r="108" spans="44:44" x14ac:dyDescent="0.25">
      <c r="AR108" s="33"/>
    </row>
    <row r="109" spans="44:44" x14ac:dyDescent="0.25">
      <c r="AR109" s="33"/>
    </row>
    <row r="110" spans="44:44" x14ac:dyDescent="0.25">
      <c r="AR110" s="33"/>
    </row>
    <row r="111" spans="44:44" x14ac:dyDescent="0.25">
      <c r="AR111" s="33"/>
    </row>
    <row r="112" spans="44:44" x14ac:dyDescent="0.25">
      <c r="AR112" s="33"/>
    </row>
    <row r="113" spans="43:57" x14ac:dyDescent="0.25">
      <c r="AR113" s="33"/>
    </row>
    <row r="114" spans="43:57" x14ac:dyDescent="0.25">
      <c r="AR114" s="33"/>
    </row>
    <row r="115" spans="43:57" x14ac:dyDescent="0.25">
      <c r="AR115" s="33"/>
    </row>
    <row r="116" spans="43:57" x14ac:dyDescent="0.25">
      <c r="AR116" s="33"/>
    </row>
    <row r="117" spans="43:57" x14ac:dyDescent="0.25">
      <c r="AR117" s="33"/>
    </row>
    <row r="118" spans="43:57" x14ac:dyDescent="0.25">
      <c r="AR118" s="33"/>
    </row>
    <row r="119" spans="43:57" x14ac:dyDescent="0.25">
      <c r="AR119" s="33"/>
    </row>
    <row r="120" spans="43:57" x14ac:dyDescent="0.25">
      <c r="AR120" s="33"/>
    </row>
    <row r="121" spans="43:57" x14ac:dyDescent="0.25">
      <c r="AR121" s="33"/>
    </row>
    <row r="122" spans="43:57" x14ac:dyDescent="0.25">
      <c r="AQ122" s="43"/>
      <c r="AR122" s="44"/>
      <c r="AS122" s="43"/>
      <c r="BA122" s="43"/>
      <c r="BB122" s="43"/>
      <c r="BC122" s="43"/>
      <c r="BD122" s="43"/>
      <c r="BE122" s="43"/>
    </row>
  </sheetData>
  <mergeCells count="4">
    <mergeCell ref="B1:I1"/>
    <mergeCell ref="K1:R1"/>
    <mergeCell ref="Z1:AG1"/>
    <mergeCell ref="T3:X4"/>
  </mergeCells>
  <conditionalFormatting sqref="AI6:AO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t times h</vt:lpstr>
      <vt:lpstr>t plus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base7040</dc:creator>
  <cp:lastModifiedBy>base7040</cp:lastModifiedBy>
  <dcterms:created xsi:type="dcterms:W3CDTF">2020-04-17T18:35:13Z</dcterms:created>
  <dcterms:modified xsi:type="dcterms:W3CDTF">2020-04-17T23:13:20Z</dcterms:modified>
</cp:coreProperties>
</file>