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476F720-ED9E-4B8E-BC89-61AC1C348037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" i="1" l="1"/>
  <c r="E95" i="1"/>
  <c r="AR16" i="1" l="1"/>
  <c r="AJ130" i="1" l="1"/>
  <c r="AE45" i="1"/>
  <c r="AB45" i="1"/>
  <c r="AH6" i="1"/>
  <c r="AH11" i="1"/>
  <c r="AH24" i="1"/>
  <c r="AH26" i="1"/>
  <c r="AH31" i="1"/>
  <c r="AH42" i="1"/>
  <c r="AH62" i="1"/>
  <c r="AH63" i="1"/>
  <c r="AH69" i="1"/>
  <c r="AH74" i="1"/>
  <c r="AH88" i="1"/>
  <c r="AH90" i="1"/>
  <c r="AH103" i="1"/>
  <c r="AH109" i="1"/>
  <c r="AH112" i="1"/>
  <c r="AH125" i="1"/>
  <c r="AH135" i="1"/>
  <c r="AH136" i="1"/>
  <c r="AH138" i="1"/>
  <c r="AH139" i="1"/>
  <c r="AH143" i="1"/>
  <c r="AH147" i="1"/>
  <c r="AH150" i="1"/>
  <c r="N36" i="1"/>
  <c r="F150" i="1"/>
  <c r="F139" i="1"/>
  <c r="F135" i="1"/>
  <c r="F103" i="1"/>
  <c r="F80" i="1"/>
  <c r="F79" i="1"/>
  <c r="F64" i="1"/>
  <c r="F61" i="1"/>
  <c r="F53" i="1"/>
  <c r="F42" i="1"/>
  <c r="F24" i="1"/>
</calcChain>
</file>

<file path=xl/sharedStrings.xml><?xml version="1.0" encoding="utf-8"?>
<sst xmlns="http://schemas.openxmlformats.org/spreadsheetml/2006/main" count="929" uniqueCount="335">
  <si>
    <t>Fatty Acid Composition(FAC%)</t>
  </si>
  <si>
    <t>Biodiesel Properties</t>
  </si>
  <si>
    <t>Engine Performance</t>
  </si>
  <si>
    <t>(should come in different query)</t>
  </si>
  <si>
    <t>Engine Emission</t>
  </si>
  <si>
    <t>Country</t>
  </si>
  <si>
    <t>State</t>
  </si>
  <si>
    <t>Species Type</t>
  </si>
  <si>
    <t>Species Name (feedstocks/plants)</t>
  </si>
  <si>
    <t>Scientific Name</t>
  </si>
  <si>
    <t>fruit Yield (kg / hectare / year)</t>
  </si>
  <si>
    <t>Palmitic acid (C16:0)</t>
  </si>
  <si>
    <t>Stearic acid (C18:0)</t>
  </si>
  <si>
    <t>Oleic acid (C18:1cis) %</t>
  </si>
  <si>
    <t>Lenoleic acid (C18:2)</t>
  </si>
  <si>
    <t>Lenolenic acid (C18:3)</t>
  </si>
  <si>
    <t>Eicosonoic acid</t>
  </si>
  <si>
    <t>Behinic acid (C22:0)</t>
  </si>
  <si>
    <t>Lauric Acid (C12:0)</t>
  </si>
  <si>
    <t>Oxidation Stability (hour)</t>
  </si>
  <si>
    <t>Total saturated fatty acid</t>
  </si>
  <si>
    <t>Total monounsaturated fatty acid (MUFA)</t>
  </si>
  <si>
    <t>Total polyunsaturated fatty acid (PUFA)</t>
  </si>
  <si>
    <t>Degree of unsaturation</t>
  </si>
  <si>
    <t>Long Chain saturated Factor</t>
  </si>
  <si>
    <t>Centane Number</t>
  </si>
  <si>
    <t>Flash Point</t>
  </si>
  <si>
    <t>Speed Gravity</t>
  </si>
  <si>
    <t>Kinetic Viscosity</t>
  </si>
  <si>
    <t>SD or SE ( ±)</t>
  </si>
  <si>
    <t>Copper Strip Corrosion</t>
  </si>
  <si>
    <t>Pour Point</t>
  </si>
  <si>
    <t>Cloud Point</t>
  </si>
  <si>
    <t>Sulphated Ash Content</t>
  </si>
  <si>
    <t>Calorific Value MJ/Kg</t>
  </si>
  <si>
    <t>Iodine value (g I/100g) (IV)</t>
  </si>
  <si>
    <t>Acid value (mg KOH/g)</t>
  </si>
  <si>
    <t>Oil Content (%)</t>
  </si>
  <si>
    <t>Conversion Rate</t>
  </si>
  <si>
    <t>Power</t>
  </si>
  <si>
    <t>Torque</t>
  </si>
  <si>
    <t>Specific Fuel Consumption</t>
  </si>
  <si>
    <t>Compression ration</t>
  </si>
  <si>
    <t>Swept Volume</t>
  </si>
  <si>
    <t>Clearance volume</t>
  </si>
  <si>
    <t>Power output</t>
  </si>
  <si>
    <t>Fuel Density</t>
  </si>
  <si>
    <t>Lower heating value</t>
  </si>
  <si>
    <t>Higher heating value  (HHV)</t>
  </si>
  <si>
    <t>Mechanical Efficiency</t>
  </si>
  <si>
    <t>Mean effective pressure</t>
  </si>
  <si>
    <t>Road Load power</t>
  </si>
  <si>
    <t>Indicated power</t>
  </si>
  <si>
    <t>Effective power</t>
  </si>
  <si>
    <t>Stroke Volume</t>
  </si>
  <si>
    <t>Compression ratio</t>
  </si>
  <si>
    <t>Injection pressure</t>
  </si>
  <si>
    <t>Fuel type</t>
  </si>
  <si>
    <t>Power and Mechanical Efficiency</t>
  </si>
  <si>
    <t>Fuel Air-Ratio (AFR)</t>
  </si>
  <si>
    <t>Volumetric Efficiency</t>
  </si>
  <si>
    <t>Specific Output</t>
  </si>
  <si>
    <t>Thermal Efficiency and Heat Balance</t>
  </si>
  <si>
    <t>Exhaust Smoke and Emissions</t>
  </si>
  <si>
    <t>Effective Pressure and Torque</t>
  </si>
  <si>
    <t>CO2</t>
  </si>
  <si>
    <t>CO</t>
  </si>
  <si>
    <t>O2</t>
  </si>
  <si>
    <t>NOx</t>
  </si>
  <si>
    <t>SO2</t>
  </si>
  <si>
    <t>Unburned hydrocarbon (THC)</t>
  </si>
  <si>
    <t>Particulate matters (PM/soot)</t>
  </si>
  <si>
    <t>Non-methane hydrocarbon (NMHC)</t>
  </si>
  <si>
    <t>Seed Separation</t>
  </si>
  <si>
    <t>Oil Refining</t>
  </si>
  <si>
    <t>Oil Conversion</t>
  </si>
  <si>
    <t>Biodiesel Storage</t>
  </si>
  <si>
    <t>Biodiesel Discount</t>
  </si>
  <si>
    <t>Biodiesel Tax</t>
  </si>
  <si>
    <t>Climatic Conditions</t>
  </si>
  <si>
    <t>Soil Conditions</t>
  </si>
  <si>
    <t>Stress Factors</t>
  </si>
  <si>
    <t>Processing</t>
  </si>
  <si>
    <t>Agronomy</t>
  </si>
  <si>
    <t>Australia</t>
  </si>
  <si>
    <t>QLD</t>
  </si>
  <si>
    <t>Trees</t>
  </si>
  <si>
    <t>Apricot seed</t>
  </si>
  <si>
    <t>Argemone mexicana l._1</t>
  </si>
  <si>
    <t>Mexican prickly poppy</t>
  </si>
  <si>
    <t>Argemone mexicana l._2</t>
  </si>
  <si>
    <t>The plant prefers light (sandy)
 soils, requires well-drained soil and can grow in nutritionally poor soil.</t>
  </si>
  <si>
    <t>Bauhinia purpurea</t>
  </si>
  <si>
    <t>beauty leaf tree oil (BLT), (Polanga)_1</t>
  </si>
  <si>
    <t>Calophyllum inophyllum_a</t>
  </si>
  <si>
    <t>beauty leaf tree oil (BLT), (Polanga)_2</t>
  </si>
  <si>
    <t>beauty leaf tree oil (BLT), (Polanga)_3</t>
  </si>
  <si>
    <t>beauty leaf tree oil (BLT), (Polanga)_4</t>
  </si>
  <si>
    <t>Sand/Loamy</t>
  </si>
  <si>
    <t>beauty leaf tree oil (BLT), (Polanga)_5</t>
  </si>
  <si>
    <t>beauty leaf tree oil (BLT), (Polanga)_6</t>
  </si>
  <si>
    <t>beauty leaf tree oil (BLT), (Polanga)_7</t>
  </si>
  <si>
    <t>Crude Esterified Transesterified Beauty Leaf Methyl Ester (CETBLME)_1</t>
  </si>
  <si>
    <t>Calophyllum inophyllum_b</t>
  </si>
  <si>
    <t>1a</t>
  </si>
  <si>
    <t>Bidwilli_1</t>
  </si>
  <si>
    <t>Brachychiton bidwilli</t>
  </si>
  <si>
    <t>Bidwilli_2</t>
  </si>
  <si>
    <t>Blue berry lily_1</t>
  </si>
  <si>
    <t>Dianella caerulea</t>
  </si>
  <si>
    <t>Blue berry lily_2</t>
  </si>
  <si>
    <t>Brachayachiton sp.AT</t>
  </si>
  <si>
    <t>Brachayachiton sp</t>
  </si>
  <si>
    <t>Camelina sativa_4</t>
  </si>
  <si>
    <t>Camelina sativa</t>
  </si>
  <si>
    <t>Camellia japonica_4</t>
  </si>
  <si>
    <t>Camellia japonica</t>
  </si>
  <si>
    <t>Candle Nut_2</t>
  </si>
  <si>
    <t>Aleurites moluccana</t>
  </si>
  <si>
    <t>Candle Nut_3</t>
  </si>
  <si>
    <t>soil pH of 5–8</t>
  </si>
  <si>
    <t>Candle Nut_4</t>
  </si>
  <si>
    <t>Canola</t>
  </si>
  <si>
    <t>Brassica napus</t>
  </si>
  <si>
    <t>rapeseed oil (RSD)</t>
  </si>
  <si>
    <t>Carinata</t>
  </si>
  <si>
    <t>Castor_1</t>
  </si>
  <si>
    <t>Ricinus communis</t>
  </si>
  <si>
    <t>Castor_2</t>
  </si>
  <si>
    <t>Castor_3</t>
  </si>
  <si>
    <t>castor_4</t>
  </si>
  <si>
    <t>Sea mango</t>
  </si>
  <si>
    <t>Chinese rain_1</t>
  </si>
  <si>
    <t>Koelreuteria formosana</t>
  </si>
  <si>
    <t>Chinese rain_2</t>
  </si>
  <si>
    <t>coconut oil_1</t>
  </si>
  <si>
    <t>Cocos nucifera</t>
  </si>
  <si>
    <t>coconut oil_2</t>
  </si>
  <si>
    <t>Cordyline_1</t>
  </si>
  <si>
    <t>Cordyline manners – suttoniae</t>
  </si>
  <si>
    <t>Cordyline_2</t>
  </si>
  <si>
    <t>Zea mays</t>
  </si>
  <si>
    <t>Cottonseed</t>
  </si>
  <si>
    <t>Gossypium hirsutum</t>
  </si>
  <si>
    <t>Croton megalocarpus_1</t>
  </si>
  <si>
    <t>Croton megalocarpus</t>
  </si>
  <si>
    <t>Cuphea viscosissima_2</t>
  </si>
  <si>
    <t>Cuphea viscosissima</t>
  </si>
  <si>
    <t>Cuphea_3</t>
  </si>
  <si>
    <t>Cuphea</t>
  </si>
  <si>
    <t>desert date_4</t>
  </si>
  <si>
    <t>Balanites aegyptiaca</t>
  </si>
  <si>
    <t>Dried-greasy sewage sludge</t>
  </si>
  <si>
    <t>Dried-greasy sewage sludge_a</t>
  </si>
  <si>
    <t>Dry sewage sludge bio-oil</t>
  </si>
  <si>
    <t>Dry sewage sludge bio-oil_a</t>
  </si>
  <si>
    <t>Elaceocarpus grandis</t>
  </si>
  <si>
    <t>Eruca sativa gars_1</t>
  </si>
  <si>
    <t>Eruca sativa</t>
  </si>
  <si>
    <t>Eruca sativa L._2</t>
  </si>
  <si>
    <t>taramira_4</t>
  </si>
  <si>
    <t>Ethiopian mustard_1</t>
  </si>
  <si>
    <t>Brassica carinata</t>
  </si>
  <si>
    <t>Euphorbia lathyris L._2</t>
  </si>
  <si>
    <t>Euphorbia lathyris</t>
  </si>
  <si>
    <t>field pennycress_4</t>
  </si>
  <si>
    <t xml:space="preserve">Thlaspi arvense L. </t>
  </si>
  <si>
    <t>Flame tree_1</t>
  </si>
  <si>
    <t>Brachychiton Acerifolius</t>
  </si>
  <si>
    <t>Flame tree_2</t>
  </si>
  <si>
    <t>Freeze-dried sludge solids</t>
  </si>
  <si>
    <t>Freeze-dried sludge solids_a</t>
  </si>
  <si>
    <t>Garcinia indica_3</t>
  </si>
  <si>
    <t>Garcinia indica</t>
  </si>
  <si>
    <t>Grevillea banksii</t>
  </si>
  <si>
    <t>Guizotia abyssinica (GA)_3</t>
  </si>
  <si>
    <t>Guizotia abyssinica</t>
  </si>
  <si>
    <t>poor and acidic soils or on hilly slopes that are low in fertility</t>
  </si>
  <si>
    <t>Hevea brasiliensis_3</t>
  </si>
  <si>
    <t>Rubber seed</t>
  </si>
  <si>
    <t>Hochst_3</t>
  </si>
  <si>
    <t>Crambe abyssinica</t>
  </si>
  <si>
    <t>Idesia polycarpa var. vestita_1</t>
  </si>
  <si>
    <t>Idesia polycarpa</t>
  </si>
  <si>
    <t>Idesia polycarpa var. vestita_2</t>
  </si>
  <si>
    <t>Jagera pseudorhus_1</t>
  </si>
  <si>
    <t>Jagera pseudorhus</t>
  </si>
  <si>
    <t>Jagera pseudorhus_2</t>
  </si>
  <si>
    <t>jatropha oil biodiesel (JBD)_1</t>
  </si>
  <si>
    <t>Jatropha curcas L</t>
  </si>
  <si>
    <t>jatropha oil biodiesel (JBD)_2</t>
  </si>
  <si>
    <t>Any type</t>
  </si>
  <si>
    <t>jatropha oil biodiesel (JBD)_3</t>
  </si>
  <si>
    <t>Jojoba Methyl Ester (JME)_4</t>
  </si>
  <si>
    <t>Jojoba Methyl Ester_a</t>
  </si>
  <si>
    <t>Jojoba seed oil</t>
  </si>
  <si>
    <t>Jojoba</t>
  </si>
  <si>
    <t>Jojoba_1</t>
  </si>
  <si>
    <t>Simmondsia chinensis</t>
  </si>
  <si>
    <t>Jojoba_2</t>
  </si>
  <si>
    <t>Jojoba seed oil crude jojoba oil (CJO)_4</t>
  </si>
  <si>
    <t>Simmondsia chinensis_a</t>
  </si>
  <si>
    <t>Karanja_1</t>
  </si>
  <si>
    <t>Pongamia pinnata</t>
  </si>
  <si>
    <t>Karanja_2</t>
  </si>
  <si>
    <t>Karanja_3</t>
  </si>
  <si>
    <t>Karanja_4</t>
  </si>
  <si>
    <t>Wide range</t>
  </si>
  <si>
    <t>karanja_5</t>
  </si>
  <si>
    <t>karanja_6</t>
  </si>
  <si>
    <t>Kitchen waste</t>
  </si>
  <si>
    <t>koroch seed_4</t>
  </si>
  <si>
    <t xml:space="preserve">Pongamia glabra </t>
  </si>
  <si>
    <t>Lesquerella fendleri_4</t>
  </si>
  <si>
    <t>Lesquerella fendleri</t>
  </si>
  <si>
    <t>Leucaena leucocephala</t>
  </si>
  <si>
    <t>Lucky bean tree_3</t>
  </si>
  <si>
    <t xml:space="preserve">Putranjiva roxburghii </t>
  </si>
  <si>
    <t>macadamia oil</t>
  </si>
  <si>
    <t>Madhuca indica_1</t>
  </si>
  <si>
    <t>Madhuca indica</t>
  </si>
  <si>
    <t>Madhuca indica_2</t>
  </si>
  <si>
    <t>Deepclay</t>
  </si>
  <si>
    <t>Madhuca indica_3</t>
  </si>
  <si>
    <t>Michelia champaca_1</t>
  </si>
  <si>
    <t>Michelia champaca</t>
  </si>
  <si>
    <t>Michelia champaca_2</t>
  </si>
  <si>
    <t>Micractinium</t>
  </si>
  <si>
    <t>microalgae</t>
  </si>
  <si>
    <t>milkweed_4</t>
  </si>
  <si>
    <t>Asclepias syriaca</t>
  </si>
  <si>
    <t>Moringa oleifera_1</t>
  </si>
  <si>
    <t>Moringa oleifera</t>
  </si>
  <si>
    <t>Moringa oleifera_2</t>
  </si>
  <si>
    <t>Moringa oleifera_3</t>
  </si>
  <si>
    <t>Murraya exotica</t>
  </si>
  <si>
    <t>Mustard</t>
  </si>
  <si>
    <t>Neem_1</t>
  </si>
  <si>
    <t xml:space="preserve">Azadirachta indica </t>
  </si>
  <si>
    <t>almost all kinds of soil including clay, saline, alkaline, dry, stony, shallow soil sand even on solid having high calcareous soil.</t>
  </si>
  <si>
    <t>niger_1</t>
  </si>
  <si>
    <t>Ochna serrulata_1</t>
  </si>
  <si>
    <t>Ochna serrulata</t>
  </si>
  <si>
    <t>Ochna serrulata_2</t>
  </si>
  <si>
    <t>Olive oil</t>
  </si>
  <si>
    <t>Orange peel oil</t>
  </si>
  <si>
    <t>Pachira glabra_3</t>
  </si>
  <si>
    <t>Pachira glabra</t>
  </si>
  <si>
    <t>Papaya seed oil biodiesel (PSO)</t>
  </si>
  <si>
    <t>paradise tree_4</t>
  </si>
  <si>
    <t>Peanuts</t>
  </si>
  <si>
    <t>Arachis hypogaea</t>
  </si>
  <si>
    <t>Petalostigma pubescens_1</t>
  </si>
  <si>
    <t>Petalostigma pubescens</t>
  </si>
  <si>
    <t>Petalostigma pubescens_2</t>
  </si>
  <si>
    <t>Petalostigma triloculare</t>
  </si>
  <si>
    <t>poon_1</t>
  </si>
  <si>
    <t xml:space="preserve">Sterculia foetida L. </t>
  </si>
  <si>
    <t>Poppy Methyl Ester (PME)_1</t>
  </si>
  <si>
    <t>Poppy Methyl Ester (PME)</t>
  </si>
  <si>
    <t>Poppy seed oil_1</t>
  </si>
  <si>
    <t>Opium poppy</t>
  </si>
  <si>
    <t>putranjiva_1</t>
  </si>
  <si>
    <t>Queen palm_1</t>
  </si>
  <si>
    <t>Syagrus romanzoffiana</t>
  </si>
  <si>
    <t>Queen palm_2</t>
  </si>
  <si>
    <t>Queensland bush nut</t>
  </si>
  <si>
    <t>Refined Esterified Transesterified Beauty Leaf Methyl Ester (RETBLME)_1</t>
  </si>
  <si>
    <t>Refined Esterified Transesterified Beauty Leaf Methyl Ester (RETBLME)</t>
  </si>
  <si>
    <t>Refined Transesterified Beauty Leaf Methyl Ester (RTBLME)_1</t>
  </si>
  <si>
    <t>Refined Transesterified Beauty Leaf Methyl Ester (RTBLME)</t>
  </si>
  <si>
    <t>1b</t>
  </si>
  <si>
    <t>Rice bran_1</t>
  </si>
  <si>
    <t>Oryza sativa</t>
  </si>
  <si>
    <t>Rice bran_2</t>
  </si>
  <si>
    <t>Rosella_1</t>
  </si>
  <si>
    <t xml:space="preserve">Hibiscus sabdariffa L. </t>
  </si>
  <si>
    <t>Roselle_1</t>
  </si>
  <si>
    <t>rubber seed_1</t>
  </si>
  <si>
    <t xml:space="preserve">Hevea brasiliensis </t>
  </si>
  <si>
    <t>Safflower</t>
  </si>
  <si>
    <t>Carthamus tinctorius</t>
  </si>
  <si>
    <t>Santalum acuminatum</t>
  </si>
  <si>
    <t>Santalum album</t>
  </si>
  <si>
    <t>Santalum spicatum</t>
  </si>
  <si>
    <t>Sapium sebiferum (Linn.) Roxb_1</t>
  </si>
  <si>
    <t>Chinese tallow</t>
  </si>
  <si>
    <t>alkaline,  saline, droughty, and acidic soils</t>
  </si>
  <si>
    <t>Simarouba glauca_1</t>
  </si>
  <si>
    <t>Simarouba glauca</t>
  </si>
  <si>
    <t>degraded soils</t>
  </si>
  <si>
    <t>Soap nut_1</t>
  </si>
  <si>
    <t>Sapindus mukorossi</t>
  </si>
  <si>
    <t>deep loamy soils and leached soils</t>
  </si>
  <si>
    <t>Soya bean oil</t>
  </si>
  <si>
    <t>Glycine max</t>
  </si>
  <si>
    <t>Sterculia feotida L._3</t>
  </si>
  <si>
    <t>Sterculia feotida</t>
  </si>
  <si>
    <t>stillingia_4</t>
  </si>
  <si>
    <t>Sapium sebiferum L. Roxb.</t>
  </si>
  <si>
    <t>stone fruit kernel oil biodiesel (SFO)</t>
  </si>
  <si>
    <t>Sunflower</t>
  </si>
  <si>
    <t>Sunflower oil</t>
  </si>
  <si>
    <t>Helianthus annuus</t>
  </si>
  <si>
    <t>syringe_1</t>
  </si>
  <si>
    <t xml:space="preserve">M. azedarach </t>
  </si>
  <si>
    <t>Terminalia belerica Roxb._1</t>
  </si>
  <si>
    <t>Terminalia belerica</t>
  </si>
  <si>
    <t>Terminalia catappa_1</t>
  </si>
  <si>
    <t>Terminalia catappa</t>
  </si>
  <si>
    <t>Tobacco_3</t>
  </si>
  <si>
    <t xml:space="preserve">Nicotiana tabacum </t>
  </si>
  <si>
    <t>Tobacco_4</t>
  </si>
  <si>
    <t>Tomato seed</t>
  </si>
  <si>
    <t>Tung_1</t>
  </si>
  <si>
    <t>Aleutites fordii</t>
  </si>
  <si>
    <t>Vernicia fordii_1</t>
  </si>
  <si>
    <t>Vernicia fordii</t>
  </si>
  <si>
    <t>Waste coffee oil</t>
  </si>
  <si>
    <t>waste cooking oil biodiesel (WCB)</t>
  </si>
  <si>
    <t>Waste sunflower frying oil</t>
  </si>
  <si>
    <t>Whitewood_1</t>
  </si>
  <si>
    <t>Atalaya hemiglauca</t>
  </si>
  <si>
    <t>Whitewood_2</t>
  </si>
  <si>
    <t>Yellow Oleander_3</t>
  </si>
  <si>
    <t>Thevettia peruviana</t>
  </si>
  <si>
    <t>Chinese rain tree</t>
  </si>
  <si>
    <t>Guizotia abyssinica L.</t>
  </si>
  <si>
    <t>Jojoba Seed Oil</t>
  </si>
  <si>
    <t>macadama oil</t>
  </si>
  <si>
    <t>Orange Peel Oil</t>
  </si>
  <si>
    <t>Waste Coffee oil</t>
  </si>
  <si>
    <t>Apricot Seed</t>
  </si>
  <si>
    <t>Cerbera o dollam_3</t>
  </si>
  <si>
    <t>Corn oil Zea Mays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</si>
</sst>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center" wrapText="1"/>
    </xf>
    <xf numFmtId="0" fontId="0" fillId="2" borderId="1" xfId="0" applyNumberFormat="1" applyFill="1" applyBorder="1" applyAlignment="1">
      <alignment wrapText="1"/>
    </xf>
    <xf numFmtId="0" fontId="0" fillId="0" borderId="0" xfId="0" applyNumberFormat="1"/>
    <xf numFmtId="0" fontId="0" fillId="3" borderId="2" xfId="0" applyNumberFormat="1" applyFill="1" applyBorder="1" applyAlignment="1">
      <alignment wrapText="1"/>
    </xf>
    <xf numFmtId="0" fontId="0" fillId="3" borderId="3" xfId="0" applyNumberFormat="1" applyFill="1" applyBorder="1" applyAlignment="1">
      <alignment horizontal="center" wrapText="1"/>
    </xf>
    <xf numFmtId="0" fontId="0" fillId="3" borderId="4" xfId="0" applyNumberFormat="1" applyFill="1" applyBorder="1" applyAlignment="1">
      <alignment wrapText="1"/>
    </xf>
    <xf numFmtId="0" fontId="0" fillId="2" borderId="4" xfId="0" applyNumberFormat="1" applyFill="1" applyBorder="1" applyAlignment="1">
      <alignment wrapText="1"/>
    </xf>
    <xf numFmtId="0" fontId="2" fillId="3" borderId="4" xfId="0" applyNumberFormat="1" applyFont="1" applyFill="1" applyBorder="1" applyAlignment="1">
      <alignment wrapText="1"/>
    </xf>
    <xf numFmtId="0" fontId="2" fillId="3" borderId="4" xfId="0" applyNumberFormat="1" applyFont="1" applyFill="1" applyBorder="1" applyAlignment="1">
      <alignment horizontal="center" wrapText="1"/>
    </xf>
    <xf numFmtId="0" fontId="3" fillId="4" borderId="5" xfId="0" applyNumberFormat="1" applyFont="1" applyFill="1" applyBorder="1" applyAlignment="1">
      <alignment horizontal="center" wrapText="1"/>
    </xf>
    <xf numFmtId="0" fontId="3" fillId="2" borderId="5" xfId="0" applyNumberFormat="1" applyFont="1" applyFill="1" applyBorder="1" applyAlignment="1">
      <alignment horizontal="center" wrapText="1"/>
    </xf>
    <xf numFmtId="0" fontId="4" fillId="4" borderId="5" xfId="0" applyNumberFormat="1" applyFont="1" applyFill="1" applyBorder="1" applyAlignment="1">
      <alignment wrapText="1"/>
    </xf>
    <xf numFmtId="0" fontId="4" fillId="4" borderId="5" xfId="0" applyNumberFormat="1" applyFont="1" applyFill="1" applyBorder="1" applyAlignment="1">
      <alignment vertical="center" wrapText="1"/>
    </xf>
    <xf numFmtId="0" fontId="3" fillId="4" borderId="6" xfId="0" applyNumberFormat="1" applyFont="1" applyFill="1" applyBorder="1" applyAlignment="1">
      <alignment horizontal="center" wrapText="1"/>
    </xf>
    <xf numFmtId="0" fontId="3" fillId="4" borderId="4" xfId="0" applyNumberFormat="1" applyFont="1" applyFill="1" applyBorder="1" applyAlignment="1">
      <alignment horizontal="center" wrapText="1"/>
    </xf>
    <xf numFmtId="0" fontId="5" fillId="0" borderId="5" xfId="0" applyNumberFormat="1" applyFont="1" applyBorder="1" applyAlignment="1">
      <alignment wrapText="1"/>
    </xf>
    <xf numFmtId="0" fontId="5" fillId="0" borderId="5" xfId="0" applyNumberFormat="1" applyFont="1" applyBorder="1" applyAlignment="1">
      <alignment horizontal="center" wrapText="1"/>
    </xf>
    <xf numFmtId="0" fontId="5" fillId="2" borderId="5" xfId="0" applyNumberFormat="1" applyFont="1" applyFill="1" applyBorder="1" applyAlignment="1">
      <alignment wrapText="1"/>
    </xf>
    <xf numFmtId="0" fontId="0" fillId="2" borderId="5" xfId="0" applyNumberFormat="1" applyFill="1" applyBorder="1" applyAlignment="1">
      <alignment wrapText="1"/>
    </xf>
    <xf numFmtId="0" fontId="1" fillId="0" borderId="5" xfId="0" applyNumberFormat="1" applyFont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5" fillId="4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2" borderId="0" xfId="0" applyNumberFormat="1" applyFill="1"/>
    <xf numFmtId="2" fontId="0" fillId="0" borderId="5" xfId="0" applyNumberFormat="1" applyBorder="1" applyAlignment="1">
      <alignment wrapText="1"/>
    </xf>
    <xf numFmtId="2" fontId="0" fillId="2" borderId="5" xfId="0" applyNumberFormat="1" applyFill="1" applyBorder="1" applyAlignment="1">
      <alignment wrapText="1"/>
    </xf>
    <xf numFmtId="2" fontId="0" fillId="0" borderId="0" xfId="0" applyNumberFormat="1"/>
    <xf numFmtId="2" fontId="0" fillId="4" borderId="5" xfId="0" applyNumberFormat="1" applyFill="1" applyBorder="1" applyAlignment="1">
      <alignment vertical="center" wrapText="1"/>
    </xf>
    <xf numFmtId="2" fontId="6" fillId="0" borderId="5" xfId="0" applyNumberFormat="1" applyFont="1" applyBorder="1" applyAlignment="1">
      <alignment horizontal="right" wrapText="1"/>
    </xf>
    <xf numFmtId="2" fontId="0" fillId="4" borderId="5" xfId="0" applyNumberFormat="1" applyFill="1" applyBorder="1" applyAlignment="1">
      <alignment wrapText="1"/>
    </xf>
    <xf numFmtId="2" fontId="7" fillId="4" borderId="5" xfId="0" applyNumberFormat="1" applyFont="1" applyFill="1" applyBorder="1" applyAlignment="1">
      <alignment horizontal="center" vertic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6" fillId="4" borderId="5" xfId="0" applyNumberFormat="1" applyFont="1" applyFill="1" applyBorder="1" applyAlignment="1">
      <alignment horizontal="center" wrapText="1"/>
    </xf>
    <xf numFmtId="2" fontId="0" fillId="0" borderId="5" xfId="0" applyNumberFormat="1" applyFill="1" applyBorder="1" applyAlignment="1">
      <alignment vertic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center" wrapText="1"/>
    </xf>
    <xf numFmtId="2" fontId="7" fillId="2" borderId="5" xfId="0" applyNumberFormat="1" applyFont="1" applyFill="1" applyBorder="1" applyAlignment="1">
      <alignment horizontal="center" wrapText="1"/>
    </xf>
    <xf numFmtId="2" fontId="9" fillId="4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63"/>
  <sheetViews>
    <sheetView tabSelected="1" topLeftCell="A11" zoomScale="50" zoomScaleNormal="50" workbookViewId="0">
      <selection activeCell="D38" sqref="D38"/>
    </sheetView>
  </sheetViews>
  <sheetFormatPr defaultRowHeight="14.4" x14ac:dyDescent="0.3"/>
  <cols>
    <col min="1" max="1" width="11.796875" style="5" customWidth="1"/>
    <col min="2" max="3" width="11.796875" style="26" customWidth="1"/>
    <col min="4" max="4" width="30.796875" style="5"/>
    <col min="5" max="5" width="30.796875" style="27"/>
    <col min="6" max="24" width="30.796875" style="5"/>
    <col min="25" max="25" width="30.796875" style="27"/>
    <col min="26" max="36" width="30.796875" style="5"/>
    <col min="37" max="38" width="20.19921875" style="5" customWidth="1"/>
    <col min="39" max="39" width="22.5" style="5" customWidth="1"/>
    <col min="40" max="40" width="21.5" style="5" customWidth="1"/>
    <col min="41" max="41" width="22.5" style="5" customWidth="1"/>
    <col min="42" max="42" width="22" style="5" customWidth="1"/>
    <col min="43" max="44" width="30.796875" style="5"/>
    <col min="45" max="71" width="30.796875" style="5" customWidth="1"/>
    <col min="72" max="82" width="30.796875" style="5"/>
    <col min="83" max="16384" width="8.796875" style="5"/>
  </cols>
  <sheetData>
    <row r="1" spans="1:84" ht="15" thickBot="1" x14ac:dyDescent="0.35">
      <c r="A1" s="2"/>
      <c r="B1" s="3"/>
      <c r="C1" s="3"/>
      <c r="D1" s="2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4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84" ht="15" thickBot="1" x14ac:dyDescent="0.35">
      <c r="A2" s="6"/>
      <c r="B2" s="7"/>
      <c r="C2" s="7"/>
      <c r="D2" s="8"/>
      <c r="E2" s="9"/>
      <c r="F2" s="8"/>
      <c r="G2" s="8" t="s">
        <v>0</v>
      </c>
      <c r="H2" s="8" t="s">
        <v>0</v>
      </c>
      <c r="I2" s="8" t="s">
        <v>0</v>
      </c>
      <c r="J2" s="8" t="s">
        <v>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8" t="s">
        <v>0</v>
      </c>
      <c r="U2" s="8" t="s">
        <v>1</v>
      </c>
      <c r="V2" s="8" t="s">
        <v>1</v>
      </c>
      <c r="W2" s="8" t="s">
        <v>1</v>
      </c>
      <c r="X2" s="8" t="s">
        <v>1</v>
      </c>
      <c r="Y2" s="9"/>
      <c r="Z2" s="8" t="s">
        <v>1</v>
      </c>
      <c r="AA2" s="8" t="s">
        <v>1</v>
      </c>
      <c r="AB2" s="8" t="s">
        <v>1</v>
      </c>
      <c r="AC2" s="8" t="s">
        <v>1</v>
      </c>
      <c r="AD2" s="8" t="s">
        <v>1</v>
      </c>
      <c r="AE2" s="8" t="s">
        <v>1</v>
      </c>
      <c r="AF2" s="8" t="s">
        <v>1</v>
      </c>
      <c r="AG2" s="8"/>
      <c r="AH2" s="10" t="s">
        <v>1</v>
      </c>
      <c r="AI2" s="10"/>
      <c r="AJ2" s="10"/>
      <c r="AK2" s="8" t="s">
        <v>2</v>
      </c>
      <c r="AL2" s="8" t="s">
        <v>2</v>
      </c>
      <c r="AM2" s="8" t="s">
        <v>2</v>
      </c>
      <c r="AN2" s="8" t="s">
        <v>2</v>
      </c>
      <c r="AO2" s="8" t="s">
        <v>2</v>
      </c>
      <c r="AP2" s="8" t="s">
        <v>2</v>
      </c>
      <c r="AQ2" s="8" t="s">
        <v>2</v>
      </c>
      <c r="AR2" s="8" t="s">
        <v>2</v>
      </c>
      <c r="AS2" s="8" t="s">
        <v>2</v>
      </c>
      <c r="AT2" s="8" t="s">
        <v>2</v>
      </c>
      <c r="AU2" s="8" t="s">
        <v>2</v>
      </c>
      <c r="AV2" s="8" t="s">
        <v>2</v>
      </c>
      <c r="AW2" s="8" t="s">
        <v>2</v>
      </c>
      <c r="AX2" s="8" t="s">
        <v>2</v>
      </c>
      <c r="AY2" s="8" t="s">
        <v>2</v>
      </c>
      <c r="AZ2" s="10" t="s">
        <v>3</v>
      </c>
      <c r="BA2" s="11" t="s">
        <v>4</v>
      </c>
      <c r="BB2" s="11" t="s">
        <v>4</v>
      </c>
      <c r="BC2" s="11" t="s">
        <v>4</v>
      </c>
      <c r="BD2" s="11" t="s">
        <v>4</v>
      </c>
      <c r="BE2" s="11" t="s">
        <v>4</v>
      </c>
      <c r="BF2" s="11" t="s">
        <v>4</v>
      </c>
      <c r="BG2" s="11" t="s">
        <v>4</v>
      </c>
      <c r="BH2" s="11" t="s">
        <v>4</v>
      </c>
      <c r="BI2" s="11" t="s">
        <v>4</v>
      </c>
      <c r="BJ2" s="11" t="s">
        <v>4</v>
      </c>
      <c r="BK2" s="11" t="s">
        <v>4</v>
      </c>
      <c r="BL2" s="11" t="s">
        <v>4</v>
      </c>
      <c r="BM2" s="11" t="s">
        <v>4</v>
      </c>
      <c r="BN2" s="11" t="s">
        <v>4</v>
      </c>
      <c r="BO2" s="11" t="s">
        <v>4</v>
      </c>
      <c r="BP2" s="11" t="s">
        <v>4</v>
      </c>
      <c r="BQ2" s="11" t="s">
        <v>4</v>
      </c>
      <c r="BR2" s="11" t="s">
        <v>4</v>
      </c>
      <c r="BS2" s="11" t="s">
        <v>4</v>
      </c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spans="1:84" ht="32.85" thickBot="1" x14ac:dyDescent="0.4">
      <c r="A3" s="12" t="s">
        <v>5</v>
      </c>
      <c r="B3" s="12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12" t="s">
        <v>19</v>
      </c>
      <c r="P3" s="12" t="s">
        <v>20</v>
      </c>
      <c r="Q3" s="12" t="s">
        <v>21</v>
      </c>
      <c r="R3" s="12" t="s">
        <v>22</v>
      </c>
      <c r="S3" s="12" t="s">
        <v>23</v>
      </c>
      <c r="T3" s="12" t="s">
        <v>24</v>
      </c>
      <c r="U3" s="12" t="s">
        <v>25</v>
      </c>
      <c r="V3" s="12" t="s">
        <v>26</v>
      </c>
      <c r="W3" s="12" t="s">
        <v>27</v>
      </c>
      <c r="X3" s="12" t="s">
        <v>28</v>
      </c>
      <c r="Y3" s="13" t="s">
        <v>29</v>
      </c>
      <c r="Z3" s="12" t="s">
        <v>30</v>
      </c>
      <c r="AA3" s="12" t="s">
        <v>31</v>
      </c>
      <c r="AB3" s="12" t="s">
        <v>32</v>
      </c>
      <c r="AC3" s="12" t="s">
        <v>33</v>
      </c>
      <c r="AD3" s="14" t="s">
        <v>34</v>
      </c>
      <c r="AE3" s="15" t="s">
        <v>35</v>
      </c>
      <c r="AF3" s="15" t="s">
        <v>36</v>
      </c>
      <c r="AG3" s="13" t="s">
        <v>29</v>
      </c>
      <c r="AH3" s="12" t="s">
        <v>37</v>
      </c>
      <c r="AI3" s="13" t="s">
        <v>29</v>
      </c>
      <c r="AJ3" s="12" t="s">
        <v>38</v>
      </c>
      <c r="AK3" s="12" t="s">
        <v>39</v>
      </c>
      <c r="AL3" s="12" t="s">
        <v>40</v>
      </c>
      <c r="AM3" s="12" t="s">
        <v>41</v>
      </c>
      <c r="AN3" s="12" t="s">
        <v>42</v>
      </c>
      <c r="AO3" s="12" t="s">
        <v>43</v>
      </c>
      <c r="AP3" s="12" t="s">
        <v>44</v>
      </c>
      <c r="AQ3" s="12" t="s">
        <v>45</v>
      </c>
      <c r="AR3" s="12" t="s">
        <v>46</v>
      </c>
      <c r="AS3" s="12" t="s">
        <v>47</v>
      </c>
      <c r="AT3" s="12" t="s">
        <v>48</v>
      </c>
      <c r="AU3" s="12" t="s">
        <v>49</v>
      </c>
      <c r="AV3" s="12" t="s">
        <v>50</v>
      </c>
      <c r="AW3" s="12" t="s">
        <v>51</v>
      </c>
      <c r="AX3" s="12" t="s">
        <v>52</v>
      </c>
      <c r="AY3" s="12" t="s">
        <v>53</v>
      </c>
      <c r="AZ3" s="16" t="s">
        <v>54</v>
      </c>
      <c r="BA3" s="17" t="s">
        <v>55</v>
      </c>
      <c r="BB3" s="17" t="s">
        <v>56</v>
      </c>
      <c r="BC3" s="17" t="s">
        <v>57</v>
      </c>
      <c r="BD3" s="17" t="s">
        <v>58</v>
      </c>
      <c r="BE3" s="17" t="s">
        <v>59</v>
      </c>
      <c r="BF3" s="17" t="s">
        <v>60</v>
      </c>
      <c r="BG3" s="17" t="s">
        <v>61</v>
      </c>
      <c r="BH3" s="17" t="s">
        <v>41</v>
      </c>
      <c r="BI3" s="17" t="s">
        <v>62</v>
      </c>
      <c r="BJ3" s="17" t="s">
        <v>63</v>
      </c>
      <c r="BK3" s="17" t="s">
        <v>64</v>
      </c>
      <c r="BL3" s="17" t="s">
        <v>65</v>
      </c>
      <c r="BM3" s="17" t="s">
        <v>66</v>
      </c>
      <c r="BN3" s="17" t="s">
        <v>67</v>
      </c>
      <c r="BO3" s="17" t="s">
        <v>68</v>
      </c>
      <c r="BP3" s="17" t="s">
        <v>69</v>
      </c>
      <c r="BQ3" s="17" t="s">
        <v>70</v>
      </c>
      <c r="BR3" s="17" t="s">
        <v>71</v>
      </c>
      <c r="BS3" s="17" t="s">
        <v>72</v>
      </c>
      <c r="BT3" s="12" t="s">
        <v>73</v>
      </c>
      <c r="BU3" s="12" t="s">
        <v>74</v>
      </c>
      <c r="BV3" s="12" t="s">
        <v>75</v>
      </c>
      <c r="BW3" s="12" t="s">
        <v>76</v>
      </c>
      <c r="BX3" s="12" t="s">
        <v>77</v>
      </c>
      <c r="BY3" s="12" t="s">
        <v>78</v>
      </c>
      <c r="BZ3" s="12" t="s">
        <v>79</v>
      </c>
      <c r="CA3" s="12" t="s">
        <v>80</v>
      </c>
      <c r="CB3" s="12" t="s">
        <v>81</v>
      </c>
      <c r="CC3" s="12" t="s">
        <v>82</v>
      </c>
      <c r="CD3" s="12" t="s">
        <v>83</v>
      </c>
    </row>
    <row r="4" spans="1:84" ht="15" thickBot="1" x14ac:dyDescent="0.35">
      <c r="A4" s="18" t="s">
        <v>84</v>
      </c>
      <c r="B4" s="19" t="s">
        <v>85</v>
      </c>
      <c r="C4" s="19" t="s">
        <v>86</v>
      </c>
      <c r="D4" s="18" t="s">
        <v>87</v>
      </c>
      <c r="E4" s="20" t="s">
        <v>332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9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30"/>
      <c r="CF4" s="30"/>
    </row>
    <row r="5" spans="1:84" ht="15" thickBot="1" x14ac:dyDescent="0.35">
      <c r="A5" s="18" t="s">
        <v>84</v>
      </c>
      <c r="B5" s="19" t="s">
        <v>85</v>
      </c>
      <c r="C5" s="19" t="s">
        <v>86</v>
      </c>
      <c r="D5" s="18" t="s">
        <v>88</v>
      </c>
      <c r="E5" s="20" t="s">
        <v>89</v>
      </c>
      <c r="F5" s="31"/>
      <c r="G5" s="28"/>
      <c r="H5" s="28"/>
      <c r="I5" s="28"/>
      <c r="J5" s="32">
        <v>53.5</v>
      </c>
      <c r="K5" s="28"/>
      <c r="L5" s="28"/>
      <c r="M5" s="28"/>
      <c r="N5" s="32">
        <v>0.5</v>
      </c>
      <c r="O5" s="28"/>
      <c r="P5" s="28"/>
      <c r="Q5" s="28"/>
      <c r="R5" s="28"/>
      <c r="S5" s="28"/>
      <c r="T5" s="28"/>
      <c r="U5" s="28"/>
      <c r="V5" s="28"/>
      <c r="W5" s="28"/>
      <c r="X5" s="28">
        <v>12</v>
      </c>
      <c r="Y5" s="29">
        <v>0.06</v>
      </c>
      <c r="Z5" s="28"/>
      <c r="AA5" s="28"/>
      <c r="AB5" s="28"/>
      <c r="AC5" s="28"/>
      <c r="AD5" s="33"/>
      <c r="AE5" s="28"/>
      <c r="AF5" s="28"/>
      <c r="AG5" s="28"/>
      <c r="AH5" s="28">
        <v>18.38</v>
      </c>
      <c r="AI5" s="28">
        <v>5.4</v>
      </c>
      <c r="AJ5" s="28"/>
      <c r="AK5" s="28"/>
      <c r="AL5" s="28"/>
      <c r="AM5" s="28"/>
      <c r="AN5" s="28"/>
      <c r="AO5" s="28"/>
      <c r="AP5" s="28"/>
      <c r="AQ5" s="28"/>
      <c r="AR5" s="28">
        <v>890</v>
      </c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30"/>
      <c r="CF5" s="30"/>
    </row>
    <row r="6" spans="1:84" ht="43.8" thickBot="1" x14ac:dyDescent="0.35">
      <c r="A6" s="18" t="s">
        <v>84</v>
      </c>
      <c r="B6" s="19" t="s">
        <v>85</v>
      </c>
      <c r="C6" s="19" t="s">
        <v>86</v>
      </c>
      <c r="D6" s="18" t="s">
        <v>90</v>
      </c>
      <c r="E6" s="20" t="s">
        <v>89</v>
      </c>
      <c r="F6" s="31"/>
      <c r="G6" s="28"/>
      <c r="H6" s="28"/>
      <c r="I6" s="28"/>
      <c r="J6" s="32"/>
      <c r="K6" s="28"/>
      <c r="L6" s="28"/>
      <c r="M6" s="28"/>
      <c r="N6" s="32"/>
      <c r="O6" s="28"/>
      <c r="P6" s="28"/>
      <c r="Q6" s="28"/>
      <c r="R6" s="28"/>
      <c r="S6" s="28"/>
      <c r="T6" s="28"/>
      <c r="U6" s="28"/>
      <c r="V6" s="28"/>
      <c r="W6" s="28"/>
      <c r="X6" s="28"/>
      <c r="Y6" s="29"/>
      <c r="Z6" s="28"/>
      <c r="AA6" s="28"/>
      <c r="AB6" s="28"/>
      <c r="AC6" s="28"/>
      <c r="AD6" s="33"/>
      <c r="AE6" s="28"/>
      <c r="AF6" s="28"/>
      <c r="AG6" s="28"/>
      <c r="AH6" s="28">
        <f>AVERAGE(22,36)</f>
        <v>29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 t="s">
        <v>91</v>
      </c>
      <c r="CB6" s="28"/>
      <c r="CC6" s="28"/>
      <c r="CD6" s="28"/>
      <c r="CE6" s="30"/>
      <c r="CF6" s="30"/>
    </row>
    <row r="7" spans="1:84" ht="15" thickBot="1" x14ac:dyDescent="0.35">
      <c r="A7" s="18" t="s">
        <v>84</v>
      </c>
      <c r="B7" s="19" t="s">
        <v>85</v>
      </c>
      <c r="C7" s="19" t="s">
        <v>86</v>
      </c>
      <c r="D7" s="18" t="s">
        <v>92</v>
      </c>
      <c r="E7" s="20" t="s">
        <v>92</v>
      </c>
      <c r="F7" s="31"/>
      <c r="G7" s="28"/>
      <c r="H7" s="28"/>
      <c r="I7" s="28"/>
      <c r="J7" s="32">
        <v>50.1</v>
      </c>
      <c r="K7" s="32">
        <v>2.1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9"/>
      <c r="Z7" s="28"/>
      <c r="AA7" s="28"/>
      <c r="AB7" s="28"/>
      <c r="AC7" s="28"/>
      <c r="AD7" s="33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30"/>
      <c r="CF7" s="30"/>
    </row>
    <row r="8" spans="1:84" ht="16.149999999999999" thickBot="1" x14ac:dyDescent="0.35">
      <c r="A8" s="18" t="s">
        <v>84</v>
      </c>
      <c r="B8" s="19" t="s">
        <v>85</v>
      </c>
      <c r="C8" s="19" t="s">
        <v>86</v>
      </c>
      <c r="D8" s="18" t="s">
        <v>93</v>
      </c>
      <c r="E8" s="20" t="s">
        <v>94</v>
      </c>
      <c r="F8" s="31"/>
      <c r="G8" s="32">
        <v>13</v>
      </c>
      <c r="H8" s="32">
        <v>15</v>
      </c>
      <c r="I8" s="32">
        <v>36.4</v>
      </c>
      <c r="J8" s="32">
        <v>35.1</v>
      </c>
      <c r="K8" s="28"/>
      <c r="L8" s="31"/>
      <c r="M8" s="31"/>
      <c r="N8" s="28"/>
      <c r="O8" s="34">
        <v>3.58</v>
      </c>
      <c r="P8" s="31"/>
      <c r="Q8" s="35">
        <v>38.700000000000003</v>
      </c>
      <c r="R8" s="36">
        <v>27.9</v>
      </c>
      <c r="S8" s="37"/>
      <c r="T8" s="36">
        <v>11.64</v>
      </c>
      <c r="U8" s="34">
        <v>54</v>
      </c>
      <c r="V8" s="34">
        <v>141.5</v>
      </c>
      <c r="W8" s="28"/>
      <c r="X8" s="34">
        <v>5.68</v>
      </c>
      <c r="Y8" s="38"/>
      <c r="Z8" s="28"/>
      <c r="AA8" s="28"/>
      <c r="AB8" s="28"/>
      <c r="AC8" s="28"/>
      <c r="AD8" s="31"/>
      <c r="AE8" s="34">
        <v>86</v>
      </c>
      <c r="AF8" s="34">
        <v>0.34</v>
      </c>
      <c r="AG8" s="34"/>
      <c r="AH8" s="39">
        <v>46.51</v>
      </c>
      <c r="AI8" s="39">
        <v>4.49</v>
      </c>
      <c r="AJ8" s="39"/>
      <c r="AK8" s="33"/>
      <c r="AL8" s="28"/>
      <c r="AM8" s="28"/>
      <c r="AN8" s="28"/>
      <c r="AO8" s="28"/>
      <c r="AP8" s="28"/>
      <c r="AQ8" s="28"/>
      <c r="AR8" s="34">
        <v>868.7</v>
      </c>
      <c r="AS8" s="28"/>
      <c r="AT8" s="34">
        <v>39.380000000000003</v>
      </c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30"/>
      <c r="CF8" s="30"/>
    </row>
    <row r="9" spans="1:84" ht="16.149999999999999" thickBot="1" x14ac:dyDescent="0.35">
      <c r="A9" s="18" t="s">
        <v>84</v>
      </c>
      <c r="B9" s="19" t="s">
        <v>85</v>
      </c>
      <c r="C9" s="19" t="s">
        <v>86</v>
      </c>
      <c r="D9" s="18" t="s">
        <v>95</v>
      </c>
      <c r="E9" s="20" t="s">
        <v>94</v>
      </c>
      <c r="F9" s="31"/>
      <c r="G9" s="32"/>
      <c r="H9" s="32"/>
      <c r="I9" s="32"/>
      <c r="J9" s="32"/>
      <c r="K9" s="28"/>
      <c r="L9" s="31"/>
      <c r="M9" s="31"/>
      <c r="N9" s="28"/>
      <c r="O9" s="34"/>
      <c r="P9" s="31"/>
      <c r="Q9" s="35"/>
      <c r="R9" s="36"/>
      <c r="S9" s="37"/>
      <c r="T9" s="36"/>
      <c r="U9" s="34"/>
      <c r="V9" s="34">
        <v>151</v>
      </c>
      <c r="W9" s="28"/>
      <c r="X9" s="34"/>
      <c r="Y9" s="38"/>
      <c r="Z9" s="28"/>
      <c r="AA9" s="28"/>
      <c r="AB9" s="28"/>
      <c r="AC9" s="28"/>
      <c r="AD9" s="31"/>
      <c r="AE9" s="34"/>
      <c r="AF9" s="34"/>
      <c r="AG9" s="34"/>
      <c r="AH9" s="39"/>
      <c r="AI9" s="39"/>
      <c r="AJ9" s="39"/>
      <c r="AK9" s="33"/>
      <c r="AL9" s="28"/>
      <c r="AM9" s="28"/>
      <c r="AN9" s="28"/>
      <c r="AO9" s="28"/>
      <c r="AP9" s="28"/>
      <c r="AQ9" s="28"/>
      <c r="AR9" s="34"/>
      <c r="AS9" s="28"/>
      <c r="AT9" s="34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30"/>
      <c r="CF9" s="30"/>
    </row>
    <row r="10" spans="1:84" ht="16.149999999999999" thickBot="1" x14ac:dyDescent="0.35">
      <c r="A10" s="18" t="s">
        <v>84</v>
      </c>
      <c r="B10" s="19" t="s">
        <v>85</v>
      </c>
      <c r="C10" s="19" t="s">
        <v>86</v>
      </c>
      <c r="D10" s="18" t="s">
        <v>96</v>
      </c>
      <c r="E10" s="20" t="s">
        <v>94</v>
      </c>
      <c r="F10" s="31">
        <v>16000</v>
      </c>
      <c r="G10" s="32">
        <v>13.66</v>
      </c>
      <c r="H10" s="32">
        <v>16.55</v>
      </c>
      <c r="I10" s="32">
        <v>42.48</v>
      </c>
      <c r="J10" s="32">
        <v>25.56</v>
      </c>
      <c r="K10" s="28">
        <v>0</v>
      </c>
      <c r="L10" s="31"/>
      <c r="M10" s="31"/>
      <c r="N10" s="28">
        <v>0</v>
      </c>
      <c r="O10" s="34"/>
      <c r="P10" s="31">
        <v>27.83</v>
      </c>
      <c r="Q10" s="35">
        <v>47.49</v>
      </c>
      <c r="R10" s="36">
        <v>24.68</v>
      </c>
      <c r="S10" s="37"/>
      <c r="T10" s="36"/>
      <c r="U10" s="34"/>
      <c r="V10" s="34"/>
      <c r="W10" s="28"/>
      <c r="X10" s="34">
        <v>40.049999999999997</v>
      </c>
      <c r="Y10" s="38"/>
      <c r="Z10" s="28"/>
      <c r="AA10" s="28"/>
      <c r="AB10" s="28"/>
      <c r="AC10" s="28"/>
      <c r="AD10" s="31"/>
      <c r="AE10" s="34">
        <v>79.25</v>
      </c>
      <c r="AF10" s="34"/>
      <c r="AG10" s="34"/>
      <c r="AH10" s="39"/>
      <c r="AI10" s="39"/>
      <c r="AJ10" s="39"/>
      <c r="AK10" s="33"/>
      <c r="AL10" s="28"/>
      <c r="AM10" s="28"/>
      <c r="AN10" s="28">
        <v>18</v>
      </c>
      <c r="AO10" s="28"/>
      <c r="AP10" s="28"/>
      <c r="AQ10" s="28"/>
      <c r="AR10" s="34"/>
      <c r="AS10" s="28"/>
      <c r="AT10" s="34">
        <v>40.119999999999997</v>
      </c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>
        <v>11.32</v>
      </c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30"/>
      <c r="CF10" s="30"/>
    </row>
    <row r="11" spans="1:84" ht="16.149999999999999" thickBot="1" x14ac:dyDescent="0.35">
      <c r="A11" s="18" t="s">
        <v>84</v>
      </c>
      <c r="B11" s="19" t="s">
        <v>85</v>
      </c>
      <c r="C11" s="19" t="s">
        <v>86</v>
      </c>
      <c r="D11" s="18" t="s">
        <v>97</v>
      </c>
      <c r="E11" s="20" t="s">
        <v>94</v>
      </c>
      <c r="F11" s="31">
        <v>2000</v>
      </c>
      <c r="G11" s="32"/>
      <c r="H11" s="32"/>
      <c r="I11" s="32"/>
      <c r="J11" s="32"/>
      <c r="K11" s="28"/>
      <c r="L11" s="31"/>
      <c r="M11" s="31"/>
      <c r="N11" s="28"/>
      <c r="O11" s="34"/>
      <c r="P11" s="31"/>
      <c r="Q11" s="35"/>
      <c r="R11" s="36"/>
      <c r="S11" s="37"/>
      <c r="T11" s="36"/>
      <c r="U11" s="34"/>
      <c r="V11" s="34"/>
      <c r="W11" s="28"/>
      <c r="X11" s="34"/>
      <c r="Y11" s="38"/>
      <c r="Z11" s="28"/>
      <c r="AA11" s="28"/>
      <c r="AB11" s="28"/>
      <c r="AC11" s="28"/>
      <c r="AD11" s="31"/>
      <c r="AE11" s="34"/>
      <c r="AF11" s="34"/>
      <c r="AG11" s="34"/>
      <c r="AH11" s="35">
        <f>AVERAGE(65,75)</f>
        <v>70</v>
      </c>
      <c r="AI11" s="35"/>
      <c r="AJ11" s="39"/>
      <c r="AK11" s="33"/>
      <c r="AL11" s="28"/>
      <c r="AM11" s="28"/>
      <c r="AN11" s="28"/>
      <c r="AO11" s="28"/>
      <c r="AP11" s="28"/>
      <c r="AQ11" s="28"/>
      <c r="AR11" s="34"/>
      <c r="AS11" s="28"/>
      <c r="AT11" s="34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 t="s">
        <v>98</v>
      </c>
      <c r="CB11" s="28"/>
      <c r="CC11" s="28"/>
      <c r="CD11" s="28"/>
      <c r="CE11" s="30"/>
      <c r="CF11" s="30"/>
    </row>
    <row r="12" spans="1:84" ht="15" thickBot="1" x14ac:dyDescent="0.35">
      <c r="A12" s="18" t="s">
        <v>84</v>
      </c>
      <c r="B12" s="19" t="s">
        <v>85</v>
      </c>
      <c r="C12" s="19" t="s">
        <v>86</v>
      </c>
      <c r="D12" s="18" t="s">
        <v>99</v>
      </c>
      <c r="E12" s="20" t="s">
        <v>94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>
        <v>151</v>
      </c>
      <c r="W12" s="28"/>
      <c r="X12" s="28">
        <v>4</v>
      </c>
      <c r="Y12" s="29"/>
      <c r="Z12" s="28"/>
      <c r="AA12" s="28">
        <v>4.3</v>
      </c>
      <c r="AB12" s="28">
        <v>13.2</v>
      </c>
      <c r="AC12" s="28">
        <v>2.5999999999999999E-2</v>
      </c>
      <c r="AD12" s="28"/>
      <c r="AE12" s="28">
        <v>85</v>
      </c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>
        <v>888.6</v>
      </c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30"/>
      <c r="CF12" s="30"/>
    </row>
    <row r="13" spans="1:84" ht="16.149999999999999" thickBot="1" x14ac:dyDescent="0.35">
      <c r="A13" s="18" t="s">
        <v>84</v>
      </c>
      <c r="B13" s="19" t="s">
        <v>85</v>
      </c>
      <c r="C13" s="19" t="s">
        <v>86</v>
      </c>
      <c r="D13" s="18" t="s">
        <v>100</v>
      </c>
      <c r="E13" s="20" t="s">
        <v>94</v>
      </c>
      <c r="F13" s="40"/>
      <c r="G13" s="32"/>
      <c r="H13" s="32"/>
      <c r="I13" s="32"/>
      <c r="J13" s="32"/>
      <c r="K13" s="28"/>
      <c r="L13" s="31"/>
      <c r="M13" s="31"/>
      <c r="N13" s="28"/>
      <c r="O13" s="34"/>
      <c r="P13" s="31"/>
      <c r="Q13" s="35"/>
      <c r="R13" s="36"/>
      <c r="S13" s="37"/>
      <c r="T13" s="36"/>
      <c r="U13" s="34"/>
      <c r="V13" s="34"/>
      <c r="W13" s="28"/>
      <c r="X13" s="34"/>
      <c r="Y13" s="38"/>
      <c r="Z13" s="28"/>
      <c r="AA13" s="28"/>
      <c r="AB13" s="28"/>
      <c r="AC13" s="28"/>
      <c r="AD13" s="31"/>
      <c r="AE13" s="34"/>
      <c r="AF13" s="34"/>
      <c r="AG13" s="34"/>
      <c r="AH13" s="39"/>
      <c r="AI13" s="39"/>
      <c r="AJ13" s="39"/>
      <c r="AK13" s="33"/>
      <c r="AL13" s="28"/>
      <c r="AM13" s="28"/>
      <c r="AN13" s="28"/>
      <c r="AO13" s="28"/>
      <c r="AP13" s="28"/>
      <c r="AQ13" s="28"/>
      <c r="AR13" s="34"/>
      <c r="AS13" s="28"/>
      <c r="AT13" s="34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30"/>
      <c r="CF13" s="30"/>
    </row>
    <row r="14" spans="1:84" ht="16.149999999999999" thickBot="1" x14ac:dyDescent="0.35">
      <c r="A14" s="18" t="s">
        <v>84</v>
      </c>
      <c r="B14" s="19" t="s">
        <v>85</v>
      </c>
      <c r="C14" s="19" t="s">
        <v>86</v>
      </c>
      <c r="D14" s="18" t="s">
        <v>101</v>
      </c>
      <c r="E14" s="20" t="s">
        <v>94</v>
      </c>
      <c r="F14" s="31"/>
      <c r="G14" s="32"/>
      <c r="H14" s="32"/>
      <c r="I14" s="32"/>
      <c r="J14" s="32"/>
      <c r="K14" s="28"/>
      <c r="L14" s="31"/>
      <c r="M14" s="31"/>
      <c r="N14" s="28"/>
      <c r="O14" s="34"/>
      <c r="P14" s="31"/>
      <c r="Q14" s="35"/>
      <c r="R14" s="36"/>
      <c r="S14" s="37"/>
      <c r="T14" s="36"/>
      <c r="U14" s="34"/>
      <c r="V14" s="34"/>
      <c r="W14" s="28"/>
      <c r="X14" s="34"/>
      <c r="Y14" s="38"/>
      <c r="Z14" s="28"/>
      <c r="AA14" s="28"/>
      <c r="AB14" s="28"/>
      <c r="AC14" s="28"/>
      <c r="AD14" s="31"/>
      <c r="AE14" s="34"/>
      <c r="AF14" s="34"/>
      <c r="AG14" s="34"/>
      <c r="AH14" s="30">
        <v>46.51</v>
      </c>
      <c r="AI14" s="39">
        <v>4.49</v>
      </c>
      <c r="AJ14" s="39"/>
      <c r="AK14" s="33"/>
      <c r="AL14" s="28"/>
      <c r="AM14" s="28"/>
      <c r="AN14" s="28"/>
      <c r="AO14" s="28"/>
      <c r="AP14" s="28"/>
      <c r="AQ14" s="28"/>
      <c r="AR14" s="34"/>
      <c r="AS14" s="28"/>
      <c r="AT14" s="34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30"/>
      <c r="CF14" s="30"/>
    </row>
    <row r="15" spans="1:84" ht="43.8" thickBot="1" x14ac:dyDescent="0.35">
      <c r="A15" s="18" t="s">
        <v>84</v>
      </c>
      <c r="B15" s="19" t="s">
        <v>85</v>
      </c>
      <c r="C15" s="19" t="s">
        <v>86</v>
      </c>
      <c r="D15" s="1" t="s">
        <v>102</v>
      </c>
      <c r="E15" s="21" t="s">
        <v>103</v>
      </c>
      <c r="F15" s="28"/>
      <c r="G15" s="28">
        <v>13.4</v>
      </c>
      <c r="H15" s="28">
        <v>16.5</v>
      </c>
      <c r="I15" s="28">
        <v>40.4</v>
      </c>
      <c r="J15" s="28">
        <v>26.2</v>
      </c>
      <c r="K15" s="28">
        <v>0.4</v>
      </c>
      <c r="L15" s="28"/>
      <c r="M15" s="28">
        <v>0.2</v>
      </c>
      <c r="N15" s="28">
        <v>0</v>
      </c>
      <c r="O15" s="28">
        <v>13.27</v>
      </c>
      <c r="P15" s="28">
        <v>30.7</v>
      </c>
      <c r="Q15" s="28">
        <v>41.8</v>
      </c>
      <c r="R15" s="28">
        <v>27.5</v>
      </c>
      <c r="S15" s="28"/>
      <c r="T15" s="28"/>
      <c r="U15" s="28">
        <v>58.3</v>
      </c>
      <c r="V15" s="28">
        <v>169</v>
      </c>
      <c r="W15" s="28"/>
      <c r="X15" s="28">
        <v>4.57</v>
      </c>
      <c r="Y15" s="29"/>
      <c r="Z15" s="28" t="s">
        <v>104</v>
      </c>
      <c r="AA15" s="28">
        <v>8</v>
      </c>
      <c r="AB15" s="28">
        <v>10</v>
      </c>
      <c r="AC15" s="28">
        <v>1.1999999999999999E-3</v>
      </c>
      <c r="AD15" s="28">
        <v>38.527000000000001</v>
      </c>
      <c r="AE15" s="28">
        <v>101</v>
      </c>
      <c r="AF15" s="28">
        <v>0.45</v>
      </c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>
        <v>879.2</v>
      </c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30"/>
      <c r="CF15" s="30"/>
    </row>
    <row r="16" spans="1:84" ht="15" thickBot="1" x14ac:dyDescent="0.35">
      <c r="A16" s="18" t="s">
        <v>84</v>
      </c>
      <c r="B16" s="19" t="s">
        <v>85</v>
      </c>
      <c r="C16" s="19" t="s">
        <v>86</v>
      </c>
      <c r="D16" s="18" t="s">
        <v>105</v>
      </c>
      <c r="E16" s="20" t="s">
        <v>106</v>
      </c>
      <c r="F16" s="31"/>
      <c r="G16" s="32">
        <v>20</v>
      </c>
      <c r="H16" s="32">
        <v>9</v>
      </c>
      <c r="I16" s="32">
        <v>40.5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>
        <v>23.03</v>
      </c>
      <c r="Y16" s="29">
        <v>0.09</v>
      </c>
      <c r="Z16" s="28"/>
      <c r="AA16" s="28"/>
      <c r="AB16" s="28"/>
      <c r="AC16" s="28"/>
      <c r="AD16" s="33"/>
      <c r="AE16" s="28"/>
      <c r="AF16" s="28">
        <v>25.8</v>
      </c>
      <c r="AG16" s="28">
        <v>0.14000000000000001</v>
      </c>
      <c r="AH16" s="28">
        <v>11.15</v>
      </c>
      <c r="AI16" s="28">
        <v>3.37</v>
      </c>
      <c r="AJ16" s="28"/>
      <c r="AK16" s="28"/>
      <c r="AL16" s="28"/>
      <c r="AM16" s="28"/>
      <c r="AN16" s="28"/>
      <c r="AO16" s="28"/>
      <c r="AP16" s="28"/>
      <c r="AQ16" s="28"/>
      <c r="AR16" s="28">
        <f>0.9*1000</f>
        <v>900</v>
      </c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30"/>
      <c r="CF16" s="30"/>
    </row>
    <row r="17" spans="1:84" ht="15" thickBot="1" x14ac:dyDescent="0.35">
      <c r="A17" s="18" t="s">
        <v>84</v>
      </c>
      <c r="B17" s="19" t="s">
        <v>85</v>
      </c>
      <c r="C17" s="19" t="s">
        <v>86</v>
      </c>
      <c r="D17" s="18" t="s">
        <v>107</v>
      </c>
      <c r="E17" s="20" t="s">
        <v>106</v>
      </c>
      <c r="F17" s="31">
        <v>1600</v>
      </c>
      <c r="G17" s="32">
        <v>42.39</v>
      </c>
      <c r="H17" s="32">
        <v>14.37</v>
      </c>
      <c r="I17" s="32">
        <v>24.68</v>
      </c>
      <c r="J17" s="28">
        <v>18.559999999999999</v>
      </c>
      <c r="K17" s="28">
        <v>0</v>
      </c>
      <c r="L17" s="28"/>
      <c r="M17" s="28"/>
      <c r="N17" s="28">
        <v>0</v>
      </c>
      <c r="O17" s="28"/>
      <c r="P17" s="28">
        <v>56.76</v>
      </c>
      <c r="Q17" s="28">
        <v>24.68</v>
      </c>
      <c r="R17" s="28">
        <v>18.559999999999999</v>
      </c>
      <c r="S17" s="28"/>
      <c r="T17" s="28"/>
      <c r="U17" s="28"/>
      <c r="V17" s="28"/>
      <c r="W17" s="28"/>
      <c r="X17" s="28"/>
      <c r="Y17" s="29"/>
      <c r="Z17" s="28"/>
      <c r="AA17" s="28"/>
      <c r="AB17" s="28"/>
      <c r="AC17" s="28"/>
      <c r="AD17" s="33"/>
      <c r="AE17" s="28">
        <v>53.16</v>
      </c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>
        <v>39.950000000000003</v>
      </c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>
        <v>11.82</v>
      </c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30"/>
      <c r="CF17" s="30"/>
    </row>
    <row r="18" spans="1:84" ht="15" thickBot="1" x14ac:dyDescent="0.35">
      <c r="A18" s="18" t="s">
        <v>84</v>
      </c>
      <c r="B18" s="19" t="s">
        <v>85</v>
      </c>
      <c r="C18" s="19" t="s">
        <v>86</v>
      </c>
      <c r="D18" s="18" t="s">
        <v>108</v>
      </c>
      <c r="E18" s="20" t="s">
        <v>109</v>
      </c>
      <c r="F18" s="31"/>
      <c r="G18" s="28"/>
      <c r="H18" s="28"/>
      <c r="I18" s="28"/>
      <c r="J18" s="32">
        <v>65.400000000000006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>
        <v>14.37</v>
      </c>
      <c r="Y18" s="29">
        <v>0.03</v>
      </c>
      <c r="Z18" s="28"/>
      <c r="AA18" s="28"/>
      <c r="AB18" s="28"/>
      <c r="AC18" s="28"/>
      <c r="AD18" s="33"/>
      <c r="AE18" s="28"/>
      <c r="AF18" s="28">
        <v>3.74</v>
      </c>
      <c r="AG18" s="28">
        <v>0.08</v>
      </c>
      <c r="AH18" s="28">
        <v>18.66</v>
      </c>
      <c r="AI18" s="28">
        <v>2.6</v>
      </c>
      <c r="AJ18" s="28"/>
      <c r="AK18" s="28"/>
      <c r="AL18" s="28"/>
      <c r="AM18" s="28"/>
      <c r="AN18" s="28"/>
      <c r="AO18" s="28"/>
      <c r="AP18" s="28"/>
      <c r="AQ18" s="28"/>
      <c r="AR18" s="28">
        <v>890</v>
      </c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30"/>
      <c r="CF18" s="30"/>
    </row>
    <row r="19" spans="1:84" ht="15" thickBot="1" x14ac:dyDescent="0.35">
      <c r="A19" s="18" t="s">
        <v>84</v>
      </c>
      <c r="B19" s="19" t="s">
        <v>85</v>
      </c>
      <c r="C19" s="19" t="s">
        <v>86</v>
      </c>
      <c r="D19" s="18" t="s">
        <v>110</v>
      </c>
      <c r="E19" s="20" t="s">
        <v>109</v>
      </c>
      <c r="F19" s="31">
        <v>2200</v>
      </c>
      <c r="G19" s="28">
        <v>12.9</v>
      </c>
      <c r="H19" s="28">
        <v>4.83</v>
      </c>
      <c r="I19" s="28">
        <v>29.12</v>
      </c>
      <c r="J19" s="32">
        <v>53.16</v>
      </c>
      <c r="K19" s="28">
        <v>0</v>
      </c>
      <c r="L19" s="28"/>
      <c r="M19" s="28"/>
      <c r="N19" s="28">
        <v>0</v>
      </c>
      <c r="O19" s="28"/>
      <c r="P19" s="28">
        <v>17.72</v>
      </c>
      <c r="Q19" s="28">
        <v>29.12</v>
      </c>
      <c r="R19" s="28">
        <v>53.16</v>
      </c>
      <c r="S19" s="28"/>
      <c r="T19" s="28"/>
      <c r="U19" s="28"/>
      <c r="V19" s="28"/>
      <c r="W19" s="28"/>
      <c r="X19" s="28"/>
      <c r="Y19" s="29"/>
      <c r="Z19" s="28"/>
      <c r="AA19" s="28"/>
      <c r="AB19" s="28"/>
      <c r="AC19" s="28"/>
      <c r="AD19" s="33"/>
      <c r="AE19" s="28">
        <v>114.32</v>
      </c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>
        <v>39.97</v>
      </c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>
        <v>11.51</v>
      </c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30"/>
      <c r="CF19" s="30"/>
    </row>
    <row r="20" spans="1:84" ht="15" thickBot="1" x14ac:dyDescent="0.35">
      <c r="A20" s="18" t="s">
        <v>84</v>
      </c>
      <c r="B20" s="19" t="s">
        <v>85</v>
      </c>
      <c r="C20" s="19" t="s">
        <v>86</v>
      </c>
      <c r="D20" s="18" t="s">
        <v>111</v>
      </c>
      <c r="E20" s="20" t="s">
        <v>112</v>
      </c>
      <c r="F20" s="31"/>
      <c r="G20" s="28"/>
      <c r="H20" s="28"/>
      <c r="I20" s="28"/>
      <c r="J20" s="32">
        <v>30.8</v>
      </c>
      <c r="K20" s="28"/>
      <c r="L20" s="28"/>
      <c r="M20" s="28"/>
      <c r="N20" s="32">
        <v>0.25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9"/>
      <c r="Z20" s="28"/>
      <c r="AA20" s="28"/>
      <c r="AB20" s="28"/>
      <c r="AC20" s="28"/>
      <c r="AD20" s="33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30"/>
      <c r="CF20" s="30"/>
    </row>
    <row r="21" spans="1:84" ht="15" thickBot="1" x14ac:dyDescent="0.35">
      <c r="A21" s="18" t="s">
        <v>84</v>
      </c>
      <c r="B21" s="19" t="s">
        <v>85</v>
      </c>
      <c r="C21" s="19" t="s">
        <v>86</v>
      </c>
      <c r="D21" s="1" t="s">
        <v>113</v>
      </c>
      <c r="E21" s="21" t="s">
        <v>114</v>
      </c>
      <c r="F21" s="28"/>
      <c r="G21" s="28"/>
      <c r="H21" s="28"/>
      <c r="I21" s="28"/>
      <c r="J21" s="28"/>
      <c r="K21" s="28"/>
      <c r="L21" s="28"/>
      <c r="M21" s="28"/>
      <c r="N21" s="28"/>
      <c r="O21" s="28">
        <v>1.7</v>
      </c>
      <c r="P21" s="28"/>
      <c r="Q21" s="28"/>
      <c r="R21" s="28"/>
      <c r="S21" s="28"/>
      <c r="T21" s="28"/>
      <c r="U21" s="28"/>
      <c r="V21" s="28">
        <v>160</v>
      </c>
      <c r="W21" s="28"/>
      <c r="X21" s="28">
        <v>4.3650000000000002</v>
      </c>
      <c r="Y21" s="29"/>
      <c r="Z21" s="28"/>
      <c r="AA21" s="28">
        <v>8</v>
      </c>
      <c r="AB21" s="28">
        <v>1.5</v>
      </c>
      <c r="AC21" s="28">
        <v>5.0000000000000001E-3</v>
      </c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30"/>
      <c r="CF21" s="30"/>
    </row>
    <row r="22" spans="1:84" ht="15" thickBot="1" x14ac:dyDescent="0.35">
      <c r="A22" s="18" t="s">
        <v>84</v>
      </c>
      <c r="B22" s="19" t="s">
        <v>85</v>
      </c>
      <c r="C22" s="19" t="s">
        <v>86</v>
      </c>
      <c r="D22" s="1" t="s">
        <v>115</v>
      </c>
      <c r="E22" s="21" t="s">
        <v>116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>
        <v>193</v>
      </c>
      <c r="W22" s="28"/>
      <c r="X22" s="28">
        <v>4.7</v>
      </c>
      <c r="Y22" s="29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>
        <v>877</v>
      </c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30"/>
      <c r="CF22" s="30"/>
    </row>
    <row r="23" spans="1:84" ht="15" thickBot="1" x14ac:dyDescent="0.35">
      <c r="A23" s="18" t="s">
        <v>84</v>
      </c>
      <c r="B23" s="19" t="s">
        <v>85</v>
      </c>
      <c r="C23" s="19" t="s">
        <v>86</v>
      </c>
      <c r="D23" s="1" t="s">
        <v>117</v>
      </c>
      <c r="E23" s="21" t="s">
        <v>118</v>
      </c>
      <c r="F23" s="28">
        <v>16800</v>
      </c>
      <c r="G23" s="28">
        <v>5.5</v>
      </c>
      <c r="H23" s="28">
        <v>6.7</v>
      </c>
      <c r="I23" s="28">
        <v>10.5</v>
      </c>
      <c r="J23" s="28">
        <v>48.5</v>
      </c>
      <c r="K23" s="28">
        <v>28.5</v>
      </c>
      <c r="L23" s="28"/>
      <c r="M23" s="28"/>
      <c r="N23" s="28">
        <v>0</v>
      </c>
      <c r="O23" s="28"/>
      <c r="P23" s="28">
        <v>12.2</v>
      </c>
      <c r="Q23" s="28">
        <v>10.5</v>
      </c>
      <c r="R23" s="28">
        <v>77</v>
      </c>
      <c r="S23" s="28"/>
      <c r="T23" s="28"/>
      <c r="U23" s="28"/>
      <c r="V23" s="28"/>
      <c r="W23" s="28"/>
      <c r="X23" s="28"/>
      <c r="Y23" s="29"/>
      <c r="Z23" s="28"/>
      <c r="AA23" s="28"/>
      <c r="AB23" s="28"/>
      <c r="AC23" s="28"/>
      <c r="AD23" s="28"/>
      <c r="AE23" s="28">
        <v>164.77</v>
      </c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>
        <v>39.869999999999997</v>
      </c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>
        <v>11.44</v>
      </c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30"/>
      <c r="CF23" s="30"/>
    </row>
    <row r="24" spans="1:84" ht="15" thickBot="1" x14ac:dyDescent="0.35">
      <c r="A24" s="18" t="s">
        <v>84</v>
      </c>
      <c r="B24" s="19" t="s">
        <v>85</v>
      </c>
      <c r="C24" s="19" t="s">
        <v>86</v>
      </c>
      <c r="D24" s="1" t="s">
        <v>119</v>
      </c>
      <c r="E24" s="21" t="s">
        <v>118</v>
      </c>
      <c r="F24" s="28">
        <f>AVERAGE(4536, 18144)</f>
        <v>11340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9"/>
      <c r="Z24" s="28"/>
      <c r="AA24" s="28"/>
      <c r="AB24" s="28"/>
      <c r="AC24" s="28"/>
      <c r="AD24" s="28"/>
      <c r="AE24" s="28"/>
      <c r="AF24" s="28"/>
      <c r="AG24" s="28"/>
      <c r="AH24" s="28">
        <f>AVERAGE(15,20)</f>
        <v>17.5</v>
      </c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 t="s">
        <v>120</v>
      </c>
      <c r="CB24" s="28"/>
      <c r="CC24" s="28"/>
      <c r="CD24" s="28"/>
      <c r="CE24" s="30"/>
      <c r="CF24" s="30"/>
    </row>
    <row r="25" spans="1:84" ht="15" thickBot="1" x14ac:dyDescent="0.35">
      <c r="A25" s="18" t="s">
        <v>84</v>
      </c>
      <c r="B25" s="19" t="s">
        <v>85</v>
      </c>
      <c r="C25" s="19" t="s">
        <v>86</v>
      </c>
      <c r="D25" s="1" t="s">
        <v>121</v>
      </c>
      <c r="E25" s="21" t="s">
        <v>118</v>
      </c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>
        <v>24.63</v>
      </c>
      <c r="Y25" s="29">
        <v>0.12</v>
      </c>
      <c r="Z25" s="28"/>
      <c r="AA25" s="28"/>
      <c r="AB25" s="28"/>
      <c r="AC25" s="28"/>
      <c r="AD25" s="28"/>
      <c r="AE25" s="28"/>
      <c r="AF25" s="28">
        <v>0.63</v>
      </c>
      <c r="AG25" s="28">
        <v>0.06</v>
      </c>
      <c r="AH25" s="28">
        <v>46.73</v>
      </c>
      <c r="AI25" s="28">
        <v>8.23</v>
      </c>
      <c r="AJ25" s="28"/>
      <c r="AK25" s="28"/>
      <c r="AL25" s="28"/>
      <c r="AM25" s="28"/>
      <c r="AN25" s="28"/>
      <c r="AO25" s="28"/>
      <c r="AP25" s="28"/>
      <c r="AQ25" s="28"/>
      <c r="AR25" s="28">
        <v>930</v>
      </c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30"/>
      <c r="CF25" s="30"/>
    </row>
    <row r="26" spans="1:84" ht="15" thickBot="1" x14ac:dyDescent="0.35">
      <c r="A26" s="18" t="s">
        <v>84</v>
      </c>
      <c r="B26" s="19" t="s">
        <v>85</v>
      </c>
      <c r="C26" s="19" t="s">
        <v>86</v>
      </c>
      <c r="D26" s="18" t="s">
        <v>122</v>
      </c>
      <c r="E26" s="20" t="s">
        <v>123</v>
      </c>
      <c r="F26" s="31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Z26" s="28"/>
      <c r="AA26" s="28"/>
      <c r="AB26" s="28"/>
      <c r="AC26" s="28"/>
      <c r="AD26" s="33"/>
      <c r="AE26" s="33"/>
      <c r="AF26" s="28"/>
      <c r="AG26" s="28"/>
      <c r="AH26" s="28">
        <f>AVERAGE(40,45)</f>
        <v>42.5</v>
      </c>
      <c r="AI26" s="28"/>
      <c r="AJ26" s="28">
        <v>67.2</v>
      </c>
      <c r="AK26" s="33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30"/>
      <c r="CF26" s="30"/>
    </row>
    <row r="27" spans="1:84" ht="16.149999999999999" thickBot="1" x14ac:dyDescent="0.35">
      <c r="A27" s="18" t="s">
        <v>84</v>
      </c>
      <c r="B27" s="19" t="s">
        <v>85</v>
      </c>
      <c r="C27" s="19" t="s">
        <v>86</v>
      </c>
      <c r="D27" s="1" t="s">
        <v>124</v>
      </c>
      <c r="E27" s="21" t="s">
        <v>123</v>
      </c>
      <c r="F27" s="31"/>
      <c r="G27" s="28"/>
      <c r="H27" s="28"/>
      <c r="I27" s="28"/>
      <c r="J27" s="28"/>
      <c r="K27" s="28"/>
      <c r="L27" s="31"/>
      <c r="M27" s="31"/>
      <c r="N27" s="28"/>
      <c r="O27" s="35">
        <v>7.6</v>
      </c>
      <c r="P27" s="31"/>
      <c r="Q27" s="35">
        <v>44.2</v>
      </c>
      <c r="R27" s="36">
        <v>31.6</v>
      </c>
      <c r="S27" s="37"/>
      <c r="T27" s="36">
        <v>5.08</v>
      </c>
      <c r="U27" s="35">
        <v>54.4</v>
      </c>
      <c r="V27" s="35">
        <v>170</v>
      </c>
      <c r="W27" s="28"/>
      <c r="X27" s="35">
        <v>4.43</v>
      </c>
      <c r="Y27" s="41"/>
      <c r="Z27" s="28"/>
      <c r="AA27" s="28"/>
      <c r="AB27" s="28"/>
      <c r="AC27" s="28"/>
      <c r="AD27" s="35">
        <v>37</v>
      </c>
      <c r="AE27" s="34">
        <v>109</v>
      </c>
      <c r="AF27" s="34">
        <v>0.3</v>
      </c>
      <c r="AG27" s="34"/>
      <c r="AH27" s="35"/>
      <c r="AI27" s="35"/>
      <c r="AJ27" s="35"/>
      <c r="AK27" s="33"/>
      <c r="AL27" s="28"/>
      <c r="AM27" s="28"/>
      <c r="AN27" s="28"/>
      <c r="AO27" s="28"/>
      <c r="AP27" s="28"/>
      <c r="AQ27" s="28"/>
      <c r="AR27" s="34">
        <v>882</v>
      </c>
      <c r="AS27" s="28"/>
      <c r="AT27" s="34">
        <v>37.5</v>
      </c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30"/>
      <c r="CF27" s="30"/>
    </row>
    <row r="28" spans="1:84" ht="15" thickBot="1" x14ac:dyDescent="0.35">
      <c r="A28" s="18" t="s">
        <v>84</v>
      </c>
      <c r="B28" s="19" t="s">
        <v>85</v>
      </c>
      <c r="C28" s="19" t="s">
        <v>86</v>
      </c>
      <c r="D28" s="18" t="s">
        <v>125</v>
      </c>
      <c r="E28" s="20" t="s">
        <v>125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8"/>
      <c r="AA28" s="28"/>
      <c r="AB28" s="28"/>
      <c r="AC28" s="28"/>
      <c r="AD28" s="33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30"/>
      <c r="CF28" s="30"/>
    </row>
    <row r="29" spans="1:84" ht="15" thickBot="1" x14ac:dyDescent="0.35">
      <c r="A29" s="18" t="s">
        <v>84</v>
      </c>
      <c r="B29" s="19" t="s">
        <v>85</v>
      </c>
      <c r="C29" s="19" t="s">
        <v>86</v>
      </c>
      <c r="D29" s="18" t="s">
        <v>126</v>
      </c>
      <c r="E29" s="20" t="s">
        <v>127</v>
      </c>
      <c r="F29" s="31"/>
      <c r="G29" s="32">
        <v>16</v>
      </c>
      <c r="H29" s="32">
        <v>10.9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>
        <v>160</v>
      </c>
      <c r="W29" s="28"/>
      <c r="X29" s="28">
        <v>95.93</v>
      </c>
      <c r="Y29" s="29">
        <v>7.0000000000000007E-2</v>
      </c>
      <c r="Z29" s="28"/>
      <c r="AA29" s="28"/>
      <c r="AB29" s="28"/>
      <c r="AC29" s="28"/>
      <c r="AD29" s="33"/>
      <c r="AE29" s="33"/>
      <c r="AF29" s="28">
        <v>5.82</v>
      </c>
      <c r="AG29" s="28">
        <v>0.03</v>
      </c>
      <c r="AH29" s="28">
        <v>19.55</v>
      </c>
      <c r="AI29" s="28">
        <v>1.03</v>
      </c>
      <c r="AJ29" s="28"/>
      <c r="AK29" s="28"/>
      <c r="AL29" s="28"/>
      <c r="AM29" s="28"/>
      <c r="AN29" s="28"/>
      <c r="AO29" s="28"/>
      <c r="AP29" s="28"/>
      <c r="AQ29" s="28"/>
      <c r="AR29" s="28">
        <v>990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30"/>
      <c r="CF29" s="30"/>
    </row>
    <row r="30" spans="1:84" ht="15" thickBot="1" x14ac:dyDescent="0.35">
      <c r="A30" s="18" t="s">
        <v>84</v>
      </c>
      <c r="B30" s="19" t="s">
        <v>85</v>
      </c>
      <c r="C30" s="19" t="s">
        <v>86</v>
      </c>
      <c r="D30" s="18" t="s">
        <v>128</v>
      </c>
      <c r="E30" s="20" t="s">
        <v>127</v>
      </c>
      <c r="F30" s="31">
        <v>1000</v>
      </c>
      <c r="G30" s="32">
        <v>0</v>
      </c>
      <c r="H30" s="32">
        <v>0.83</v>
      </c>
      <c r="I30" s="28">
        <v>2.0499999999999998</v>
      </c>
      <c r="J30" s="28">
        <v>2.11</v>
      </c>
      <c r="K30" s="28">
        <v>0</v>
      </c>
      <c r="L30" s="28"/>
      <c r="M30" s="28"/>
      <c r="N30" s="28">
        <v>0</v>
      </c>
      <c r="O30" s="28"/>
      <c r="P30" s="28">
        <v>0.83</v>
      </c>
      <c r="Q30" s="28">
        <v>97.05</v>
      </c>
      <c r="R30" s="28">
        <v>2.11</v>
      </c>
      <c r="S30" s="28"/>
      <c r="T30" s="28"/>
      <c r="U30" s="28"/>
      <c r="V30" s="28"/>
      <c r="W30" s="28"/>
      <c r="X30" s="28"/>
      <c r="Y30" s="29"/>
      <c r="Z30" s="28"/>
      <c r="AA30" s="28"/>
      <c r="AB30" s="28"/>
      <c r="AC30" s="28"/>
      <c r="AD30" s="33"/>
      <c r="AE30" s="33">
        <v>79.75</v>
      </c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>
        <v>40.1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>
        <v>10.35</v>
      </c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30"/>
      <c r="CF30" s="30"/>
    </row>
    <row r="31" spans="1:84" ht="15" thickBot="1" x14ac:dyDescent="0.35">
      <c r="A31" s="18" t="s">
        <v>84</v>
      </c>
      <c r="B31" s="19" t="s">
        <v>85</v>
      </c>
      <c r="C31" s="19" t="s">
        <v>86</v>
      </c>
      <c r="D31" s="18" t="s">
        <v>129</v>
      </c>
      <c r="E31" s="20" t="s">
        <v>127</v>
      </c>
      <c r="F31" s="31"/>
      <c r="G31" s="32"/>
      <c r="H31" s="32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9"/>
      <c r="Z31" s="28"/>
      <c r="AA31" s="28"/>
      <c r="AB31" s="28"/>
      <c r="AC31" s="28"/>
      <c r="AD31" s="33"/>
      <c r="AE31" s="33"/>
      <c r="AF31" s="28"/>
      <c r="AG31" s="28"/>
      <c r="AH31" s="28">
        <f>AVERAGE(46,55)</f>
        <v>50.5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30"/>
      <c r="CF31" s="30"/>
    </row>
    <row r="32" spans="1:84" ht="15" thickBot="1" x14ac:dyDescent="0.35">
      <c r="A32" s="18" t="s">
        <v>84</v>
      </c>
      <c r="B32" s="19" t="s">
        <v>85</v>
      </c>
      <c r="C32" s="19" t="s">
        <v>86</v>
      </c>
      <c r="D32" s="1" t="s">
        <v>130</v>
      </c>
      <c r="E32" s="21" t="s">
        <v>127</v>
      </c>
      <c r="F32" s="28"/>
      <c r="G32" s="28"/>
      <c r="H32" s="28"/>
      <c r="I32" s="28"/>
      <c r="J32" s="28"/>
      <c r="K32" s="28"/>
      <c r="L32" s="28"/>
      <c r="M32" s="28"/>
      <c r="N32" s="28"/>
      <c r="O32" s="28">
        <v>1.1000000000000001</v>
      </c>
      <c r="P32" s="28"/>
      <c r="Q32" s="28"/>
      <c r="R32" s="28"/>
      <c r="S32" s="28"/>
      <c r="T32" s="28"/>
      <c r="U32" s="28"/>
      <c r="V32" s="28">
        <v>160</v>
      </c>
      <c r="W32" s="28"/>
      <c r="X32" s="28">
        <v>15.25</v>
      </c>
      <c r="Y32" s="29"/>
      <c r="Z32" s="28"/>
      <c r="AA32" s="28"/>
      <c r="AB32" s="28">
        <v>-13.4</v>
      </c>
      <c r="AC32" s="28">
        <v>3.4000000000000002E-2</v>
      </c>
      <c r="AD32" s="28">
        <v>38.700000000000003</v>
      </c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>
        <v>910</v>
      </c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30"/>
      <c r="CF32" s="30"/>
    </row>
    <row r="33" spans="1:84" ht="15" thickBot="1" x14ac:dyDescent="0.35">
      <c r="A33" s="18" t="s">
        <v>84</v>
      </c>
      <c r="B33" s="19" t="s">
        <v>85</v>
      </c>
      <c r="C33" s="19" t="s">
        <v>86</v>
      </c>
      <c r="D33" s="1" t="s">
        <v>333</v>
      </c>
      <c r="E33" s="21" t="s">
        <v>131</v>
      </c>
      <c r="F33" s="28"/>
      <c r="G33" s="28">
        <v>30.3</v>
      </c>
      <c r="H33" s="28">
        <v>3.8</v>
      </c>
      <c r="I33" s="28">
        <v>48.1</v>
      </c>
      <c r="J33" s="28">
        <v>17.8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9"/>
      <c r="Z33" s="28"/>
      <c r="AA33" s="28"/>
      <c r="AB33" s="28"/>
      <c r="AC33" s="28"/>
      <c r="AD33" s="28"/>
      <c r="AE33" s="28"/>
      <c r="AF33" s="28"/>
      <c r="AG33" s="28"/>
      <c r="AH33" s="28">
        <v>54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30"/>
      <c r="CF33" s="30"/>
    </row>
    <row r="34" spans="1:84" ht="15" thickBot="1" x14ac:dyDescent="0.35">
      <c r="A34" s="18" t="s">
        <v>84</v>
      </c>
      <c r="B34" s="19" t="s">
        <v>85</v>
      </c>
      <c r="C34" s="19" t="s">
        <v>86</v>
      </c>
      <c r="D34" s="18" t="s">
        <v>132</v>
      </c>
      <c r="E34" s="20" t="s">
        <v>133</v>
      </c>
      <c r="F34" s="3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>
        <v>23.23</v>
      </c>
      <c r="Y34" s="29">
        <v>0.3</v>
      </c>
      <c r="Z34" s="28"/>
      <c r="AA34" s="28"/>
      <c r="AB34" s="28"/>
      <c r="AC34" s="28"/>
      <c r="AD34" s="33"/>
      <c r="AE34" s="33"/>
      <c r="AF34" s="28">
        <v>1.57</v>
      </c>
      <c r="AG34" s="28">
        <v>0.03</v>
      </c>
      <c r="AH34" s="28">
        <v>22.17</v>
      </c>
      <c r="AI34" s="28">
        <v>0.51</v>
      </c>
      <c r="AJ34" s="28"/>
      <c r="AK34" s="28"/>
      <c r="AL34" s="28"/>
      <c r="AM34" s="28"/>
      <c r="AN34" s="28"/>
      <c r="AO34" s="28"/>
      <c r="AP34" s="28"/>
      <c r="AQ34" s="28"/>
      <c r="AR34" s="28">
        <v>920</v>
      </c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30"/>
      <c r="CF34" s="30"/>
    </row>
    <row r="35" spans="1:84" ht="15" thickBot="1" x14ac:dyDescent="0.35">
      <c r="A35" s="18" t="s">
        <v>84</v>
      </c>
      <c r="B35" s="19" t="s">
        <v>85</v>
      </c>
      <c r="C35" s="19" t="s">
        <v>86</v>
      </c>
      <c r="D35" s="18" t="s">
        <v>134</v>
      </c>
      <c r="E35" s="20" t="s">
        <v>133</v>
      </c>
      <c r="F35" s="31">
        <v>2000</v>
      </c>
      <c r="G35" s="28">
        <v>18.149999999999999</v>
      </c>
      <c r="H35" s="28">
        <v>5.84</v>
      </c>
      <c r="I35" s="28">
        <v>20.079999999999998</v>
      </c>
      <c r="J35" s="28">
        <v>55.07</v>
      </c>
      <c r="K35" s="28">
        <v>0</v>
      </c>
      <c r="L35" s="28"/>
      <c r="M35" s="28"/>
      <c r="N35" s="28">
        <v>0</v>
      </c>
      <c r="O35" s="28"/>
      <c r="P35" s="28">
        <v>24.85</v>
      </c>
      <c r="Q35" s="28">
        <v>20.079999999999998</v>
      </c>
      <c r="R35" s="28">
        <v>55.07</v>
      </c>
      <c r="S35" s="28"/>
      <c r="T35" s="28"/>
      <c r="U35" s="28"/>
      <c r="V35" s="28"/>
      <c r="W35" s="28"/>
      <c r="X35" s="28"/>
      <c r="Y35" s="29"/>
      <c r="Z35" s="28"/>
      <c r="AA35" s="28"/>
      <c r="AB35" s="28"/>
      <c r="AC35" s="28"/>
      <c r="AD35" s="33"/>
      <c r="AE35" s="33">
        <v>112.19</v>
      </c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>
        <v>39.97</v>
      </c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>
        <v>11.48</v>
      </c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30"/>
      <c r="CF35" s="30"/>
    </row>
    <row r="36" spans="1:84" ht="15" thickBot="1" x14ac:dyDescent="0.35">
      <c r="A36" s="18" t="s">
        <v>84</v>
      </c>
      <c r="B36" s="19" t="s">
        <v>85</v>
      </c>
      <c r="C36" s="19" t="s">
        <v>86</v>
      </c>
      <c r="D36" s="1" t="s">
        <v>135</v>
      </c>
      <c r="E36" s="21" t="s">
        <v>136</v>
      </c>
      <c r="F36" s="28"/>
      <c r="G36" s="28"/>
      <c r="H36" s="28"/>
      <c r="I36" s="28"/>
      <c r="J36" s="28"/>
      <c r="K36" s="28"/>
      <c r="L36" s="28"/>
      <c r="M36" s="28"/>
      <c r="N36" s="28">
        <f>12</f>
        <v>12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9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30"/>
      <c r="CF36" s="30"/>
    </row>
    <row r="37" spans="1:84" ht="15" thickBot="1" x14ac:dyDescent="0.35">
      <c r="A37" s="18" t="s">
        <v>84</v>
      </c>
      <c r="B37" s="19" t="s">
        <v>85</v>
      </c>
      <c r="C37" s="19" t="s">
        <v>86</v>
      </c>
      <c r="D37" s="1" t="s">
        <v>137</v>
      </c>
      <c r="E37" s="21" t="s">
        <v>136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>
        <v>14.55</v>
      </c>
      <c r="Y37" s="29">
        <v>0.12</v>
      </c>
      <c r="Z37" s="28"/>
      <c r="AA37" s="28"/>
      <c r="AB37" s="28"/>
      <c r="AC37" s="28"/>
      <c r="AD37" s="28"/>
      <c r="AE37" s="28"/>
      <c r="AF37" s="28">
        <v>0.53</v>
      </c>
      <c r="AG37" s="28">
        <v>0.4</v>
      </c>
      <c r="AH37" s="28">
        <v>50.81</v>
      </c>
      <c r="AI37" s="28">
        <v>1.1000000000000001</v>
      </c>
      <c r="AJ37" s="28"/>
      <c r="AK37" s="28"/>
      <c r="AL37" s="28"/>
      <c r="AM37" s="28"/>
      <c r="AN37" s="28"/>
      <c r="AO37" s="28"/>
      <c r="AP37" s="28"/>
      <c r="AQ37" s="28"/>
      <c r="AR37" s="28">
        <v>910</v>
      </c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30"/>
      <c r="CF37" s="30"/>
    </row>
    <row r="38" spans="1:84" ht="15" thickBot="1" x14ac:dyDescent="0.35">
      <c r="A38" s="18" t="s">
        <v>84</v>
      </c>
      <c r="B38" s="19" t="s">
        <v>85</v>
      </c>
      <c r="C38" s="19" t="s">
        <v>86</v>
      </c>
      <c r="D38" s="18" t="s">
        <v>138</v>
      </c>
      <c r="E38" s="20" t="s">
        <v>139</v>
      </c>
      <c r="F38" s="31"/>
      <c r="G38" s="28"/>
      <c r="H38" s="28"/>
      <c r="I38" s="28"/>
      <c r="J38" s="32">
        <v>55.3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20.43</v>
      </c>
      <c r="Y38" s="29">
        <v>0.03</v>
      </c>
      <c r="Z38" s="28"/>
      <c r="AA38" s="28"/>
      <c r="AB38" s="28"/>
      <c r="AC38" s="28"/>
      <c r="AD38" s="33"/>
      <c r="AE38" s="28"/>
      <c r="AF38" s="28">
        <v>15.41</v>
      </c>
      <c r="AG38" s="28">
        <v>7.0000000000000007E-2</v>
      </c>
      <c r="AH38" s="28">
        <v>15.84</v>
      </c>
      <c r="AI38" s="28">
        <v>1.77</v>
      </c>
      <c r="AJ38" s="28"/>
      <c r="AK38" s="28"/>
      <c r="AL38" s="28"/>
      <c r="AM38" s="28"/>
      <c r="AN38" s="28"/>
      <c r="AO38" s="28"/>
      <c r="AP38" s="28"/>
      <c r="AQ38" s="28"/>
      <c r="AR38" s="28">
        <v>850</v>
      </c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30"/>
      <c r="CF38" s="30"/>
    </row>
    <row r="39" spans="1:84" ht="15" thickBot="1" x14ac:dyDescent="0.35">
      <c r="A39" s="18" t="s">
        <v>84</v>
      </c>
      <c r="B39" s="19" t="s">
        <v>85</v>
      </c>
      <c r="C39" s="19" t="s">
        <v>86</v>
      </c>
      <c r="D39" s="18" t="s">
        <v>140</v>
      </c>
      <c r="E39" s="20" t="s">
        <v>139</v>
      </c>
      <c r="F39" s="31">
        <v>3000</v>
      </c>
      <c r="G39" s="28">
        <v>7.07</v>
      </c>
      <c r="H39" s="28">
        <v>3.09</v>
      </c>
      <c r="I39" s="28">
        <v>21.22</v>
      </c>
      <c r="J39" s="32">
        <v>68.61</v>
      </c>
      <c r="K39" s="28">
        <v>0</v>
      </c>
      <c r="L39" s="28"/>
      <c r="M39" s="28"/>
      <c r="N39" s="28">
        <v>0</v>
      </c>
      <c r="O39" s="28"/>
      <c r="P39" s="28">
        <v>10.17</v>
      </c>
      <c r="Q39" s="28">
        <v>21.22</v>
      </c>
      <c r="R39" s="28">
        <v>68.61</v>
      </c>
      <c r="S39" s="28"/>
      <c r="T39" s="28"/>
      <c r="U39" s="28"/>
      <c r="V39" s="28"/>
      <c r="W39" s="28"/>
      <c r="X39" s="28"/>
      <c r="Y39" s="29"/>
      <c r="Z39" s="28"/>
      <c r="AA39" s="28"/>
      <c r="AB39" s="28"/>
      <c r="AC39" s="28"/>
      <c r="AD39" s="33"/>
      <c r="AE39" s="28">
        <v>131.25</v>
      </c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>
        <v>39.97</v>
      </c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>
        <v>11.46</v>
      </c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30"/>
      <c r="CF39" s="30"/>
    </row>
    <row r="40" spans="1:84" ht="15" thickBot="1" x14ac:dyDescent="0.35">
      <c r="A40" s="18" t="s">
        <v>84</v>
      </c>
      <c r="B40" s="19" t="s">
        <v>85</v>
      </c>
      <c r="C40" s="19" t="s">
        <v>86</v>
      </c>
      <c r="D40" s="18" t="s">
        <v>334</v>
      </c>
      <c r="E40" s="20" t="s">
        <v>141</v>
      </c>
      <c r="F40" s="31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9"/>
      <c r="Z40" s="28"/>
      <c r="AA40" s="28"/>
      <c r="AB40" s="28"/>
      <c r="AC40" s="28"/>
      <c r="AD40" s="33"/>
      <c r="AE40" s="33"/>
      <c r="AF40" s="28"/>
      <c r="AG40" s="28"/>
      <c r="AH40" s="28"/>
      <c r="AI40" s="28"/>
      <c r="AJ40" s="28">
        <v>88.3</v>
      </c>
      <c r="AK40" s="33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30"/>
      <c r="CF40" s="30"/>
    </row>
    <row r="41" spans="1:84" ht="16.149999999999999" thickBot="1" x14ac:dyDescent="0.35">
      <c r="A41" s="18" t="s">
        <v>84</v>
      </c>
      <c r="B41" s="19" t="s">
        <v>85</v>
      </c>
      <c r="C41" s="19" t="s">
        <v>86</v>
      </c>
      <c r="D41" s="18" t="s">
        <v>142</v>
      </c>
      <c r="E41" s="20" t="s">
        <v>143</v>
      </c>
      <c r="F41" s="31"/>
      <c r="G41" s="28"/>
      <c r="H41" s="28"/>
      <c r="I41" s="28"/>
      <c r="J41" s="28"/>
      <c r="K41" s="28"/>
      <c r="L41" s="33"/>
      <c r="M41" s="33"/>
      <c r="N41" s="28"/>
      <c r="O41" s="42">
        <v>1.83</v>
      </c>
      <c r="P41" s="33"/>
      <c r="Q41" s="33"/>
      <c r="R41" s="33"/>
      <c r="S41" s="28"/>
      <c r="T41" s="28"/>
      <c r="U41" s="42">
        <v>54.13</v>
      </c>
      <c r="V41" s="42">
        <v>150</v>
      </c>
      <c r="W41" s="28"/>
      <c r="X41" s="42">
        <v>4.7</v>
      </c>
      <c r="Y41" s="43"/>
      <c r="Z41" s="28"/>
      <c r="AA41" s="28"/>
      <c r="AB41" s="28"/>
      <c r="AC41" s="28"/>
      <c r="AD41" s="42">
        <v>40.43</v>
      </c>
      <c r="AE41" s="33"/>
      <c r="AF41" s="42">
        <v>0.16</v>
      </c>
      <c r="AG41" s="42"/>
      <c r="AH41" s="42"/>
      <c r="AI41" s="42"/>
      <c r="AJ41" s="42"/>
      <c r="AK41" s="33"/>
      <c r="AL41" s="28"/>
      <c r="AM41" s="28"/>
      <c r="AN41" s="28"/>
      <c r="AO41" s="28"/>
      <c r="AP41" s="28"/>
      <c r="AQ41" s="28"/>
      <c r="AR41" s="42">
        <v>875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30"/>
      <c r="CF41" s="30"/>
    </row>
    <row r="42" spans="1:84" ht="15" thickBot="1" x14ac:dyDescent="0.35">
      <c r="A42" s="18" t="s">
        <v>84</v>
      </c>
      <c r="B42" s="19" t="s">
        <v>85</v>
      </c>
      <c r="C42" s="19" t="s">
        <v>86</v>
      </c>
      <c r="D42" s="1" t="s">
        <v>144</v>
      </c>
      <c r="E42" s="21" t="s">
        <v>145</v>
      </c>
      <c r="F42" s="28">
        <f>AVERAGE(4536, 9072)</f>
        <v>6804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9"/>
      <c r="Z42" s="28"/>
      <c r="AA42" s="28"/>
      <c r="AB42" s="28"/>
      <c r="AC42" s="28"/>
      <c r="AD42" s="28"/>
      <c r="AE42" s="28"/>
      <c r="AF42" s="28"/>
      <c r="AG42" s="28"/>
      <c r="AH42" s="28">
        <f>AVERAGE(40,45)</f>
        <v>42.5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30"/>
      <c r="CF42" s="30"/>
    </row>
    <row r="43" spans="1:84" ht="15" thickBot="1" x14ac:dyDescent="0.35">
      <c r="A43" s="18" t="s">
        <v>84</v>
      </c>
      <c r="B43" s="19" t="s">
        <v>85</v>
      </c>
      <c r="C43" s="19" t="s">
        <v>86</v>
      </c>
      <c r="D43" s="1" t="s">
        <v>146</v>
      </c>
      <c r="E43" s="21" t="s">
        <v>147</v>
      </c>
      <c r="F43" s="28"/>
      <c r="G43" s="28"/>
      <c r="H43" s="28"/>
      <c r="I43" s="28"/>
      <c r="J43" s="28"/>
      <c r="K43" s="28"/>
      <c r="L43" s="28"/>
      <c r="M43" s="28"/>
      <c r="N43" s="28"/>
      <c r="O43" s="28">
        <v>13.3</v>
      </c>
      <c r="P43" s="28"/>
      <c r="Q43" s="28"/>
      <c r="R43" s="28"/>
      <c r="S43" s="28"/>
      <c r="T43" s="28"/>
      <c r="U43" s="28"/>
      <c r="V43" s="28"/>
      <c r="W43" s="28"/>
      <c r="X43" s="28"/>
      <c r="Y43" s="29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30"/>
      <c r="CF43" s="30"/>
    </row>
    <row r="44" spans="1:84" ht="15" thickBot="1" x14ac:dyDescent="0.35">
      <c r="A44" s="18" t="s">
        <v>84</v>
      </c>
      <c r="B44" s="19" t="s">
        <v>85</v>
      </c>
      <c r="C44" s="19" t="s">
        <v>86</v>
      </c>
      <c r="D44" s="1" t="s">
        <v>148</v>
      </c>
      <c r="E44" s="21" t="s">
        <v>149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9"/>
      <c r="Z44" s="28"/>
      <c r="AA44" s="28"/>
      <c r="AB44" s="28"/>
      <c r="AC44" s="28"/>
      <c r="AD44" s="28"/>
      <c r="AE44" s="28"/>
      <c r="AF44" s="28"/>
      <c r="AG44" s="28"/>
      <c r="AH44" s="28">
        <v>35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30"/>
      <c r="CF44" s="30"/>
    </row>
    <row r="45" spans="1:84" ht="15" thickBot="1" x14ac:dyDescent="0.35">
      <c r="A45" s="18" t="s">
        <v>84</v>
      </c>
      <c r="B45" s="19" t="s">
        <v>85</v>
      </c>
      <c r="C45" s="19" t="s">
        <v>86</v>
      </c>
      <c r="D45" s="1" t="s">
        <v>150</v>
      </c>
      <c r="E45" s="21" t="s">
        <v>151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>
        <v>120</v>
      </c>
      <c r="W45" s="28"/>
      <c r="X45" s="28">
        <v>4</v>
      </c>
      <c r="Y45" s="29"/>
      <c r="Z45" s="28"/>
      <c r="AA45" s="28"/>
      <c r="AB45" s="28">
        <f>AVERAGE(3,7)</f>
        <v>5</v>
      </c>
      <c r="AC45" s="28"/>
      <c r="AD45" s="28"/>
      <c r="AE45" s="28">
        <f>AVERAGE(97,100)</f>
        <v>98.5</v>
      </c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>
        <v>880</v>
      </c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30"/>
      <c r="CF45" s="30"/>
    </row>
    <row r="46" spans="1:84" ht="15" thickBot="1" x14ac:dyDescent="0.35">
      <c r="A46" s="18" t="s">
        <v>84</v>
      </c>
      <c r="B46" s="19" t="s">
        <v>85</v>
      </c>
      <c r="C46" s="19" t="s">
        <v>86</v>
      </c>
      <c r="D46" s="18" t="s">
        <v>152</v>
      </c>
      <c r="E46" s="20" t="s">
        <v>153</v>
      </c>
      <c r="F46" s="31"/>
      <c r="G46" s="28"/>
      <c r="H46" s="28"/>
      <c r="I46" s="28"/>
      <c r="J46" s="32">
        <v>36.700000000000003</v>
      </c>
      <c r="K46" s="32">
        <v>29.1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44">
        <v>24.63</v>
      </c>
      <c r="Y46" s="29">
        <v>0.12</v>
      </c>
      <c r="Z46" s="28"/>
      <c r="AA46" s="28"/>
      <c r="AB46" s="28"/>
      <c r="AC46" s="28"/>
      <c r="AD46" s="33"/>
      <c r="AE46" s="33"/>
      <c r="AF46" s="44">
        <v>0.63</v>
      </c>
      <c r="AG46" s="44">
        <v>0.06</v>
      </c>
      <c r="AH46" s="28">
        <v>46.73</v>
      </c>
      <c r="AI46" s="28">
        <v>8.23</v>
      </c>
      <c r="AJ46" s="28">
        <v>57</v>
      </c>
      <c r="AK46" s="33"/>
      <c r="AL46" s="28"/>
      <c r="AM46" s="28"/>
      <c r="AN46" s="28"/>
      <c r="AO46" s="28"/>
      <c r="AP46" s="28"/>
      <c r="AQ46" s="28"/>
      <c r="AR46" s="44">
        <v>930</v>
      </c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30"/>
      <c r="CF46" s="30"/>
    </row>
    <row r="47" spans="1:84" ht="15" thickBot="1" x14ac:dyDescent="0.35">
      <c r="A47" s="18" t="s">
        <v>84</v>
      </c>
      <c r="B47" s="19" t="s">
        <v>85</v>
      </c>
      <c r="C47" s="19" t="s">
        <v>86</v>
      </c>
      <c r="D47" s="18" t="s">
        <v>154</v>
      </c>
      <c r="E47" s="20" t="s">
        <v>155</v>
      </c>
      <c r="F47" s="31"/>
      <c r="G47" s="28"/>
      <c r="H47" s="28"/>
      <c r="I47" s="32">
        <v>33.799999999999997</v>
      </c>
      <c r="J47" s="28"/>
      <c r="K47" s="28"/>
      <c r="L47" s="28"/>
      <c r="M47" s="28"/>
      <c r="N47" s="32">
        <v>28.72</v>
      </c>
      <c r="O47" s="28"/>
      <c r="P47" s="28"/>
      <c r="Q47" s="28"/>
      <c r="R47" s="28"/>
      <c r="S47" s="28"/>
      <c r="T47" s="28"/>
      <c r="U47" s="28"/>
      <c r="V47" s="28"/>
      <c r="W47" s="28"/>
      <c r="X47" s="28">
        <v>15.5</v>
      </c>
      <c r="Y47" s="29">
        <v>0.06</v>
      </c>
      <c r="Z47" s="28"/>
      <c r="AA47" s="28"/>
      <c r="AB47" s="28"/>
      <c r="AC47" s="28"/>
      <c r="AD47" s="33"/>
      <c r="AE47" s="33"/>
      <c r="AF47" s="28">
        <v>3.49</v>
      </c>
      <c r="AG47" s="44">
        <v>0.06</v>
      </c>
      <c r="AH47" s="28">
        <v>41.64</v>
      </c>
      <c r="AI47" s="28">
        <v>3.78</v>
      </c>
      <c r="AJ47" s="28">
        <v>24</v>
      </c>
      <c r="AK47" s="33"/>
      <c r="AL47" s="28"/>
      <c r="AM47" s="28"/>
      <c r="AN47" s="28"/>
      <c r="AO47" s="28"/>
      <c r="AP47" s="28"/>
      <c r="AQ47" s="28"/>
      <c r="AR47" s="28">
        <v>940</v>
      </c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30"/>
      <c r="CF47" s="30"/>
    </row>
    <row r="48" spans="1:84" ht="15" thickBot="1" x14ac:dyDescent="0.35">
      <c r="A48" s="18" t="s">
        <v>84</v>
      </c>
      <c r="B48" s="19" t="s">
        <v>85</v>
      </c>
      <c r="C48" s="19" t="s">
        <v>86</v>
      </c>
      <c r="D48" s="18" t="s">
        <v>156</v>
      </c>
      <c r="E48" s="20" t="s">
        <v>156</v>
      </c>
      <c r="F48" s="31"/>
      <c r="G48" s="28"/>
      <c r="H48" s="32">
        <v>7.9</v>
      </c>
      <c r="I48" s="32">
        <v>47.6</v>
      </c>
      <c r="J48" s="28"/>
      <c r="K48" s="28"/>
      <c r="L48" s="28"/>
      <c r="M48" s="28"/>
      <c r="N48" s="32">
        <v>0.38</v>
      </c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9"/>
      <c r="Z48" s="28"/>
      <c r="AA48" s="28"/>
      <c r="AB48" s="28"/>
      <c r="AC48" s="28"/>
      <c r="AD48" s="33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30"/>
      <c r="CF48" s="30"/>
    </row>
    <row r="49" spans="1:84" ht="15" thickBot="1" x14ac:dyDescent="0.35">
      <c r="A49" s="18" t="s">
        <v>84</v>
      </c>
      <c r="B49" s="19" t="s">
        <v>85</v>
      </c>
      <c r="C49" s="19" t="s">
        <v>86</v>
      </c>
      <c r="D49" s="1" t="s">
        <v>157</v>
      </c>
      <c r="E49" s="21" t="s">
        <v>158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>
        <v>127</v>
      </c>
      <c r="W49" s="28"/>
      <c r="X49" s="28">
        <v>5</v>
      </c>
      <c r="Y49" s="29"/>
      <c r="Z49" s="28"/>
      <c r="AA49" s="28">
        <v>10</v>
      </c>
      <c r="AB49" s="28"/>
      <c r="AC49" s="28"/>
      <c r="AD49" s="28">
        <v>38.67</v>
      </c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30"/>
      <c r="CF49" s="30"/>
    </row>
    <row r="50" spans="1:84" ht="15" thickBot="1" x14ac:dyDescent="0.35">
      <c r="A50" s="18" t="s">
        <v>84</v>
      </c>
      <c r="B50" s="19" t="s">
        <v>85</v>
      </c>
      <c r="C50" s="19" t="s">
        <v>86</v>
      </c>
      <c r="D50" s="1" t="s">
        <v>159</v>
      </c>
      <c r="E50" s="21" t="s">
        <v>158</v>
      </c>
      <c r="F50" s="28">
        <v>1106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9"/>
      <c r="Z50" s="28"/>
      <c r="AA50" s="28"/>
      <c r="AB50" s="28"/>
      <c r="AC50" s="28"/>
      <c r="AD50" s="28"/>
      <c r="AE50" s="28"/>
      <c r="AF50" s="28"/>
      <c r="AG50" s="28"/>
      <c r="AH50" s="28">
        <v>30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30"/>
      <c r="CF50" s="30"/>
    </row>
    <row r="51" spans="1:84" ht="15" thickBot="1" x14ac:dyDescent="0.35">
      <c r="A51" s="18" t="s">
        <v>84</v>
      </c>
      <c r="B51" s="19" t="s">
        <v>85</v>
      </c>
      <c r="C51" s="19" t="s">
        <v>86</v>
      </c>
      <c r="D51" s="1" t="s">
        <v>160</v>
      </c>
      <c r="E51" s="21" t="s">
        <v>158</v>
      </c>
      <c r="F51" s="28"/>
      <c r="G51" s="28"/>
      <c r="H51" s="28"/>
      <c r="I51" s="28"/>
      <c r="J51" s="28"/>
      <c r="K51" s="28"/>
      <c r="L51" s="28"/>
      <c r="M51" s="28"/>
      <c r="N51" s="28"/>
      <c r="O51" s="28">
        <v>8</v>
      </c>
      <c r="P51" s="28"/>
      <c r="Q51" s="28"/>
      <c r="R51" s="28"/>
      <c r="S51" s="28"/>
      <c r="T51" s="28"/>
      <c r="U51" s="28"/>
      <c r="V51" s="28">
        <v>52</v>
      </c>
      <c r="W51" s="28"/>
      <c r="X51" s="28">
        <v>5.9</v>
      </c>
      <c r="Y51" s="29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>
        <v>880</v>
      </c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30"/>
      <c r="CF51" s="30"/>
    </row>
    <row r="52" spans="1:84" ht="15" thickBot="1" x14ac:dyDescent="0.35">
      <c r="A52" s="18" t="s">
        <v>84</v>
      </c>
      <c r="B52" s="19" t="s">
        <v>85</v>
      </c>
      <c r="C52" s="19" t="s">
        <v>86</v>
      </c>
      <c r="D52" s="1" t="s">
        <v>161</v>
      </c>
      <c r="E52" s="21" t="s">
        <v>162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>
        <v>120</v>
      </c>
      <c r="W52" s="28"/>
      <c r="X52" s="28">
        <v>4.5</v>
      </c>
      <c r="Y52" s="29"/>
      <c r="Z52" s="28"/>
      <c r="AA52" s="28"/>
      <c r="AB52" s="28"/>
      <c r="AC52" s="28">
        <v>0.01</v>
      </c>
      <c r="AD52" s="28"/>
      <c r="AE52" s="28">
        <v>128</v>
      </c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>
        <v>879</v>
      </c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30"/>
      <c r="CF52" s="30"/>
    </row>
    <row r="53" spans="1:84" ht="15" thickBot="1" x14ac:dyDescent="0.35">
      <c r="A53" s="18" t="s">
        <v>84</v>
      </c>
      <c r="B53" s="19" t="s">
        <v>85</v>
      </c>
      <c r="C53" s="19" t="s">
        <v>86</v>
      </c>
      <c r="D53" s="1" t="s">
        <v>163</v>
      </c>
      <c r="E53" s="21" t="s">
        <v>164</v>
      </c>
      <c r="F53" s="28">
        <f>AVERAGE(1361,2268)</f>
        <v>1814.5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9"/>
      <c r="Z53" s="28"/>
      <c r="AA53" s="28"/>
      <c r="AB53" s="28"/>
      <c r="AC53" s="28"/>
      <c r="AD53" s="28"/>
      <c r="AE53" s="28"/>
      <c r="AF53" s="28"/>
      <c r="AG53" s="28"/>
      <c r="AH53" s="28">
        <v>48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30"/>
      <c r="CF53" s="30"/>
    </row>
    <row r="54" spans="1:84" ht="15" thickBot="1" x14ac:dyDescent="0.35">
      <c r="A54" s="18" t="s">
        <v>84</v>
      </c>
      <c r="B54" s="19" t="s">
        <v>85</v>
      </c>
      <c r="C54" s="19" t="s">
        <v>86</v>
      </c>
      <c r="D54" s="1" t="s">
        <v>163</v>
      </c>
      <c r="E54" s="21" t="s">
        <v>164</v>
      </c>
      <c r="F54" s="28"/>
      <c r="G54" s="28"/>
      <c r="H54" s="28"/>
      <c r="I54" s="28"/>
      <c r="J54" s="28"/>
      <c r="K54" s="28"/>
      <c r="L54" s="28"/>
      <c r="M54" s="28"/>
      <c r="N54" s="28"/>
      <c r="O54" s="28">
        <v>10.4</v>
      </c>
      <c r="P54" s="28"/>
      <c r="Q54" s="28"/>
      <c r="R54" s="28"/>
      <c r="S54" s="28"/>
      <c r="T54" s="28"/>
      <c r="U54" s="28"/>
      <c r="V54" s="28">
        <v>181</v>
      </c>
      <c r="W54" s="28"/>
      <c r="X54" s="28">
        <v>4.63</v>
      </c>
      <c r="Y54" s="29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>
        <v>876</v>
      </c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30"/>
      <c r="CF54" s="30"/>
    </row>
    <row r="55" spans="1:84" ht="15" thickBot="1" x14ac:dyDescent="0.35">
      <c r="A55" s="18" t="s">
        <v>84</v>
      </c>
      <c r="B55" s="19" t="s">
        <v>85</v>
      </c>
      <c r="C55" s="19" t="s">
        <v>86</v>
      </c>
      <c r="D55" s="1" t="s">
        <v>165</v>
      </c>
      <c r="E55" s="21" t="s">
        <v>166</v>
      </c>
      <c r="F55" s="28"/>
      <c r="G55" s="28"/>
      <c r="H55" s="28"/>
      <c r="I55" s="28"/>
      <c r="J55" s="28"/>
      <c r="K55" s="28"/>
      <c r="L55" s="28"/>
      <c r="M55" s="28"/>
      <c r="N55" s="28"/>
      <c r="O55" s="28">
        <v>4.4000000000000004</v>
      </c>
      <c r="P55" s="28"/>
      <c r="Q55" s="28"/>
      <c r="R55" s="28"/>
      <c r="S55" s="28"/>
      <c r="T55" s="28"/>
      <c r="U55" s="28"/>
      <c r="V55" s="28"/>
      <c r="W55" s="28"/>
      <c r="X55" s="28">
        <v>5.24</v>
      </c>
      <c r="Y55" s="29"/>
      <c r="Z55" s="28"/>
      <c r="AA55" s="28">
        <v>18</v>
      </c>
      <c r="AB55" s="28">
        <v>-10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30"/>
      <c r="CF55" s="30"/>
    </row>
    <row r="56" spans="1:84" ht="15" thickBot="1" x14ac:dyDescent="0.35">
      <c r="A56" s="18" t="s">
        <v>84</v>
      </c>
      <c r="B56" s="19" t="s">
        <v>85</v>
      </c>
      <c r="C56" s="19" t="s">
        <v>86</v>
      </c>
      <c r="D56" s="18" t="s">
        <v>167</v>
      </c>
      <c r="E56" s="20" t="s">
        <v>168</v>
      </c>
      <c r="F56" s="31"/>
      <c r="G56" s="32">
        <v>21</v>
      </c>
      <c r="H56" s="32">
        <v>16</v>
      </c>
      <c r="I56" s="28"/>
      <c r="J56" s="32">
        <v>26</v>
      </c>
      <c r="K56" s="32">
        <v>0.4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>
        <v>22.33</v>
      </c>
      <c r="Y56" s="29">
        <v>0.09</v>
      </c>
      <c r="Z56" s="28"/>
      <c r="AA56" s="28"/>
      <c r="AB56" s="28"/>
      <c r="AC56" s="28"/>
      <c r="AD56" s="33"/>
      <c r="AE56" s="33"/>
      <c r="AF56" s="28">
        <v>8.18</v>
      </c>
      <c r="AG56" s="28">
        <v>0.06</v>
      </c>
      <c r="AH56" s="28">
        <v>19.86</v>
      </c>
      <c r="AI56" s="28">
        <v>2.17</v>
      </c>
      <c r="AJ56" s="28"/>
      <c r="AK56" s="28"/>
      <c r="AL56" s="28"/>
      <c r="AM56" s="28"/>
      <c r="AN56" s="28"/>
      <c r="AO56" s="28"/>
      <c r="AP56" s="28"/>
      <c r="AQ56" s="28"/>
      <c r="AR56" s="28">
        <v>890</v>
      </c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30"/>
      <c r="CF56" s="30"/>
    </row>
    <row r="57" spans="1:84" ht="15" thickBot="1" x14ac:dyDescent="0.35">
      <c r="A57" s="18" t="s">
        <v>84</v>
      </c>
      <c r="B57" s="19" t="s">
        <v>85</v>
      </c>
      <c r="C57" s="19" t="s">
        <v>86</v>
      </c>
      <c r="D57" s="18" t="s">
        <v>169</v>
      </c>
      <c r="E57" s="20" t="s">
        <v>168</v>
      </c>
      <c r="F57" s="31"/>
      <c r="G57" s="32">
        <v>17.48</v>
      </c>
      <c r="H57" s="32">
        <v>3.5</v>
      </c>
      <c r="I57" s="28">
        <v>52.4</v>
      </c>
      <c r="J57" s="32">
        <v>23.95</v>
      </c>
      <c r="K57" s="32">
        <v>2.68</v>
      </c>
      <c r="L57" s="28"/>
      <c r="M57" s="28"/>
      <c r="N57" s="28">
        <v>0</v>
      </c>
      <c r="O57" s="28"/>
      <c r="P57" s="28">
        <v>20.98</v>
      </c>
      <c r="Q57" s="28">
        <v>52.4</v>
      </c>
      <c r="R57" s="28">
        <v>26.63</v>
      </c>
      <c r="S57" s="28"/>
      <c r="T57" s="28"/>
      <c r="U57" s="28"/>
      <c r="V57" s="28"/>
      <c r="W57" s="28"/>
      <c r="X57" s="28"/>
      <c r="Y57" s="29"/>
      <c r="Z57" s="28"/>
      <c r="AA57" s="28"/>
      <c r="AB57" s="28"/>
      <c r="AC57" s="28"/>
      <c r="AD57" s="33"/>
      <c r="AE57" s="33">
        <v>93.17</v>
      </c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>
        <v>39.979999999999997</v>
      </c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>
        <v>11.55</v>
      </c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30"/>
      <c r="CF57" s="30"/>
    </row>
    <row r="58" spans="1:84" ht="15" thickBot="1" x14ac:dyDescent="0.35">
      <c r="A58" s="18" t="s">
        <v>84</v>
      </c>
      <c r="B58" s="19" t="s">
        <v>85</v>
      </c>
      <c r="C58" s="19" t="s">
        <v>86</v>
      </c>
      <c r="D58" s="18" t="s">
        <v>170</v>
      </c>
      <c r="E58" s="20" t="s">
        <v>171</v>
      </c>
      <c r="F58" s="31"/>
      <c r="G58" s="28"/>
      <c r="H58" s="28"/>
      <c r="I58" s="28"/>
      <c r="J58" s="28"/>
      <c r="K58" s="28"/>
      <c r="L58" s="28"/>
      <c r="M58" s="28"/>
      <c r="N58" s="32">
        <v>46.76</v>
      </c>
      <c r="O58" s="28"/>
      <c r="P58" s="28"/>
      <c r="Q58" s="28"/>
      <c r="R58" s="28"/>
      <c r="S58" s="28"/>
      <c r="T58" s="28"/>
      <c r="U58" s="28"/>
      <c r="V58" s="28"/>
      <c r="W58" s="28"/>
      <c r="X58" s="28">
        <v>14.55</v>
      </c>
      <c r="Y58" s="29">
        <v>0.12</v>
      </c>
      <c r="Z58" s="28"/>
      <c r="AA58" s="28"/>
      <c r="AB58" s="28"/>
      <c r="AC58" s="28"/>
      <c r="AD58" s="33"/>
      <c r="AE58" s="33"/>
      <c r="AF58" s="28">
        <v>0.53</v>
      </c>
      <c r="AG58" s="28">
        <v>0.4</v>
      </c>
      <c r="AH58" s="28">
        <v>50.81</v>
      </c>
      <c r="AI58" s="28">
        <v>1.1000000000000001</v>
      </c>
      <c r="AJ58" s="28">
        <v>20.8</v>
      </c>
      <c r="AK58" s="33"/>
      <c r="AL58" s="28"/>
      <c r="AM58" s="28"/>
      <c r="AN58" s="28"/>
      <c r="AO58" s="28"/>
      <c r="AP58" s="28"/>
      <c r="AQ58" s="28"/>
      <c r="AR58" s="28">
        <v>910</v>
      </c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30"/>
      <c r="CF58" s="30"/>
    </row>
    <row r="59" spans="1:84" ht="15" thickBot="1" x14ac:dyDescent="0.35">
      <c r="A59" s="18" t="s">
        <v>84</v>
      </c>
      <c r="B59" s="19" t="s">
        <v>85</v>
      </c>
      <c r="C59" s="19" t="s">
        <v>86</v>
      </c>
      <c r="D59" s="1" t="s">
        <v>172</v>
      </c>
      <c r="E59" s="21" t="s">
        <v>173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9"/>
      <c r="Z59" s="28"/>
      <c r="AA59" s="28"/>
      <c r="AB59" s="28"/>
      <c r="AC59" s="28"/>
      <c r="AD59" s="28"/>
      <c r="AE59" s="28"/>
      <c r="AF59" s="28"/>
      <c r="AG59" s="28"/>
      <c r="AH59" s="28">
        <v>45.5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30"/>
      <c r="CF59" s="30"/>
    </row>
    <row r="60" spans="1:84" ht="15" thickBot="1" x14ac:dyDescent="0.35">
      <c r="A60" s="18" t="s">
        <v>84</v>
      </c>
      <c r="B60" s="19" t="s">
        <v>85</v>
      </c>
      <c r="C60" s="19" t="s">
        <v>86</v>
      </c>
      <c r="D60" s="18" t="s">
        <v>174</v>
      </c>
      <c r="E60" s="20" t="s">
        <v>174</v>
      </c>
      <c r="F60" s="31"/>
      <c r="G60" s="28"/>
      <c r="H60" s="32">
        <v>8.6</v>
      </c>
      <c r="I60" s="32">
        <v>49.2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9"/>
      <c r="Z60" s="28"/>
      <c r="AA60" s="28"/>
      <c r="AB60" s="28"/>
      <c r="AC60" s="28"/>
      <c r="AD60" s="33"/>
      <c r="AE60" s="28"/>
      <c r="AF60" s="28">
        <v>13.82</v>
      </c>
      <c r="AG60" s="28">
        <v>0.03</v>
      </c>
      <c r="AH60" s="28">
        <v>13.85</v>
      </c>
      <c r="AI60" s="28">
        <v>1.21</v>
      </c>
      <c r="AJ60" s="28"/>
      <c r="AK60" s="28"/>
      <c r="AL60" s="28"/>
      <c r="AM60" s="28"/>
      <c r="AN60" s="28"/>
      <c r="AO60" s="28"/>
      <c r="AP60" s="28"/>
      <c r="AQ60" s="28"/>
      <c r="AR60" s="28">
        <v>930</v>
      </c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30"/>
      <c r="CF60" s="30"/>
    </row>
    <row r="61" spans="1:84" ht="29.4" thickBot="1" x14ac:dyDescent="0.35">
      <c r="A61" s="18" t="s">
        <v>84</v>
      </c>
      <c r="B61" s="19" t="s">
        <v>85</v>
      </c>
      <c r="C61" s="19" t="s">
        <v>86</v>
      </c>
      <c r="D61" s="1" t="s">
        <v>175</v>
      </c>
      <c r="E61" s="21" t="s">
        <v>176</v>
      </c>
      <c r="F61" s="28">
        <f>AVERAGE(200,300)</f>
        <v>250</v>
      </c>
      <c r="G61" s="28"/>
      <c r="H61" s="28"/>
      <c r="I61" s="28">
        <v>25</v>
      </c>
      <c r="J61" s="28">
        <v>55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9"/>
      <c r="Z61" s="28"/>
      <c r="AA61" s="28"/>
      <c r="AB61" s="28"/>
      <c r="AC61" s="28"/>
      <c r="AD61" s="28"/>
      <c r="AE61" s="28"/>
      <c r="AF61" s="28"/>
      <c r="AG61" s="28"/>
      <c r="AH61" s="28">
        <v>30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 t="s">
        <v>177</v>
      </c>
      <c r="CB61" s="28"/>
      <c r="CC61" s="28"/>
      <c r="CD61" s="28"/>
      <c r="CE61" s="30"/>
      <c r="CF61" s="30"/>
    </row>
    <row r="62" spans="1:84" ht="15" thickBot="1" x14ac:dyDescent="0.35">
      <c r="A62" s="18" t="s">
        <v>84</v>
      </c>
      <c r="B62" s="19" t="s">
        <v>85</v>
      </c>
      <c r="C62" s="19" t="s">
        <v>86</v>
      </c>
      <c r="D62" s="1" t="s">
        <v>178</v>
      </c>
      <c r="E62" s="21" t="s">
        <v>179</v>
      </c>
      <c r="F62" s="28">
        <v>150</v>
      </c>
      <c r="G62" s="28">
        <v>10.199999999999999</v>
      </c>
      <c r="H62" s="28">
        <v>8.6999999999999993</v>
      </c>
      <c r="I62" s="28">
        <v>24.6</v>
      </c>
      <c r="J62" s="28">
        <v>39.6</v>
      </c>
      <c r="K62" s="28">
        <v>16.3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9"/>
      <c r="Z62" s="28"/>
      <c r="AA62" s="28"/>
      <c r="AB62" s="28"/>
      <c r="AC62" s="28"/>
      <c r="AD62" s="28"/>
      <c r="AE62" s="28"/>
      <c r="AF62" s="28"/>
      <c r="AG62" s="28"/>
      <c r="AH62" s="28">
        <f>AVERAGE(50,60)</f>
        <v>55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30"/>
      <c r="CF62" s="30"/>
    </row>
    <row r="63" spans="1:84" ht="15" thickBot="1" x14ac:dyDescent="0.35">
      <c r="A63" s="18" t="s">
        <v>84</v>
      </c>
      <c r="B63" s="19" t="s">
        <v>85</v>
      </c>
      <c r="C63" s="19" t="s">
        <v>86</v>
      </c>
      <c r="D63" s="1" t="s">
        <v>180</v>
      </c>
      <c r="E63" s="21" t="s">
        <v>181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9"/>
      <c r="Z63" s="28"/>
      <c r="AA63" s="28"/>
      <c r="AB63" s="28"/>
      <c r="AC63" s="28"/>
      <c r="AD63" s="28"/>
      <c r="AE63" s="28"/>
      <c r="AF63" s="28"/>
      <c r="AG63" s="28"/>
      <c r="AH63" s="28">
        <f>AVERAGE(35.6,42.8)</f>
        <v>39.200000000000003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30"/>
      <c r="CF63" s="30"/>
    </row>
    <row r="64" spans="1:84" ht="15" thickBot="1" x14ac:dyDescent="0.35">
      <c r="A64" s="18" t="s">
        <v>84</v>
      </c>
      <c r="B64" s="19" t="s">
        <v>85</v>
      </c>
      <c r="C64" s="19" t="s">
        <v>86</v>
      </c>
      <c r="D64" s="1" t="s">
        <v>182</v>
      </c>
      <c r="E64" s="21" t="s">
        <v>183</v>
      </c>
      <c r="F64" s="28">
        <f>AVERAGE(2041,3402)</f>
        <v>2721.5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9"/>
      <c r="Z64" s="28"/>
      <c r="AA64" s="28"/>
      <c r="AB64" s="28"/>
      <c r="AC64" s="28"/>
      <c r="AD64" s="28"/>
      <c r="AE64" s="28"/>
      <c r="AF64" s="28"/>
      <c r="AG64" s="28"/>
      <c r="AH64" s="28">
        <v>26.15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30"/>
      <c r="CF64" s="30"/>
    </row>
    <row r="65" spans="1:84" ht="15" thickBot="1" x14ac:dyDescent="0.35">
      <c r="A65" s="18" t="s">
        <v>84</v>
      </c>
      <c r="B65" s="19" t="s">
        <v>85</v>
      </c>
      <c r="C65" s="19" t="s">
        <v>86</v>
      </c>
      <c r="D65" s="1" t="s">
        <v>184</v>
      </c>
      <c r="E65" s="21" t="s">
        <v>183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>
        <v>174</v>
      </c>
      <c r="W65" s="28"/>
      <c r="X65" s="28">
        <v>4.12</v>
      </c>
      <c r="Y65" s="29"/>
      <c r="Z65" s="28"/>
      <c r="AA65" s="28"/>
      <c r="AB65" s="28">
        <v>-4</v>
      </c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>
        <v>886.2</v>
      </c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30"/>
      <c r="CF65" s="30"/>
    </row>
    <row r="66" spans="1:84" ht="15" thickBot="1" x14ac:dyDescent="0.35">
      <c r="A66" s="18" t="s">
        <v>84</v>
      </c>
      <c r="B66" s="19" t="s">
        <v>85</v>
      </c>
      <c r="C66" s="19" t="s">
        <v>86</v>
      </c>
      <c r="D66" s="18" t="s">
        <v>185</v>
      </c>
      <c r="E66" s="20" t="s">
        <v>186</v>
      </c>
      <c r="F66" s="31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>
        <v>15.47</v>
      </c>
      <c r="Y66" s="29">
        <v>0.03</v>
      </c>
      <c r="Z66" s="28"/>
      <c r="AA66" s="28"/>
      <c r="AB66" s="28"/>
      <c r="AC66" s="28"/>
      <c r="AD66" s="33"/>
      <c r="AE66" s="33"/>
      <c r="AF66" s="28">
        <v>5.1100000000000003</v>
      </c>
      <c r="AG66" s="28">
        <v>0.06</v>
      </c>
      <c r="AH66" s="28">
        <v>34.01</v>
      </c>
      <c r="AI66" s="28">
        <v>0.62</v>
      </c>
      <c r="AJ66" s="28"/>
      <c r="AK66" s="28"/>
      <c r="AL66" s="28"/>
      <c r="AM66" s="28"/>
      <c r="AN66" s="28"/>
      <c r="AO66" s="28"/>
      <c r="AP66" s="28"/>
      <c r="AQ66" s="28"/>
      <c r="AR66" s="28">
        <v>920</v>
      </c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30"/>
      <c r="CF66" s="30"/>
    </row>
    <row r="67" spans="1:84" ht="15" thickBot="1" x14ac:dyDescent="0.35">
      <c r="A67" s="18" t="s">
        <v>84</v>
      </c>
      <c r="B67" s="19" t="s">
        <v>85</v>
      </c>
      <c r="C67" s="19" t="s">
        <v>86</v>
      </c>
      <c r="D67" s="18" t="s">
        <v>187</v>
      </c>
      <c r="E67" s="18" t="s">
        <v>186</v>
      </c>
      <c r="F67" s="31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9"/>
      <c r="Z67" s="28"/>
      <c r="AA67" s="28"/>
      <c r="AB67" s="28"/>
      <c r="AC67" s="28"/>
      <c r="AD67" s="33"/>
      <c r="AE67" s="33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30"/>
      <c r="CF67" s="30"/>
    </row>
    <row r="68" spans="1:84" ht="16.149999999999999" thickBot="1" x14ac:dyDescent="0.35">
      <c r="A68" s="18" t="s">
        <v>84</v>
      </c>
      <c r="B68" s="19" t="s">
        <v>85</v>
      </c>
      <c r="C68" s="19" t="s">
        <v>86</v>
      </c>
      <c r="D68" s="1" t="s">
        <v>188</v>
      </c>
      <c r="E68" s="21" t="s">
        <v>189</v>
      </c>
      <c r="F68" s="33"/>
      <c r="G68" s="28"/>
      <c r="H68" s="28"/>
      <c r="I68" s="28"/>
      <c r="J68" s="28"/>
      <c r="K68" s="28"/>
      <c r="L68" s="31"/>
      <c r="M68" s="31"/>
      <c r="N68" s="28"/>
      <c r="O68" s="35">
        <v>2.2999999999999998</v>
      </c>
      <c r="P68" s="31"/>
      <c r="Q68" s="35">
        <v>45.2</v>
      </c>
      <c r="R68" s="36">
        <v>32.200000000000003</v>
      </c>
      <c r="S68" s="37"/>
      <c r="T68" s="36">
        <v>5.26</v>
      </c>
      <c r="U68" s="35">
        <v>51.6</v>
      </c>
      <c r="V68" s="35">
        <v>135</v>
      </c>
      <c r="W68" s="28"/>
      <c r="X68" s="35">
        <v>4.8</v>
      </c>
      <c r="Y68" s="41"/>
      <c r="Z68" s="28"/>
      <c r="AA68" s="28"/>
      <c r="AB68" s="28"/>
      <c r="AC68" s="28"/>
      <c r="AD68" s="35">
        <v>39.229999999999997</v>
      </c>
      <c r="AE68" s="35">
        <v>104</v>
      </c>
      <c r="AF68" s="35">
        <v>0.4</v>
      </c>
      <c r="AG68" s="35"/>
      <c r="AH68" s="35"/>
      <c r="AI68" s="35"/>
      <c r="AJ68" s="35"/>
      <c r="AK68" s="33"/>
      <c r="AL68" s="28"/>
      <c r="AM68" s="28"/>
      <c r="AN68" s="28"/>
      <c r="AO68" s="28"/>
      <c r="AP68" s="28"/>
      <c r="AQ68" s="28"/>
      <c r="AR68" s="35">
        <v>879.5</v>
      </c>
      <c r="AS68" s="28"/>
      <c r="AT68" s="34">
        <v>39.5</v>
      </c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30"/>
      <c r="CF68" s="30"/>
    </row>
    <row r="69" spans="1:84" ht="16.149999999999999" thickBot="1" x14ac:dyDescent="0.35">
      <c r="A69" s="18" t="s">
        <v>84</v>
      </c>
      <c r="B69" s="19" t="s">
        <v>85</v>
      </c>
      <c r="C69" s="19" t="s">
        <v>86</v>
      </c>
      <c r="D69" s="1" t="s">
        <v>190</v>
      </c>
      <c r="E69" s="21" t="s">
        <v>189</v>
      </c>
      <c r="F69" s="33"/>
      <c r="G69" s="28"/>
      <c r="H69" s="28"/>
      <c r="I69" s="28"/>
      <c r="J69" s="28"/>
      <c r="K69" s="28"/>
      <c r="L69" s="31"/>
      <c r="M69" s="31"/>
      <c r="N69" s="28"/>
      <c r="O69" s="35"/>
      <c r="P69" s="31"/>
      <c r="Q69" s="35"/>
      <c r="R69" s="36"/>
      <c r="S69" s="37"/>
      <c r="T69" s="36"/>
      <c r="U69" s="35"/>
      <c r="V69" s="35"/>
      <c r="W69" s="28"/>
      <c r="X69" s="35"/>
      <c r="Y69" s="41"/>
      <c r="Z69" s="28"/>
      <c r="AA69" s="28"/>
      <c r="AB69" s="28"/>
      <c r="AC69" s="28"/>
      <c r="AD69" s="35"/>
      <c r="AE69" s="35"/>
      <c r="AF69" s="35"/>
      <c r="AG69" s="35"/>
      <c r="AH69" s="35">
        <f>AVERAGE(43,59)</f>
        <v>51</v>
      </c>
      <c r="AI69" s="35"/>
      <c r="AJ69" s="35"/>
      <c r="AK69" s="33"/>
      <c r="AL69" s="28"/>
      <c r="AM69" s="28"/>
      <c r="AN69" s="28"/>
      <c r="AO69" s="28"/>
      <c r="AP69" s="28"/>
      <c r="AQ69" s="28"/>
      <c r="AR69" s="35"/>
      <c r="AS69" s="28"/>
      <c r="AT69" s="34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 t="s">
        <v>191</v>
      </c>
      <c r="CB69" s="28"/>
      <c r="CC69" s="28"/>
      <c r="CD69" s="28"/>
      <c r="CE69" s="30"/>
      <c r="CF69" s="30"/>
    </row>
    <row r="70" spans="1:84" ht="15" thickBot="1" x14ac:dyDescent="0.35">
      <c r="A70" s="18" t="s">
        <v>84</v>
      </c>
      <c r="B70" s="19" t="s">
        <v>85</v>
      </c>
      <c r="C70" s="19" t="s">
        <v>86</v>
      </c>
      <c r="D70" s="1" t="s">
        <v>192</v>
      </c>
      <c r="E70" s="21" t="s">
        <v>189</v>
      </c>
      <c r="F70" s="28"/>
      <c r="G70" s="28"/>
      <c r="H70" s="28"/>
      <c r="I70" s="28"/>
      <c r="J70" s="28"/>
      <c r="K70" s="28"/>
      <c r="L70" s="28"/>
      <c r="M70" s="28"/>
      <c r="N70" s="28"/>
      <c r="O70" s="28">
        <v>6</v>
      </c>
      <c r="P70" s="28"/>
      <c r="Q70" s="28"/>
      <c r="R70" s="28"/>
      <c r="S70" s="28"/>
      <c r="T70" s="28"/>
      <c r="U70" s="28"/>
      <c r="V70" s="28">
        <v>163</v>
      </c>
      <c r="W70" s="28"/>
      <c r="X70" s="28">
        <v>4.4000000000000004</v>
      </c>
      <c r="Y70" s="29"/>
      <c r="Z70" s="28"/>
      <c r="AA70" s="28"/>
      <c r="AB70" s="28">
        <v>4</v>
      </c>
      <c r="AC70" s="28">
        <v>0.02</v>
      </c>
      <c r="AD70" s="28">
        <v>41.17</v>
      </c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>
        <v>880</v>
      </c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30"/>
      <c r="CF70" s="30"/>
    </row>
    <row r="71" spans="1:84" ht="15" thickBot="1" x14ac:dyDescent="0.35">
      <c r="A71" s="18" t="s">
        <v>84</v>
      </c>
      <c r="B71" s="19" t="s">
        <v>85</v>
      </c>
      <c r="C71" s="19" t="s">
        <v>86</v>
      </c>
      <c r="D71" s="1" t="s">
        <v>193</v>
      </c>
      <c r="E71" s="21" t="s">
        <v>194</v>
      </c>
      <c r="F71" s="28"/>
      <c r="G71" s="28">
        <v>2.2999999999999998</v>
      </c>
      <c r="H71" s="28">
        <v>0.2</v>
      </c>
      <c r="I71" s="28">
        <v>10.4</v>
      </c>
      <c r="J71" s="28">
        <v>0.1</v>
      </c>
      <c r="K71" s="28">
        <v>0.5</v>
      </c>
      <c r="L71" s="28"/>
      <c r="M71" s="28">
        <v>0.3</v>
      </c>
      <c r="N71" s="28">
        <v>0</v>
      </c>
      <c r="O71" s="28">
        <v>3.1</v>
      </c>
      <c r="P71" s="28">
        <v>2.8</v>
      </c>
      <c r="Q71" s="28">
        <v>83.9</v>
      </c>
      <c r="R71" s="28">
        <v>13.3</v>
      </c>
      <c r="S71" s="28"/>
      <c r="T71" s="28"/>
      <c r="U71" s="28">
        <v>68</v>
      </c>
      <c r="V71" s="28">
        <v>167</v>
      </c>
      <c r="W71" s="28"/>
      <c r="X71" s="28">
        <v>6.66</v>
      </c>
      <c r="Y71" s="29"/>
      <c r="Z71" s="28"/>
      <c r="AA71" s="28">
        <v>-7</v>
      </c>
      <c r="AB71" s="28">
        <v>-3</v>
      </c>
      <c r="AC71" s="28"/>
      <c r="AD71" s="28">
        <v>36.299999999999997</v>
      </c>
      <c r="AE71" s="28">
        <v>109</v>
      </c>
      <c r="AF71" s="28">
        <v>0.33</v>
      </c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>
        <v>868.6</v>
      </c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30"/>
      <c r="CF71" s="30"/>
    </row>
    <row r="72" spans="1:84" ht="15" thickBot="1" x14ac:dyDescent="0.35">
      <c r="A72" s="18" t="s">
        <v>84</v>
      </c>
      <c r="B72" s="19" t="s">
        <v>85</v>
      </c>
      <c r="C72" s="19" t="s">
        <v>86</v>
      </c>
      <c r="D72" s="18" t="s">
        <v>195</v>
      </c>
      <c r="E72" s="20" t="s">
        <v>328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9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30"/>
      <c r="CF72" s="30"/>
    </row>
    <row r="73" spans="1:84" ht="15" thickBot="1" x14ac:dyDescent="0.35">
      <c r="A73" s="18" t="s">
        <v>84</v>
      </c>
      <c r="B73" s="19" t="s">
        <v>85</v>
      </c>
      <c r="C73" s="19" t="s">
        <v>86</v>
      </c>
      <c r="D73" s="18" t="s">
        <v>196</v>
      </c>
      <c r="E73" s="20" t="s">
        <v>198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9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30"/>
      <c r="CF73" s="30"/>
    </row>
    <row r="74" spans="1:84" ht="15" thickBot="1" x14ac:dyDescent="0.35">
      <c r="A74" s="18" t="s">
        <v>84</v>
      </c>
      <c r="B74" s="19" t="s">
        <v>85</v>
      </c>
      <c r="C74" s="19" t="s">
        <v>86</v>
      </c>
      <c r="D74" s="18" t="s">
        <v>197</v>
      </c>
      <c r="E74" s="20" t="s">
        <v>198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9"/>
      <c r="Z74" s="28"/>
      <c r="AA74" s="28"/>
      <c r="AB74" s="28"/>
      <c r="AC74" s="28"/>
      <c r="AD74" s="33"/>
      <c r="AE74" s="28"/>
      <c r="AF74" s="28"/>
      <c r="AG74" s="28"/>
      <c r="AH74" s="28">
        <f>AVERAGE(45,55)</f>
        <v>50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30"/>
      <c r="CF74" s="30"/>
    </row>
    <row r="75" spans="1:84" ht="15" thickBot="1" x14ac:dyDescent="0.35">
      <c r="A75" s="18" t="s">
        <v>84</v>
      </c>
      <c r="B75" s="19" t="s">
        <v>85</v>
      </c>
      <c r="C75" s="19" t="s">
        <v>86</v>
      </c>
      <c r="D75" s="1" t="s">
        <v>199</v>
      </c>
      <c r="E75" s="21" t="s">
        <v>198</v>
      </c>
      <c r="F75" s="28"/>
      <c r="G75" s="28"/>
      <c r="H75" s="28"/>
      <c r="I75" s="28"/>
      <c r="J75" s="28"/>
      <c r="K75" s="28"/>
      <c r="L75" s="28"/>
      <c r="M75" s="28"/>
      <c r="N75" s="28"/>
      <c r="O75" s="28">
        <v>56.9</v>
      </c>
      <c r="P75" s="28"/>
      <c r="Q75" s="28"/>
      <c r="R75" s="28"/>
      <c r="S75" s="28"/>
      <c r="T75" s="28"/>
      <c r="U75" s="28"/>
      <c r="V75" s="28">
        <v>61</v>
      </c>
      <c r="W75" s="28"/>
      <c r="X75" s="28">
        <v>19.2</v>
      </c>
      <c r="Y75" s="29"/>
      <c r="Z75" s="28"/>
      <c r="AA75" s="28"/>
      <c r="AB75" s="28"/>
      <c r="AC75" s="28">
        <v>0.01</v>
      </c>
      <c r="AD75" s="28">
        <v>47.38</v>
      </c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>
        <v>870</v>
      </c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30"/>
      <c r="CF75" s="30"/>
    </row>
    <row r="76" spans="1:84" ht="29.4" thickBot="1" x14ac:dyDescent="0.35">
      <c r="A76" s="18" t="s">
        <v>84</v>
      </c>
      <c r="B76" s="19" t="s">
        <v>85</v>
      </c>
      <c r="C76" s="19" t="s">
        <v>86</v>
      </c>
      <c r="D76" s="18" t="s">
        <v>200</v>
      </c>
      <c r="E76" s="20" t="s">
        <v>201</v>
      </c>
      <c r="F76" s="28"/>
      <c r="G76" s="28"/>
      <c r="H76" s="28"/>
      <c r="I76" s="28"/>
      <c r="J76" s="28"/>
      <c r="K76" s="28"/>
      <c r="L76" s="28"/>
      <c r="M76" s="28"/>
      <c r="N76" s="28"/>
      <c r="O76" s="28">
        <v>36.75</v>
      </c>
      <c r="P76" s="28"/>
      <c r="Q76" s="28"/>
      <c r="R76" s="28"/>
      <c r="S76" s="28"/>
      <c r="T76" s="28"/>
      <c r="U76" s="28"/>
      <c r="V76" s="28">
        <v>228</v>
      </c>
      <c r="W76" s="28"/>
      <c r="X76" s="28">
        <v>24.28</v>
      </c>
      <c r="Y76" s="29"/>
      <c r="Z76" s="28"/>
      <c r="AA76" s="28">
        <v>8</v>
      </c>
      <c r="AB76" s="28">
        <v>3</v>
      </c>
      <c r="AC76" s="28"/>
      <c r="AD76" s="28">
        <v>35.44</v>
      </c>
      <c r="AE76" s="28">
        <v>88</v>
      </c>
      <c r="AF76" s="28">
        <v>2.25</v>
      </c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>
        <v>863</v>
      </c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30"/>
      <c r="CF76" s="30"/>
    </row>
    <row r="77" spans="1:84" ht="16.149999999999999" thickBot="1" x14ac:dyDescent="0.35">
      <c r="A77" s="18" t="s">
        <v>84</v>
      </c>
      <c r="B77" s="19" t="s">
        <v>85</v>
      </c>
      <c r="C77" s="19" t="s">
        <v>86</v>
      </c>
      <c r="D77" s="18" t="s">
        <v>202</v>
      </c>
      <c r="E77" s="20" t="s">
        <v>203</v>
      </c>
      <c r="F77" s="31"/>
      <c r="G77" s="28"/>
      <c r="H77" s="32">
        <v>7.9</v>
      </c>
      <c r="I77" s="32">
        <v>53.2</v>
      </c>
      <c r="J77" s="28"/>
      <c r="K77" s="32">
        <v>3.4</v>
      </c>
      <c r="L77" s="33"/>
      <c r="M77" s="33"/>
      <c r="N77" s="32">
        <v>0.2</v>
      </c>
      <c r="O77" s="33"/>
      <c r="P77" s="33"/>
      <c r="Q77" s="33"/>
      <c r="R77" s="33"/>
      <c r="S77" s="28"/>
      <c r="T77" s="28"/>
      <c r="U77" s="33"/>
      <c r="V77" s="42">
        <v>95</v>
      </c>
      <c r="W77" s="28"/>
      <c r="X77" s="42">
        <v>6.13</v>
      </c>
      <c r="Y77" s="43"/>
      <c r="Z77" s="28"/>
      <c r="AA77" s="28"/>
      <c r="AB77" s="28"/>
      <c r="AC77" s="28"/>
      <c r="AD77" s="42">
        <v>43.42</v>
      </c>
      <c r="AE77" s="33"/>
      <c r="AF77" s="42">
        <v>0.42</v>
      </c>
      <c r="AG77" s="42"/>
      <c r="AH77" s="42"/>
      <c r="AI77" s="42"/>
      <c r="AJ77" s="42">
        <v>80</v>
      </c>
      <c r="AK77" s="33"/>
      <c r="AL77" s="28"/>
      <c r="AM77" s="28"/>
      <c r="AN77" s="28"/>
      <c r="AO77" s="28"/>
      <c r="AP77" s="28"/>
      <c r="AQ77" s="28"/>
      <c r="AR77" s="42">
        <v>931</v>
      </c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30"/>
      <c r="CF77" s="30"/>
    </row>
    <row r="78" spans="1:84" ht="16.149999999999999" thickBot="1" x14ac:dyDescent="0.35">
      <c r="A78" s="18" t="s">
        <v>84</v>
      </c>
      <c r="B78" s="19" t="s">
        <v>85</v>
      </c>
      <c r="C78" s="19" t="s">
        <v>86</v>
      </c>
      <c r="D78" s="18" t="s">
        <v>204</v>
      </c>
      <c r="E78" s="20" t="s">
        <v>203</v>
      </c>
      <c r="F78" s="31"/>
      <c r="G78" s="28"/>
      <c r="H78" s="32"/>
      <c r="I78" s="32"/>
      <c r="J78" s="28"/>
      <c r="K78" s="32"/>
      <c r="L78" s="33"/>
      <c r="M78" s="33"/>
      <c r="N78" s="32"/>
      <c r="O78" s="33"/>
      <c r="P78" s="33"/>
      <c r="Q78" s="33"/>
      <c r="R78" s="33"/>
      <c r="S78" s="28"/>
      <c r="T78" s="28"/>
      <c r="U78" s="33"/>
      <c r="V78" s="42">
        <v>180</v>
      </c>
      <c r="W78" s="28"/>
      <c r="X78" s="42"/>
      <c r="Y78" s="43"/>
      <c r="Z78" s="28"/>
      <c r="AA78" s="28"/>
      <c r="AB78" s="28"/>
      <c r="AC78" s="28"/>
      <c r="AD78" s="42"/>
      <c r="AE78" s="33"/>
      <c r="AF78" s="42"/>
      <c r="AG78" s="42"/>
      <c r="AH78" s="42"/>
      <c r="AI78" s="42"/>
      <c r="AJ78" s="42"/>
      <c r="AK78" s="33"/>
      <c r="AL78" s="28"/>
      <c r="AM78" s="28"/>
      <c r="AN78" s="28"/>
      <c r="AO78" s="28"/>
      <c r="AP78" s="28"/>
      <c r="AQ78" s="28"/>
      <c r="AR78" s="42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30"/>
      <c r="CF78" s="30"/>
    </row>
    <row r="79" spans="1:84" ht="16.149999999999999" thickBot="1" x14ac:dyDescent="0.35">
      <c r="A79" s="18" t="s">
        <v>84</v>
      </c>
      <c r="B79" s="19" t="s">
        <v>85</v>
      </c>
      <c r="C79" s="19" t="s">
        <v>86</v>
      </c>
      <c r="D79" s="18" t="s">
        <v>205</v>
      </c>
      <c r="E79" s="20" t="s">
        <v>203</v>
      </c>
      <c r="F79" s="31">
        <f>AVERAGE(3,200,3,600)</f>
        <v>201.5</v>
      </c>
      <c r="G79" s="28">
        <v>10.14</v>
      </c>
      <c r="H79" s="32">
        <v>8.8800000000000008</v>
      </c>
      <c r="I79" s="32">
        <v>66.180000000000007</v>
      </c>
      <c r="J79" s="28">
        <v>12.48</v>
      </c>
      <c r="K79" s="32">
        <v>0</v>
      </c>
      <c r="L79" s="33"/>
      <c r="M79" s="33"/>
      <c r="N79" s="32">
        <v>0</v>
      </c>
      <c r="O79" s="33"/>
      <c r="P79" s="33">
        <v>20.95</v>
      </c>
      <c r="Q79" s="33">
        <v>66.569999999999993</v>
      </c>
      <c r="R79" s="33">
        <v>12.48</v>
      </c>
      <c r="S79" s="28"/>
      <c r="T79" s="28"/>
      <c r="U79" s="33"/>
      <c r="V79" s="42"/>
      <c r="W79" s="28"/>
      <c r="X79" s="42"/>
      <c r="Y79" s="43"/>
      <c r="Z79" s="28"/>
      <c r="AA79" s="28"/>
      <c r="AB79" s="28"/>
      <c r="AC79" s="28"/>
      <c r="AD79" s="42"/>
      <c r="AE79" s="33">
        <v>77.510000000000005</v>
      </c>
      <c r="AF79" s="42"/>
      <c r="AG79" s="42"/>
      <c r="AH79" s="42"/>
      <c r="AI79" s="42"/>
      <c r="AJ79" s="42"/>
      <c r="AK79" s="33"/>
      <c r="AL79" s="28"/>
      <c r="AM79" s="28"/>
      <c r="AN79" s="28"/>
      <c r="AO79" s="28"/>
      <c r="AP79" s="28"/>
      <c r="AQ79" s="28"/>
      <c r="AR79" s="42"/>
      <c r="AS79" s="28"/>
      <c r="AT79" s="28">
        <v>40.01</v>
      </c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>
        <v>11.22</v>
      </c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30"/>
      <c r="CF79" s="30"/>
    </row>
    <row r="80" spans="1:84" ht="16.149999999999999" thickBot="1" x14ac:dyDescent="0.35">
      <c r="A80" s="18" t="s">
        <v>84</v>
      </c>
      <c r="B80" s="19" t="s">
        <v>85</v>
      </c>
      <c r="C80" s="19" t="s">
        <v>86</v>
      </c>
      <c r="D80" s="18" t="s">
        <v>206</v>
      </c>
      <c r="E80" s="20" t="s">
        <v>203</v>
      </c>
      <c r="F80" s="31">
        <f>AVERAGE(900,9000)</f>
        <v>4950</v>
      </c>
      <c r="G80" s="28"/>
      <c r="H80" s="32"/>
      <c r="I80" s="32"/>
      <c r="J80" s="28"/>
      <c r="K80" s="32"/>
      <c r="L80" s="33"/>
      <c r="M80" s="33"/>
      <c r="N80" s="32"/>
      <c r="O80" s="33"/>
      <c r="P80" s="33"/>
      <c r="Q80" s="33"/>
      <c r="R80" s="33"/>
      <c r="S80" s="28"/>
      <c r="T80" s="28"/>
      <c r="U80" s="33"/>
      <c r="V80" s="42"/>
      <c r="W80" s="28"/>
      <c r="X80" s="42"/>
      <c r="Y80" s="43"/>
      <c r="Z80" s="28"/>
      <c r="AA80" s="28"/>
      <c r="AB80" s="28"/>
      <c r="AC80" s="28"/>
      <c r="AD80" s="42"/>
      <c r="AE80" s="33"/>
      <c r="AF80" s="42"/>
      <c r="AG80" s="42"/>
      <c r="AH80" s="42">
        <v>30</v>
      </c>
      <c r="AI80" s="42"/>
      <c r="AJ80" s="42"/>
      <c r="AK80" s="33"/>
      <c r="AL80" s="28"/>
      <c r="AM80" s="28"/>
      <c r="AN80" s="28"/>
      <c r="AO80" s="28"/>
      <c r="AP80" s="28"/>
      <c r="AQ80" s="28"/>
      <c r="AR80" s="42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 t="s">
        <v>207</v>
      </c>
      <c r="CB80" s="28"/>
      <c r="CC80" s="28"/>
      <c r="CD80" s="28"/>
      <c r="CE80" s="30"/>
      <c r="CF80" s="30"/>
    </row>
    <row r="81" spans="1:84" ht="15" thickBot="1" x14ac:dyDescent="0.35">
      <c r="A81" s="18" t="s">
        <v>84</v>
      </c>
      <c r="B81" s="19" t="s">
        <v>85</v>
      </c>
      <c r="C81" s="19" t="s">
        <v>86</v>
      </c>
      <c r="D81" s="1" t="s">
        <v>208</v>
      </c>
      <c r="E81" s="21" t="s">
        <v>203</v>
      </c>
      <c r="F81" s="28"/>
      <c r="G81" s="28"/>
      <c r="H81" s="28"/>
      <c r="I81" s="28"/>
      <c r="J81" s="28"/>
      <c r="K81" s="28"/>
      <c r="L81" s="28"/>
      <c r="M81" s="28"/>
      <c r="N81" s="28"/>
      <c r="O81" s="28">
        <v>6</v>
      </c>
      <c r="P81" s="28"/>
      <c r="Q81" s="28"/>
      <c r="R81" s="28"/>
      <c r="S81" s="28"/>
      <c r="T81" s="28"/>
      <c r="U81" s="28"/>
      <c r="V81" s="28">
        <v>180</v>
      </c>
      <c r="W81" s="28"/>
      <c r="X81" s="28">
        <v>4.8499999999999996</v>
      </c>
      <c r="Y81" s="29"/>
      <c r="Z81" s="28"/>
      <c r="AA81" s="28"/>
      <c r="AB81" s="28"/>
      <c r="AC81" s="28">
        <v>5.0000000000000001E-3</v>
      </c>
      <c r="AD81" s="28">
        <v>35.56</v>
      </c>
      <c r="AE81" s="28">
        <v>89</v>
      </c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>
        <v>890</v>
      </c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30"/>
      <c r="CF81" s="30"/>
    </row>
    <row r="82" spans="1:84" ht="15" thickBot="1" x14ac:dyDescent="0.35">
      <c r="A82" s="18" t="s">
        <v>84</v>
      </c>
      <c r="B82" s="19" t="s">
        <v>85</v>
      </c>
      <c r="C82" s="19" t="s">
        <v>86</v>
      </c>
      <c r="D82" s="1" t="s">
        <v>209</v>
      </c>
      <c r="E82" s="21" t="s">
        <v>203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>
        <v>20.170000000000002</v>
      </c>
      <c r="Y82" s="29">
        <v>0.03</v>
      </c>
      <c r="Z82" s="28"/>
      <c r="AA82" s="28"/>
      <c r="AB82" s="28"/>
      <c r="AC82" s="28"/>
      <c r="AD82" s="28"/>
      <c r="AE82" s="28"/>
      <c r="AF82" s="28">
        <v>2.31</v>
      </c>
      <c r="AG82" s="28">
        <v>0.02</v>
      </c>
      <c r="AH82" s="28">
        <v>21.68</v>
      </c>
      <c r="AI82" s="28">
        <v>3.28</v>
      </c>
      <c r="AJ82" s="28"/>
      <c r="AK82" s="28"/>
      <c r="AL82" s="28"/>
      <c r="AM82" s="28"/>
      <c r="AN82" s="28"/>
      <c r="AO82" s="28"/>
      <c r="AP82" s="28"/>
      <c r="AQ82" s="28"/>
      <c r="AR82" s="28">
        <v>900</v>
      </c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30"/>
      <c r="CF82" s="30"/>
    </row>
    <row r="83" spans="1:84" ht="15" thickBot="1" x14ac:dyDescent="0.35">
      <c r="A83" s="18" t="s">
        <v>84</v>
      </c>
      <c r="B83" s="19" t="s">
        <v>85</v>
      </c>
      <c r="C83" s="19" t="s">
        <v>86</v>
      </c>
      <c r="D83" s="18" t="s">
        <v>210</v>
      </c>
      <c r="E83" s="20" t="s">
        <v>210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9"/>
      <c r="Z83" s="28"/>
      <c r="AA83" s="28"/>
      <c r="AB83" s="28"/>
      <c r="AC83" s="28"/>
      <c r="AD83" s="33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30"/>
      <c r="CF83" s="30"/>
    </row>
    <row r="84" spans="1:84" ht="15" thickBot="1" x14ac:dyDescent="0.35">
      <c r="A84" s="18" t="s">
        <v>84</v>
      </c>
      <c r="B84" s="19" t="s">
        <v>85</v>
      </c>
      <c r="C84" s="19" t="s">
        <v>86</v>
      </c>
      <c r="D84" s="18" t="s">
        <v>133</v>
      </c>
      <c r="E84" s="20" t="s">
        <v>133</v>
      </c>
      <c r="F84" s="31"/>
      <c r="G84" s="28"/>
      <c r="H84" s="28"/>
      <c r="I84" s="28"/>
      <c r="J84" s="28"/>
      <c r="K84" s="32">
        <v>4.3</v>
      </c>
      <c r="L84" s="28"/>
      <c r="M84" s="28"/>
      <c r="N84" s="32">
        <v>0.51</v>
      </c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9"/>
      <c r="Z84" s="28"/>
      <c r="AA84" s="28"/>
      <c r="AB84" s="28"/>
      <c r="AC84" s="28"/>
      <c r="AD84" s="33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30"/>
      <c r="CF84" s="30"/>
    </row>
    <row r="85" spans="1:84" ht="15" thickBot="1" x14ac:dyDescent="0.35">
      <c r="A85" s="18" t="s">
        <v>84</v>
      </c>
      <c r="B85" s="19" t="s">
        <v>85</v>
      </c>
      <c r="C85" s="19" t="s">
        <v>86</v>
      </c>
      <c r="D85" s="1" t="s">
        <v>211</v>
      </c>
      <c r="E85" s="21" t="s">
        <v>212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>
        <v>55</v>
      </c>
      <c r="W85" s="28"/>
      <c r="X85" s="28">
        <v>3.28</v>
      </c>
      <c r="Y85" s="29"/>
      <c r="Z85" s="28"/>
      <c r="AA85" s="28">
        <v>6</v>
      </c>
      <c r="AB85" s="28"/>
      <c r="AC85" s="28"/>
      <c r="AD85" s="28">
        <v>43.42</v>
      </c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>
        <v>870</v>
      </c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30"/>
      <c r="CF85" s="30"/>
    </row>
    <row r="86" spans="1:84" ht="15" thickBot="1" x14ac:dyDescent="0.35">
      <c r="A86" s="18" t="s">
        <v>84</v>
      </c>
      <c r="B86" s="19" t="s">
        <v>85</v>
      </c>
      <c r="C86" s="19" t="s">
        <v>86</v>
      </c>
      <c r="D86" s="1" t="s">
        <v>213</v>
      </c>
      <c r="E86" s="21" t="s">
        <v>214</v>
      </c>
      <c r="F86" s="28"/>
      <c r="G86" s="28"/>
      <c r="H86" s="28"/>
      <c r="I86" s="28"/>
      <c r="J86" s="28"/>
      <c r="K86" s="28"/>
      <c r="L86" s="28"/>
      <c r="M86" s="28"/>
      <c r="N86" s="28"/>
      <c r="O86" s="28">
        <v>10.5</v>
      </c>
      <c r="P86" s="28"/>
      <c r="Q86" s="28"/>
      <c r="R86" s="28"/>
      <c r="S86" s="28"/>
      <c r="T86" s="28"/>
      <c r="U86" s="28"/>
      <c r="V86" s="28">
        <v>160</v>
      </c>
      <c r="W86" s="28"/>
      <c r="X86" s="28">
        <v>10.02</v>
      </c>
      <c r="Y86" s="29"/>
      <c r="Z86" s="28"/>
      <c r="AA86" s="28"/>
      <c r="AB86" s="28">
        <v>-11.6</v>
      </c>
      <c r="AC86" s="28">
        <v>0.01</v>
      </c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30"/>
      <c r="CF86" s="30"/>
    </row>
    <row r="87" spans="1:84" ht="15" thickBot="1" x14ac:dyDescent="0.35">
      <c r="A87" s="18" t="s">
        <v>84</v>
      </c>
      <c r="B87" s="19" t="s">
        <v>85</v>
      </c>
      <c r="C87" s="19" t="s">
        <v>86</v>
      </c>
      <c r="D87" s="18" t="s">
        <v>215</v>
      </c>
      <c r="E87" s="20" t="s">
        <v>215</v>
      </c>
      <c r="F87" s="31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9"/>
      <c r="Z87" s="28"/>
      <c r="AA87" s="28"/>
      <c r="AB87" s="28"/>
      <c r="AC87" s="28"/>
      <c r="AD87" s="33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30"/>
      <c r="CF87" s="30"/>
    </row>
    <row r="88" spans="1:84" ht="15" thickBot="1" x14ac:dyDescent="0.35">
      <c r="A88" s="18" t="s">
        <v>84</v>
      </c>
      <c r="B88" s="19" t="s">
        <v>85</v>
      </c>
      <c r="C88" s="19" t="s">
        <v>86</v>
      </c>
      <c r="D88" s="1" t="s">
        <v>216</v>
      </c>
      <c r="E88" s="21" t="s">
        <v>217</v>
      </c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9"/>
      <c r="Z88" s="28"/>
      <c r="AA88" s="28"/>
      <c r="AB88" s="28"/>
      <c r="AC88" s="28"/>
      <c r="AD88" s="28"/>
      <c r="AE88" s="28"/>
      <c r="AF88" s="28"/>
      <c r="AG88" s="28"/>
      <c r="AH88" s="28">
        <f>AVERAGE(41,42)</f>
        <v>41.5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30"/>
      <c r="CF88" s="30"/>
    </row>
    <row r="89" spans="1:84" ht="15" thickBot="1" x14ac:dyDescent="0.35">
      <c r="A89" s="18" t="s">
        <v>84</v>
      </c>
      <c r="B89" s="19" t="s">
        <v>85</v>
      </c>
      <c r="C89" s="19" t="s">
        <v>86</v>
      </c>
      <c r="D89" s="18" t="s">
        <v>218</v>
      </c>
      <c r="E89" s="20" t="s">
        <v>329</v>
      </c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9"/>
      <c r="Z89" s="28"/>
      <c r="AA89" s="28"/>
      <c r="AB89" s="28"/>
      <c r="AC89" s="28"/>
      <c r="AD89" s="33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30"/>
      <c r="CF89" s="30"/>
    </row>
    <row r="90" spans="1:84" ht="15" thickBot="1" x14ac:dyDescent="0.35">
      <c r="A90" s="18" t="s">
        <v>84</v>
      </c>
      <c r="B90" s="19" t="s">
        <v>85</v>
      </c>
      <c r="C90" s="19" t="s">
        <v>86</v>
      </c>
      <c r="D90" s="1" t="s">
        <v>219</v>
      </c>
      <c r="E90" s="21" t="s">
        <v>220</v>
      </c>
      <c r="F90" s="28">
        <v>2449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9"/>
      <c r="Z90" s="28"/>
      <c r="AA90" s="28"/>
      <c r="AB90" s="28"/>
      <c r="AC90" s="28"/>
      <c r="AD90" s="28"/>
      <c r="AE90" s="28"/>
      <c r="AF90" s="28"/>
      <c r="AG90" s="28"/>
      <c r="AH90" s="28">
        <f>AVERAGE(35,40)</f>
        <v>37.5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30"/>
      <c r="CF90" s="30"/>
    </row>
    <row r="91" spans="1:84" ht="15" thickBot="1" x14ac:dyDescent="0.35">
      <c r="A91" s="18" t="s">
        <v>84</v>
      </c>
      <c r="B91" s="19" t="s">
        <v>85</v>
      </c>
      <c r="C91" s="19" t="s">
        <v>86</v>
      </c>
      <c r="D91" s="1" t="s">
        <v>221</v>
      </c>
      <c r="E91" s="21" t="s">
        <v>220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9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 t="s">
        <v>222</v>
      </c>
      <c r="CB91" s="28"/>
      <c r="CC91" s="28"/>
      <c r="CD91" s="28"/>
      <c r="CE91" s="30"/>
      <c r="CF91" s="30"/>
    </row>
    <row r="92" spans="1:84" ht="15" thickBot="1" x14ac:dyDescent="0.35">
      <c r="A92" s="18" t="s">
        <v>84</v>
      </c>
      <c r="B92" s="19" t="s">
        <v>85</v>
      </c>
      <c r="C92" s="19" t="s">
        <v>86</v>
      </c>
      <c r="D92" s="1" t="s">
        <v>223</v>
      </c>
      <c r="E92" s="21" t="s">
        <v>220</v>
      </c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>
        <v>129</v>
      </c>
      <c r="W92" s="28"/>
      <c r="X92" s="28">
        <v>3.98</v>
      </c>
      <c r="Y92" s="29"/>
      <c r="Z92" s="28"/>
      <c r="AA92" s="28">
        <v>6</v>
      </c>
      <c r="AB92" s="28">
        <v>5</v>
      </c>
      <c r="AC92" s="28"/>
      <c r="AD92" s="28">
        <v>39.4</v>
      </c>
      <c r="AE92" s="28">
        <v>74.2</v>
      </c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>
        <v>916</v>
      </c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30"/>
      <c r="CF92" s="30"/>
    </row>
    <row r="93" spans="1:84" ht="15" thickBot="1" x14ac:dyDescent="0.35">
      <c r="A93" s="18" t="s">
        <v>84</v>
      </c>
      <c r="B93" s="19" t="s">
        <v>85</v>
      </c>
      <c r="C93" s="19" t="s">
        <v>86</v>
      </c>
      <c r="D93" s="1" t="s">
        <v>224</v>
      </c>
      <c r="E93" s="21" t="s">
        <v>225</v>
      </c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9"/>
      <c r="Z93" s="28"/>
      <c r="AA93" s="28"/>
      <c r="AB93" s="28"/>
      <c r="AC93" s="28"/>
      <c r="AD93" s="28"/>
      <c r="AE93" s="28"/>
      <c r="AF93" s="28"/>
      <c r="AG93" s="28"/>
      <c r="AH93" s="28">
        <v>45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30"/>
      <c r="CF93" s="30"/>
    </row>
    <row r="94" spans="1:84" ht="15" thickBot="1" x14ac:dyDescent="0.35">
      <c r="A94" s="18" t="s">
        <v>84</v>
      </c>
      <c r="B94" s="19" t="s">
        <v>85</v>
      </c>
      <c r="C94" s="19" t="s">
        <v>86</v>
      </c>
      <c r="D94" s="1" t="s">
        <v>226</v>
      </c>
      <c r="E94" s="21" t="s">
        <v>225</v>
      </c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9"/>
      <c r="Z94" s="28"/>
      <c r="AA94" s="28"/>
      <c r="AB94" s="28"/>
      <c r="AC94" s="28"/>
      <c r="AD94" s="28"/>
      <c r="AE94" s="28">
        <v>104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30"/>
      <c r="CF94" s="30"/>
    </row>
    <row r="95" spans="1:84" ht="15" thickBot="1" x14ac:dyDescent="0.35">
      <c r="A95" s="18" t="s">
        <v>84</v>
      </c>
      <c r="B95" s="19" t="s">
        <v>85</v>
      </c>
      <c r="C95" s="19" t="s">
        <v>86</v>
      </c>
      <c r="D95" s="18" t="s">
        <v>227</v>
      </c>
      <c r="E95" s="20" t="str">
        <f>D95</f>
        <v>Micractinium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9"/>
      <c r="Z95" s="28"/>
      <c r="AA95" s="28"/>
      <c r="AB95" s="28"/>
      <c r="AC95" s="28"/>
      <c r="AD95" s="33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30"/>
      <c r="CF95" s="30"/>
    </row>
    <row r="96" spans="1:84" ht="15" thickBot="1" x14ac:dyDescent="0.35">
      <c r="A96" s="18" t="s">
        <v>84</v>
      </c>
      <c r="B96" s="19" t="s">
        <v>85</v>
      </c>
      <c r="C96" s="19" t="s">
        <v>86</v>
      </c>
      <c r="D96" s="18" t="s">
        <v>228</v>
      </c>
      <c r="E96" s="20" t="str">
        <f>D96</f>
        <v>microalgae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9"/>
      <c r="Z96" s="28"/>
      <c r="AA96" s="28"/>
      <c r="AB96" s="28"/>
      <c r="AC96" s="28"/>
      <c r="AD96" s="33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30"/>
      <c r="CF96" s="30"/>
    </row>
    <row r="97" spans="1:84" ht="15" thickBot="1" x14ac:dyDescent="0.35">
      <c r="A97" s="18" t="s">
        <v>84</v>
      </c>
      <c r="B97" s="19" t="s">
        <v>85</v>
      </c>
      <c r="C97" s="19" t="s">
        <v>86</v>
      </c>
      <c r="D97" s="1" t="s">
        <v>229</v>
      </c>
      <c r="E97" s="21" t="s">
        <v>230</v>
      </c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>
        <v>4.9000000000000004</v>
      </c>
      <c r="Y97" s="29"/>
      <c r="Z97" s="28"/>
      <c r="AA97" s="28">
        <v>6</v>
      </c>
      <c r="AB97" s="28">
        <v>-0.95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30"/>
      <c r="CF97" s="30"/>
    </row>
    <row r="98" spans="1:84" ht="16.149999999999999" thickBot="1" x14ac:dyDescent="0.35">
      <c r="A98" s="18" t="s">
        <v>84</v>
      </c>
      <c r="B98" s="19" t="s">
        <v>85</v>
      </c>
      <c r="C98" s="19" t="s">
        <v>86</v>
      </c>
      <c r="D98" s="18" t="s">
        <v>231</v>
      </c>
      <c r="E98" s="20" t="s">
        <v>232</v>
      </c>
      <c r="F98" s="31"/>
      <c r="G98" s="28"/>
      <c r="H98" s="28"/>
      <c r="I98" s="28"/>
      <c r="J98" s="28"/>
      <c r="K98" s="28"/>
      <c r="L98" s="28"/>
      <c r="M98" s="28"/>
      <c r="N98" s="28"/>
      <c r="O98" s="42">
        <v>2.2999999999999998</v>
      </c>
      <c r="P98" s="28"/>
      <c r="Q98" s="28"/>
      <c r="R98" s="28"/>
      <c r="S98" s="28"/>
      <c r="T98" s="28"/>
      <c r="U98" s="42">
        <v>67.099999999999994</v>
      </c>
      <c r="V98" s="42">
        <v>95</v>
      </c>
      <c r="W98" s="28"/>
      <c r="X98" s="42">
        <v>5</v>
      </c>
      <c r="Y98" s="43"/>
      <c r="Z98" s="28"/>
      <c r="AA98" s="28"/>
      <c r="AB98" s="28"/>
      <c r="AC98" s="28"/>
      <c r="AD98" s="42">
        <v>43.42</v>
      </c>
      <c r="AE98" s="42">
        <v>74</v>
      </c>
      <c r="AF98" s="42">
        <v>0.18</v>
      </c>
      <c r="AG98" s="42"/>
      <c r="AH98" s="42"/>
      <c r="AI98" s="42"/>
      <c r="AJ98" s="42"/>
      <c r="AK98" s="33"/>
      <c r="AL98" s="28"/>
      <c r="AM98" s="28"/>
      <c r="AN98" s="28"/>
      <c r="AO98" s="28"/>
      <c r="AP98" s="28"/>
      <c r="AQ98" s="28"/>
      <c r="AR98" s="42">
        <v>883</v>
      </c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30"/>
      <c r="CF98" s="30"/>
    </row>
    <row r="99" spans="1:84" ht="16.149999999999999" thickBot="1" x14ac:dyDescent="0.35">
      <c r="A99" s="18" t="s">
        <v>84</v>
      </c>
      <c r="B99" s="19" t="s">
        <v>85</v>
      </c>
      <c r="C99" s="19" t="s">
        <v>86</v>
      </c>
      <c r="D99" s="18" t="s">
        <v>233</v>
      </c>
      <c r="E99" s="20" t="s">
        <v>232</v>
      </c>
      <c r="F99" s="31">
        <v>2722</v>
      </c>
      <c r="G99" s="28"/>
      <c r="H99" s="28"/>
      <c r="I99" s="32">
        <v>70</v>
      </c>
      <c r="J99" s="28"/>
      <c r="K99" s="28"/>
      <c r="L99" s="28"/>
      <c r="M99" s="28"/>
      <c r="N99" s="28"/>
      <c r="O99" s="42"/>
      <c r="P99" s="28"/>
      <c r="Q99" s="28"/>
      <c r="R99" s="28"/>
      <c r="S99" s="28"/>
      <c r="T99" s="28"/>
      <c r="U99" s="42"/>
      <c r="V99" s="42"/>
      <c r="W99" s="28"/>
      <c r="X99" s="42"/>
      <c r="Y99" s="43"/>
      <c r="Z99" s="28"/>
      <c r="AA99" s="28"/>
      <c r="AB99" s="28"/>
      <c r="AC99" s="28"/>
      <c r="AD99" s="42"/>
      <c r="AE99" s="42"/>
      <c r="AF99" s="42"/>
      <c r="AG99" s="42"/>
      <c r="AH99" s="42">
        <v>40</v>
      </c>
      <c r="AI99" s="42"/>
      <c r="AJ99" s="42"/>
      <c r="AK99" s="33"/>
      <c r="AL99" s="28"/>
      <c r="AM99" s="28"/>
      <c r="AN99" s="28"/>
      <c r="AO99" s="28"/>
      <c r="AP99" s="28"/>
      <c r="AQ99" s="28"/>
      <c r="AR99" s="42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30"/>
      <c r="CF99" s="30"/>
    </row>
    <row r="100" spans="1:84" ht="16.149999999999999" thickBot="1" x14ac:dyDescent="0.35">
      <c r="A100" s="18" t="s">
        <v>84</v>
      </c>
      <c r="B100" s="19" t="s">
        <v>85</v>
      </c>
      <c r="C100" s="19" t="s">
        <v>86</v>
      </c>
      <c r="D100" s="18" t="s">
        <v>234</v>
      </c>
      <c r="E100" s="20" t="s">
        <v>232</v>
      </c>
      <c r="F100" s="31"/>
      <c r="G100" s="28"/>
      <c r="H100" s="28"/>
      <c r="I100" s="28"/>
      <c r="J100" s="28"/>
      <c r="K100" s="28"/>
      <c r="L100" s="28"/>
      <c r="M100" s="28"/>
      <c r="N100" s="28"/>
      <c r="O100" s="42"/>
      <c r="P100" s="28"/>
      <c r="Q100" s="28"/>
      <c r="R100" s="28"/>
      <c r="S100" s="28"/>
      <c r="T100" s="28"/>
      <c r="U100" s="42"/>
      <c r="V100" s="42"/>
      <c r="W100" s="28"/>
      <c r="X100" s="42"/>
      <c r="Y100" s="43"/>
      <c r="Z100" s="28"/>
      <c r="AA100" s="28"/>
      <c r="AB100" s="28"/>
      <c r="AC100" s="28"/>
      <c r="AD100" s="42"/>
      <c r="AE100" s="42"/>
      <c r="AF100" s="42"/>
      <c r="AG100" s="42"/>
      <c r="AH100" s="42"/>
      <c r="AI100" s="42"/>
      <c r="AJ100" s="42"/>
      <c r="AK100" s="33"/>
      <c r="AL100" s="28"/>
      <c r="AM100" s="28"/>
      <c r="AN100" s="28"/>
      <c r="AO100" s="28"/>
      <c r="AP100" s="28"/>
      <c r="AQ100" s="28"/>
      <c r="AR100" s="42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30"/>
      <c r="CF100" s="30"/>
    </row>
    <row r="101" spans="1:84" ht="15" thickBot="1" x14ac:dyDescent="0.35">
      <c r="A101" s="18" t="s">
        <v>84</v>
      </c>
      <c r="B101" s="19" t="s">
        <v>85</v>
      </c>
      <c r="C101" s="19" t="s">
        <v>86</v>
      </c>
      <c r="D101" s="18" t="s">
        <v>235</v>
      </c>
      <c r="E101" s="20" t="s">
        <v>235</v>
      </c>
      <c r="F101" s="31"/>
      <c r="G101" s="32">
        <v>16</v>
      </c>
      <c r="H101" s="32">
        <v>10.199999999999999</v>
      </c>
      <c r="I101" s="28"/>
      <c r="J101" s="28"/>
      <c r="K101" s="32">
        <v>4.5999999999999996</v>
      </c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>
        <v>19.47</v>
      </c>
      <c r="Y101" s="29">
        <v>0.03</v>
      </c>
      <c r="Z101" s="28"/>
      <c r="AA101" s="28"/>
      <c r="AB101" s="28"/>
      <c r="AC101" s="28"/>
      <c r="AD101" s="33"/>
      <c r="AE101" s="33"/>
      <c r="AF101" s="28">
        <v>2.14</v>
      </c>
      <c r="AG101" s="28">
        <v>0.05</v>
      </c>
      <c r="AH101" s="28">
        <v>21.86</v>
      </c>
      <c r="AI101" s="28">
        <v>0.36</v>
      </c>
      <c r="AJ101" s="28"/>
      <c r="AK101" s="28"/>
      <c r="AL101" s="28"/>
      <c r="AM101" s="28"/>
      <c r="AN101" s="28"/>
      <c r="AO101" s="28"/>
      <c r="AP101" s="28"/>
      <c r="AQ101" s="28"/>
      <c r="AR101" s="28">
        <v>1100</v>
      </c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30"/>
      <c r="CF101" s="30"/>
    </row>
    <row r="102" spans="1:84" ht="15" thickBot="1" x14ac:dyDescent="0.35">
      <c r="A102" s="18" t="s">
        <v>84</v>
      </c>
      <c r="B102" s="19" t="s">
        <v>85</v>
      </c>
      <c r="C102" s="19" t="s">
        <v>86</v>
      </c>
      <c r="D102" s="18" t="s">
        <v>236</v>
      </c>
      <c r="E102" s="20" t="s">
        <v>236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9"/>
      <c r="Z102" s="28"/>
      <c r="AA102" s="28"/>
      <c r="AB102" s="28"/>
      <c r="AC102" s="28"/>
      <c r="AD102" s="33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30"/>
      <c r="CF102" s="30"/>
    </row>
    <row r="103" spans="1:84" ht="58.2" thickBot="1" x14ac:dyDescent="0.35">
      <c r="A103" s="18" t="s">
        <v>84</v>
      </c>
      <c r="B103" s="19" t="s">
        <v>85</v>
      </c>
      <c r="C103" s="19" t="s">
        <v>86</v>
      </c>
      <c r="D103" s="1" t="s">
        <v>237</v>
      </c>
      <c r="E103" s="21" t="s">
        <v>238</v>
      </c>
      <c r="F103" s="28">
        <f>AVERAGE(1814, 3629)</f>
        <v>2721.5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9"/>
      <c r="Z103" s="28"/>
      <c r="AA103" s="28"/>
      <c r="AB103" s="28"/>
      <c r="AC103" s="28"/>
      <c r="AD103" s="28"/>
      <c r="AE103" s="28"/>
      <c r="AF103" s="28"/>
      <c r="AG103" s="28"/>
      <c r="AH103" s="28">
        <f>AVERAGE(20,30)</f>
        <v>25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 t="s">
        <v>239</v>
      </c>
      <c r="CB103" s="28"/>
      <c r="CC103" s="28"/>
      <c r="CD103" s="28"/>
      <c r="CE103" s="30"/>
      <c r="CF103" s="30"/>
    </row>
    <row r="104" spans="1:84" ht="15" thickBot="1" x14ac:dyDescent="0.35">
      <c r="A104" s="18" t="s">
        <v>84</v>
      </c>
      <c r="B104" s="19" t="s">
        <v>85</v>
      </c>
      <c r="C104" s="19" t="s">
        <v>86</v>
      </c>
      <c r="D104" s="1" t="s">
        <v>240</v>
      </c>
      <c r="E104" s="21" t="s">
        <v>327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28">
        <v>3.23</v>
      </c>
      <c r="P104" s="28"/>
      <c r="Q104" s="28"/>
      <c r="R104" s="28"/>
      <c r="S104" s="28"/>
      <c r="T104" s="28"/>
      <c r="U104" s="28"/>
      <c r="V104" s="28">
        <v>157</v>
      </c>
      <c r="W104" s="28"/>
      <c r="X104" s="28">
        <v>4.3</v>
      </c>
      <c r="Y104" s="29"/>
      <c r="Z104" s="28"/>
      <c r="AA104" s="28"/>
      <c r="AB104" s="28">
        <v>4</v>
      </c>
      <c r="AC104" s="28">
        <v>1.6000000000000001E-3</v>
      </c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30"/>
      <c r="CF104" s="30"/>
    </row>
    <row r="105" spans="1:84" ht="15" thickBot="1" x14ac:dyDescent="0.35">
      <c r="A105" s="18" t="s">
        <v>84</v>
      </c>
      <c r="B105" s="19" t="s">
        <v>85</v>
      </c>
      <c r="C105" s="19" t="s">
        <v>86</v>
      </c>
      <c r="D105" s="18" t="s">
        <v>241</v>
      </c>
      <c r="E105" s="20" t="s">
        <v>242</v>
      </c>
      <c r="F105" s="31"/>
      <c r="G105" s="32">
        <v>50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>
        <v>15.53</v>
      </c>
      <c r="Y105" s="29">
        <v>0.03</v>
      </c>
      <c r="Z105" s="28"/>
      <c r="AA105" s="28"/>
      <c r="AB105" s="28"/>
      <c r="AC105" s="28"/>
      <c r="AD105" s="33"/>
      <c r="AE105" s="33"/>
      <c r="AF105" s="28">
        <v>6.81</v>
      </c>
      <c r="AG105" s="28">
        <v>0.03</v>
      </c>
      <c r="AH105" s="28">
        <v>31.16</v>
      </c>
      <c r="AI105" s="28">
        <v>0</v>
      </c>
      <c r="AJ105" s="28"/>
      <c r="AK105" s="28"/>
      <c r="AL105" s="28"/>
      <c r="AM105" s="28"/>
      <c r="AN105" s="28"/>
      <c r="AO105" s="28"/>
      <c r="AP105" s="28"/>
      <c r="AQ105" s="28"/>
      <c r="AR105" s="28">
        <v>870</v>
      </c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30"/>
      <c r="CF105" s="30"/>
    </row>
    <row r="106" spans="1:84" ht="15" thickBot="1" x14ac:dyDescent="0.35">
      <c r="A106" s="18" t="s">
        <v>84</v>
      </c>
      <c r="B106" s="19" t="s">
        <v>85</v>
      </c>
      <c r="C106" s="19" t="s">
        <v>86</v>
      </c>
      <c r="D106" s="18" t="s">
        <v>243</v>
      </c>
      <c r="E106" s="20" t="s">
        <v>242</v>
      </c>
      <c r="F106" s="31"/>
      <c r="G106" s="32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Z106" s="28"/>
      <c r="AA106" s="28"/>
      <c r="AB106" s="28"/>
      <c r="AC106" s="28"/>
      <c r="AD106" s="33"/>
      <c r="AE106" s="33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30"/>
      <c r="CF106" s="30"/>
    </row>
    <row r="107" spans="1:84" ht="15" thickBot="1" x14ac:dyDescent="0.35">
      <c r="A107" s="18" t="s">
        <v>84</v>
      </c>
      <c r="B107" s="19" t="s">
        <v>85</v>
      </c>
      <c r="C107" s="19" t="s">
        <v>86</v>
      </c>
      <c r="D107" s="18" t="s">
        <v>244</v>
      </c>
      <c r="E107" s="20" t="s">
        <v>244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9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30"/>
      <c r="CF107" s="30"/>
    </row>
    <row r="108" spans="1:84" ht="15" thickBot="1" x14ac:dyDescent="0.35">
      <c r="A108" s="18" t="s">
        <v>84</v>
      </c>
      <c r="B108" s="19" t="s">
        <v>85</v>
      </c>
      <c r="C108" s="19" t="s">
        <v>86</v>
      </c>
      <c r="D108" s="18" t="s">
        <v>245</v>
      </c>
      <c r="E108" s="20" t="s">
        <v>330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9"/>
      <c r="Z108" s="28"/>
      <c r="AA108" s="28"/>
      <c r="AB108" s="28"/>
      <c r="AC108" s="28"/>
      <c r="AD108" s="33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30"/>
      <c r="CF108" s="30"/>
    </row>
    <row r="109" spans="1:84" ht="15" thickBot="1" x14ac:dyDescent="0.35">
      <c r="A109" s="18" t="s">
        <v>84</v>
      </c>
      <c r="B109" s="19" t="s">
        <v>85</v>
      </c>
      <c r="C109" s="19" t="s">
        <v>86</v>
      </c>
      <c r="D109" s="1" t="s">
        <v>246</v>
      </c>
      <c r="E109" s="21" t="s">
        <v>247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9"/>
      <c r="Z109" s="28"/>
      <c r="AA109" s="28"/>
      <c r="AB109" s="28"/>
      <c r="AC109" s="28"/>
      <c r="AD109" s="28"/>
      <c r="AE109" s="28"/>
      <c r="AF109" s="28"/>
      <c r="AG109" s="28"/>
      <c r="AH109" s="28">
        <f>AVERAGE(40,50)</f>
        <v>45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30"/>
      <c r="CF109" s="30"/>
    </row>
    <row r="110" spans="1:84" ht="16.149999999999999" thickBot="1" x14ac:dyDescent="0.35">
      <c r="A110" s="18" t="s">
        <v>84</v>
      </c>
      <c r="B110" s="19" t="s">
        <v>85</v>
      </c>
      <c r="C110" s="19" t="s">
        <v>86</v>
      </c>
      <c r="D110" s="22" t="s">
        <v>248</v>
      </c>
      <c r="E110" s="23" t="s">
        <v>248</v>
      </c>
      <c r="F110" s="31"/>
      <c r="G110" s="28"/>
      <c r="H110" s="28"/>
      <c r="I110" s="28"/>
      <c r="J110" s="28"/>
      <c r="K110" s="28"/>
      <c r="L110" s="31"/>
      <c r="M110" s="31"/>
      <c r="N110" s="28"/>
      <c r="O110" s="34">
        <v>5.61</v>
      </c>
      <c r="P110" s="31"/>
      <c r="Q110" s="35">
        <v>48.49</v>
      </c>
      <c r="R110" s="36">
        <v>39.03</v>
      </c>
      <c r="S110" s="37"/>
      <c r="T110" s="36">
        <v>3.19</v>
      </c>
      <c r="U110" s="34">
        <v>48.29</v>
      </c>
      <c r="V110" s="34">
        <v>112</v>
      </c>
      <c r="W110" s="28"/>
      <c r="X110" s="34">
        <v>3.53</v>
      </c>
      <c r="Y110" s="38"/>
      <c r="Z110" s="28"/>
      <c r="AA110" s="28"/>
      <c r="AB110" s="28"/>
      <c r="AC110" s="28"/>
      <c r="AD110" s="35">
        <v>38.49</v>
      </c>
      <c r="AE110" s="34">
        <v>115.89</v>
      </c>
      <c r="AF110" s="34">
        <v>0.42</v>
      </c>
      <c r="AG110" s="34"/>
      <c r="AH110" s="34"/>
      <c r="AI110" s="34"/>
      <c r="AJ110" s="34"/>
      <c r="AK110" s="33"/>
      <c r="AL110" s="28"/>
      <c r="AM110" s="28"/>
      <c r="AN110" s="28"/>
      <c r="AO110" s="28"/>
      <c r="AP110" s="28"/>
      <c r="AQ110" s="28"/>
      <c r="AR110" s="34">
        <v>840</v>
      </c>
      <c r="AS110" s="28"/>
      <c r="AT110" s="34">
        <v>38.49</v>
      </c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30"/>
      <c r="CF110" s="30"/>
    </row>
    <row r="111" spans="1:84" ht="15" thickBot="1" x14ac:dyDescent="0.35">
      <c r="A111" s="18" t="s">
        <v>84</v>
      </c>
      <c r="B111" s="19" t="s">
        <v>85</v>
      </c>
      <c r="C111" s="19" t="s">
        <v>86</v>
      </c>
      <c r="D111" s="1" t="s">
        <v>249</v>
      </c>
      <c r="E111" s="21" t="s">
        <v>289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141.19999999999999</v>
      </c>
      <c r="W111" s="28"/>
      <c r="X111" s="28">
        <v>5.4</v>
      </c>
      <c r="Y111" s="29"/>
      <c r="Z111" s="28"/>
      <c r="AA111" s="28">
        <v>2</v>
      </c>
      <c r="AB111" s="28"/>
      <c r="AC111" s="28"/>
      <c r="AD111" s="28"/>
      <c r="AE111" s="28">
        <v>46</v>
      </c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>
        <v>880</v>
      </c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30"/>
      <c r="CF111" s="30"/>
    </row>
    <row r="112" spans="1:84" ht="15" thickBot="1" x14ac:dyDescent="0.35">
      <c r="A112" s="18" t="s">
        <v>84</v>
      </c>
      <c r="B112" s="19" t="s">
        <v>85</v>
      </c>
      <c r="C112" s="19" t="s">
        <v>86</v>
      </c>
      <c r="D112" s="18" t="s">
        <v>250</v>
      </c>
      <c r="E112" s="20" t="s">
        <v>251</v>
      </c>
      <c r="F112" s="31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9"/>
      <c r="Z112" s="28"/>
      <c r="AA112" s="28"/>
      <c r="AB112" s="28"/>
      <c r="AC112" s="28"/>
      <c r="AD112" s="33"/>
      <c r="AE112" s="33"/>
      <c r="AF112" s="28"/>
      <c r="AG112" s="28"/>
      <c r="AH112" s="28">
        <f>AVERAGE(45,55)</f>
        <v>50</v>
      </c>
      <c r="AI112" s="28"/>
      <c r="AJ112" s="28"/>
      <c r="AK112" s="33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30"/>
      <c r="CF112" s="30"/>
    </row>
    <row r="113" spans="1:84" ht="15" thickBot="1" x14ac:dyDescent="0.35">
      <c r="A113" s="18" t="s">
        <v>84</v>
      </c>
      <c r="B113" s="19" t="s">
        <v>85</v>
      </c>
      <c r="C113" s="19" t="s">
        <v>86</v>
      </c>
      <c r="D113" s="18" t="s">
        <v>252</v>
      </c>
      <c r="E113" s="20" t="s">
        <v>253</v>
      </c>
      <c r="F113" s="31"/>
      <c r="G113" s="28"/>
      <c r="H113" s="32">
        <v>7</v>
      </c>
      <c r="I113" s="32">
        <v>52.6</v>
      </c>
      <c r="J113" s="32">
        <v>23.4</v>
      </c>
      <c r="K113" s="32">
        <v>0.56999999999999995</v>
      </c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>
        <v>29.8</v>
      </c>
      <c r="Y113" s="29">
        <v>0.12</v>
      </c>
      <c r="Z113" s="28"/>
      <c r="AA113" s="28"/>
      <c r="AB113" s="28"/>
      <c r="AC113" s="28"/>
      <c r="AD113" s="33"/>
      <c r="AE113" s="33"/>
      <c r="AF113" s="28">
        <v>9.7799999999999994</v>
      </c>
      <c r="AG113" s="28">
        <v>0.06</v>
      </c>
      <c r="AH113" s="28">
        <v>21.13</v>
      </c>
      <c r="AI113" s="28">
        <v>2.37</v>
      </c>
      <c r="AJ113" s="28"/>
      <c r="AK113" s="28"/>
      <c r="AL113" s="28"/>
      <c r="AM113" s="28"/>
      <c r="AN113" s="28"/>
      <c r="AO113" s="28"/>
      <c r="AP113" s="28"/>
      <c r="AQ113" s="28"/>
      <c r="AR113" s="28">
        <v>940</v>
      </c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30"/>
      <c r="CF113" s="30"/>
    </row>
    <row r="114" spans="1:84" ht="15" thickBot="1" x14ac:dyDescent="0.35">
      <c r="A114" s="18" t="s">
        <v>84</v>
      </c>
      <c r="B114" s="19" t="s">
        <v>85</v>
      </c>
      <c r="C114" s="19" t="s">
        <v>86</v>
      </c>
      <c r="D114" s="18" t="s">
        <v>254</v>
      </c>
      <c r="E114" s="20" t="s">
        <v>253</v>
      </c>
      <c r="F114" s="31"/>
      <c r="G114" s="28"/>
      <c r="H114" s="32"/>
      <c r="I114" s="32"/>
      <c r="J114" s="32"/>
      <c r="K114" s="32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9"/>
      <c r="Z114" s="28"/>
      <c r="AA114" s="28"/>
      <c r="AB114" s="28"/>
      <c r="AC114" s="28"/>
      <c r="AD114" s="33"/>
      <c r="AE114" s="33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30"/>
      <c r="CF114" s="30"/>
    </row>
    <row r="115" spans="1:84" ht="15" thickBot="1" x14ac:dyDescent="0.35">
      <c r="A115" s="18" t="s">
        <v>84</v>
      </c>
      <c r="B115" s="19" t="s">
        <v>85</v>
      </c>
      <c r="C115" s="19" t="s">
        <v>86</v>
      </c>
      <c r="D115" s="18" t="s">
        <v>255</v>
      </c>
      <c r="E115" s="20" t="s">
        <v>255</v>
      </c>
      <c r="F115" s="31"/>
      <c r="G115" s="28"/>
      <c r="H115" s="32">
        <v>5.7</v>
      </c>
      <c r="I115" s="32">
        <v>52.7</v>
      </c>
      <c r="J115" s="32">
        <v>26.9</v>
      </c>
      <c r="K115" s="32">
        <v>0.6</v>
      </c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>
        <v>24.57</v>
      </c>
      <c r="Y115" s="29">
        <v>0.42</v>
      </c>
      <c r="Z115" s="28"/>
      <c r="AA115" s="28"/>
      <c r="AB115" s="28"/>
      <c r="AC115" s="28"/>
      <c r="AD115" s="33"/>
      <c r="AE115" s="28"/>
      <c r="AF115" s="28">
        <v>1.98</v>
      </c>
      <c r="AG115" s="28">
        <v>0.02</v>
      </c>
      <c r="AH115" s="28">
        <v>19.059999999999999</v>
      </c>
      <c r="AI115" s="28">
        <v>7.0000000000000007E-2</v>
      </c>
      <c r="AJ115" s="28"/>
      <c r="AK115" s="28"/>
      <c r="AL115" s="28"/>
      <c r="AM115" s="28"/>
      <c r="AN115" s="28"/>
      <c r="AO115" s="28"/>
      <c r="AP115" s="28"/>
      <c r="AQ115" s="28"/>
      <c r="AR115" s="28">
        <v>940</v>
      </c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30"/>
      <c r="CF115" s="30"/>
    </row>
    <row r="116" spans="1:84" ht="15" thickBot="1" x14ac:dyDescent="0.35">
      <c r="A116" s="18" t="s">
        <v>84</v>
      </c>
      <c r="B116" s="19" t="s">
        <v>85</v>
      </c>
      <c r="C116" s="19" t="s">
        <v>86</v>
      </c>
      <c r="D116" s="1" t="s">
        <v>256</v>
      </c>
      <c r="E116" s="21" t="s">
        <v>257</v>
      </c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>
        <v>162</v>
      </c>
      <c r="W116" s="28"/>
      <c r="X116" s="28">
        <v>6</v>
      </c>
      <c r="Y116" s="29"/>
      <c r="Z116" s="28"/>
      <c r="AA116" s="28">
        <v>0.14000000000000001</v>
      </c>
      <c r="AB116" s="28"/>
      <c r="AC116" s="28"/>
      <c r="AD116" s="28"/>
      <c r="AE116" s="28">
        <v>98</v>
      </c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>
        <v>880</v>
      </c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30"/>
      <c r="CF116" s="30"/>
    </row>
    <row r="117" spans="1:84" ht="15" thickBot="1" x14ac:dyDescent="0.35">
      <c r="A117" s="18" t="s">
        <v>84</v>
      </c>
      <c r="B117" s="19" t="s">
        <v>85</v>
      </c>
      <c r="C117" s="19" t="s">
        <v>86</v>
      </c>
      <c r="D117" s="1" t="s">
        <v>258</v>
      </c>
      <c r="E117" s="21" t="s">
        <v>259</v>
      </c>
      <c r="F117" s="28"/>
      <c r="G117" s="28">
        <v>9.4</v>
      </c>
      <c r="H117" s="28">
        <v>3.1</v>
      </c>
      <c r="I117" s="28">
        <v>16.600000000000001</v>
      </c>
      <c r="J117" s="28">
        <v>68.599999999999994</v>
      </c>
      <c r="K117" s="28">
        <v>0.8</v>
      </c>
      <c r="L117" s="28"/>
      <c r="M117" s="28">
        <v>0</v>
      </c>
      <c r="N117" s="28">
        <v>0</v>
      </c>
      <c r="O117" s="28">
        <v>12.26</v>
      </c>
      <c r="P117" s="28">
        <v>13.5</v>
      </c>
      <c r="Q117" s="28">
        <v>17.3</v>
      </c>
      <c r="R117" s="28">
        <v>70.2</v>
      </c>
      <c r="S117" s="28"/>
      <c r="T117" s="28"/>
      <c r="U117" s="28">
        <v>58</v>
      </c>
      <c r="V117" s="28">
        <v>172</v>
      </c>
      <c r="W117" s="28"/>
      <c r="X117" s="28">
        <v>4.13</v>
      </c>
      <c r="Y117" s="29"/>
      <c r="Z117" s="28" t="s">
        <v>104</v>
      </c>
      <c r="AA117" s="28">
        <v>-13</v>
      </c>
      <c r="AB117" s="28">
        <v>-5</v>
      </c>
      <c r="AC117" s="28">
        <v>1.4999999999999999E-2</v>
      </c>
      <c r="AD117" s="28">
        <v>40.365000000000002</v>
      </c>
      <c r="AE117" s="28">
        <v>116</v>
      </c>
      <c r="AF117" s="28">
        <v>0.37</v>
      </c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>
        <v>874.2</v>
      </c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30"/>
      <c r="CF117" s="30"/>
    </row>
    <row r="118" spans="1:84" ht="15" thickBot="1" x14ac:dyDescent="0.35">
      <c r="A118" s="18" t="s">
        <v>84</v>
      </c>
      <c r="B118" s="19" t="s">
        <v>85</v>
      </c>
      <c r="C118" s="19" t="s">
        <v>86</v>
      </c>
      <c r="D118" s="18" t="s">
        <v>260</v>
      </c>
      <c r="E118" s="20" t="s">
        <v>261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9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30"/>
      <c r="CF118" s="30"/>
    </row>
    <row r="119" spans="1:84" ht="15" thickBot="1" x14ac:dyDescent="0.35">
      <c r="A119" s="18" t="s">
        <v>84</v>
      </c>
      <c r="B119" s="19" t="s">
        <v>85</v>
      </c>
      <c r="C119" s="19" t="s">
        <v>86</v>
      </c>
      <c r="D119" s="1" t="s">
        <v>262</v>
      </c>
      <c r="E119" s="21" t="s">
        <v>217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>
        <v>48</v>
      </c>
      <c r="W119" s="28"/>
      <c r="X119" s="28"/>
      <c r="Y119" s="29"/>
      <c r="Z119" s="28"/>
      <c r="AA119" s="28">
        <v>3</v>
      </c>
      <c r="AB119" s="28"/>
      <c r="AC119" s="28"/>
      <c r="AD119" s="28">
        <v>39.58</v>
      </c>
      <c r="AE119" s="28">
        <v>82.9</v>
      </c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30"/>
      <c r="CF119" s="30"/>
    </row>
    <row r="120" spans="1:84" ht="15" thickBot="1" x14ac:dyDescent="0.35">
      <c r="A120" s="18" t="s">
        <v>84</v>
      </c>
      <c r="B120" s="19" t="s">
        <v>85</v>
      </c>
      <c r="C120" s="19" t="s">
        <v>86</v>
      </c>
      <c r="D120" s="1" t="s">
        <v>263</v>
      </c>
      <c r="E120" s="21" t="s">
        <v>264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>
        <v>15.5</v>
      </c>
      <c r="Y120" s="29">
        <v>0.06</v>
      </c>
      <c r="Z120" s="28"/>
      <c r="AA120" s="28"/>
      <c r="AB120" s="28"/>
      <c r="AC120" s="28"/>
      <c r="AD120" s="28"/>
      <c r="AE120" s="28"/>
      <c r="AF120" s="28">
        <v>3.49</v>
      </c>
      <c r="AG120" s="28">
        <v>0.06</v>
      </c>
      <c r="AH120" s="28">
        <v>41.64</v>
      </c>
      <c r="AI120" s="28">
        <v>3.78</v>
      </c>
      <c r="AJ120" s="28"/>
      <c r="AK120" s="28"/>
      <c r="AL120" s="28"/>
      <c r="AM120" s="28"/>
      <c r="AN120" s="28"/>
      <c r="AO120" s="28"/>
      <c r="AP120" s="28"/>
      <c r="AQ120" s="28"/>
      <c r="AR120" s="28">
        <v>940</v>
      </c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30"/>
      <c r="CF120" s="30"/>
    </row>
    <row r="121" spans="1:84" ht="15" thickBot="1" x14ac:dyDescent="0.35">
      <c r="A121" s="18" t="s">
        <v>84</v>
      </c>
      <c r="B121" s="19" t="s">
        <v>85</v>
      </c>
      <c r="C121" s="19" t="s">
        <v>86</v>
      </c>
      <c r="D121" s="1" t="s">
        <v>265</v>
      </c>
      <c r="E121" s="21" t="s">
        <v>264</v>
      </c>
      <c r="F121" s="28">
        <v>2000</v>
      </c>
      <c r="G121" s="28">
        <v>8.23</v>
      </c>
      <c r="H121" s="28">
        <v>1.72</v>
      </c>
      <c r="I121" s="28">
        <v>29.01</v>
      </c>
      <c r="J121" s="28">
        <v>2.57</v>
      </c>
      <c r="K121" s="28">
        <v>0</v>
      </c>
      <c r="L121" s="28"/>
      <c r="M121" s="28"/>
      <c r="N121" s="28">
        <v>42.05</v>
      </c>
      <c r="O121" s="28"/>
      <c r="P121" s="28">
        <v>65.92</v>
      </c>
      <c r="Q121" s="28">
        <v>29.01</v>
      </c>
      <c r="R121" s="28">
        <v>2.57</v>
      </c>
      <c r="S121" s="28"/>
      <c r="T121" s="28"/>
      <c r="U121" s="28"/>
      <c r="V121" s="28"/>
      <c r="W121" s="28"/>
      <c r="X121" s="28"/>
      <c r="Y121" s="29"/>
      <c r="Z121" s="28"/>
      <c r="AA121" s="28"/>
      <c r="AB121" s="28"/>
      <c r="AC121" s="28"/>
      <c r="AD121" s="28"/>
      <c r="AE121" s="28">
        <v>29.86</v>
      </c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>
        <v>39.39</v>
      </c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>
        <v>14.19</v>
      </c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30"/>
      <c r="CF121" s="30"/>
    </row>
    <row r="122" spans="1:84" ht="15" thickBot="1" x14ac:dyDescent="0.35">
      <c r="A122" s="18" t="s">
        <v>84</v>
      </c>
      <c r="B122" s="19" t="s">
        <v>85</v>
      </c>
      <c r="C122" s="19" t="s">
        <v>86</v>
      </c>
      <c r="D122" s="24" t="s">
        <v>266</v>
      </c>
      <c r="E122" s="20" t="s">
        <v>266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9"/>
      <c r="Z122" s="28"/>
      <c r="AA122" s="28"/>
      <c r="AB122" s="28"/>
      <c r="AC122" s="28"/>
      <c r="AD122" s="33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30"/>
      <c r="CF122" s="30"/>
    </row>
    <row r="123" spans="1:84" ht="43.8" thickBot="1" x14ac:dyDescent="0.35">
      <c r="A123" s="18" t="s">
        <v>84</v>
      </c>
      <c r="B123" s="19" t="s">
        <v>85</v>
      </c>
      <c r="C123" s="19" t="s">
        <v>86</v>
      </c>
      <c r="D123" s="1" t="s">
        <v>267</v>
      </c>
      <c r="E123" s="21" t="s">
        <v>268</v>
      </c>
      <c r="F123" s="28"/>
      <c r="G123" s="28">
        <v>13.6</v>
      </c>
      <c r="H123" s="28">
        <v>16.7</v>
      </c>
      <c r="I123" s="28">
        <v>40.1</v>
      </c>
      <c r="J123" s="28">
        <v>26.3</v>
      </c>
      <c r="K123" s="28">
        <v>0.3</v>
      </c>
      <c r="L123" s="28"/>
      <c r="M123" s="28">
        <v>0.2</v>
      </c>
      <c r="N123" s="28">
        <v>0</v>
      </c>
      <c r="O123" s="28">
        <v>13.42</v>
      </c>
      <c r="P123" s="28">
        <v>31.2</v>
      </c>
      <c r="Q123" s="28">
        <v>41.1</v>
      </c>
      <c r="R123" s="28">
        <v>27.7</v>
      </c>
      <c r="S123" s="28"/>
      <c r="T123" s="28"/>
      <c r="U123" s="28">
        <v>59.6</v>
      </c>
      <c r="V123" s="28">
        <v>166.8</v>
      </c>
      <c r="W123" s="28"/>
      <c r="X123" s="28">
        <v>4.4400000000000004</v>
      </c>
      <c r="Y123" s="29"/>
      <c r="Z123" s="28" t="s">
        <v>104</v>
      </c>
      <c r="AA123" s="28">
        <v>10</v>
      </c>
      <c r="AB123" s="28">
        <v>12</v>
      </c>
      <c r="AC123" s="28">
        <v>1E-3</v>
      </c>
      <c r="AD123" s="28">
        <v>38.741</v>
      </c>
      <c r="AE123" s="28">
        <v>98</v>
      </c>
      <c r="AF123" s="28">
        <v>0.42</v>
      </c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>
        <v>878.2</v>
      </c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30"/>
      <c r="CF123" s="30"/>
    </row>
    <row r="124" spans="1:84" ht="29.4" thickBot="1" x14ac:dyDescent="0.35">
      <c r="A124" s="18" t="s">
        <v>84</v>
      </c>
      <c r="B124" s="19" t="s">
        <v>85</v>
      </c>
      <c r="C124" s="19" t="s">
        <v>86</v>
      </c>
      <c r="D124" s="1" t="s">
        <v>269</v>
      </c>
      <c r="E124" s="21" t="s">
        <v>270</v>
      </c>
      <c r="F124" s="28"/>
      <c r="G124" s="28">
        <v>8.5</v>
      </c>
      <c r="H124" s="28">
        <v>13</v>
      </c>
      <c r="I124" s="28">
        <v>42.2</v>
      </c>
      <c r="J124" s="28">
        <v>29.3</v>
      </c>
      <c r="K124" s="28">
        <v>0.8</v>
      </c>
      <c r="L124" s="28"/>
      <c r="M124" s="28">
        <v>0.3</v>
      </c>
      <c r="N124" s="28">
        <v>0</v>
      </c>
      <c r="O124" s="28">
        <v>13.08</v>
      </c>
      <c r="P124" s="28">
        <v>22.6</v>
      </c>
      <c r="Q124" s="28">
        <v>45.3</v>
      </c>
      <c r="R124" s="28">
        <v>32.1</v>
      </c>
      <c r="S124" s="28"/>
      <c r="T124" s="28"/>
      <c r="U124" s="28">
        <v>53.7</v>
      </c>
      <c r="V124" s="28">
        <v>177</v>
      </c>
      <c r="W124" s="28"/>
      <c r="X124" s="28">
        <v>5.24</v>
      </c>
      <c r="Y124" s="29"/>
      <c r="Z124" s="28" t="s">
        <v>271</v>
      </c>
      <c r="AA124" s="28">
        <v>5</v>
      </c>
      <c r="AB124" s="28">
        <v>6</v>
      </c>
      <c r="AC124" s="28">
        <v>1.4E-3</v>
      </c>
      <c r="AD124" s="28">
        <v>38.341999999999999</v>
      </c>
      <c r="AE124" s="28">
        <v>106</v>
      </c>
      <c r="AF124" s="28">
        <v>0.55000000000000004</v>
      </c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>
        <v>886.6</v>
      </c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30"/>
      <c r="CF124" s="30"/>
    </row>
    <row r="125" spans="1:84" ht="15" thickBot="1" x14ac:dyDescent="0.35">
      <c r="A125" s="18" t="s">
        <v>84</v>
      </c>
      <c r="B125" s="19" t="s">
        <v>85</v>
      </c>
      <c r="C125" s="19" t="s">
        <v>86</v>
      </c>
      <c r="D125" s="1" t="s">
        <v>272</v>
      </c>
      <c r="E125" s="21" t="s">
        <v>273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9"/>
      <c r="Z125" s="28"/>
      <c r="AA125" s="28"/>
      <c r="AB125" s="28"/>
      <c r="AC125" s="28"/>
      <c r="AD125" s="28"/>
      <c r="AE125" s="28"/>
      <c r="AF125" s="28"/>
      <c r="AG125" s="28"/>
      <c r="AH125" s="28">
        <f>AVERAGE(12,25)</f>
        <v>18.5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30"/>
      <c r="CF125" s="30"/>
    </row>
    <row r="126" spans="1:84" ht="15" thickBot="1" x14ac:dyDescent="0.35">
      <c r="A126" s="18" t="s">
        <v>84</v>
      </c>
      <c r="B126" s="19" t="s">
        <v>85</v>
      </c>
      <c r="C126" s="19" t="s">
        <v>86</v>
      </c>
      <c r="D126" s="1" t="s">
        <v>274</v>
      </c>
      <c r="E126" s="21" t="s">
        <v>273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>
        <v>0.4</v>
      </c>
      <c r="P126" s="28"/>
      <c r="Q126" s="28"/>
      <c r="R126" s="28"/>
      <c r="S126" s="28"/>
      <c r="T126" s="28"/>
      <c r="U126" s="28"/>
      <c r="V126" s="28">
        <v>160</v>
      </c>
      <c r="W126" s="28"/>
      <c r="X126" s="28">
        <v>4.95</v>
      </c>
      <c r="Y126" s="29"/>
      <c r="Z126" s="28"/>
      <c r="AA126" s="28"/>
      <c r="AB126" s="28">
        <v>0.3</v>
      </c>
      <c r="AC126" s="28">
        <v>5.0000000000000001E-3</v>
      </c>
      <c r="AD126" s="28">
        <v>36.049999999999997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>
        <v>877</v>
      </c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30"/>
      <c r="CF126" s="30"/>
    </row>
    <row r="127" spans="1:84" ht="15" thickBot="1" x14ac:dyDescent="0.35">
      <c r="A127" s="18" t="s">
        <v>84</v>
      </c>
      <c r="B127" s="19" t="s">
        <v>85</v>
      </c>
      <c r="C127" s="19" t="s">
        <v>86</v>
      </c>
      <c r="D127" s="1" t="s">
        <v>275</v>
      </c>
      <c r="E127" s="21" t="s">
        <v>276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28">
        <v>2.58</v>
      </c>
      <c r="P127" s="28"/>
      <c r="Q127" s="28"/>
      <c r="R127" s="28"/>
      <c r="S127" s="28"/>
      <c r="T127" s="28"/>
      <c r="U127" s="28"/>
      <c r="V127" s="28">
        <v>130</v>
      </c>
      <c r="W127" s="28"/>
      <c r="X127" s="28">
        <v>4.58</v>
      </c>
      <c r="Y127" s="29"/>
      <c r="Z127" s="28"/>
      <c r="AA127" s="28">
        <v>1</v>
      </c>
      <c r="AB127" s="28"/>
      <c r="AC127" s="28">
        <v>5.0000000000000001E-3</v>
      </c>
      <c r="AD127" s="28"/>
      <c r="AE127" s="28">
        <v>62</v>
      </c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>
        <v>880.1</v>
      </c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30"/>
      <c r="CF127" s="30"/>
    </row>
    <row r="128" spans="1:84" ht="15" thickBot="1" x14ac:dyDescent="0.35">
      <c r="A128" s="18" t="s">
        <v>84</v>
      </c>
      <c r="B128" s="19" t="s">
        <v>85</v>
      </c>
      <c r="C128" s="19" t="s">
        <v>86</v>
      </c>
      <c r="D128" s="1" t="s">
        <v>277</v>
      </c>
      <c r="E128" s="21" t="s">
        <v>276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9"/>
      <c r="Z128" s="28"/>
      <c r="AA128" s="28"/>
      <c r="AB128" s="28"/>
      <c r="AC128" s="28"/>
      <c r="AD128" s="28"/>
      <c r="AE128" s="28"/>
      <c r="AF128" s="28"/>
      <c r="AG128" s="28"/>
      <c r="AH128" s="28">
        <v>18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30"/>
      <c r="CF128" s="30"/>
    </row>
    <row r="129" spans="1:84" ht="15" thickBot="1" x14ac:dyDescent="0.35">
      <c r="A129" s="18" t="s">
        <v>84</v>
      </c>
      <c r="B129" s="19" t="s">
        <v>85</v>
      </c>
      <c r="C129" s="19" t="s">
        <v>86</v>
      </c>
      <c r="D129" s="1" t="s">
        <v>278</v>
      </c>
      <c r="E129" s="21" t="s">
        <v>279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>
        <v>130</v>
      </c>
      <c r="W129" s="28"/>
      <c r="X129" s="28">
        <v>5.81</v>
      </c>
      <c r="Y129" s="29"/>
      <c r="Z129" s="28"/>
      <c r="AA129" s="28">
        <v>8</v>
      </c>
      <c r="AB129" s="28">
        <v>4</v>
      </c>
      <c r="AC129" s="28"/>
      <c r="AD129" s="28">
        <v>36.5</v>
      </c>
      <c r="AE129" s="28">
        <v>144</v>
      </c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>
        <v>860</v>
      </c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30"/>
      <c r="CF129" s="30"/>
    </row>
    <row r="130" spans="1:84" ht="15" thickBot="1" x14ac:dyDescent="0.35">
      <c r="A130" s="18" t="s">
        <v>84</v>
      </c>
      <c r="B130" s="19" t="s">
        <v>85</v>
      </c>
      <c r="C130" s="19" t="s">
        <v>86</v>
      </c>
      <c r="D130" s="18" t="s">
        <v>280</v>
      </c>
      <c r="E130" s="20" t="s">
        <v>281</v>
      </c>
      <c r="F130" s="31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9"/>
      <c r="Z130" s="28"/>
      <c r="AA130" s="28"/>
      <c r="AB130" s="28"/>
      <c r="AC130" s="28"/>
      <c r="AD130" s="33"/>
      <c r="AE130" s="33"/>
      <c r="AF130" s="28"/>
      <c r="AG130" s="28"/>
      <c r="AH130" s="28"/>
      <c r="AI130" s="28"/>
      <c r="AJ130" s="28">
        <f>AVERAGE(15,34)</f>
        <v>24.5</v>
      </c>
      <c r="AK130" s="33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30"/>
      <c r="CF130" s="30"/>
    </row>
    <row r="131" spans="1:84" ht="15" thickBot="1" x14ac:dyDescent="0.35">
      <c r="A131" s="18" t="s">
        <v>84</v>
      </c>
      <c r="B131" s="19" t="s">
        <v>85</v>
      </c>
      <c r="C131" s="19" t="s">
        <v>86</v>
      </c>
      <c r="D131" s="18" t="s">
        <v>282</v>
      </c>
      <c r="E131" s="20" t="s">
        <v>282</v>
      </c>
      <c r="F131" s="31"/>
      <c r="G131" s="28"/>
      <c r="H131" s="28"/>
      <c r="I131" s="32">
        <v>54.4</v>
      </c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9"/>
      <c r="Z131" s="28"/>
      <c r="AA131" s="28"/>
      <c r="AB131" s="28"/>
      <c r="AC131" s="28"/>
      <c r="AD131" s="33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30"/>
      <c r="CF131" s="30"/>
    </row>
    <row r="132" spans="1:84" ht="15" thickBot="1" x14ac:dyDescent="0.35">
      <c r="A132" s="18" t="s">
        <v>84</v>
      </c>
      <c r="B132" s="19" t="s">
        <v>85</v>
      </c>
      <c r="C132" s="19" t="s">
        <v>86</v>
      </c>
      <c r="D132" s="18" t="s">
        <v>283</v>
      </c>
      <c r="E132" s="20" t="s">
        <v>283</v>
      </c>
      <c r="F132" s="31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>
        <v>120.17</v>
      </c>
      <c r="Y132" s="29">
        <v>0.1</v>
      </c>
      <c r="Z132" s="28"/>
      <c r="AA132" s="28"/>
      <c r="AB132" s="28"/>
      <c r="AC132" s="28"/>
      <c r="AD132" s="33"/>
      <c r="AE132" s="33"/>
      <c r="AF132" s="28">
        <v>6.42</v>
      </c>
      <c r="AG132" s="28">
        <v>0.09</v>
      </c>
      <c r="AH132" s="28">
        <v>24.49</v>
      </c>
      <c r="AI132" s="28">
        <v>3.23</v>
      </c>
      <c r="AJ132" s="28"/>
      <c r="AK132" s="28"/>
      <c r="AL132" s="28"/>
      <c r="AM132" s="28"/>
      <c r="AN132" s="28"/>
      <c r="AO132" s="28"/>
      <c r="AP132" s="28"/>
      <c r="AQ132" s="28"/>
      <c r="AR132" s="28">
        <v>790</v>
      </c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30"/>
      <c r="CF132" s="30"/>
    </row>
    <row r="133" spans="1:84" ht="15" thickBot="1" x14ac:dyDescent="0.35">
      <c r="A133" s="18" t="s">
        <v>84</v>
      </c>
      <c r="B133" s="19" t="s">
        <v>85</v>
      </c>
      <c r="C133" s="19" t="s">
        <v>86</v>
      </c>
      <c r="D133" s="18"/>
      <c r="E133" s="20"/>
      <c r="F133" s="31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9"/>
      <c r="Z133" s="28"/>
      <c r="AA133" s="28"/>
      <c r="AB133" s="28"/>
      <c r="AC133" s="28"/>
      <c r="AD133" s="33"/>
      <c r="AE133" s="33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30"/>
      <c r="CF133" s="30"/>
    </row>
    <row r="134" spans="1:84" ht="15" thickBot="1" x14ac:dyDescent="0.35">
      <c r="A134" s="18" t="s">
        <v>84</v>
      </c>
      <c r="B134" s="19" t="s">
        <v>85</v>
      </c>
      <c r="C134" s="19" t="s">
        <v>86</v>
      </c>
      <c r="D134" s="18" t="s">
        <v>284</v>
      </c>
      <c r="E134" s="20" t="s">
        <v>284</v>
      </c>
      <c r="F134" s="31"/>
      <c r="G134" s="28"/>
      <c r="H134" s="28"/>
      <c r="I134" s="32">
        <v>54.6</v>
      </c>
      <c r="J134" s="28"/>
      <c r="K134" s="32">
        <v>2.4</v>
      </c>
      <c r="L134" s="28"/>
      <c r="M134" s="28"/>
      <c r="N134" s="32">
        <v>0.22</v>
      </c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9"/>
      <c r="Z134" s="28"/>
      <c r="AA134" s="28"/>
      <c r="AB134" s="28"/>
      <c r="AC134" s="28"/>
      <c r="AD134" s="33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30"/>
      <c r="CF134" s="30"/>
    </row>
    <row r="135" spans="1:84" ht="29.4" thickBot="1" x14ac:dyDescent="0.35">
      <c r="A135" s="18" t="s">
        <v>84</v>
      </c>
      <c r="B135" s="19" t="s">
        <v>85</v>
      </c>
      <c r="C135" s="19" t="s">
        <v>86</v>
      </c>
      <c r="D135" s="1" t="s">
        <v>285</v>
      </c>
      <c r="E135" s="21" t="s">
        <v>286</v>
      </c>
      <c r="F135" s="28">
        <f>AVERAGE(3629,9072)</f>
        <v>6350.5</v>
      </c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9"/>
      <c r="Z135" s="28"/>
      <c r="AA135" s="28"/>
      <c r="AB135" s="28"/>
      <c r="AC135" s="28"/>
      <c r="AD135" s="28"/>
      <c r="AE135" s="28"/>
      <c r="AF135" s="28"/>
      <c r="AG135" s="28"/>
      <c r="AH135" s="28">
        <f>AVERAGE(45,60)</f>
        <v>52.5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 t="s">
        <v>287</v>
      </c>
      <c r="CB135" s="28"/>
      <c r="CC135" s="28"/>
      <c r="CD135" s="28"/>
      <c r="CE135" s="30"/>
      <c r="CF135" s="30"/>
    </row>
    <row r="136" spans="1:84" ht="15" thickBot="1" x14ac:dyDescent="0.35">
      <c r="A136" s="18" t="s">
        <v>84</v>
      </c>
      <c r="B136" s="19" t="s">
        <v>85</v>
      </c>
      <c r="C136" s="19" t="s">
        <v>86</v>
      </c>
      <c r="D136" s="1" t="s">
        <v>288</v>
      </c>
      <c r="E136" s="21" t="s">
        <v>289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9"/>
      <c r="Z136" s="28"/>
      <c r="AA136" s="28"/>
      <c r="AB136" s="28"/>
      <c r="AC136" s="28"/>
      <c r="AD136" s="28"/>
      <c r="AE136" s="28"/>
      <c r="AF136" s="28"/>
      <c r="AG136" s="28"/>
      <c r="AH136" s="28">
        <f>AVERAGE(50,65)</f>
        <v>57.5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 t="s">
        <v>290</v>
      </c>
      <c r="CB136" s="28"/>
      <c r="CC136" s="28"/>
      <c r="CD136" s="28"/>
      <c r="CE136" s="30"/>
      <c r="CF136" s="30"/>
    </row>
    <row r="137" spans="1:84" ht="15" thickBot="1" x14ac:dyDescent="0.35">
      <c r="A137" s="18" t="s">
        <v>84</v>
      </c>
      <c r="B137" s="19" t="s">
        <v>85</v>
      </c>
      <c r="C137" s="19" t="s">
        <v>86</v>
      </c>
      <c r="D137" s="1" t="s">
        <v>291</v>
      </c>
      <c r="E137" s="21" t="s">
        <v>292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9"/>
      <c r="Z137" s="28"/>
      <c r="AA137" s="28"/>
      <c r="AB137" s="28"/>
      <c r="AC137" s="28"/>
      <c r="AD137" s="28"/>
      <c r="AE137" s="28"/>
      <c r="AF137" s="28"/>
      <c r="AG137" s="28"/>
      <c r="AH137" s="28">
        <v>23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 t="s">
        <v>293</v>
      </c>
      <c r="CB137" s="28"/>
      <c r="CC137" s="28"/>
      <c r="CD137" s="28"/>
      <c r="CE137" s="30"/>
      <c r="CF137" s="30"/>
    </row>
    <row r="138" spans="1:84" ht="15" thickBot="1" x14ac:dyDescent="0.35">
      <c r="A138" s="18" t="s">
        <v>84</v>
      </c>
      <c r="B138" s="19" t="s">
        <v>85</v>
      </c>
      <c r="C138" s="19" t="s">
        <v>86</v>
      </c>
      <c r="D138" s="18" t="s">
        <v>294</v>
      </c>
      <c r="E138" s="20" t="s">
        <v>295</v>
      </c>
      <c r="F138" s="31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9"/>
      <c r="Z138" s="28"/>
      <c r="AA138" s="28"/>
      <c r="AB138" s="28"/>
      <c r="AC138" s="28"/>
      <c r="AD138" s="33"/>
      <c r="AE138" s="33"/>
      <c r="AF138" s="28"/>
      <c r="AG138" s="28"/>
      <c r="AH138" s="28">
        <f>AVERAGE(15,20)</f>
        <v>17.5</v>
      </c>
      <c r="AI138" s="28"/>
      <c r="AJ138" s="28">
        <v>88.1</v>
      </c>
      <c r="AK138" s="33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30"/>
      <c r="CF138" s="30"/>
    </row>
    <row r="139" spans="1:84" ht="15" thickBot="1" x14ac:dyDescent="0.35">
      <c r="A139" s="18" t="s">
        <v>84</v>
      </c>
      <c r="B139" s="19" t="s">
        <v>85</v>
      </c>
      <c r="C139" s="19" t="s">
        <v>86</v>
      </c>
      <c r="D139" s="1" t="s">
        <v>296</v>
      </c>
      <c r="E139" s="21" t="s">
        <v>297</v>
      </c>
      <c r="F139" s="28">
        <f>AVERAGE(200,350)</f>
        <v>275</v>
      </c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9"/>
      <c r="Z139" s="28"/>
      <c r="AA139" s="28"/>
      <c r="AB139" s="28"/>
      <c r="AC139" s="28"/>
      <c r="AD139" s="28"/>
      <c r="AE139" s="28"/>
      <c r="AF139" s="28"/>
      <c r="AG139" s="28"/>
      <c r="AH139" s="28">
        <f>AVERAGE(50,60)</f>
        <v>55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30"/>
      <c r="CF139" s="30"/>
    </row>
    <row r="140" spans="1:84" ht="15" thickBot="1" x14ac:dyDescent="0.35">
      <c r="A140" s="18" t="s">
        <v>84</v>
      </c>
      <c r="B140" s="19" t="s">
        <v>85</v>
      </c>
      <c r="C140" s="19" t="s">
        <v>86</v>
      </c>
      <c r="D140" s="1" t="s">
        <v>298</v>
      </c>
      <c r="E140" s="21" t="s">
        <v>299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>
        <v>0.6</v>
      </c>
      <c r="P140" s="28"/>
      <c r="Q140" s="28"/>
      <c r="R140" s="28"/>
      <c r="S140" s="28"/>
      <c r="T140" s="28"/>
      <c r="U140" s="28"/>
      <c r="V140" s="28">
        <v>137</v>
      </c>
      <c r="W140" s="28"/>
      <c r="X140" s="28">
        <v>4.8099999999999996</v>
      </c>
      <c r="Y140" s="29"/>
      <c r="Z140" s="28"/>
      <c r="AA140" s="28"/>
      <c r="AB140" s="28">
        <v>-13</v>
      </c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>
        <v>900</v>
      </c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30"/>
      <c r="CF140" s="30"/>
    </row>
    <row r="141" spans="1:84" ht="16.149999999999999" thickBot="1" x14ac:dyDescent="0.35">
      <c r="A141" s="18" t="s">
        <v>84</v>
      </c>
      <c r="B141" s="19" t="s">
        <v>85</v>
      </c>
      <c r="C141" s="19" t="s">
        <v>86</v>
      </c>
      <c r="D141" s="22" t="s">
        <v>300</v>
      </c>
      <c r="E141" s="23" t="s">
        <v>300</v>
      </c>
      <c r="F141" s="31"/>
      <c r="G141" s="28"/>
      <c r="H141" s="28"/>
      <c r="I141" s="28"/>
      <c r="J141" s="28"/>
      <c r="K141" s="28"/>
      <c r="L141" s="31"/>
      <c r="M141" s="31"/>
      <c r="N141" s="28"/>
      <c r="O141" s="34">
        <v>7.15</v>
      </c>
      <c r="P141" s="31"/>
      <c r="Q141" s="35">
        <v>63.84</v>
      </c>
      <c r="R141" s="36">
        <v>25.85</v>
      </c>
      <c r="S141" s="37"/>
      <c r="T141" s="36">
        <v>2.83</v>
      </c>
      <c r="U141" s="34">
        <v>50.45</v>
      </c>
      <c r="V141" s="34">
        <v>105</v>
      </c>
      <c r="W141" s="28"/>
      <c r="X141" s="34">
        <v>4.26</v>
      </c>
      <c r="Y141" s="38"/>
      <c r="Z141" s="28"/>
      <c r="AA141" s="28"/>
      <c r="AB141" s="28"/>
      <c r="AC141" s="28"/>
      <c r="AD141" s="35">
        <v>39.950000000000003</v>
      </c>
      <c r="AE141" s="34">
        <v>104.7</v>
      </c>
      <c r="AF141" s="34">
        <v>0.25</v>
      </c>
      <c r="AG141" s="34"/>
      <c r="AH141" s="34"/>
      <c r="AI141" s="34"/>
      <c r="AJ141" s="34"/>
      <c r="AK141" s="33"/>
      <c r="AL141" s="28"/>
      <c r="AM141" s="28"/>
      <c r="AN141" s="28"/>
      <c r="AO141" s="28"/>
      <c r="AP141" s="28"/>
      <c r="AQ141" s="28"/>
      <c r="AR141" s="34">
        <v>855</v>
      </c>
      <c r="AS141" s="28"/>
      <c r="AT141" s="34">
        <v>39.64</v>
      </c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30"/>
      <c r="CF141" s="30"/>
    </row>
    <row r="142" spans="1:84" ht="15" thickBot="1" x14ac:dyDescent="0.35">
      <c r="A142" s="18" t="s">
        <v>84</v>
      </c>
      <c r="B142" s="19" t="s">
        <v>85</v>
      </c>
      <c r="C142" s="19" t="s">
        <v>86</v>
      </c>
      <c r="D142" s="18" t="s">
        <v>301</v>
      </c>
      <c r="E142" s="20" t="s">
        <v>301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9"/>
      <c r="Z142" s="28"/>
      <c r="AA142" s="28"/>
      <c r="AB142" s="28"/>
      <c r="AC142" s="28"/>
      <c r="AD142" s="33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30"/>
      <c r="CF142" s="30"/>
    </row>
    <row r="143" spans="1:84" ht="15" thickBot="1" x14ac:dyDescent="0.35">
      <c r="A143" s="18" t="s">
        <v>84</v>
      </c>
      <c r="B143" s="19" t="s">
        <v>85</v>
      </c>
      <c r="C143" s="19" t="s">
        <v>86</v>
      </c>
      <c r="D143" s="18" t="s">
        <v>302</v>
      </c>
      <c r="E143" s="20" t="s">
        <v>303</v>
      </c>
      <c r="F143" s="31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9"/>
      <c r="Z143" s="28"/>
      <c r="AA143" s="28"/>
      <c r="AB143" s="28"/>
      <c r="AC143" s="28"/>
      <c r="AD143" s="33"/>
      <c r="AE143" s="33"/>
      <c r="AF143" s="28"/>
      <c r="AG143" s="28"/>
      <c r="AH143" s="28">
        <f>AVERAGE(25,35)</f>
        <v>30</v>
      </c>
      <c r="AI143" s="28"/>
      <c r="AJ143" s="28">
        <v>83.5</v>
      </c>
      <c r="AK143" s="33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30"/>
      <c r="CF143" s="30"/>
    </row>
    <row r="144" spans="1:84" ht="15" thickBot="1" x14ac:dyDescent="0.35">
      <c r="A144" s="18" t="s">
        <v>84</v>
      </c>
      <c r="B144" s="19" t="s">
        <v>85</v>
      </c>
      <c r="C144" s="19" t="s">
        <v>86</v>
      </c>
      <c r="D144" s="1" t="s">
        <v>304</v>
      </c>
      <c r="E144" s="21" t="s">
        <v>305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9"/>
      <c r="Z144" s="28"/>
      <c r="AA144" s="28"/>
      <c r="AB144" s="28"/>
      <c r="AC144" s="28"/>
      <c r="AD144" s="28"/>
      <c r="AE144" s="28"/>
      <c r="AF144" s="28"/>
      <c r="AG144" s="28"/>
      <c r="AH144" s="28">
        <v>10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30"/>
      <c r="CF144" s="30"/>
    </row>
    <row r="145" spans="1:84" ht="15" thickBot="1" x14ac:dyDescent="0.35">
      <c r="A145" s="18" t="s">
        <v>84</v>
      </c>
      <c r="B145" s="19" t="s">
        <v>85</v>
      </c>
      <c r="C145" s="19" t="s">
        <v>86</v>
      </c>
      <c r="D145" s="1" t="s">
        <v>306</v>
      </c>
      <c r="E145" s="21" t="s">
        <v>307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>
        <v>90</v>
      </c>
      <c r="W145" s="28"/>
      <c r="X145" s="28">
        <v>5.17</v>
      </c>
      <c r="Y145" s="29"/>
      <c r="Z145" s="28"/>
      <c r="AA145" s="28">
        <v>6</v>
      </c>
      <c r="AB145" s="28"/>
      <c r="AC145" s="28"/>
      <c r="AD145" s="28">
        <v>39.22</v>
      </c>
      <c r="AE145" s="28">
        <v>77.8</v>
      </c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>
        <v>882.8</v>
      </c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30"/>
      <c r="CF145" s="30"/>
    </row>
    <row r="146" spans="1:84" ht="15" thickBot="1" x14ac:dyDescent="0.35">
      <c r="A146" s="18" t="s">
        <v>84</v>
      </c>
      <c r="B146" s="19" t="s">
        <v>85</v>
      </c>
      <c r="C146" s="19" t="s">
        <v>86</v>
      </c>
      <c r="D146" s="1" t="s">
        <v>308</v>
      </c>
      <c r="E146" s="21" t="s">
        <v>309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>
        <v>0.4</v>
      </c>
      <c r="P146" s="28"/>
      <c r="Q146" s="28"/>
      <c r="R146" s="28"/>
      <c r="S146" s="28"/>
      <c r="T146" s="28"/>
      <c r="U146" s="28"/>
      <c r="V146" s="28">
        <v>90</v>
      </c>
      <c r="W146" s="28"/>
      <c r="X146" s="28">
        <v>4.3</v>
      </c>
      <c r="Y146" s="29"/>
      <c r="Z146" s="28"/>
      <c r="AA146" s="28">
        <v>6</v>
      </c>
      <c r="AB146" s="28"/>
      <c r="AC146" s="28"/>
      <c r="AD146" s="28">
        <v>36.97</v>
      </c>
      <c r="AE146" s="28">
        <v>83.2</v>
      </c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>
        <v>873</v>
      </c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30"/>
      <c r="CF146" s="30"/>
    </row>
    <row r="147" spans="1:84" ht="15" thickBot="1" x14ac:dyDescent="0.35">
      <c r="A147" s="18" t="s">
        <v>84</v>
      </c>
      <c r="B147" s="19" t="s">
        <v>85</v>
      </c>
      <c r="C147" s="19" t="s">
        <v>86</v>
      </c>
      <c r="D147" s="1" t="s">
        <v>310</v>
      </c>
      <c r="E147" s="21" t="s">
        <v>311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9"/>
      <c r="Z147" s="28"/>
      <c r="AA147" s="28"/>
      <c r="AB147" s="28"/>
      <c r="AC147" s="28"/>
      <c r="AD147" s="28"/>
      <c r="AE147" s="28"/>
      <c r="AF147" s="28"/>
      <c r="AG147" s="28"/>
      <c r="AH147" s="28">
        <f>AVERAGE(35,49)</f>
        <v>42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30"/>
      <c r="CF147" s="30"/>
    </row>
    <row r="148" spans="1:84" ht="15" thickBot="1" x14ac:dyDescent="0.35">
      <c r="A148" s="18" t="s">
        <v>84</v>
      </c>
      <c r="B148" s="19" t="s">
        <v>85</v>
      </c>
      <c r="C148" s="19" t="s">
        <v>86</v>
      </c>
      <c r="D148" s="1" t="s">
        <v>312</v>
      </c>
      <c r="E148" s="21" t="s">
        <v>311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>
        <v>0.8</v>
      </c>
      <c r="P148" s="28"/>
      <c r="Q148" s="28"/>
      <c r="R148" s="28"/>
      <c r="S148" s="28"/>
      <c r="T148" s="28"/>
      <c r="U148" s="28"/>
      <c r="V148" s="28">
        <v>165.4</v>
      </c>
      <c r="W148" s="28"/>
      <c r="X148" s="28">
        <v>4.2300000000000004</v>
      </c>
      <c r="Y148" s="29"/>
      <c r="Z148" s="28"/>
      <c r="AA148" s="28"/>
      <c r="AB148" s="28"/>
      <c r="AC148" s="28">
        <v>4.0000000000000002E-4</v>
      </c>
      <c r="AD148" s="28">
        <v>39.81</v>
      </c>
      <c r="AE148" s="28">
        <v>136</v>
      </c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>
        <v>888.5</v>
      </c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30"/>
      <c r="CF148" s="30"/>
    </row>
    <row r="149" spans="1:84" ht="15" thickBot="1" x14ac:dyDescent="0.35">
      <c r="A149" s="18" t="s">
        <v>84</v>
      </c>
      <c r="B149" s="19" t="s">
        <v>85</v>
      </c>
      <c r="C149" s="19" t="s">
        <v>86</v>
      </c>
      <c r="D149" s="18" t="s">
        <v>313</v>
      </c>
      <c r="E149" s="20" t="s">
        <v>313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9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30"/>
      <c r="CF149" s="30"/>
    </row>
    <row r="150" spans="1:84" ht="15" thickBot="1" x14ac:dyDescent="0.35">
      <c r="A150" s="18" t="s">
        <v>84</v>
      </c>
      <c r="B150" s="19" t="s">
        <v>85</v>
      </c>
      <c r="C150" s="19" t="s">
        <v>86</v>
      </c>
      <c r="D150" s="1" t="s">
        <v>314</v>
      </c>
      <c r="E150" s="21" t="s">
        <v>315</v>
      </c>
      <c r="F150" s="28">
        <f>AVERAGE(300, 450)</f>
        <v>375</v>
      </c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9"/>
      <c r="Z150" s="28"/>
      <c r="AA150" s="28"/>
      <c r="AB150" s="28"/>
      <c r="AC150" s="28"/>
      <c r="AD150" s="28"/>
      <c r="AE150" s="28"/>
      <c r="AF150" s="28"/>
      <c r="AG150" s="28"/>
      <c r="AH150" s="28">
        <f>AVERAGE(14,20)</f>
        <v>17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30"/>
      <c r="CF150" s="30"/>
    </row>
    <row r="151" spans="1:84" ht="15" thickBot="1" x14ac:dyDescent="0.35">
      <c r="A151" s="18" t="s">
        <v>84</v>
      </c>
      <c r="B151" s="19" t="s">
        <v>85</v>
      </c>
      <c r="C151" s="19" t="s">
        <v>86</v>
      </c>
      <c r="D151" s="1" t="s">
        <v>316</v>
      </c>
      <c r="E151" s="21" t="s">
        <v>317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>
        <v>185</v>
      </c>
      <c r="W151" s="28"/>
      <c r="X151" s="28">
        <v>2.5</v>
      </c>
      <c r="Y151" s="29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>
        <v>864</v>
      </c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30"/>
      <c r="CF151" s="30"/>
    </row>
    <row r="152" spans="1:84" ht="15" thickBot="1" x14ac:dyDescent="0.35">
      <c r="A152" s="18" t="s">
        <v>84</v>
      </c>
      <c r="B152" s="19" t="s">
        <v>85</v>
      </c>
      <c r="C152" s="19" t="s">
        <v>86</v>
      </c>
      <c r="D152" s="18" t="s">
        <v>318</v>
      </c>
      <c r="E152" s="20" t="s">
        <v>331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9"/>
      <c r="Z152" s="28"/>
      <c r="AA152" s="28"/>
      <c r="AB152" s="28"/>
      <c r="AC152" s="28"/>
      <c r="AD152" s="33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30"/>
      <c r="CF152" s="30"/>
    </row>
    <row r="153" spans="1:84" ht="16.149999999999999" thickBot="1" x14ac:dyDescent="0.35">
      <c r="A153" s="18" t="s">
        <v>84</v>
      </c>
      <c r="B153" s="19" t="s">
        <v>85</v>
      </c>
      <c r="C153" s="19" t="s">
        <v>86</v>
      </c>
      <c r="D153" s="1" t="s">
        <v>319</v>
      </c>
      <c r="E153" s="21" t="s">
        <v>319</v>
      </c>
      <c r="F153" s="31"/>
      <c r="G153" s="28"/>
      <c r="H153" s="28"/>
      <c r="I153" s="28"/>
      <c r="J153" s="28"/>
      <c r="K153" s="28"/>
      <c r="L153" s="33"/>
      <c r="M153" s="33"/>
      <c r="N153" s="28"/>
      <c r="O153" s="34">
        <v>0.47</v>
      </c>
      <c r="P153" s="33"/>
      <c r="Q153" s="35">
        <v>67.2</v>
      </c>
      <c r="R153" s="36">
        <v>18</v>
      </c>
      <c r="S153" s="28"/>
      <c r="T153" s="36">
        <v>4.4000000000000004</v>
      </c>
      <c r="U153" s="34">
        <v>53</v>
      </c>
      <c r="V153" s="34">
        <v>180</v>
      </c>
      <c r="W153" s="28"/>
      <c r="X153" s="34">
        <v>5.04</v>
      </c>
      <c r="Y153" s="38"/>
      <c r="Z153" s="28"/>
      <c r="AA153" s="28"/>
      <c r="AB153" s="28"/>
      <c r="AC153" s="28"/>
      <c r="AD153" s="31"/>
      <c r="AE153" s="34">
        <v>93.42</v>
      </c>
      <c r="AF153" s="34">
        <v>0.59</v>
      </c>
      <c r="AG153" s="34"/>
      <c r="AH153" s="34"/>
      <c r="AI153" s="34"/>
      <c r="AJ153" s="35">
        <v>26.6</v>
      </c>
      <c r="AK153" s="33"/>
      <c r="AL153" s="28"/>
      <c r="AM153" s="28"/>
      <c r="AN153" s="28"/>
      <c r="AO153" s="28"/>
      <c r="AP153" s="28"/>
      <c r="AQ153" s="28"/>
      <c r="AR153" s="34">
        <v>879.7</v>
      </c>
      <c r="AS153" s="28"/>
      <c r="AT153" s="34">
        <v>38.659999999999997</v>
      </c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30"/>
      <c r="CF153" s="30"/>
    </row>
    <row r="154" spans="1:84" ht="15" thickBot="1" x14ac:dyDescent="0.35">
      <c r="A154" s="18" t="s">
        <v>84</v>
      </c>
      <c r="B154" s="19" t="s">
        <v>85</v>
      </c>
      <c r="C154" s="19" t="s">
        <v>86</v>
      </c>
      <c r="D154" s="18" t="s">
        <v>320</v>
      </c>
      <c r="E154" s="20" t="s">
        <v>320</v>
      </c>
      <c r="F154" s="31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9"/>
      <c r="Z154" s="28"/>
      <c r="AA154" s="28"/>
      <c r="AB154" s="28"/>
      <c r="AC154" s="28"/>
      <c r="AD154" s="33"/>
      <c r="AE154" s="33"/>
      <c r="AF154" s="28"/>
      <c r="AG154" s="28"/>
      <c r="AH154" s="28"/>
      <c r="AI154" s="28"/>
      <c r="AJ154" s="28">
        <v>63.8</v>
      </c>
      <c r="AK154" s="33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30"/>
      <c r="CF154" s="30"/>
    </row>
    <row r="155" spans="1:84" ht="15" thickBot="1" x14ac:dyDescent="0.35">
      <c r="A155" s="18" t="s">
        <v>84</v>
      </c>
      <c r="B155" s="19" t="s">
        <v>85</v>
      </c>
      <c r="C155" s="19" t="s">
        <v>86</v>
      </c>
      <c r="D155" s="18" t="s">
        <v>321</v>
      </c>
      <c r="E155" s="20" t="s">
        <v>322</v>
      </c>
      <c r="F155" s="31"/>
      <c r="G155" s="28"/>
      <c r="H155" s="28"/>
      <c r="I155" s="32">
        <v>46.4</v>
      </c>
      <c r="J155" s="28"/>
      <c r="K155" s="32">
        <v>3.9</v>
      </c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9"/>
      <c r="Z155" s="28"/>
      <c r="AA155" s="28"/>
      <c r="AB155" s="28"/>
      <c r="AC155" s="28"/>
      <c r="AD155" s="33"/>
      <c r="AE155" s="28"/>
      <c r="AF155" s="28">
        <v>13.86</v>
      </c>
      <c r="AG155" s="28">
        <v>0.43</v>
      </c>
      <c r="AH155" s="28">
        <v>15.62</v>
      </c>
      <c r="AI155" s="28">
        <v>5.53</v>
      </c>
      <c r="AJ155" s="28"/>
      <c r="AK155" s="28"/>
      <c r="AL155" s="28"/>
      <c r="AM155" s="28"/>
      <c r="AN155" s="28"/>
      <c r="AO155" s="28"/>
      <c r="AP155" s="28"/>
      <c r="AQ155" s="28"/>
      <c r="AR155" s="28">
        <v>1102</v>
      </c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30"/>
      <c r="CF155" s="30"/>
    </row>
    <row r="156" spans="1:84" ht="15" thickBot="1" x14ac:dyDescent="0.35">
      <c r="A156" s="18" t="s">
        <v>84</v>
      </c>
      <c r="B156" s="19" t="s">
        <v>85</v>
      </c>
      <c r="C156" s="19" t="s">
        <v>86</v>
      </c>
      <c r="D156" s="18" t="s">
        <v>323</v>
      </c>
      <c r="E156" s="20" t="s">
        <v>322</v>
      </c>
      <c r="F156" s="31">
        <v>3320</v>
      </c>
      <c r="G156" s="28">
        <v>3.99</v>
      </c>
      <c r="H156" s="28">
        <v>1.49</v>
      </c>
      <c r="I156" s="32">
        <v>65.73</v>
      </c>
      <c r="J156" s="28">
        <v>1.1299999999999999</v>
      </c>
      <c r="K156" s="32">
        <v>0</v>
      </c>
      <c r="L156" s="28"/>
      <c r="M156" s="28"/>
      <c r="N156" s="28">
        <v>0</v>
      </c>
      <c r="O156" s="28"/>
      <c r="P156" s="28">
        <v>12.82</v>
      </c>
      <c r="Q156" s="28">
        <v>86.05</v>
      </c>
      <c r="R156" s="28">
        <v>1.1299999999999999</v>
      </c>
      <c r="S156" s="28"/>
      <c r="T156" s="28"/>
      <c r="U156" s="28"/>
      <c r="V156" s="28"/>
      <c r="W156" s="28"/>
      <c r="X156" s="28"/>
      <c r="Y156" s="29"/>
      <c r="Z156" s="28"/>
      <c r="AA156" s="28"/>
      <c r="AB156" s="28"/>
      <c r="AC156" s="28"/>
      <c r="AD156" s="33"/>
      <c r="AE156" s="28">
        <v>74.040000000000006</v>
      </c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>
        <v>40.04</v>
      </c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>
        <v>10.94</v>
      </c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30"/>
      <c r="CF156" s="30"/>
    </row>
    <row r="157" spans="1:84" ht="15" thickBot="1" x14ac:dyDescent="0.35">
      <c r="A157" s="18" t="s">
        <v>84</v>
      </c>
      <c r="B157" s="19" t="s">
        <v>85</v>
      </c>
      <c r="C157" s="19" t="s">
        <v>86</v>
      </c>
      <c r="D157" s="1" t="s">
        <v>324</v>
      </c>
      <c r="E157" s="21" t="s">
        <v>325</v>
      </c>
      <c r="F157" s="28">
        <v>47627</v>
      </c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9"/>
      <c r="Z157" s="28"/>
      <c r="AA157" s="28"/>
      <c r="AB157" s="28"/>
      <c r="AC157" s="28"/>
      <c r="AD157" s="28"/>
      <c r="AE157" s="28"/>
      <c r="AF157" s="28"/>
      <c r="AG157" s="28"/>
      <c r="AH157" s="28">
        <v>67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30"/>
      <c r="CF157" s="30"/>
    </row>
    <row r="158" spans="1:84" ht="15" thickBot="1" x14ac:dyDescent="0.35">
      <c r="A158" s="18" t="s">
        <v>84</v>
      </c>
      <c r="B158" s="19" t="s">
        <v>85</v>
      </c>
      <c r="C158" s="19" t="s">
        <v>86</v>
      </c>
      <c r="D158" s="5" t="s">
        <v>326</v>
      </c>
      <c r="E158" s="21" t="s">
        <v>326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>
        <v>23.23</v>
      </c>
      <c r="Y158" s="29">
        <v>0.3</v>
      </c>
      <c r="Z158" s="28"/>
      <c r="AA158" s="28"/>
      <c r="AB158" s="28"/>
      <c r="AC158" s="28"/>
      <c r="AD158" s="28"/>
      <c r="AE158" s="28"/>
      <c r="AF158" s="28">
        <v>1.57</v>
      </c>
      <c r="AG158" s="28">
        <v>0.03</v>
      </c>
      <c r="AH158" s="28">
        <v>22.17</v>
      </c>
      <c r="AI158" s="28">
        <v>0.51</v>
      </c>
      <c r="AJ158" s="28"/>
      <c r="AK158" s="28"/>
      <c r="AL158" s="28"/>
      <c r="AM158" s="28"/>
      <c r="AN158" s="28"/>
      <c r="AO158" s="28"/>
      <c r="AP158" s="28"/>
      <c r="AQ158" s="28"/>
      <c r="AR158" s="28">
        <v>920</v>
      </c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30"/>
      <c r="CF158" s="30"/>
    </row>
    <row r="159" spans="1:84" ht="15" thickBot="1" x14ac:dyDescent="0.35">
      <c r="A159" s="1"/>
      <c r="B159" s="25"/>
      <c r="C159" s="25"/>
      <c r="D159" s="1"/>
      <c r="E159" s="21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9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30"/>
      <c r="CF159" s="30"/>
    </row>
    <row r="160" spans="1:84" ht="15" thickBot="1" x14ac:dyDescent="0.35">
      <c r="A160" s="1"/>
      <c r="B160" s="25"/>
      <c r="C160" s="25"/>
      <c r="D160" s="1"/>
      <c r="E160" s="21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9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30"/>
      <c r="CF160" s="30"/>
    </row>
    <row r="161" spans="1:84" ht="15" thickBot="1" x14ac:dyDescent="0.35">
      <c r="A161" s="1"/>
      <c r="B161" s="25"/>
      <c r="C161" s="25"/>
      <c r="D161" s="1"/>
      <c r="E161" s="21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9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30"/>
      <c r="CF161" s="30"/>
    </row>
    <row r="162" spans="1:84" ht="15" thickBot="1" x14ac:dyDescent="0.35">
      <c r="A162" s="1"/>
      <c r="B162" s="25"/>
      <c r="C162" s="25"/>
      <c r="D162" s="1"/>
      <c r="E162" s="21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9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30"/>
      <c r="CF162" s="30"/>
    </row>
    <row r="163" spans="1:84" ht="15" thickBot="1" x14ac:dyDescent="0.35">
      <c r="A163" s="1"/>
      <c r="B163" s="25"/>
      <c r="C163" s="25"/>
      <c r="D163" s="1"/>
      <c r="E163" s="21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9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30"/>
      <c r="CF163" s="30"/>
    </row>
    <row r="164" spans="1:84" ht="15" thickBot="1" x14ac:dyDescent="0.35">
      <c r="A164" s="1"/>
      <c r="B164" s="25"/>
      <c r="C164" s="25"/>
      <c r="D164" s="1"/>
      <c r="E164" s="21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9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30"/>
      <c r="CF164" s="30"/>
    </row>
    <row r="165" spans="1:84" ht="15" thickBot="1" x14ac:dyDescent="0.35">
      <c r="A165" s="1"/>
      <c r="B165" s="25"/>
      <c r="C165" s="25"/>
      <c r="D165" s="1"/>
      <c r="E165" s="21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9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30"/>
      <c r="CF165" s="30"/>
    </row>
    <row r="166" spans="1:84" ht="15" thickBot="1" x14ac:dyDescent="0.35">
      <c r="A166" s="1"/>
      <c r="B166" s="25"/>
      <c r="C166" s="25"/>
      <c r="D166" s="1"/>
      <c r="E166" s="21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9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30"/>
      <c r="CF166" s="30"/>
    </row>
    <row r="167" spans="1:84" ht="15" thickBot="1" x14ac:dyDescent="0.35">
      <c r="A167" s="1"/>
      <c r="B167" s="25"/>
      <c r="C167" s="25"/>
      <c r="D167" s="1"/>
      <c r="E167" s="21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9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30"/>
      <c r="CF167" s="30"/>
    </row>
    <row r="168" spans="1:84" ht="15" thickBot="1" x14ac:dyDescent="0.35">
      <c r="A168" s="1"/>
      <c r="B168" s="25"/>
      <c r="C168" s="25"/>
      <c r="D168" s="1"/>
      <c r="E168" s="21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9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30"/>
      <c r="CF168" s="30"/>
    </row>
    <row r="169" spans="1:84" ht="15" thickBot="1" x14ac:dyDescent="0.35">
      <c r="A169" s="1"/>
      <c r="B169" s="25"/>
      <c r="C169" s="25"/>
      <c r="D169" s="1"/>
      <c r="E169" s="21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9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30"/>
      <c r="CF169" s="30"/>
    </row>
    <row r="170" spans="1:84" ht="15" thickBot="1" x14ac:dyDescent="0.35">
      <c r="A170" s="1"/>
      <c r="B170" s="25"/>
      <c r="C170" s="25"/>
      <c r="D170" s="1"/>
      <c r="E170" s="21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9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30"/>
      <c r="CF170" s="30"/>
    </row>
    <row r="171" spans="1:84" ht="15" thickBot="1" x14ac:dyDescent="0.35">
      <c r="A171" s="1"/>
      <c r="B171" s="25"/>
      <c r="C171" s="25"/>
      <c r="D171" s="1"/>
      <c r="E171" s="21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9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30"/>
      <c r="CF171" s="30"/>
    </row>
    <row r="172" spans="1:84" ht="15" thickBot="1" x14ac:dyDescent="0.35">
      <c r="A172" s="1"/>
      <c r="B172" s="25"/>
      <c r="C172" s="25"/>
      <c r="D172" s="1"/>
      <c r="E172" s="21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9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30"/>
      <c r="CF172" s="30"/>
    </row>
    <row r="173" spans="1:84" ht="15" thickBot="1" x14ac:dyDescent="0.35">
      <c r="A173" s="1"/>
      <c r="B173" s="25"/>
      <c r="C173" s="25"/>
      <c r="D173" s="1"/>
      <c r="E173" s="21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9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30"/>
      <c r="CF173" s="30"/>
    </row>
    <row r="174" spans="1:84" ht="15" thickBot="1" x14ac:dyDescent="0.35">
      <c r="A174" s="1"/>
      <c r="B174" s="25"/>
      <c r="C174" s="25"/>
      <c r="D174" s="1"/>
      <c r="E174" s="21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9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30"/>
      <c r="CF174" s="30"/>
    </row>
    <row r="175" spans="1:84" ht="15" thickBot="1" x14ac:dyDescent="0.35">
      <c r="A175" s="1"/>
      <c r="B175" s="25"/>
      <c r="C175" s="25"/>
      <c r="D175" s="1"/>
      <c r="E175" s="21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9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30"/>
      <c r="CF175" s="30"/>
    </row>
    <row r="176" spans="1:84" ht="15" thickBot="1" x14ac:dyDescent="0.35">
      <c r="A176" s="1"/>
      <c r="B176" s="25"/>
      <c r="C176" s="25"/>
      <c r="D176" s="1"/>
      <c r="E176" s="21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9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30"/>
      <c r="CF176" s="30"/>
    </row>
    <row r="177" spans="1:84" ht="15" thickBot="1" x14ac:dyDescent="0.35">
      <c r="A177" s="1"/>
      <c r="B177" s="25"/>
      <c r="C177" s="25"/>
      <c r="D177" s="1"/>
      <c r="E177" s="21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9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30"/>
      <c r="CF177" s="30"/>
    </row>
    <row r="178" spans="1:84" ht="15" thickBot="1" x14ac:dyDescent="0.35">
      <c r="A178" s="1"/>
      <c r="B178" s="25"/>
      <c r="C178" s="25"/>
      <c r="D178" s="1"/>
      <c r="E178" s="21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9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30"/>
      <c r="CF178" s="30"/>
    </row>
    <row r="179" spans="1:84" ht="15" thickBot="1" x14ac:dyDescent="0.35">
      <c r="A179" s="1"/>
      <c r="B179" s="25"/>
      <c r="C179" s="25"/>
      <c r="D179" s="1"/>
      <c r="E179" s="21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9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30"/>
      <c r="CF179" s="30"/>
    </row>
    <row r="180" spans="1:84" ht="15" thickBot="1" x14ac:dyDescent="0.35">
      <c r="A180" s="1"/>
      <c r="B180" s="25"/>
      <c r="C180" s="25"/>
      <c r="D180" s="1"/>
      <c r="E180" s="21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9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30"/>
      <c r="CF180" s="30"/>
    </row>
    <row r="181" spans="1:84" ht="15" thickBot="1" x14ac:dyDescent="0.35">
      <c r="A181" s="1"/>
      <c r="B181" s="25"/>
      <c r="C181" s="25"/>
      <c r="D181" s="1"/>
      <c r="E181" s="21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9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30"/>
      <c r="CF181" s="30"/>
    </row>
    <row r="182" spans="1:84" ht="15" thickBot="1" x14ac:dyDescent="0.35">
      <c r="A182" s="1"/>
      <c r="B182" s="25"/>
      <c r="C182" s="25"/>
      <c r="D182" s="1"/>
      <c r="E182" s="21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9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30"/>
      <c r="CF182" s="30"/>
    </row>
    <row r="183" spans="1:84" ht="15" thickBot="1" x14ac:dyDescent="0.35">
      <c r="A183" s="1"/>
      <c r="B183" s="25"/>
      <c r="C183" s="25"/>
      <c r="D183" s="1"/>
      <c r="E183" s="21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9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30"/>
      <c r="CF183" s="30"/>
    </row>
    <row r="184" spans="1:84" ht="15" thickBot="1" x14ac:dyDescent="0.35">
      <c r="A184" s="1"/>
      <c r="B184" s="25"/>
      <c r="C184" s="25"/>
      <c r="D184" s="1"/>
      <c r="E184" s="21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9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30"/>
      <c r="CF184" s="30"/>
    </row>
    <row r="185" spans="1:84" ht="15" thickBot="1" x14ac:dyDescent="0.35">
      <c r="A185" s="1"/>
      <c r="B185" s="25"/>
      <c r="C185" s="25"/>
      <c r="D185" s="1"/>
      <c r="E185" s="21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9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30"/>
      <c r="CF185" s="30"/>
    </row>
    <row r="186" spans="1:84" ht="15" thickBot="1" x14ac:dyDescent="0.35">
      <c r="A186" s="1"/>
      <c r="B186" s="25"/>
      <c r="C186" s="25"/>
      <c r="D186" s="1"/>
      <c r="E186" s="21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30"/>
      <c r="CF186" s="30"/>
    </row>
    <row r="187" spans="1:84" ht="15" thickBot="1" x14ac:dyDescent="0.35">
      <c r="A187" s="1"/>
      <c r="B187" s="25"/>
      <c r="C187" s="25"/>
      <c r="D187" s="1"/>
      <c r="E187" s="21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9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30"/>
      <c r="CF187" s="30"/>
    </row>
    <row r="188" spans="1:84" ht="15" thickBot="1" x14ac:dyDescent="0.35">
      <c r="A188" s="1"/>
      <c r="B188" s="25"/>
      <c r="C188" s="25"/>
      <c r="D188" s="1"/>
      <c r="E188" s="21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9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30"/>
      <c r="CF188" s="30"/>
    </row>
    <row r="189" spans="1:84" ht="15" thickBot="1" x14ac:dyDescent="0.35">
      <c r="A189" s="1"/>
      <c r="B189" s="25"/>
      <c r="C189" s="25"/>
      <c r="D189" s="1"/>
      <c r="E189" s="21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9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30"/>
      <c r="CF189" s="30"/>
    </row>
    <row r="190" spans="1:84" ht="15" thickBot="1" x14ac:dyDescent="0.35">
      <c r="A190" s="1"/>
      <c r="B190" s="25"/>
      <c r="C190" s="25"/>
      <c r="D190" s="1"/>
      <c r="E190" s="21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9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30"/>
      <c r="CF190" s="30"/>
    </row>
    <row r="191" spans="1:84" ht="15" thickBot="1" x14ac:dyDescent="0.35">
      <c r="A191" s="1"/>
      <c r="B191" s="25"/>
      <c r="C191" s="25"/>
      <c r="D191" s="1"/>
      <c r="E191" s="21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9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30"/>
      <c r="CF191" s="30"/>
    </row>
    <row r="192" spans="1:84" ht="15" thickBot="1" x14ac:dyDescent="0.35">
      <c r="A192" s="1"/>
      <c r="B192" s="25"/>
      <c r="C192" s="25"/>
      <c r="D192" s="1"/>
      <c r="E192" s="21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9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30"/>
      <c r="CF192" s="30"/>
    </row>
    <row r="193" spans="1:84" ht="15" thickBot="1" x14ac:dyDescent="0.35">
      <c r="A193" s="1"/>
      <c r="B193" s="25"/>
      <c r="C193" s="25"/>
      <c r="D193" s="1"/>
      <c r="E193" s="21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9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30"/>
      <c r="CF193" s="30"/>
    </row>
    <row r="194" spans="1:84" ht="15" thickBot="1" x14ac:dyDescent="0.35">
      <c r="A194" s="1"/>
      <c r="B194" s="25"/>
      <c r="C194" s="25"/>
      <c r="D194" s="1"/>
      <c r="E194" s="21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9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30"/>
      <c r="CF194" s="30"/>
    </row>
    <row r="195" spans="1:84" ht="15" thickBot="1" x14ac:dyDescent="0.35">
      <c r="A195" s="1"/>
      <c r="B195" s="25"/>
      <c r="C195" s="25"/>
      <c r="D195" s="1"/>
      <c r="E195" s="21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9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30"/>
      <c r="CF195" s="30"/>
    </row>
    <row r="196" spans="1:84" ht="15" thickBot="1" x14ac:dyDescent="0.35">
      <c r="A196" s="1"/>
      <c r="B196" s="25"/>
      <c r="C196" s="25"/>
      <c r="D196" s="1"/>
      <c r="E196" s="21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9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30"/>
      <c r="CF196" s="30"/>
    </row>
    <row r="197" spans="1:84" ht="15" thickBot="1" x14ac:dyDescent="0.35">
      <c r="A197" s="1"/>
      <c r="B197" s="25"/>
      <c r="C197" s="25"/>
      <c r="D197" s="1"/>
      <c r="E197" s="21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9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30"/>
      <c r="CF197" s="30"/>
    </row>
    <row r="198" spans="1:84" ht="15" thickBot="1" x14ac:dyDescent="0.35">
      <c r="A198" s="1"/>
      <c r="B198" s="25"/>
      <c r="C198" s="25"/>
      <c r="D198" s="1"/>
      <c r="E198" s="21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9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30"/>
      <c r="CF198" s="30"/>
    </row>
    <row r="199" spans="1:84" ht="15" thickBot="1" x14ac:dyDescent="0.35">
      <c r="A199" s="1"/>
      <c r="B199" s="25"/>
      <c r="C199" s="25"/>
      <c r="D199" s="1"/>
      <c r="E199" s="21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9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30"/>
      <c r="CF199" s="30"/>
    </row>
    <row r="200" spans="1:84" ht="15" thickBot="1" x14ac:dyDescent="0.35">
      <c r="A200" s="1"/>
      <c r="B200" s="25"/>
      <c r="C200" s="25"/>
      <c r="D200" s="1"/>
      <c r="E200" s="21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9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30"/>
      <c r="CF200" s="30"/>
    </row>
    <row r="201" spans="1:84" ht="15" thickBot="1" x14ac:dyDescent="0.35">
      <c r="A201" s="1"/>
      <c r="B201" s="25"/>
      <c r="C201" s="25"/>
      <c r="D201" s="1"/>
      <c r="E201" s="21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9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30"/>
      <c r="CF201" s="30"/>
    </row>
    <row r="202" spans="1:84" ht="15" thickBot="1" x14ac:dyDescent="0.35">
      <c r="A202" s="1"/>
      <c r="B202" s="25"/>
      <c r="C202" s="25"/>
      <c r="D202" s="1"/>
      <c r="E202" s="21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9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30"/>
      <c r="CF202" s="30"/>
    </row>
    <row r="203" spans="1:84" ht="15" thickBot="1" x14ac:dyDescent="0.35">
      <c r="A203" s="1"/>
      <c r="B203" s="25"/>
      <c r="C203" s="25"/>
      <c r="D203" s="1"/>
      <c r="E203" s="21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9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30"/>
      <c r="CF203" s="30"/>
    </row>
    <row r="204" spans="1:84" ht="15" thickBot="1" x14ac:dyDescent="0.35">
      <c r="A204" s="1"/>
      <c r="B204" s="25"/>
      <c r="C204" s="25"/>
      <c r="D204" s="1"/>
      <c r="E204" s="21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9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30"/>
      <c r="CF204" s="30"/>
    </row>
    <row r="205" spans="1:84" ht="15" thickBot="1" x14ac:dyDescent="0.35">
      <c r="A205" s="1"/>
      <c r="B205" s="25"/>
      <c r="C205" s="25"/>
      <c r="D205" s="1"/>
      <c r="E205" s="21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9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30"/>
      <c r="CF205" s="30"/>
    </row>
    <row r="206" spans="1:84" ht="15" thickBot="1" x14ac:dyDescent="0.35">
      <c r="A206" s="1"/>
      <c r="B206" s="25"/>
      <c r="C206" s="25"/>
      <c r="D206" s="1"/>
      <c r="E206" s="21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30"/>
      <c r="CF206" s="30"/>
    </row>
    <row r="207" spans="1:84" ht="15" thickBot="1" x14ac:dyDescent="0.35">
      <c r="A207" s="1"/>
      <c r="B207" s="25"/>
      <c r="C207" s="25"/>
      <c r="D207" s="1"/>
      <c r="E207" s="21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9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30"/>
      <c r="CF207" s="30"/>
    </row>
    <row r="208" spans="1:84" ht="15" thickBot="1" x14ac:dyDescent="0.35">
      <c r="A208" s="1"/>
      <c r="B208" s="25"/>
      <c r="C208" s="25"/>
      <c r="D208" s="1"/>
      <c r="E208" s="21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9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30"/>
      <c r="CF208" s="30"/>
    </row>
    <row r="209" spans="1:84" ht="15" thickBot="1" x14ac:dyDescent="0.35">
      <c r="A209" s="1"/>
      <c r="B209" s="25"/>
      <c r="C209" s="25"/>
      <c r="D209" s="1"/>
      <c r="E209" s="21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9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30"/>
      <c r="CF209" s="30"/>
    </row>
    <row r="210" spans="1:84" ht="15" thickBot="1" x14ac:dyDescent="0.35">
      <c r="A210" s="1"/>
      <c r="B210" s="25"/>
      <c r="C210" s="25"/>
      <c r="D210" s="1"/>
      <c r="E210" s="21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9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30"/>
      <c r="CF210" s="30"/>
    </row>
    <row r="211" spans="1:84" ht="15" thickBot="1" x14ac:dyDescent="0.35">
      <c r="A211" s="1"/>
      <c r="B211" s="25"/>
      <c r="C211" s="25"/>
      <c r="D211" s="1"/>
      <c r="E211" s="21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9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30"/>
      <c r="CF211" s="30"/>
    </row>
    <row r="212" spans="1:84" ht="15" thickBot="1" x14ac:dyDescent="0.35">
      <c r="A212" s="1"/>
      <c r="B212" s="25"/>
      <c r="C212" s="25"/>
      <c r="D212" s="1"/>
      <c r="E212" s="21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9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30"/>
      <c r="CF212" s="30"/>
    </row>
    <row r="213" spans="1:84" ht="15" thickBot="1" x14ac:dyDescent="0.35">
      <c r="A213" s="1"/>
      <c r="B213" s="25"/>
      <c r="C213" s="25"/>
      <c r="D213" s="1"/>
      <c r="E213" s="21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9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30"/>
      <c r="CF213" s="30"/>
    </row>
    <row r="214" spans="1:84" ht="15" thickBot="1" x14ac:dyDescent="0.35">
      <c r="A214" s="1"/>
      <c r="B214" s="25"/>
      <c r="C214" s="25"/>
      <c r="D214" s="1"/>
      <c r="E214" s="21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9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30"/>
      <c r="CF214" s="30"/>
    </row>
    <row r="215" spans="1:84" ht="15" thickBot="1" x14ac:dyDescent="0.35">
      <c r="A215" s="1"/>
      <c r="B215" s="25"/>
      <c r="C215" s="25"/>
      <c r="D215" s="1"/>
      <c r="E215" s="21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9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30"/>
      <c r="CF215" s="30"/>
    </row>
    <row r="216" spans="1:84" ht="15" thickBot="1" x14ac:dyDescent="0.35">
      <c r="A216" s="1"/>
      <c r="B216" s="25"/>
      <c r="C216" s="25"/>
      <c r="D216" s="1"/>
      <c r="E216" s="21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9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30"/>
      <c r="CF216" s="30"/>
    </row>
    <row r="217" spans="1:84" ht="15" thickBot="1" x14ac:dyDescent="0.35">
      <c r="A217" s="1"/>
      <c r="B217" s="25"/>
      <c r="C217" s="25"/>
      <c r="D217" s="1"/>
      <c r="E217" s="21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9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30"/>
      <c r="CF217" s="30"/>
    </row>
    <row r="218" spans="1:84" ht="15" thickBot="1" x14ac:dyDescent="0.35">
      <c r="A218" s="1"/>
      <c r="B218" s="25"/>
      <c r="C218" s="25"/>
      <c r="D218" s="1"/>
      <c r="E218" s="21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9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30"/>
      <c r="CF218" s="30"/>
    </row>
    <row r="219" spans="1:84" ht="15" thickBot="1" x14ac:dyDescent="0.35">
      <c r="A219" s="1"/>
      <c r="B219" s="25"/>
      <c r="C219" s="25"/>
      <c r="D219" s="1"/>
      <c r="E219" s="21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9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30"/>
      <c r="CF219" s="30"/>
    </row>
    <row r="220" spans="1:84" ht="15" thickBot="1" x14ac:dyDescent="0.35">
      <c r="A220" s="1"/>
      <c r="B220" s="25"/>
      <c r="C220" s="25"/>
      <c r="D220" s="1"/>
      <c r="E220" s="21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9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30"/>
      <c r="CF220" s="30"/>
    </row>
    <row r="221" spans="1:84" ht="15" thickBot="1" x14ac:dyDescent="0.35">
      <c r="A221" s="1"/>
      <c r="B221" s="25"/>
      <c r="C221" s="25"/>
      <c r="D221" s="1"/>
      <c r="E221" s="21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9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30"/>
      <c r="CF221" s="30"/>
    </row>
    <row r="222" spans="1:84" ht="15" thickBot="1" x14ac:dyDescent="0.35">
      <c r="A222" s="1"/>
      <c r="B222" s="25"/>
      <c r="C222" s="25"/>
      <c r="D222" s="1"/>
      <c r="E222" s="21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9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30"/>
      <c r="CF222" s="30"/>
    </row>
    <row r="223" spans="1:84" ht="15" thickBot="1" x14ac:dyDescent="0.35">
      <c r="A223" s="1"/>
      <c r="B223" s="25"/>
      <c r="C223" s="25"/>
      <c r="D223" s="1"/>
      <c r="E223" s="21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9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30"/>
      <c r="CF223" s="30"/>
    </row>
    <row r="224" spans="1:84" ht="15" thickBot="1" x14ac:dyDescent="0.35">
      <c r="A224" s="1"/>
      <c r="B224" s="25"/>
      <c r="C224" s="25"/>
      <c r="D224" s="1"/>
      <c r="E224" s="21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9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30"/>
      <c r="CF224" s="30"/>
    </row>
    <row r="225" spans="1:84" ht="15" thickBot="1" x14ac:dyDescent="0.35">
      <c r="A225" s="1"/>
      <c r="B225" s="25"/>
      <c r="C225" s="25"/>
      <c r="D225" s="1"/>
      <c r="E225" s="21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9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30"/>
      <c r="CF225" s="30"/>
    </row>
    <row r="226" spans="1:84" ht="15" thickBot="1" x14ac:dyDescent="0.35">
      <c r="A226" s="1"/>
      <c r="B226" s="25"/>
      <c r="C226" s="25"/>
      <c r="D226" s="1"/>
      <c r="E226" s="21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30"/>
      <c r="CF226" s="30"/>
    </row>
    <row r="227" spans="1:84" ht="15" thickBot="1" x14ac:dyDescent="0.35">
      <c r="A227" s="1"/>
      <c r="B227" s="25"/>
      <c r="C227" s="25"/>
      <c r="D227" s="1"/>
      <c r="E227" s="21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9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30"/>
      <c r="CF227" s="30"/>
    </row>
    <row r="228" spans="1:84" ht="15" thickBot="1" x14ac:dyDescent="0.35">
      <c r="A228" s="1"/>
      <c r="B228" s="25"/>
      <c r="C228" s="25"/>
      <c r="D228" s="1"/>
      <c r="E228" s="21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9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30"/>
      <c r="CF228" s="30"/>
    </row>
    <row r="229" spans="1:84" ht="15" thickBot="1" x14ac:dyDescent="0.35">
      <c r="A229" s="1"/>
      <c r="B229" s="25"/>
      <c r="C229" s="25"/>
      <c r="D229" s="1"/>
      <c r="E229" s="21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9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30"/>
      <c r="CF229" s="30"/>
    </row>
    <row r="230" spans="1:84" ht="15" thickBot="1" x14ac:dyDescent="0.35">
      <c r="A230" s="1"/>
      <c r="B230" s="25"/>
      <c r="C230" s="25"/>
      <c r="D230" s="1"/>
      <c r="E230" s="21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9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30"/>
      <c r="CF230" s="30"/>
    </row>
    <row r="231" spans="1:84" ht="15" thickBot="1" x14ac:dyDescent="0.35">
      <c r="A231" s="1"/>
      <c r="B231" s="25"/>
      <c r="C231" s="25"/>
      <c r="D231" s="1"/>
      <c r="E231" s="21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9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30"/>
      <c r="CF231" s="30"/>
    </row>
    <row r="232" spans="1:84" ht="15" thickBot="1" x14ac:dyDescent="0.35">
      <c r="A232" s="1"/>
      <c r="B232" s="25"/>
      <c r="C232" s="25"/>
      <c r="D232" s="1"/>
      <c r="E232" s="21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9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30"/>
      <c r="CF232" s="30"/>
    </row>
    <row r="233" spans="1:84" ht="15" thickBot="1" x14ac:dyDescent="0.35">
      <c r="A233" s="1"/>
      <c r="B233" s="25"/>
      <c r="C233" s="25"/>
      <c r="D233" s="1"/>
      <c r="E233" s="21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9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30"/>
      <c r="CF233" s="30"/>
    </row>
    <row r="234" spans="1:84" ht="15" thickBot="1" x14ac:dyDescent="0.35">
      <c r="A234" s="1"/>
      <c r="B234" s="25"/>
      <c r="C234" s="25"/>
      <c r="D234" s="1"/>
      <c r="E234" s="21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9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30"/>
      <c r="CF234" s="30"/>
    </row>
    <row r="235" spans="1:84" ht="15" thickBot="1" x14ac:dyDescent="0.35">
      <c r="A235" s="1"/>
      <c r="B235" s="25"/>
      <c r="C235" s="25"/>
      <c r="D235" s="1"/>
      <c r="E235" s="21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9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30"/>
      <c r="CF235" s="30"/>
    </row>
    <row r="236" spans="1:84" ht="15" thickBot="1" x14ac:dyDescent="0.35">
      <c r="A236" s="1"/>
      <c r="B236" s="25"/>
      <c r="C236" s="25"/>
      <c r="D236" s="1"/>
      <c r="E236" s="21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9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30"/>
      <c r="CF236" s="30"/>
    </row>
    <row r="237" spans="1:84" ht="15" thickBot="1" x14ac:dyDescent="0.35">
      <c r="A237" s="1"/>
      <c r="B237" s="25"/>
      <c r="C237" s="25"/>
      <c r="D237" s="1"/>
      <c r="E237" s="21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9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30"/>
      <c r="CF237" s="30"/>
    </row>
    <row r="238" spans="1:84" ht="15" thickBot="1" x14ac:dyDescent="0.35">
      <c r="A238" s="1"/>
      <c r="B238" s="25"/>
      <c r="C238" s="25"/>
      <c r="D238" s="1"/>
      <c r="E238" s="21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9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30"/>
      <c r="CF238" s="30"/>
    </row>
    <row r="239" spans="1:84" ht="15" thickBot="1" x14ac:dyDescent="0.35">
      <c r="A239" s="1"/>
      <c r="B239" s="25"/>
      <c r="C239" s="25"/>
      <c r="D239" s="1"/>
      <c r="E239" s="21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9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30"/>
      <c r="CF239" s="30"/>
    </row>
    <row r="240" spans="1:84" ht="15" thickBot="1" x14ac:dyDescent="0.35">
      <c r="A240" s="1"/>
      <c r="B240" s="25"/>
      <c r="C240" s="25"/>
      <c r="D240" s="1"/>
      <c r="E240" s="21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9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30"/>
      <c r="CF240" s="30"/>
    </row>
    <row r="241" spans="1:84" ht="15" thickBot="1" x14ac:dyDescent="0.35">
      <c r="A241" s="1"/>
      <c r="B241" s="25"/>
      <c r="C241" s="25"/>
      <c r="D241" s="1"/>
      <c r="E241" s="21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9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30"/>
      <c r="CF241" s="30"/>
    </row>
    <row r="242" spans="1:84" ht="15" thickBot="1" x14ac:dyDescent="0.35">
      <c r="A242" s="1"/>
      <c r="B242" s="25"/>
      <c r="C242" s="25"/>
      <c r="D242" s="1"/>
      <c r="E242" s="21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9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30"/>
      <c r="CF242" s="30"/>
    </row>
    <row r="243" spans="1:84" ht="15" thickBot="1" x14ac:dyDescent="0.35">
      <c r="A243" s="1"/>
      <c r="B243" s="25"/>
      <c r="C243" s="25"/>
      <c r="D243" s="1"/>
      <c r="E243" s="21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9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30"/>
      <c r="CF243" s="30"/>
    </row>
    <row r="244" spans="1:84" ht="15" thickBot="1" x14ac:dyDescent="0.35">
      <c r="A244" s="1"/>
      <c r="B244" s="25"/>
      <c r="C244" s="25"/>
      <c r="D244" s="1"/>
      <c r="E244" s="21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9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30"/>
      <c r="CF244" s="30"/>
    </row>
    <row r="245" spans="1:84" ht="15" thickBot="1" x14ac:dyDescent="0.35">
      <c r="A245" s="1"/>
      <c r="B245" s="25"/>
      <c r="C245" s="25"/>
      <c r="D245" s="1"/>
      <c r="E245" s="21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9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30"/>
      <c r="CF245" s="30"/>
    </row>
    <row r="246" spans="1:84" ht="15" thickBot="1" x14ac:dyDescent="0.35">
      <c r="A246" s="1"/>
      <c r="B246" s="25"/>
      <c r="C246" s="25"/>
      <c r="D246" s="1"/>
      <c r="E246" s="21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30"/>
      <c r="CF246" s="30"/>
    </row>
    <row r="247" spans="1:84" ht="15" thickBot="1" x14ac:dyDescent="0.35">
      <c r="A247" s="1"/>
      <c r="B247" s="25"/>
      <c r="C247" s="25"/>
      <c r="D247" s="1"/>
      <c r="E247" s="21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9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30"/>
      <c r="CF247" s="30"/>
    </row>
    <row r="248" spans="1:84" ht="15" thickBot="1" x14ac:dyDescent="0.35">
      <c r="A248" s="1"/>
      <c r="B248" s="25"/>
      <c r="C248" s="25"/>
      <c r="D248" s="1"/>
      <c r="E248" s="21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9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30"/>
      <c r="CF248" s="30"/>
    </row>
    <row r="249" spans="1:84" ht="15" thickBot="1" x14ac:dyDescent="0.35">
      <c r="A249" s="1"/>
      <c r="B249" s="25"/>
      <c r="C249" s="25"/>
      <c r="D249" s="1"/>
      <c r="E249" s="21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9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30"/>
      <c r="CF249" s="30"/>
    </row>
    <row r="250" spans="1:84" ht="15" thickBot="1" x14ac:dyDescent="0.35">
      <c r="A250" s="1"/>
      <c r="B250" s="25"/>
      <c r="C250" s="25"/>
      <c r="D250" s="1"/>
      <c r="E250" s="21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9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30"/>
      <c r="CF250" s="30"/>
    </row>
    <row r="251" spans="1:84" ht="15" thickBot="1" x14ac:dyDescent="0.35">
      <c r="A251" s="1"/>
      <c r="B251" s="25"/>
      <c r="C251" s="25"/>
      <c r="D251" s="1"/>
      <c r="E251" s="21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9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30"/>
      <c r="CF251" s="30"/>
    </row>
    <row r="252" spans="1:84" ht="15" thickBot="1" x14ac:dyDescent="0.35">
      <c r="A252" s="1"/>
      <c r="B252" s="25"/>
      <c r="C252" s="25"/>
      <c r="D252" s="1"/>
      <c r="E252" s="21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9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30"/>
      <c r="CF252" s="30"/>
    </row>
    <row r="253" spans="1:84" ht="15" thickBot="1" x14ac:dyDescent="0.35">
      <c r="A253" s="1"/>
      <c r="B253" s="25"/>
      <c r="C253" s="25"/>
      <c r="D253" s="1"/>
      <c r="E253" s="21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9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30"/>
      <c r="CF253" s="30"/>
    </row>
    <row r="254" spans="1:84" ht="15" thickBot="1" x14ac:dyDescent="0.35">
      <c r="A254" s="1"/>
      <c r="B254" s="25"/>
      <c r="C254" s="25"/>
      <c r="D254" s="1"/>
      <c r="E254" s="21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9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30"/>
      <c r="CF254" s="30"/>
    </row>
    <row r="255" spans="1:84" ht="15" thickBot="1" x14ac:dyDescent="0.35">
      <c r="A255" s="1"/>
      <c r="B255" s="25"/>
      <c r="C255" s="25"/>
      <c r="D255" s="1"/>
      <c r="E255" s="21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9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30"/>
      <c r="CF255" s="30"/>
    </row>
    <row r="256" spans="1:84" ht="15" thickBot="1" x14ac:dyDescent="0.35">
      <c r="A256" s="1"/>
      <c r="B256" s="25"/>
      <c r="C256" s="25"/>
      <c r="D256" s="1"/>
      <c r="E256" s="21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9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30"/>
      <c r="CF256" s="30"/>
    </row>
    <row r="257" spans="1:84" ht="15" thickBot="1" x14ac:dyDescent="0.35">
      <c r="A257" s="1"/>
      <c r="B257" s="25"/>
      <c r="C257" s="25"/>
      <c r="D257" s="1"/>
      <c r="E257" s="21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9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30"/>
      <c r="CF257" s="30"/>
    </row>
    <row r="258" spans="1:84" ht="15" thickBot="1" x14ac:dyDescent="0.35">
      <c r="A258" s="1"/>
      <c r="B258" s="25"/>
      <c r="C258" s="25"/>
      <c r="D258" s="1"/>
      <c r="E258" s="21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9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30"/>
      <c r="CF258" s="30"/>
    </row>
    <row r="259" spans="1:84" ht="15" thickBot="1" x14ac:dyDescent="0.35">
      <c r="A259" s="1"/>
      <c r="B259" s="25"/>
      <c r="C259" s="25"/>
      <c r="D259" s="1"/>
      <c r="E259" s="21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9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30"/>
      <c r="CF259" s="30"/>
    </row>
    <row r="260" spans="1:84" ht="15" thickBot="1" x14ac:dyDescent="0.35">
      <c r="A260" s="1"/>
      <c r="B260" s="25"/>
      <c r="C260" s="25"/>
      <c r="D260" s="1"/>
      <c r="E260" s="21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9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30"/>
      <c r="CF260" s="30"/>
    </row>
    <row r="261" spans="1:84" ht="15" thickBot="1" x14ac:dyDescent="0.35">
      <c r="A261" s="1"/>
      <c r="B261" s="25"/>
      <c r="C261" s="25"/>
      <c r="D261" s="1"/>
      <c r="E261" s="21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9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30"/>
      <c r="CF261" s="30"/>
    </row>
    <row r="262" spans="1:84" ht="15" thickBot="1" x14ac:dyDescent="0.35">
      <c r="A262" s="1"/>
      <c r="B262" s="25"/>
      <c r="C262" s="25"/>
      <c r="D262" s="1"/>
      <c r="E262" s="21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9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30"/>
      <c r="CF262" s="30"/>
    </row>
    <row r="263" spans="1:84" ht="15" thickBot="1" x14ac:dyDescent="0.35">
      <c r="A263" s="1"/>
      <c r="B263" s="25"/>
      <c r="C263" s="25"/>
      <c r="D263" s="1"/>
      <c r="E263" s="21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9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30"/>
      <c r="CF263" s="30"/>
    </row>
    <row r="264" spans="1:84" ht="15" thickBot="1" x14ac:dyDescent="0.35">
      <c r="A264" s="1"/>
      <c r="B264" s="25"/>
      <c r="C264" s="25"/>
      <c r="D264" s="1"/>
      <c r="E264" s="21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9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30"/>
      <c r="CF264" s="30"/>
    </row>
    <row r="265" spans="1:84" ht="15" thickBot="1" x14ac:dyDescent="0.35">
      <c r="A265" s="1"/>
      <c r="B265" s="25"/>
      <c r="C265" s="25"/>
      <c r="D265" s="1"/>
      <c r="E265" s="21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9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30"/>
      <c r="CF265" s="30"/>
    </row>
    <row r="266" spans="1:84" ht="15" thickBot="1" x14ac:dyDescent="0.35">
      <c r="A266" s="1"/>
      <c r="B266" s="25"/>
      <c r="C266" s="25"/>
      <c r="D266" s="1"/>
      <c r="E266" s="21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30"/>
      <c r="CF266" s="30"/>
    </row>
    <row r="267" spans="1:84" ht="15" thickBot="1" x14ac:dyDescent="0.35">
      <c r="A267" s="1"/>
      <c r="B267" s="25"/>
      <c r="C267" s="25"/>
      <c r="D267" s="1"/>
      <c r="E267" s="21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9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30"/>
      <c r="CF267" s="30"/>
    </row>
    <row r="268" spans="1:84" ht="15" thickBot="1" x14ac:dyDescent="0.35">
      <c r="A268" s="1"/>
      <c r="B268" s="25"/>
      <c r="C268" s="25"/>
      <c r="D268" s="1"/>
      <c r="E268" s="21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9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30"/>
      <c r="CF268" s="30"/>
    </row>
    <row r="269" spans="1:84" ht="15" thickBot="1" x14ac:dyDescent="0.35">
      <c r="A269" s="1"/>
      <c r="B269" s="25"/>
      <c r="C269" s="25"/>
      <c r="D269" s="1"/>
      <c r="E269" s="21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9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30"/>
      <c r="CF269" s="30"/>
    </row>
    <row r="270" spans="1:84" ht="15" thickBot="1" x14ac:dyDescent="0.35">
      <c r="A270" s="1"/>
      <c r="B270" s="25"/>
      <c r="C270" s="25"/>
      <c r="D270" s="1"/>
      <c r="E270" s="21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9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30"/>
      <c r="CF270" s="30"/>
    </row>
    <row r="271" spans="1:84" ht="15" thickBot="1" x14ac:dyDescent="0.35">
      <c r="A271" s="1"/>
      <c r="B271" s="25"/>
      <c r="C271" s="25"/>
      <c r="D271" s="1"/>
      <c r="E271" s="21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9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30"/>
      <c r="CF271" s="30"/>
    </row>
    <row r="272" spans="1:84" ht="15" thickBot="1" x14ac:dyDescent="0.35">
      <c r="A272" s="1"/>
      <c r="B272" s="25"/>
      <c r="C272" s="25"/>
      <c r="D272" s="1"/>
      <c r="E272" s="21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9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30"/>
      <c r="CF272" s="30"/>
    </row>
    <row r="273" spans="1:84" ht="15" thickBot="1" x14ac:dyDescent="0.35">
      <c r="A273" s="1"/>
      <c r="B273" s="25"/>
      <c r="C273" s="25"/>
      <c r="D273" s="1"/>
      <c r="E273" s="21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9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30"/>
      <c r="CF273" s="30"/>
    </row>
    <row r="274" spans="1:84" ht="15" thickBot="1" x14ac:dyDescent="0.35">
      <c r="A274" s="1"/>
      <c r="B274" s="25"/>
      <c r="C274" s="25"/>
      <c r="D274" s="1"/>
      <c r="E274" s="21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9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30"/>
      <c r="CF274" s="30"/>
    </row>
    <row r="275" spans="1:84" ht="15" thickBot="1" x14ac:dyDescent="0.35">
      <c r="A275" s="1"/>
      <c r="B275" s="25"/>
      <c r="C275" s="25"/>
      <c r="D275" s="1"/>
      <c r="E275" s="21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9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30"/>
      <c r="CF275" s="30"/>
    </row>
    <row r="276" spans="1:84" ht="15" thickBot="1" x14ac:dyDescent="0.35">
      <c r="A276" s="1"/>
      <c r="B276" s="25"/>
      <c r="C276" s="25"/>
      <c r="D276" s="1"/>
      <c r="E276" s="21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9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30"/>
      <c r="CF276" s="30"/>
    </row>
    <row r="277" spans="1:84" ht="15" thickBot="1" x14ac:dyDescent="0.35">
      <c r="A277" s="1"/>
      <c r="B277" s="25"/>
      <c r="C277" s="25"/>
      <c r="D277" s="1"/>
      <c r="E277" s="21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9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30"/>
      <c r="CF277" s="30"/>
    </row>
    <row r="278" spans="1:84" ht="15" thickBot="1" x14ac:dyDescent="0.35">
      <c r="A278" s="1"/>
      <c r="B278" s="25"/>
      <c r="C278" s="25"/>
      <c r="D278" s="1"/>
      <c r="E278" s="21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9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30"/>
      <c r="CF278" s="30"/>
    </row>
    <row r="279" spans="1:84" ht="15" thickBot="1" x14ac:dyDescent="0.35">
      <c r="A279" s="1"/>
      <c r="B279" s="25"/>
      <c r="C279" s="25"/>
      <c r="D279" s="1"/>
      <c r="E279" s="21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9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30"/>
      <c r="CF279" s="30"/>
    </row>
    <row r="280" spans="1:84" ht="15" thickBot="1" x14ac:dyDescent="0.35">
      <c r="A280" s="1"/>
      <c r="B280" s="25"/>
      <c r="C280" s="25"/>
      <c r="D280" s="1"/>
      <c r="E280" s="21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9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30"/>
      <c r="CF280" s="30"/>
    </row>
    <row r="281" spans="1:84" ht="15" thickBot="1" x14ac:dyDescent="0.35">
      <c r="A281" s="1"/>
      <c r="B281" s="25"/>
      <c r="C281" s="25"/>
      <c r="D281" s="1"/>
      <c r="E281" s="21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9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30"/>
      <c r="CF281" s="30"/>
    </row>
    <row r="282" spans="1:84" ht="15" thickBot="1" x14ac:dyDescent="0.35">
      <c r="A282" s="1"/>
      <c r="B282" s="25"/>
      <c r="C282" s="25"/>
      <c r="D282" s="1"/>
      <c r="E282" s="21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9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30"/>
      <c r="CF282" s="30"/>
    </row>
    <row r="283" spans="1:84" ht="15" thickBot="1" x14ac:dyDescent="0.35">
      <c r="A283" s="1"/>
      <c r="B283" s="25"/>
      <c r="C283" s="25"/>
      <c r="D283" s="1"/>
      <c r="E283" s="21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9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30"/>
      <c r="CF283" s="30"/>
    </row>
    <row r="284" spans="1:84" ht="15" thickBot="1" x14ac:dyDescent="0.35">
      <c r="A284" s="1"/>
      <c r="B284" s="25"/>
      <c r="C284" s="25"/>
      <c r="D284" s="1"/>
      <c r="E284" s="21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9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30"/>
      <c r="CF284" s="30"/>
    </row>
    <row r="285" spans="1:84" ht="15" thickBot="1" x14ac:dyDescent="0.35">
      <c r="A285" s="1"/>
      <c r="B285" s="25"/>
      <c r="C285" s="25"/>
      <c r="D285" s="1"/>
      <c r="E285" s="21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9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30"/>
      <c r="CF285" s="30"/>
    </row>
    <row r="286" spans="1:84" ht="15" thickBot="1" x14ac:dyDescent="0.35">
      <c r="A286" s="1"/>
      <c r="B286" s="25"/>
      <c r="C286" s="25"/>
      <c r="D286" s="1"/>
      <c r="E286" s="21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9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30"/>
      <c r="CF286" s="30"/>
    </row>
    <row r="287" spans="1:84" ht="15" thickBot="1" x14ac:dyDescent="0.35">
      <c r="A287" s="1"/>
      <c r="B287" s="25"/>
      <c r="C287" s="25"/>
      <c r="D287" s="1"/>
      <c r="E287" s="21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30"/>
      <c r="CF287" s="30"/>
    </row>
    <row r="288" spans="1:84" ht="15" thickBot="1" x14ac:dyDescent="0.35">
      <c r="A288" s="1"/>
      <c r="B288" s="25"/>
      <c r="C288" s="25"/>
      <c r="D288" s="1"/>
      <c r="E288" s="21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9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30"/>
      <c r="CF288" s="30"/>
    </row>
    <row r="289" spans="1:84" ht="15" thickBot="1" x14ac:dyDescent="0.35">
      <c r="A289" s="1"/>
      <c r="B289" s="25"/>
      <c r="C289" s="25"/>
      <c r="D289" s="1"/>
      <c r="E289" s="21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9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30"/>
      <c r="CF289" s="30"/>
    </row>
    <row r="290" spans="1:84" ht="15" thickBot="1" x14ac:dyDescent="0.35">
      <c r="A290" s="1"/>
      <c r="B290" s="25"/>
      <c r="C290" s="25"/>
      <c r="D290" s="1"/>
      <c r="E290" s="21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9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30"/>
      <c r="CF290" s="30"/>
    </row>
    <row r="291" spans="1:84" ht="15" thickBot="1" x14ac:dyDescent="0.35">
      <c r="A291" s="1"/>
      <c r="B291" s="25"/>
      <c r="C291" s="25"/>
      <c r="D291" s="1"/>
      <c r="E291" s="21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9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30"/>
      <c r="CF291" s="30"/>
    </row>
    <row r="292" spans="1:84" ht="15" thickBot="1" x14ac:dyDescent="0.35">
      <c r="A292" s="1"/>
      <c r="B292" s="25"/>
      <c r="C292" s="25"/>
      <c r="D292" s="1"/>
      <c r="E292" s="21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9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30"/>
      <c r="CF292" s="30"/>
    </row>
    <row r="293" spans="1:84" ht="15" thickBot="1" x14ac:dyDescent="0.35">
      <c r="A293" s="1"/>
      <c r="B293" s="25"/>
      <c r="C293" s="25"/>
      <c r="D293" s="1"/>
      <c r="E293" s="21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9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30"/>
      <c r="CF293" s="30"/>
    </row>
    <row r="294" spans="1:84" ht="15" thickBot="1" x14ac:dyDescent="0.35">
      <c r="A294" s="1"/>
      <c r="B294" s="25"/>
      <c r="C294" s="25"/>
      <c r="D294" s="1"/>
      <c r="E294" s="21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9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30"/>
      <c r="CF294" s="30"/>
    </row>
    <row r="295" spans="1:84" ht="15" thickBot="1" x14ac:dyDescent="0.35">
      <c r="A295" s="1"/>
      <c r="B295" s="25"/>
      <c r="C295" s="25"/>
      <c r="D295" s="1"/>
      <c r="E295" s="21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9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30"/>
      <c r="CF295" s="30"/>
    </row>
    <row r="296" spans="1:84" ht="15" thickBot="1" x14ac:dyDescent="0.35">
      <c r="A296" s="1"/>
      <c r="B296" s="25"/>
      <c r="C296" s="25"/>
      <c r="D296" s="1"/>
      <c r="E296" s="21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9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30"/>
      <c r="CF296" s="30"/>
    </row>
    <row r="297" spans="1:84" ht="15" thickBot="1" x14ac:dyDescent="0.35">
      <c r="A297" s="1"/>
      <c r="B297" s="25"/>
      <c r="C297" s="25"/>
      <c r="D297" s="1"/>
      <c r="E297" s="21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9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30"/>
      <c r="CF297" s="30"/>
    </row>
    <row r="298" spans="1:84" ht="15" thickBot="1" x14ac:dyDescent="0.35">
      <c r="A298" s="1"/>
      <c r="B298" s="25"/>
      <c r="C298" s="25"/>
      <c r="D298" s="1"/>
      <c r="E298" s="21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9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30"/>
      <c r="CF298" s="30"/>
    </row>
    <row r="299" spans="1:84" ht="15" thickBot="1" x14ac:dyDescent="0.35">
      <c r="A299" s="1"/>
      <c r="B299" s="25"/>
      <c r="C299" s="25"/>
      <c r="D299" s="1"/>
      <c r="E299" s="21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9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30"/>
      <c r="CF299" s="30"/>
    </row>
    <row r="300" spans="1:84" ht="15" thickBot="1" x14ac:dyDescent="0.35">
      <c r="A300" s="1"/>
      <c r="B300" s="25"/>
      <c r="C300" s="25"/>
      <c r="D300" s="1"/>
      <c r="E300" s="21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9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30"/>
      <c r="CF300" s="30"/>
    </row>
    <row r="301" spans="1:84" ht="15" thickBot="1" x14ac:dyDescent="0.35">
      <c r="A301" s="1"/>
      <c r="B301" s="25"/>
      <c r="C301" s="25"/>
      <c r="D301" s="1"/>
      <c r="E301" s="21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9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30"/>
      <c r="CF301" s="30"/>
    </row>
    <row r="302" spans="1:84" ht="15" thickBot="1" x14ac:dyDescent="0.35">
      <c r="A302" s="1"/>
      <c r="B302" s="25"/>
      <c r="C302" s="25"/>
      <c r="D302" s="1"/>
      <c r="E302" s="21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9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30"/>
      <c r="CF302" s="30"/>
    </row>
    <row r="303" spans="1:84" ht="15" thickBot="1" x14ac:dyDescent="0.35">
      <c r="A303" s="1"/>
      <c r="B303" s="25"/>
      <c r="C303" s="25"/>
      <c r="D303" s="1"/>
      <c r="E303" s="21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9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30"/>
      <c r="CF303" s="30"/>
    </row>
    <row r="304" spans="1:84" ht="15" thickBot="1" x14ac:dyDescent="0.35">
      <c r="A304" s="1"/>
      <c r="B304" s="25"/>
      <c r="C304" s="25"/>
      <c r="D304" s="1"/>
      <c r="E304" s="21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9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30"/>
      <c r="CF304" s="30"/>
    </row>
    <row r="305" spans="1:84" ht="15" thickBot="1" x14ac:dyDescent="0.35">
      <c r="A305" s="1"/>
      <c r="B305" s="25"/>
      <c r="C305" s="25"/>
      <c r="D305" s="1"/>
      <c r="E305" s="21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9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30"/>
      <c r="CF305" s="30"/>
    </row>
    <row r="306" spans="1:84" ht="15" thickBot="1" x14ac:dyDescent="0.35">
      <c r="A306" s="1"/>
      <c r="B306" s="25"/>
      <c r="C306" s="25"/>
      <c r="D306" s="1"/>
      <c r="E306" s="21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9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30"/>
      <c r="CF306" s="30"/>
    </row>
    <row r="307" spans="1:84" ht="15" thickBot="1" x14ac:dyDescent="0.35">
      <c r="A307" s="1"/>
      <c r="B307" s="25"/>
      <c r="C307" s="25"/>
      <c r="D307" s="1"/>
      <c r="E307" s="21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9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30"/>
      <c r="CF307" s="30"/>
    </row>
    <row r="308" spans="1:84" ht="15" thickBot="1" x14ac:dyDescent="0.35">
      <c r="A308" s="1"/>
      <c r="B308" s="25"/>
      <c r="C308" s="25"/>
      <c r="D308" s="1"/>
      <c r="E308" s="21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30"/>
      <c r="CF308" s="30"/>
    </row>
    <row r="309" spans="1:84" ht="15" thickBot="1" x14ac:dyDescent="0.35">
      <c r="A309" s="1"/>
      <c r="B309" s="25"/>
      <c r="C309" s="25"/>
      <c r="D309" s="1"/>
      <c r="E309" s="21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9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30"/>
      <c r="CF309" s="30"/>
    </row>
    <row r="310" spans="1:84" ht="15" thickBot="1" x14ac:dyDescent="0.35">
      <c r="A310" s="1"/>
      <c r="B310" s="25"/>
      <c r="C310" s="25"/>
      <c r="D310" s="1"/>
      <c r="E310" s="21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9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30"/>
      <c r="CF310" s="30"/>
    </row>
    <row r="311" spans="1:84" ht="15" thickBot="1" x14ac:dyDescent="0.35">
      <c r="A311" s="1"/>
      <c r="B311" s="25"/>
      <c r="C311" s="25"/>
      <c r="D311" s="1"/>
      <c r="E311" s="21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9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30"/>
      <c r="CF311" s="30"/>
    </row>
    <row r="312" spans="1:84" ht="15" thickBot="1" x14ac:dyDescent="0.35">
      <c r="A312" s="1"/>
      <c r="B312" s="25"/>
      <c r="C312" s="25"/>
      <c r="D312" s="1"/>
      <c r="E312" s="21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9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30"/>
      <c r="CF312" s="30"/>
    </row>
    <row r="313" spans="1:84" ht="15" thickBot="1" x14ac:dyDescent="0.35">
      <c r="A313" s="1"/>
      <c r="B313" s="25"/>
      <c r="C313" s="25"/>
      <c r="D313" s="1"/>
      <c r="E313" s="21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9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30"/>
      <c r="CF313" s="30"/>
    </row>
    <row r="314" spans="1:84" ht="15" thickBot="1" x14ac:dyDescent="0.35">
      <c r="A314" s="1"/>
      <c r="B314" s="25"/>
      <c r="C314" s="25"/>
      <c r="D314" s="1"/>
      <c r="E314" s="21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9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30"/>
      <c r="CF314" s="30"/>
    </row>
    <row r="315" spans="1:84" ht="15" thickBot="1" x14ac:dyDescent="0.35">
      <c r="A315" s="1"/>
      <c r="B315" s="25"/>
      <c r="C315" s="25"/>
      <c r="D315" s="1"/>
      <c r="E315" s="21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9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30"/>
      <c r="CF315" s="30"/>
    </row>
    <row r="316" spans="1:84" ht="15" thickBot="1" x14ac:dyDescent="0.35">
      <c r="A316" s="1"/>
      <c r="B316" s="25"/>
      <c r="C316" s="25"/>
      <c r="D316" s="1"/>
      <c r="E316" s="21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9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30"/>
      <c r="CF316" s="30"/>
    </row>
    <row r="317" spans="1:84" ht="15" thickBot="1" x14ac:dyDescent="0.35">
      <c r="A317" s="1"/>
      <c r="B317" s="25"/>
      <c r="C317" s="25"/>
      <c r="D317" s="1"/>
      <c r="E317" s="21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9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30"/>
      <c r="CF317" s="30"/>
    </row>
    <row r="318" spans="1:84" ht="15" thickBot="1" x14ac:dyDescent="0.35">
      <c r="A318" s="1"/>
      <c r="B318" s="25"/>
      <c r="C318" s="25"/>
      <c r="D318" s="1"/>
      <c r="E318" s="21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9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30"/>
      <c r="CF318" s="30"/>
    </row>
    <row r="319" spans="1:84" ht="15" thickBot="1" x14ac:dyDescent="0.35">
      <c r="A319" s="1"/>
      <c r="B319" s="25"/>
      <c r="C319" s="25"/>
      <c r="D319" s="1"/>
      <c r="E319" s="21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9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30"/>
      <c r="CF319" s="30"/>
    </row>
    <row r="320" spans="1:84" ht="15" thickBot="1" x14ac:dyDescent="0.35">
      <c r="A320" s="1"/>
      <c r="B320" s="25"/>
      <c r="C320" s="25"/>
      <c r="D320" s="1"/>
      <c r="E320" s="21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9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30"/>
      <c r="CF320" s="30"/>
    </row>
    <row r="321" spans="1:84" ht="15" thickBot="1" x14ac:dyDescent="0.35">
      <c r="A321" s="1"/>
      <c r="B321" s="25"/>
      <c r="C321" s="25"/>
      <c r="D321" s="1"/>
      <c r="E321" s="21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9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30"/>
      <c r="CF321" s="30"/>
    </row>
    <row r="322" spans="1:84" ht="15" thickBot="1" x14ac:dyDescent="0.35">
      <c r="A322" s="1"/>
      <c r="B322" s="25"/>
      <c r="C322" s="25"/>
      <c r="D322" s="1"/>
      <c r="E322" s="21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9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30"/>
      <c r="CF322" s="30"/>
    </row>
    <row r="323" spans="1:84" ht="15" thickBot="1" x14ac:dyDescent="0.35">
      <c r="A323" s="1"/>
      <c r="B323" s="25"/>
      <c r="C323" s="25"/>
      <c r="D323" s="1"/>
      <c r="E323" s="21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9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30"/>
      <c r="CF323" s="30"/>
    </row>
    <row r="324" spans="1:84" ht="15" thickBot="1" x14ac:dyDescent="0.35">
      <c r="A324" s="1"/>
      <c r="B324" s="25"/>
      <c r="C324" s="25"/>
      <c r="D324" s="1"/>
      <c r="E324" s="21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9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30"/>
      <c r="CF324" s="30"/>
    </row>
    <row r="325" spans="1:84" ht="15" thickBot="1" x14ac:dyDescent="0.35">
      <c r="A325" s="1"/>
      <c r="B325" s="25"/>
      <c r="C325" s="25"/>
      <c r="D325" s="1"/>
      <c r="E325" s="21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9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30"/>
      <c r="CF325" s="30"/>
    </row>
    <row r="326" spans="1:84" ht="15" thickBot="1" x14ac:dyDescent="0.35">
      <c r="A326" s="1"/>
      <c r="B326" s="25"/>
      <c r="C326" s="25"/>
      <c r="D326" s="1"/>
      <c r="E326" s="21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9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30"/>
      <c r="CF326" s="30"/>
    </row>
    <row r="327" spans="1:84" ht="15" thickBot="1" x14ac:dyDescent="0.35">
      <c r="A327" s="1"/>
      <c r="B327" s="25"/>
      <c r="C327" s="25"/>
      <c r="D327" s="1"/>
      <c r="E327" s="21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9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30"/>
      <c r="CF327" s="30"/>
    </row>
    <row r="328" spans="1:84" ht="15" thickBot="1" x14ac:dyDescent="0.35">
      <c r="A328" s="1"/>
      <c r="B328" s="25"/>
      <c r="C328" s="25"/>
      <c r="D328" s="1"/>
      <c r="E328" s="21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9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30"/>
      <c r="CF328" s="30"/>
    </row>
    <row r="329" spans="1:84" ht="15" thickBot="1" x14ac:dyDescent="0.35">
      <c r="A329" s="1"/>
      <c r="B329" s="25"/>
      <c r="C329" s="25"/>
      <c r="D329" s="1"/>
      <c r="E329" s="21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30"/>
      <c r="CF329" s="30"/>
    </row>
    <row r="330" spans="1:84" ht="15" thickBot="1" x14ac:dyDescent="0.35">
      <c r="A330" s="1"/>
      <c r="B330" s="25"/>
      <c r="C330" s="25"/>
      <c r="D330" s="1"/>
      <c r="E330" s="21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9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30"/>
      <c r="CF330" s="30"/>
    </row>
    <row r="331" spans="1:84" ht="15" thickBot="1" x14ac:dyDescent="0.35">
      <c r="A331" s="1"/>
      <c r="B331" s="25"/>
      <c r="C331" s="25"/>
      <c r="D331" s="1"/>
      <c r="E331" s="21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9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30"/>
      <c r="CF331" s="30"/>
    </row>
    <row r="332" spans="1:84" ht="15" thickBot="1" x14ac:dyDescent="0.35">
      <c r="A332" s="1"/>
      <c r="B332" s="25"/>
      <c r="C332" s="25"/>
      <c r="D332" s="1"/>
      <c r="E332" s="21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9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30"/>
      <c r="CF332" s="30"/>
    </row>
    <row r="333" spans="1:84" ht="15" thickBot="1" x14ac:dyDescent="0.35">
      <c r="A333" s="1"/>
      <c r="B333" s="25"/>
      <c r="C333" s="25"/>
      <c r="D333" s="1"/>
      <c r="E333" s="21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9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30"/>
      <c r="CF333" s="30"/>
    </row>
    <row r="334" spans="1:84" ht="15" thickBot="1" x14ac:dyDescent="0.35">
      <c r="A334" s="1"/>
      <c r="B334" s="25"/>
      <c r="C334" s="25"/>
      <c r="D334" s="1"/>
      <c r="E334" s="21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9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30"/>
      <c r="CF334" s="30"/>
    </row>
    <row r="335" spans="1:84" ht="15" thickBot="1" x14ac:dyDescent="0.35">
      <c r="A335" s="1"/>
      <c r="B335" s="25"/>
      <c r="C335" s="25"/>
      <c r="D335" s="1"/>
      <c r="E335" s="21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9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30"/>
      <c r="CF335" s="30"/>
    </row>
    <row r="336" spans="1:84" ht="15" thickBot="1" x14ac:dyDescent="0.35">
      <c r="A336" s="1"/>
      <c r="B336" s="25"/>
      <c r="C336" s="25"/>
      <c r="D336" s="1"/>
      <c r="E336" s="21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9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30"/>
      <c r="CF336" s="30"/>
    </row>
    <row r="337" spans="1:84" ht="15" thickBot="1" x14ac:dyDescent="0.35">
      <c r="A337" s="1"/>
      <c r="B337" s="25"/>
      <c r="C337" s="25"/>
      <c r="D337" s="1"/>
      <c r="E337" s="21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9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30"/>
      <c r="CF337" s="30"/>
    </row>
    <row r="338" spans="1:84" ht="15" thickBot="1" x14ac:dyDescent="0.35">
      <c r="A338" s="1"/>
      <c r="B338" s="25"/>
      <c r="C338" s="25"/>
      <c r="D338" s="1"/>
      <c r="E338" s="21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9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30"/>
      <c r="CF338" s="30"/>
    </row>
    <row r="339" spans="1:84" ht="15" thickBot="1" x14ac:dyDescent="0.35">
      <c r="A339" s="1"/>
      <c r="B339" s="25"/>
      <c r="C339" s="25"/>
      <c r="D339" s="1"/>
      <c r="E339" s="21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9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30"/>
      <c r="CF339" s="30"/>
    </row>
    <row r="340" spans="1:84" ht="15" thickBot="1" x14ac:dyDescent="0.35">
      <c r="A340" s="1"/>
      <c r="B340" s="25"/>
      <c r="C340" s="25"/>
      <c r="D340" s="1"/>
      <c r="E340" s="21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9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30"/>
      <c r="CF340" s="30"/>
    </row>
    <row r="341" spans="1:84" ht="15" thickBot="1" x14ac:dyDescent="0.35">
      <c r="A341" s="1"/>
      <c r="B341" s="25"/>
      <c r="C341" s="25"/>
      <c r="D341" s="1"/>
      <c r="E341" s="21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9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30"/>
      <c r="CF341" s="30"/>
    </row>
    <row r="342" spans="1:84" ht="15" thickBot="1" x14ac:dyDescent="0.35">
      <c r="A342" s="1"/>
      <c r="B342" s="25"/>
      <c r="C342" s="25"/>
      <c r="D342" s="1"/>
      <c r="E342" s="21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9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30"/>
      <c r="CF342" s="30"/>
    </row>
    <row r="343" spans="1:84" ht="15" thickBot="1" x14ac:dyDescent="0.35">
      <c r="A343" s="1"/>
      <c r="B343" s="25"/>
      <c r="C343" s="25"/>
      <c r="D343" s="1"/>
      <c r="E343" s="21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9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30"/>
      <c r="CF343" s="30"/>
    </row>
    <row r="344" spans="1:84" ht="15" thickBot="1" x14ac:dyDescent="0.35">
      <c r="A344" s="1"/>
      <c r="B344" s="25"/>
      <c r="C344" s="25"/>
      <c r="D344" s="1"/>
      <c r="E344" s="21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9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30"/>
      <c r="CF344" s="30"/>
    </row>
    <row r="345" spans="1:84" ht="15" thickBot="1" x14ac:dyDescent="0.35">
      <c r="A345" s="1"/>
      <c r="B345" s="25"/>
      <c r="C345" s="25"/>
      <c r="D345" s="1"/>
      <c r="E345" s="21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9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30"/>
      <c r="CF345" s="30"/>
    </row>
    <row r="346" spans="1:84" ht="15" thickBot="1" x14ac:dyDescent="0.35">
      <c r="A346" s="1"/>
      <c r="B346" s="25"/>
      <c r="C346" s="25"/>
      <c r="D346" s="1"/>
      <c r="E346" s="21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9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30"/>
      <c r="CF346" s="30"/>
    </row>
    <row r="347" spans="1:84" ht="15" thickBot="1" x14ac:dyDescent="0.35">
      <c r="A347" s="1"/>
      <c r="B347" s="25"/>
      <c r="C347" s="25"/>
      <c r="D347" s="1"/>
      <c r="E347" s="21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9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30"/>
      <c r="CF347" s="30"/>
    </row>
    <row r="348" spans="1:84" ht="15" thickBot="1" x14ac:dyDescent="0.35">
      <c r="A348" s="1"/>
      <c r="B348" s="25"/>
      <c r="C348" s="25"/>
      <c r="D348" s="1"/>
      <c r="E348" s="21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9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30"/>
      <c r="CF348" s="30"/>
    </row>
    <row r="349" spans="1:84" ht="15" thickBot="1" x14ac:dyDescent="0.35">
      <c r="A349" s="1"/>
      <c r="B349" s="25"/>
      <c r="C349" s="25"/>
      <c r="D349" s="1"/>
      <c r="E349" s="21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9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30"/>
      <c r="CF349" s="30"/>
    </row>
    <row r="350" spans="1:84" ht="15" thickBot="1" x14ac:dyDescent="0.35">
      <c r="A350" s="1"/>
      <c r="B350" s="25"/>
      <c r="C350" s="25"/>
      <c r="D350" s="1"/>
      <c r="E350" s="21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30"/>
      <c r="CF350" s="30"/>
    </row>
    <row r="351" spans="1:84" ht="15" thickBot="1" x14ac:dyDescent="0.35">
      <c r="A351" s="1"/>
      <c r="B351" s="25"/>
      <c r="C351" s="25"/>
      <c r="D351" s="1"/>
      <c r="E351" s="21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9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30"/>
      <c r="CF351" s="30"/>
    </row>
    <row r="352" spans="1:84" ht="15" thickBot="1" x14ac:dyDescent="0.35">
      <c r="A352" s="1"/>
      <c r="B352" s="25"/>
      <c r="C352" s="25"/>
      <c r="D352" s="1"/>
      <c r="E352" s="21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9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30"/>
      <c r="CF352" s="30"/>
    </row>
    <row r="353" spans="1:84" ht="15" thickBot="1" x14ac:dyDescent="0.35">
      <c r="A353" s="1"/>
      <c r="B353" s="25"/>
      <c r="C353" s="25"/>
      <c r="D353" s="1"/>
      <c r="E353" s="21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9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30"/>
      <c r="CF353" s="30"/>
    </row>
    <row r="354" spans="1:84" ht="15" thickBot="1" x14ac:dyDescent="0.35">
      <c r="A354" s="1"/>
      <c r="B354" s="25"/>
      <c r="C354" s="25"/>
      <c r="D354" s="1"/>
      <c r="E354" s="21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9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30"/>
      <c r="CF354" s="30"/>
    </row>
    <row r="355" spans="1:84" ht="15" thickBot="1" x14ac:dyDescent="0.35">
      <c r="A355" s="1"/>
      <c r="B355" s="25"/>
      <c r="C355" s="25"/>
      <c r="D355" s="1"/>
      <c r="E355" s="21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9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30"/>
      <c r="CF355" s="30"/>
    </row>
    <row r="356" spans="1:84" ht="15" thickBot="1" x14ac:dyDescent="0.35">
      <c r="A356" s="1"/>
      <c r="B356" s="25"/>
      <c r="C356" s="25"/>
      <c r="D356" s="1"/>
      <c r="E356" s="21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9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30"/>
      <c r="CF356" s="30"/>
    </row>
    <row r="357" spans="1:84" ht="15" thickBot="1" x14ac:dyDescent="0.35">
      <c r="A357" s="1"/>
      <c r="B357" s="25"/>
      <c r="C357" s="25"/>
      <c r="D357" s="1"/>
      <c r="E357" s="21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9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30"/>
      <c r="CF357" s="30"/>
    </row>
    <row r="358" spans="1:84" ht="15" thickBot="1" x14ac:dyDescent="0.35">
      <c r="A358" s="1"/>
      <c r="B358" s="25"/>
      <c r="C358" s="25"/>
      <c r="D358" s="1"/>
      <c r="E358" s="21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9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30"/>
      <c r="CF358" s="30"/>
    </row>
    <row r="359" spans="1:84" ht="15" thickBot="1" x14ac:dyDescent="0.35">
      <c r="A359" s="1"/>
      <c r="B359" s="25"/>
      <c r="C359" s="25"/>
      <c r="D359" s="1"/>
      <c r="E359" s="21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9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30"/>
      <c r="CF359" s="30"/>
    </row>
    <row r="360" spans="1:84" ht="15" thickBot="1" x14ac:dyDescent="0.35">
      <c r="A360" s="1"/>
      <c r="B360" s="25"/>
      <c r="C360" s="25"/>
      <c r="D360" s="1"/>
      <c r="E360" s="21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9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30"/>
      <c r="CF360" s="30"/>
    </row>
    <row r="361" spans="1:84" ht="15" thickBot="1" x14ac:dyDescent="0.35">
      <c r="A361" s="1"/>
      <c r="B361" s="25"/>
      <c r="C361" s="25"/>
      <c r="D361" s="1"/>
      <c r="E361" s="21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9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30"/>
      <c r="CF361" s="30"/>
    </row>
    <row r="362" spans="1:84" ht="15" thickBot="1" x14ac:dyDescent="0.35">
      <c r="A362" s="1"/>
      <c r="B362" s="25"/>
      <c r="C362" s="25"/>
      <c r="D362" s="1"/>
      <c r="E362" s="21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9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30"/>
      <c r="CF362" s="30"/>
    </row>
    <row r="363" spans="1:84" ht="15" thickBot="1" x14ac:dyDescent="0.35">
      <c r="A363" s="1"/>
      <c r="B363" s="25"/>
      <c r="C363" s="25"/>
      <c r="D363" s="1"/>
      <c r="E363" s="21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9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30"/>
      <c r="CF363" s="30"/>
    </row>
    <row r="364" spans="1:84" ht="15" thickBot="1" x14ac:dyDescent="0.35">
      <c r="A364" s="1"/>
      <c r="B364" s="25"/>
      <c r="C364" s="25"/>
      <c r="D364" s="1"/>
      <c r="E364" s="21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9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30"/>
      <c r="CF364" s="30"/>
    </row>
    <row r="365" spans="1:84" ht="15" thickBot="1" x14ac:dyDescent="0.35">
      <c r="A365" s="1"/>
      <c r="B365" s="25"/>
      <c r="C365" s="25"/>
      <c r="D365" s="1"/>
      <c r="E365" s="21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9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30"/>
      <c r="CF365" s="30"/>
    </row>
    <row r="366" spans="1:84" ht="15" thickBot="1" x14ac:dyDescent="0.35">
      <c r="A366" s="1"/>
      <c r="B366" s="25"/>
      <c r="C366" s="25"/>
      <c r="D366" s="1"/>
      <c r="E366" s="21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9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30"/>
      <c r="CF366" s="30"/>
    </row>
    <row r="367" spans="1:84" ht="15" thickBot="1" x14ac:dyDescent="0.35">
      <c r="A367" s="1"/>
      <c r="B367" s="25"/>
      <c r="C367" s="25"/>
      <c r="D367" s="1"/>
      <c r="E367" s="21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9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30"/>
      <c r="CF367" s="30"/>
    </row>
    <row r="368" spans="1:84" ht="15" thickBot="1" x14ac:dyDescent="0.35">
      <c r="A368" s="1"/>
      <c r="B368" s="25"/>
      <c r="C368" s="25"/>
      <c r="D368" s="1"/>
      <c r="E368" s="21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9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30"/>
      <c r="CF368" s="30"/>
    </row>
    <row r="369" spans="1:84" ht="15" thickBot="1" x14ac:dyDescent="0.35">
      <c r="A369" s="1"/>
      <c r="B369" s="25"/>
      <c r="C369" s="25"/>
      <c r="D369" s="1"/>
      <c r="E369" s="21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9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30"/>
      <c r="CF369" s="30"/>
    </row>
    <row r="370" spans="1:84" ht="15" thickBot="1" x14ac:dyDescent="0.35">
      <c r="A370" s="1"/>
      <c r="B370" s="25"/>
      <c r="C370" s="25"/>
      <c r="D370" s="1"/>
      <c r="E370" s="21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9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30"/>
      <c r="CF370" s="30"/>
    </row>
    <row r="371" spans="1:84" ht="15" thickBot="1" x14ac:dyDescent="0.35">
      <c r="A371" s="1"/>
      <c r="B371" s="25"/>
      <c r="C371" s="25"/>
      <c r="D371" s="1"/>
      <c r="E371" s="21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30"/>
      <c r="CF371" s="30"/>
    </row>
    <row r="372" spans="1:84" ht="15" thickBot="1" x14ac:dyDescent="0.35">
      <c r="A372" s="1"/>
      <c r="B372" s="25"/>
      <c r="C372" s="25"/>
      <c r="D372" s="1"/>
      <c r="E372" s="21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9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30"/>
      <c r="CF372" s="30"/>
    </row>
    <row r="373" spans="1:84" ht="15" thickBot="1" x14ac:dyDescent="0.35">
      <c r="A373" s="1"/>
      <c r="B373" s="25"/>
      <c r="C373" s="25"/>
      <c r="D373" s="1"/>
      <c r="E373" s="21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9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30"/>
      <c r="CF373" s="30"/>
    </row>
    <row r="374" spans="1:84" ht="15" thickBot="1" x14ac:dyDescent="0.35">
      <c r="A374" s="1"/>
      <c r="B374" s="25"/>
      <c r="C374" s="25"/>
      <c r="D374" s="1"/>
      <c r="E374" s="21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9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30"/>
      <c r="CF374" s="30"/>
    </row>
    <row r="375" spans="1:84" ht="15" thickBot="1" x14ac:dyDescent="0.35">
      <c r="A375" s="1"/>
      <c r="B375" s="25"/>
      <c r="C375" s="25"/>
      <c r="D375" s="1"/>
      <c r="E375" s="21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9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30"/>
      <c r="CF375" s="30"/>
    </row>
    <row r="376" spans="1:84" ht="15" thickBot="1" x14ac:dyDescent="0.35">
      <c r="A376" s="1"/>
      <c r="B376" s="25"/>
      <c r="C376" s="25"/>
      <c r="D376" s="1"/>
      <c r="E376" s="21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9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30"/>
      <c r="CF376" s="30"/>
    </row>
    <row r="377" spans="1:84" ht="15" thickBot="1" x14ac:dyDescent="0.35">
      <c r="A377" s="1"/>
      <c r="B377" s="25"/>
      <c r="C377" s="25"/>
      <c r="D377" s="1"/>
      <c r="E377" s="21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9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30"/>
      <c r="CF377" s="30"/>
    </row>
    <row r="378" spans="1:84" ht="15" thickBot="1" x14ac:dyDescent="0.35">
      <c r="A378" s="1"/>
      <c r="B378" s="25"/>
      <c r="C378" s="25"/>
      <c r="D378" s="1"/>
      <c r="E378" s="21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9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30"/>
      <c r="CF378" s="30"/>
    </row>
    <row r="379" spans="1:84" ht="15" thickBot="1" x14ac:dyDescent="0.35">
      <c r="A379" s="1"/>
      <c r="B379" s="25"/>
      <c r="C379" s="25"/>
      <c r="D379" s="1"/>
      <c r="E379" s="21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9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30"/>
      <c r="CF379" s="30"/>
    </row>
    <row r="380" spans="1:84" ht="15" thickBot="1" x14ac:dyDescent="0.35">
      <c r="A380" s="1"/>
      <c r="B380" s="25"/>
      <c r="C380" s="25"/>
      <c r="D380" s="1"/>
      <c r="E380" s="21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9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30"/>
      <c r="CF380" s="30"/>
    </row>
    <row r="381" spans="1:84" ht="15" thickBot="1" x14ac:dyDescent="0.35">
      <c r="A381" s="1"/>
      <c r="B381" s="25"/>
      <c r="C381" s="25"/>
      <c r="D381" s="1"/>
      <c r="E381" s="21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9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30"/>
      <c r="CF381" s="30"/>
    </row>
    <row r="382" spans="1:84" ht="15" thickBot="1" x14ac:dyDescent="0.35">
      <c r="A382" s="1"/>
      <c r="B382" s="25"/>
      <c r="C382" s="25"/>
      <c r="D382" s="1"/>
      <c r="E382" s="21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9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30"/>
      <c r="CF382" s="30"/>
    </row>
    <row r="383" spans="1:84" ht="15" thickBot="1" x14ac:dyDescent="0.35">
      <c r="A383" s="1"/>
      <c r="B383" s="25"/>
      <c r="C383" s="25"/>
      <c r="D383" s="1"/>
      <c r="E383" s="21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9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30"/>
      <c r="CF383" s="30"/>
    </row>
    <row r="384" spans="1:84" ht="15" thickBot="1" x14ac:dyDescent="0.35">
      <c r="A384" s="1"/>
      <c r="B384" s="25"/>
      <c r="C384" s="25"/>
      <c r="D384" s="1"/>
      <c r="E384" s="21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9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30"/>
      <c r="CF384" s="30"/>
    </row>
    <row r="385" spans="1:84" ht="15" thickBot="1" x14ac:dyDescent="0.35">
      <c r="A385" s="1"/>
      <c r="B385" s="25"/>
      <c r="C385" s="25"/>
      <c r="D385" s="1"/>
      <c r="E385" s="21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9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30"/>
      <c r="CF385" s="30"/>
    </row>
    <row r="386" spans="1:84" ht="15" thickBot="1" x14ac:dyDescent="0.35">
      <c r="A386" s="1"/>
      <c r="B386" s="25"/>
      <c r="C386" s="25"/>
      <c r="D386" s="1"/>
      <c r="E386" s="21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9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30"/>
      <c r="CF386" s="30"/>
    </row>
    <row r="387" spans="1:84" ht="15" thickBot="1" x14ac:dyDescent="0.35">
      <c r="A387" s="1"/>
      <c r="B387" s="25"/>
      <c r="C387" s="25"/>
      <c r="D387" s="1"/>
      <c r="E387" s="21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9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30"/>
      <c r="CF387" s="30"/>
    </row>
    <row r="388" spans="1:84" ht="15" thickBot="1" x14ac:dyDescent="0.35">
      <c r="A388" s="1"/>
      <c r="B388" s="25"/>
      <c r="C388" s="25"/>
      <c r="D388" s="1"/>
      <c r="E388" s="21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9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30"/>
      <c r="CF388" s="30"/>
    </row>
    <row r="389" spans="1:84" ht="15" thickBot="1" x14ac:dyDescent="0.35">
      <c r="A389" s="1"/>
      <c r="B389" s="25"/>
      <c r="C389" s="25"/>
      <c r="D389" s="1"/>
      <c r="E389" s="21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9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30"/>
      <c r="CF389" s="30"/>
    </row>
    <row r="390" spans="1:84" ht="15" thickBot="1" x14ac:dyDescent="0.35">
      <c r="A390" s="1"/>
      <c r="B390" s="25"/>
      <c r="C390" s="25"/>
      <c r="D390" s="1"/>
      <c r="E390" s="21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9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30"/>
      <c r="CF390" s="30"/>
    </row>
    <row r="391" spans="1:84" ht="15" thickBot="1" x14ac:dyDescent="0.35">
      <c r="A391" s="1"/>
      <c r="B391" s="25"/>
      <c r="C391" s="25"/>
      <c r="D391" s="1"/>
      <c r="E391" s="21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9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30"/>
      <c r="CF391" s="30"/>
    </row>
    <row r="392" spans="1:84" ht="15" thickBot="1" x14ac:dyDescent="0.35">
      <c r="A392" s="1"/>
      <c r="B392" s="25"/>
      <c r="C392" s="25"/>
      <c r="D392" s="1"/>
      <c r="E392" s="21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30"/>
      <c r="CF392" s="30"/>
    </row>
    <row r="393" spans="1:84" ht="15" thickBot="1" x14ac:dyDescent="0.35">
      <c r="A393" s="1"/>
      <c r="B393" s="25"/>
      <c r="C393" s="25"/>
      <c r="D393" s="1"/>
      <c r="E393" s="21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9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30"/>
      <c r="CF393" s="30"/>
    </row>
    <row r="394" spans="1:84" ht="15" thickBot="1" x14ac:dyDescent="0.35">
      <c r="A394" s="1"/>
      <c r="B394" s="25"/>
      <c r="C394" s="25"/>
      <c r="D394" s="1"/>
      <c r="E394" s="21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9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30"/>
      <c r="CF394" s="30"/>
    </row>
    <row r="395" spans="1:84" ht="15" thickBot="1" x14ac:dyDescent="0.35">
      <c r="A395" s="1"/>
      <c r="B395" s="25"/>
      <c r="C395" s="25"/>
      <c r="D395" s="1"/>
      <c r="E395" s="21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9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30"/>
      <c r="CF395" s="30"/>
    </row>
    <row r="396" spans="1:84" ht="15" thickBot="1" x14ac:dyDescent="0.35">
      <c r="A396" s="1"/>
      <c r="B396" s="25"/>
      <c r="C396" s="25"/>
      <c r="D396" s="1"/>
      <c r="E396" s="21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9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30"/>
      <c r="CF396" s="30"/>
    </row>
    <row r="397" spans="1:84" ht="15" thickBot="1" x14ac:dyDescent="0.35">
      <c r="A397" s="1"/>
      <c r="B397" s="25"/>
      <c r="C397" s="25"/>
      <c r="D397" s="1"/>
      <c r="E397" s="21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9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30"/>
      <c r="CF397" s="30"/>
    </row>
    <row r="398" spans="1:84" ht="15" thickBot="1" x14ac:dyDescent="0.35">
      <c r="A398" s="1"/>
      <c r="B398" s="25"/>
      <c r="C398" s="25"/>
      <c r="D398" s="1"/>
      <c r="E398" s="21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9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30"/>
      <c r="CF398" s="30"/>
    </row>
    <row r="399" spans="1:84" ht="15" thickBot="1" x14ac:dyDescent="0.35">
      <c r="A399" s="1"/>
      <c r="B399" s="25"/>
      <c r="C399" s="25"/>
      <c r="D399" s="1"/>
      <c r="E399" s="21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9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30"/>
      <c r="CF399" s="30"/>
    </row>
    <row r="400" spans="1:84" ht="15" thickBot="1" x14ac:dyDescent="0.35">
      <c r="A400" s="1"/>
      <c r="B400" s="25"/>
      <c r="C400" s="25"/>
      <c r="D400" s="1"/>
      <c r="E400" s="21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9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30"/>
      <c r="CF400" s="30"/>
    </row>
    <row r="401" spans="1:84" ht="15" thickBot="1" x14ac:dyDescent="0.35">
      <c r="A401" s="1"/>
      <c r="B401" s="25"/>
      <c r="C401" s="25"/>
      <c r="D401" s="1"/>
      <c r="E401" s="21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9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30"/>
      <c r="CF401" s="30"/>
    </row>
    <row r="402" spans="1:84" ht="15" thickBot="1" x14ac:dyDescent="0.35">
      <c r="A402" s="1"/>
      <c r="B402" s="25"/>
      <c r="C402" s="25"/>
      <c r="D402" s="1"/>
      <c r="E402" s="21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9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30"/>
      <c r="CF402" s="30"/>
    </row>
    <row r="403" spans="1:84" ht="15" thickBot="1" x14ac:dyDescent="0.35">
      <c r="A403" s="1"/>
      <c r="B403" s="25"/>
      <c r="C403" s="25"/>
      <c r="D403" s="1"/>
      <c r="E403" s="21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9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30"/>
      <c r="CF403" s="30"/>
    </row>
    <row r="404" spans="1:84" ht="15" thickBot="1" x14ac:dyDescent="0.35">
      <c r="A404" s="1"/>
      <c r="B404" s="25"/>
      <c r="C404" s="25"/>
      <c r="D404" s="1"/>
      <c r="E404" s="21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9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30"/>
      <c r="CF404" s="30"/>
    </row>
    <row r="405" spans="1:84" ht="15" thickBot="1" x14ac:dyDescent="0.35">
      <c r="A405" s="1"/>
      <c r="B405" s="25"/>
      <c r="C405" s="25"/>
      <c r="D405" s="1"/>
      <c r="E405" s="21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9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30"/>
      <c r="CF405" s="30"/>
    </row>
    <row r="406" spans="1:84" ht="15" thickBot="1" x14ac:dyDescent="0.35">
      <c r="A406" s="1"/>
      <c r="B406" s="25"/>
      <c r="C406" s="25"/>
      <c r="D406" s="1"/>
      <c r="E406" s="21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9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30"/>
      <c r="CF406" s="30"/>
    </row>
    <row r="407" spans="1:84" ht="15" thickBot="1" x14ac:dyDescent="0.35">
      <c r="A407" s="1"/>
      <c r="B407" s="25"/>
      <c r="C407" s="25"/>
      <c r="D407" s="1"/>
      <c r="E407" s="21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9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30"/>
      <c r="CF407" s="30"/>
    </row>
    <row r="408" spans="1:84" ht="15" thickBot="1" x14ac:dyDescent="0.35">
      <c r="A408" s="1"/>
      <c r="B408" s="25"/>
      <c r="C408" s="25"/>
      <c r="D408" s="1"/>
      <c r="E408" s="21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9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30"/>
      <c r="CF408" s="30"/>
    </row>
    <row r="409" spans="1:84" ht="15" thickBot="1" x14ac:dyDescent="0.35">
      <c r="A409" s="1"/>
      <c r="B409" s="25"/>
      <c r="C409" s="25"/>
      <c r="D409" s="1"/>
      <c r="E409" s="21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9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30"/>
      <c r="CF409" s="30"/>
    </row>
    <row r="410" spans="1:84" ht="15" thickBot="1" x14ac:dyDescent="0.35">
      <c r="A410" s="1"/>
      <c r="B410" s="25"/>
      <c r="C410" s="25"/>
      <c r="D410" s="1"/>
      <c r="E410" s="21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9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30"/>
      <c r="CF410" s="30"/>
    </row>
    <row r="411" spans="1:84" ht="15" thickBot="1" x14ac:dyDescent="0.35">
      <c r="A411" s="1"/>
      <c r="B411" s="25"/>
      <c r="C411" s="25"/>
      <c r="D411" s="1"/>
      <c r="E411" s="21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9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30"/>
      <c r="CF411" s="30"/>
    </row>
    <row r="412" spans="1:84" ht="15" thickBot="1" x14ac:dyDescent="0.35">
      <c r="A412" s="1"/>
      <c r="B412" s="25"/>
      <c r="C412" s="25"/>
      <c r="D412" s="1"/>
      <c r="E412" s="21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9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30"/>
      <c r="CF412" s="30"/>
    </row>
    <row r="413" spans="1:84" ht="15" thickBot="1" x14ac:dyDescent="0.35">
      <c r="A413" s="1"/>
      <c r="B413" s="25"/>
      <c r="C413" s="25"/>
      <c r="D413" s="1"/>
      <c r="E413" s="21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9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30"/>
      <c r="CF413" s="30"/>
    </row>
    <row r="414" spans="1:84" ht="15" thickBot="1" x14ac:dyDescent="0.35">
      <c r="A414" s="1"/>
      <c r="B414" s="25"/>
      <c r="C414" s="25"/>
      <c r="D414" s="1"/>
      <c r="E414" s="21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9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30"/>
      <c r="CF414" s="30"/>
    </row>
    <row r="415" spans="1:84" ht="15" thickBot="1" x14ac:dyDescent="0.35">
      <c r="A415" s="1"/>
      <c r="B415" s="25"/>
      <c r="C415" s="25"/>
      <c r="D415" s="1"/>
      <c r="E415" s="21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9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30"/>
      <c r="CF415" s="30"/>
    </row>
    <row r="416" spans="1:84" ht="15" thickBot="1" x14ac:dyDescent="0.35">
      <c r="A416" s="1"/>
      <c r="B416" s="25"/>
      <c r="C416" s="25"/>
      <c r="D416" s="1"/>
      <c r="E416" s="21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9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30"/>
      <c r="CF416" s="30"/>
    </row>
    <row r="417" spans="1:84" ht="15" thickBot="1" x14ac:dyDescent="0.35">
      <c r="A417" s="1"/>
      <c r="B417" s="25"/>
      <c r="C417" s="25"/>
      <c r="D417" s="1"/>
      <c r="E417" s="21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9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30"/>
      <c r="CF417" s="30"/>
    </row>
    <row r="418" spans="1:84" ht="15" thickBot="1" x14ac:dyDescent="0.35">
      <c r="A418" s="1"/>
      <c r="B418" s="25"/>
      <c r="C418" s="25"/>
      <c r="D418" s="1"/>
      <c r="E418" s="21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9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30"/>
      <c r="CF418" s="30"/>
    </row>
    <row r="419" spans="1:84" ht="15" thickBot="1" x14ac:dyDescent="0.35">
      <c r="A419" s="1"/>
      <c r="B419" s="25"/>
      <c r="C419" s="25"/>
      <c r="D419" s="1"/>
      <c r="E419" s="21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9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30"/>
      <c r="CF419" s="30"/>
    </row>
    <row r="420" spans="1:84" ht="15" thickBot="1" x14ac:dyDescent="0.35">
      <c r="A420" s="1"/>
      <c r="B420" s="25"/>
      <c r="C420" s="25"/>
      <c r="D420" s="1"/>
      <c r="E420" s="21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9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30"/>
      <c r="CF420" s="30"/>
    </row>
    <row r="421" spans="1:84" ht="15" thickBot="1" x14ac:dyDescent="0.35">
      <c r="A421" s="1"/>
      <c r="B421" s="25"/>
      <c r="C421" s="25"/>
      <c r="D421" s="1"/>
      <c r="E421" s="21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9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30"/>
      <c r="CF421" s="30"/>
    </row>
    <row r="422" spans="1:84" ht="15" thickBot="1" x14ac:dyDescent="0.35">
      <c r="A422" s="1"/>
      <c r="B422" s="25"/>
      <c r="C422" s="25"/>
      <c r="D422" s="1"/>
      <c r="E422" s="21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9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30"/>
      <c r="CF422" s="30"/>
    </row>
    <row r="423" spans="1:84" ht="15" thickBot="1" x14ac:dyDescent="0.35">
      <c r="A423" s="1"/>
      <c r="B423" s="25"/>
      <c r="C423" s="25"/>
      <c r="D423" s="1"/>
      <c r="E423" s="21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9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30"/>
      <c r="CF423" s="30"/>
    </row>
    <row r="424" spans="1:84" ht="15" thickBot="1" x14ac:dyDescent="0.35">
      <c r="A424" s="1"/>
      <c r="B424" s="25"/>
      <c r="C424" s="25"/>
      <c r="D424" s="1"/>
      <c r="E424" s="21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9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30"/>
      <c r="CF424" s="30"/>
    </row>
    <row r="425" spans="1:84" ht="15" thickBot="1" x14ac:dyDescent="0.35">
      <c r="A425" s="1"/>
      <c r="B425" s="25"/>
      <c r="C425" s="25"/>
      <c r="D425" s="1"/>
      <c r="E425" s="21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9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30"/>
      <c r="CF425" s="30"/>
    </row>
    <row r="426" spans="1:84" ht="15" thickBot="1" x14ac:dyDescent="0.35">
      <c r="A426" s="1"/>
      <c r="B426" s="25"/>
      <c r="C426" s="25"/>
      <c r="D426" s="1"/>
      <c r="E426" s="21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9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30"/>
      <c r="CF426" s="30"/>
    </row>
    <row r="427" spans="1:84" ht="15" thickBot="1" x14ac:dyDescent="0.35">
      <c r="A427" s="1"/>
      <c r="B427" s="25"/>
      <c r="C427" s="25"/>
      <c r="D427" s="1"/>
      <c r="E427" s="21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9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30"/>
      <c r="CF427" s="30"/>
    </row>
    <row r="428" spans="1:84" ht="15" thickBot="1" x14ac:dyDescent="0.35">
      <c r="A428" s="1"/>
      <c r="B428" s="25"/>
      <c r="C428" s="25"/>
      <c r="D428" s="1"/>
      <c r="E428" s="21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9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30"/>
      <c r="CF428" s="30"/>
    </row>
    <row r="429" spans="1:84" ht="15" thickBot="1" x14ac:dyDescent="0.35">
      <c r="A429" s="1"/>
      <c r="B429" s="25"/>
      <c r="C429" s="25"/>
      <c r="D429" s="1"/>
      <c r="E429" s="21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9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30"/>
      <c r="CF429" s="30"/>
    </row>
    <row r="430" spans="1:84" ht="15" thickBot="1" x14ac:dyDescent="0.35">
      <c r="A430" s="1"/>
      <c r="B430" s="25"/>
      <c r="C430" s="25"/>
      <c r="D430" s="1"/>
      <c r="E430" s="21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9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30"/>
      <c r="CF430" s="30"/>
    </row>
    <row r="431" spans="1:84" ht="15" thickBot="1" x14ac:dyDescent="0.35">
      <c r="A431" s="1"/>
      <c r="B431" s="25"/>
      <c r="C431" s="25"/>
      <c r="D431" s="1"/>
      <c r="E431" s="21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9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30"/>
      <c r="CF431" s="30"/>
    </row>
    <row r="432" spans="1:84" ht="15" thickBot="1" x14ac:dyDescent="0.35">
      <c r="A432" s="1"/>
      <c r="B432" s="25"/>
      <c r="C432" s="25"/>
      <c r="D432" s="1"/>
      <c r="E432" s="21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9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30"/>
      <c r="CF432" s="30"/>
    </row>
    <row r="433" spans="1:84" ht="15" thickBot="1" x14ac:dyDescent="0.35">
      <c r="A433" s="1"/>
      <c r="B433" s="25"/>
      <c r="C433" s="25"/>
      <c r="D433" s="1"/>
      <c r="E433" s="21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9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30"/>
      <c r="CF433" s="30"/>
    </row>
    <row r="434" spans="1:84" ht="15" thickBot="1" x14ac:dyDescent="0.35">
      <c r="A434" s="1"/>
      <c r="B434" s="25"/>
      <c r="C434" s="25"/>
      <c r="D434" s="1"/>
      <c r="E434" s="21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9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30"/>
      <c r="CF434" s="30"/>
    </row>
    <row r="435" spans="1:84" ht="15" thickBot="1" x14ac:dyDescent="0.35">
      <c r="A435" s="1"/>
      <c r="B435" s="25"/>
      <c r="C435" s="25"/>
      <c r="D435" s="1"/>
      <c r="E435" s="21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9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30"/>
      <c r="CF435" s="30"/>
    </row>
    <row r="436" spans="1:84" ht="15" thickBot="1" x14ac:dyDescent="0.35">
      <c r="A436" s="1"/>
      <c r="B436" s="25"/>
      <c r="C436" s="25"/>
      <c r="D436" s="1"/>
      <c r="E436" s="21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9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30"/>
      <c r="CF436" s="30"/>
    </row>
    <row r="437" spans="1:84" ht="15" thickBot="1" x14ac:dyDescent="0.35">
      <c r="A437" s="1"/>
      <c r="B437" s="25"/>
      <c r="C437" s="25"/>
      <c r="D437" s="1"/>
      <c r="E437" s="21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9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30"/>
      <c r="CF437" s="30"/>
    </row>
    <row r="438" spans="1:84" ht="15" thickBot="1" x14ac:dyDescent="0.35">
      <c r="A438" s="1"/>
      <c r="B438" s="25"/>
      <c r="C438" s="25"/>
      <c r="D438" s="1"/>
      <c r="E438" s="21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9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30"/>
      <c r="CF438" s="30"/>
    </row>
    <row r="439" spans="1:84" ht="15" thickBot="1" x14ac:dyDescent="0.35">
      <c r="A439" s="1"/>
      <c r="B439" s="25"/>
      <c r="C439" s="25"/>
      <c r="D439" s="1"/>
      <c r="E439" s="21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9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30"/>
      <c r="CF439" s="30"/>
    </row>
    <row r="440" spans="1:84" ht="15" thickBot="1" x14ac:dyDescent="0.35">
      <c r="A440" s="1"/>
      <c r="B440" s="25"/>
      <c r="C440" s="25"/>
      <c r="D440" s="1"/>
      <c r="E440" s="21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9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30"/>
      <c r="CF440" s="30"/>
    </row>
    <row r="441" spans="1:84" ht="15" thickBot="1" x14ac:dyDescent="0.35">
      <c r="A441" s="1"/>
      <c r="B441" s="25"/>
      <c r="C441" s="25"/>
      <c r="D441" s="1"/>
      <c r="E441" s="21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9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30"/>
      <c r="CF441" s="30"/>
    </row>
    <row r="442" spans="1:84" ht="15" thickBot="1" x14ac:dyDescent="0.35">
      <c r="A442" s="1"/>
      <c r="B442" s="25"/>
      <c r="C442" s="25"/>
      <c r="D442" s="1"/>
      <c r="E442" s="21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9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8"/>
      <c r="BW442" s="28"/>
      <c r="BX442" s="28"/>
      <c r="BY442" s="28"/>
      <c r="BZ442" s="28"/>
      <c r="CA442" s="28"/>
      <c r="CB442" s="28"/>
      <c r="CC442" s="28"/>
      <c r="CD442" s="28"/>
      <c r="CE442" s="30"/>
      <c r="CF442" s="30"/>
    </row>
    <row r="443" spans="1:84" ht="15" thickBot="1" x14ac:dyDescent="0.35">
      <c r="A443" s="1"/>
      <c r="B443" s="25"/>
      <c r="C443" s="25"/>
      <c r="D443" s="1"/>
      <c r="E443" s="21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9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8"/>
      <c r="BW443" s="28"/>
      <c r="BX443" s="28"/>
      <c r="BY443" s="28"/>
      <c r="BZ443" s="28"/>
      <c r="CA443" s="28"/>
      <c r="CB443" s="28"/>
      <c r="CC443" s="28"/>
      <c r="CD443" s="28"/>
      <c r="CE443" s="30"/>
      <c r="CF443" s="30"/>
    </row>
    <row r="444" spans="1:84" ht="15" thickBot="1" x14ac:dyDescent="0.35">
      <c r="A444" s="1"/>
      <c r="B444" s="25"/>
      <c r="C444" s="25"/>
      <c r="D444" s="1"/>
      <c r="E444" s="21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9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8"/>
      <c r="BW444" s="28"/>
      <c r="BX444" s="28"/>
      <c r="BY444" s="28"/>
      <c r="BZ444" s="28"/>
      <c r="CA444" s="28"/>
      <c r="CB444" s="28"/>
      <c r="CC444" s="28"/>
      <c r="CD444" s="28"/>
      <c r="CE444" s="30"/>
      <c r="CF444" s="30"/>
    </row>
    <row r="445" spans="1:84" ht="15" thickBot="1" x14ac:dyDescent="0.35">
      <c r="A445" s="1"/>
      <c r="B445" s="25"/>
      <c r="C445" s="25"/>
      <c r="D445" s="1"/>
      <c r="E445" s="21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9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30"/>
      <c r="CF445" s="30"/>
    </row>
    <row r="446" spans="1:84" ht="15" thickBot="1" x14ac:dyDescent="0.35">
      <c r="A446" s="1"/>
      <c r="B446" s="25"/>
      <c r="C446" s="25"/>
      <c r="D446" s="1"/>
      <c r="E446" s="21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9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30"/>
      <c r="CF446" s="30"/>
    </row>
    <row r="447" spans="1:84" ht="15" thickBot="1" x14ac:dyDescent="0.35">
      <c r="A447" s="1"/>
      <c r="B447" s="25"/>
      <c r="C447" s="25"/>
      <c r="D447" s="1"/>
      <c r="E447" s="21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9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8"/>
      <c r="BX447" s="28"/>
      <c r="BY447" s="28"/>
      <c r="BZ447" s="28"/>
      <c r="CA447" s="28"/>
      <c r="CB447" s="28"/>
      <c r="CC447" s="28"/>
      <c r="CD447" s="28"/>
      <c r="CE447" s="30"/>
      <c r="CF447" s="30"/>
    </row>
    <row r="448" spans="1:84" ht="15" thickBot="1" x14ac:dyDescent="0.35">
      <c r="A448" s="1"/>
      <c r="B448" s="25"/>
      <c r="C448" s="25"/>
      <c r="D448" s="1"/>
      <c r="E448" s="21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9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8"/>
      <c r="BX448" s="28"/>
      <c r="BY448" s="28"/>
      <c r="BZ448" s="28"/>
      <c r="CA448" s="28"/>
      <c r="CB448" s="28"/>
      <c r="CC448" s="28"/>
      <c r="CD448" s="28"/>
      <c r="CE448" s="30"/>
      <c r="CF448" s="30"/>
    </row>
    <row r="449" spans="1:84" ht="15" thickBot="1" x14ac:dyDescent="0.35">
      <c r="A449" s="1"/>
      <c r="B449" s="25"/>
      <c r="C449" s="25"/>
      <c r="D449" s="1"/>
      <c r="E449" s="21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9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8"/>
      <c r="BX449" s="28"/>
      <c r="BY449" s="28"/>
      <c r="BZ449" s="28"/>
      <c r="CA449" s="28"/>
      <c r="CB449" s="28"/>
      <c r="CC449" s="28"/>
      <c r="CD449" s="28"/>
      <c r="CE449" s="30"/>
      <c r="CF449" s="30"/>
    </row>
    <row r="450" spans="1:84" ht="15" thickBot="1" x14ac:dyDescent="0.35">
      <c r="A450" s="1"/>
      <c r="B450" s="25"/>
      <c r="C450" s="25"/>
      <c r="D450" s="1"/>
      <c r="E450" s="21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9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30"/>
      <c r="CF450" s="30"/>
    </row>
    <row r="451" spans="1:84" ht="15" thickBot="1" x14ac:dyDescent="0.35">
      <c r="A451" s="1"/>
      <c r="B451" s="25"/>
      <c r="C451" s="25"/>
      <c r="D451" s="1"/>
      <c r="E451" s="21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9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8"/>
      <c r="BX451" s="28"/>
      <c r="BY451" s="28"/>
      <c r="BZ451" s="28"/>
      <c r="CA451" s="28"/>
      <c r="CB451" s="28"/>
      <c r="CC451" s="28"/>
      <c r="CD451" s="28"/>
      <c r="CE451" s="30"/>
      <c r="CF451" s="30"/>
    </row>
    <row r="452" spans="1:84" ht="15" thickBot="1" x14ac:dyDescent="0.35">
      <c r="A452" s="1"/>
      <c r="B452" s="25"/>
      <c r="C452" s="25"/>
      <c r="D452" s="1"/>
      <c r="E452" s="21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9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8"/>
      <c r="BW452" s="28"/>
      <c r="BX452" s="28"/>
      <c r="BY452" s="28"/>
      <c r="BZ452" s="28"/>
      <c r="CA452" s="28"/>
      <c r="CB452" s="28"/>
      <c r="CC452" s="28"/>
      <c r="CD452" s="28"/>
      <c r="CE452" s="30"/>
      <c r="CF452" s="30"/>
    </row>
    <row r="453" spans="1:84" ht="15" thickBot="1" x14ac:dyDescent="0.35">
      <c r="A453" s="1"/>
      <c r="B453" s="25"/>
      <c r="C453" s="25"/>
      <c r="D453" s="1"/>
      <c r="E453" s="21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9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8"/>
      <c r="BW453" s="28"/>
      <c r="BX453" s="28"/>
      <c r="BY453" s="28"/>
      <c r="BZ453" s="28"/>
      <c r="CA453" s="28"/>
      <c r="CB453" s="28"/>
      <c r="CC453" s="28"/>
      <c r="CD453" s="28"/>
      <c r="CE453" s="30"/>
      <c r="CF453" s="30"/>
    </row>
    <row r="454" spans="1:84" ht="15" thickBot="1" x14ac:dyDescent="0.35">
      <c r="A454" s="1"/>
      <c r="B454" s="25"/>
      <c r="C454" s="25"/>
      <c r="D454" s="1"/>
      <c r="E454" s="21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9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8"/>
      <c r="BW454" s="28"/>
      <c r="BX454" s="28"/>
      <c r="BY454" s="28"/>
      <c r="BZ454" s="28"/>
      <c r="CA454" s="28"/>
      <c r="CB454" s="28"/>
      <c r="CC454" s="28"/>
      <c r="CD454" s="28"/>
      <c r="CE454" s="30"/>
      <c r="CF454" s="30"/>
    </row>
    <row r="455" spans="1:84" ht="15" thickBot="1" x14ac:dyDescent="0.35">
      <c r="A455" s="1"/>
      <c r="B455" s="25"/>
      <c r="C455" s="25"/>
      <c r="D455" s="1"/>
      <c r="E455" s="21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9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8"/>
      <c r="BW455" s="28"/>
      <c r="BX455" s="28"/>
      <c r="BY455" s="28"/>
      <c r="BZ455" s="28"/>
      <c r="CA455" s="28"/>
      <c r="CB455" s="28"/>
      <c r="CC455" s="28"/>
      <c r="CD455" s="28"/>
      <c r="CE455" s="30"/>
      <c r="CF455" s="30"/>
    </row>
    <row r="456" spans="1:84" ht="15" thickBot="1" x14ac:dyDescent="0.35">
      <c r="A456" s="1"/>
      <c r="B456" s="25"/>
      <c r="C456" s="25"/>
      <c r="D456" s="1"/>
      <c r="E456" s="21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9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8"/>
      <c r="BW456" s="28"/>
      <c r="BX456" s="28"/>
      <c r="BY456" s="28"/>
      <c r="BZ456" s="28"/>
      <c r="CA456" s="28"/>
      <c r="CB456" s="28"/>
      <c r="CC456" s="28"/>
      <c r="CD456" s="28"/>
      <c r="CE456" s="30"/>
      <c r="CF456" s="30"/>
    </row>
    <row r="457" spans="1:84" ht="15" thickBot="1" x14ac:dyDescent="0.35">
      <c r="A457" s="1"/>
      <c r="B457" s="25"/>
      <c r="C457" s="25"/>
      <c r="D457" s="1"/>
      <c r="E457" s="21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9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30"/>
      <c r="CF457" s="30"/>
    </row>
    <row r="458" spans="1:84" ht="15" thickBot="1" x14ac:dyDescent="0.35">
      <c r="A458" s="1"/>
      <c r="B458" s="25"/>
      <c r="C458" s="25"/>
      <c r="D458" s="1"/>
      <c r="E458" s="21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9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8"/>
      <c r="BW458" s="28"/>
      <c r="BX458" s="28"/>
      <c r="BY458" s="28"/>
      <c r="BZ458" s="28"/>
      <c r="CA458" s="28"/>
      <c r="CB458" s="28"/>
      <c r="CC458" s="28"/>
      <c r="CD458" s="28"/>
      <c r="CE458" s="30"/>
      <c r="CF458" s="30"/>
    </row>
    <row r="459" spans="1:84" ht="15" thickBot="1" x14ac:dyDescent="0.35">
      <c r="A459" s="1"/>
      <c r="B459" s="25"/>
      <c r="C459" s="25"/>
      <c r="D459" s="1"/>
      <c r="E459" s="21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9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8"/>
      <c r="BW459" s="28"/>
      <c r="BX459" s="28"/>
      <c r="BY459" s="28"/>
      <c r="BZ459" s="28"/>
      <c r="CA459" s="28"/>
      <c r="CB459" s="28"/>
      <c r="CC459" s="28"/>
      <c r="CD459" s="28"/>
      <c r="CE459" s="30"/>
      <c r="CF459" s="30"/>
    </row>
    <row r="460" spans="1:84" ht="15" thickBot="1" x14ac:dyDescent="0.35">
      <c r="A460" s="1"/>
      <c r="B460" s="25"/>
      <c r="C460" s="25"/>
      <c r="D460" s="1"/>
      <c r="E460" s="21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9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8"/>
      <c r="BW460" s="28"/>
      <c r="BX460" s="28"/>
      <c r="BY460" s="28"/>
      <c r="BZ460" s="28"/>
      <c r="CA460" s="28"/>
      <c r="CB460" s="28"/>
      <c r="CC460" s="28"/>
      <c r="CD460" s="28"/>
      <c r="CE460" s="30"/>
      <c r="CF460" s="30"/>
    </row>
    <row r="461" spans="1:84" ht="15" thickBot="1" x14ac:dyDescent="0.35">
      <c r="A461" s="1"/>
      <c r="B461" s="25"/>
      <c r="C461" s="25"/>
      <c r="D461" s="1"/>
      <c r="E461" s="21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9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8"/>
      <c r="BW461" s="28"/>
      <c r="BX461" s="28"/>
      <c r="BY461" s="28"/>
      <c r="BZ461" s="28"/>
      <c r="CA461" s="28"/>
      <c r="CB461" s="28"/>
      <c r="CC461" s="28"/>
      <c r="CD461" s="28"/>
      <c r="CE461" s="30"/>
      <c r="CF461" s="30"/>
    </row>
    <row r="462" spans="1:84" ht="15" thickBot="1" x14ac:dyDescent="0.35">
      <c r="A462" s="1"/>
      <c r="B462" s="25"/>
      <c r="C462" s="25"/>
      <c r="D462" s="1"/>
      <c r="E462" s="21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9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8"/>
      <c r="BW462" s="28"/>
      <c r="BX462" s="28"/>
      <c r="BY462" s="28"/>
      <c r="BZ462" s="28"/>
      <c r="CA462" s="28"/>
      <c r="CB462" s="28"/>
      <c r="CC462" s="28"/>
      <c r="CD462" s="28"/>
      <c r="CE462" s="30"/>
      <c r="CF462" s="30"/>
    </row>
    <row r="463" spans="1:84" ht="15" thickBot="1" x14ac:dyDescent="0.35">
      <c r="A463" s="1"/>
      <c r="B463" s="25"/>
      <c r="C463" s="25"/>
      <c r="D463" s="1"/>
      <c r="E463" s="21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9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8"/>
      <c r="BW463" s="28"/>
      <c r="BX463" s="28"/>
      <c r="BY463" s="28"/>
      <c r="BZ463" s="28"/>
      <c r="CA463" s="28"/>
      <c r="CB463" s="28"/>
      <c r="CC463" s="28"/>
      <c r="CD463" s="28"/>
      <c r="CE463" s="30"/>
      <c r="CF463" s="30"/>
    </row>
    <row r="464" spans="1:84" ht="15" thickBot="1" x14ac:dyDescent="0.35">
      <c r="A464" s="1"/>
      <c r="B464" s="25"/>
      <c r="C464" s="25"/>
      <c r="D464" s="1"/>
      <c r="E464" s="21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9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30"/>
      <c r="CF464" s="30"/>
    </row>
    <row r="465" spans="1:84" ht="15" thickBot="1" x14ac:dyDescent="0.35">
      <c r="A465" s="1"/>
      <c r="B465" s="25"/>
      <c r="C465" s="25"/>
      <c r="D465" s="1"/>
      <c r="E465" s="21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9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8"/>
      <c r="BW465" s="28"/>
      <c r="BX465" s="28"/>
      <c r="BY465" s="28"/>
      <c r="BZ465" s="28"/>
      <c r="CA465" s="28"/>
      <c r="CB465" s="28"/>
      <c r="CC465" s="28"/>
      <c r="CD465" s="28"/>
      <c r="CE465" s="30"/>
      <c r="CF465" s="30"/>
    </row>
    <row r="466" spans="1:84" ht="15" thickBot="1" x14ac:dyDescent="0.35">
      <c r="A466" s="1"/>
      <c r="B466" s="25"/>
      <c r="C466" s="25"/>
      <c r="D466" s="1"/>
      <c r="E466" s="21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9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8"/>
      <c r="BW466" s="28"/>
      <c r="BX466" s="28"/>
      <c r="BY466" s="28"/>
      <c r="BZ466" s="28"/>
      <c r="CA466" s="28"/>
      <c r="CB466" s="28"/>
      <c r="CC466" s="28"/>
      <c r="CD466" s="28"/>
      <c r="CE466" s="30"/>
      <c r="CF466" s="30"/>
    </row>
    <row r="467" spans="1:84" ht="15" thickBot="1" x14ac:dyDescent="0.35">
      <c r="A467" s="1"/>
      <c r="B467" s="25"/>
      <c r="C467" s="25"/>
      <c r="D467" s="1"/>
      <c r="E467" s="21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9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8"/>
      <c r="BW467" s="28"/>
      <c r="BX467" s="28"/>
      <c r="BY467" s="28"/>
      <c r="BZ467" s="28"/>
      <c r="CA467" s="28"/>
      <c r="CB467" s="28"/>
      <c r="CC467" s="28"/>
      <c r="CD467" s="28"/>
      <c r="CE467" s="30"/>
      <c r="CF467" s="30"/>
    </row>
    <row r="468" spans="1:84" ht="15" thickBot="1" x14ac:dyDescent="0.35">
      <c r="A468" s="1"/>
      <c r="B468" s="25"/>
      <c r="C468" s="25"/>
      <c r="D468" s="1"/>
      <c r="E468" s="21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9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  <c r="CE468" s="30"/>
      <c r="CF468" s="30"/>
    </row>
    <row r="469" spans="1:84" ht="15" thickBot="1" x14ac:dyDescent="0.35">
      <c r="A469" s="1"/>
      <c r="B469" s="25"/>
      <c r="C469" s="25"/>
      <c r="D469" s="1"/>
      <c r="E469" s="21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9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8"/>
      <c r="BW469" s="28"/>
      <c r="BX469" s="28"/>
      <c r="BY469" s="28"/>
      <c r="BZ469" s="28"/>
      <c r="CA469" s="28"/>
      <c r="CB469" s="28"/>
      <c r="CC469" s="28"/>
      <c r="CD469" s="28"/>
      <c r="CE469" s="30"/>
      <c r="CF469" s="30"/>
    </row>
    <row r="470" spans="1:84" ht="15" thickBot="1" x14ac:dyDescent="0.35">
      <c r="A470" s="1"/>
      <c r="B470" s="25"/>
      <c r="C470" s="25"/>
      <c r="D470" s="1"/>
      <c r="E470" s="21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9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8"/>
      <c r="BW470" s="28"/>
      <c r="BX470" s="28"/>
      <c r="BY470" s="28"/>
      <c r="BZ470" s="28"/>
      <c r="CA470" s="28"/>
      <c r="CB470" s="28"/>
      <c r="CC470" s="28"/>
      <c r="CD470" s="28"/>
      <c r="CE470" s="30"/>
      <c r="CF470" s="30"/>
    </row>
    <row r="471" spans="1:84" ht="15" thickBot="1" x14ac:dyDescent="0.35">
      <c r="A471" s="1"/>
      <c r="B471" s="25"/>
      <c r="C471" s="25"/>
      <c r="D471" s="1"/>
      <c r="E471" s="21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9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8"/>
      <c r="BW471" s="28"/>
      <c r="BX471" s="28"/>
      <c r="BY471" s="28"/>
      <c r="BZ471" s="28"/>
      <c r="CA471" s="28"/>
      <c r="CB471" s="28"/>
      <c r="CC471" s="28"/>
      <c r="CD471" s="28"/>
      <c r="CE471" s="30"/>
      <c r="CF471" s="30"/>
    </row>
    <row r="472" spans="1:84" ht="15" thickBot="1" x14ac:dyDescent="0.35">
      <c r="A472" s="1"/>
      <c r="B472" s="25"/>
      <c r="C472" s="25"/>
      <c r="D472" s="1"/>
      <c r="E472" s="21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9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8"/>
      <c r="BW472" s="28"/>
      <c r="BX472" s="28"/>
      <c r="BY472" s="28"/>
      <c r="BZ472" s="28"/>
      <c r="CA472" s="28"/>
      <c r="CB472" s="28"/>
      <c r="CC472" s="28"/>
      <c r="CD472" s="28"/>
      <c r="CE472" s="30"/>
      <c r="CF472" s="30"/>
    </row>
    <row r="473" spans="1:84" ht="15" thickBot="1" x14ac:dyDescent="0.35">
      <c r="A473" s="1"/>
      <c r="B473" s="25"/>
      <c r="C473" s="25"/>
      <c r="D473" s="1"/>
      <c r="E473" s="21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9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8"/>
      <c r="BW473" s="28"/>
      <c r="BX473" s="28"/>
      <c r="BY473" s="28"/>
      <c r="BZ473" s="28"/>
      <c r="CA473" s="28"/>
      <c r="CB473" s="28"/>
      <c r="CC473" s="28"/>
      <c r="CD473" s="28"/>
      <c r="CE473" s="30"/>
      <c r="CF473" s="30"/>
    </row>
    <row r="474" spans="1:84" ht="15" thickBot="1" x14ac:dyDescent="0.35">
      <c r="A474" s="1"/>
      <c r="B474" s="25"/>
      <c r="C474" s="25"/>
      <c r="D474" s="1"/>
      <c r="E474" s="21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9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8"/>
      <c r="BW474" s="28"/>
      <c r="BX474" s="28"/>
      <c r="BY474" s="28"/>
      <c r="BZ474" s="28"/>
      <c r="CA474" s="28"/>
      <c r="CB474" s="28"/>
      <c r="CC474" s="28"/>
      <c r="CD474" s="28"/>
      <c r="CE474" s="30"/>
      <c r="CF474" s="30"/>
    </row>
    <row r="475" spans="1:84" ht="15" thickBot="1" x14ac:dyDescent="0.35">
      <c r="A475" s="1"/>
      <c r="B475" s="25"/>
      <c r="C475" s="25"/>
      <c r="D475" s="1"/>
      <c r="E475" s="21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9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8"/>
      <c r="BW475" s="28"/>
      <c r="BX475" s="28"/>
      <c r="BY475" s="28"/>
      <c r="BZ475" s="28"/>
      <c r="CA475" s="28"/>
      <c r="CB475" s="28"/>
      <c r="CC475" s="28"/>
      <c r="CD475" s="28"/>
      <c r="CE475" s="30"/>
      <c r="CF475" s="30"/>
    </row>
    <row r="476" spans="1:84" ht="15" thickBot="1" x14ac:dyDescent="0.35">
      <c r="A476" s="1"/>
      <c r="B476" s="25"/>
      <c r="C476" s="25"/>
      <c r="D476" s="1"/>
      <c r="E476" s="21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9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8"/>
      <c r="BW476" s="28"/>
      <c r="BX476" s="28"/>
      <c r="BY476" s="28"/>
      <c r="BZ476" s="28"/>
      <c r="CA476" s="28"/>
      <c r="CB476" s="28"/>
      <c r="CC476" s="28"/>
      <c r="CD476" s="28"/>
      <c r="CE476" s="30"/>
      <c r="CF476" s="30"/>
    </row>
    <row r="477" spans="1:84" ht="15" thickBot="1" x14ac:dyDescent="0.35">
      <c r="A477" s="1"/>
      <c r="B477" s="25"/>
      <c r="C477" s="25"/>
      <c r="D477" s="1"/>
      <c r="E477" s="21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9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8"/>
      <c r="BW477" s="28"/>
      <c r="BX477" s="28"/>
      <c r="BY477" s="28"/>
      <c r="BZ477" s="28"/>
      <c r="CA477" s="28"/>
      <c r="CB477" s="28"/>
      <c r="CC477" s="28"/>
      <c r="CD477" s="28"/>
      <c r="CE477" s="30"/>
      <c r="CF477" s="30"/>
    </row>
    <row r="478" spans="1:84" ht="15" thickBot="1" x14ac:dyDescent="0.35">
      <c r="A478" s="1"/>
      <c r="B478" s="25"/>
      <c r="C478" s="25"/>
      <c r="D478" s="1"/>
      <c r="E478" s="21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9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30"/>
      <c r="CF478" s="30"/>
    </row>
    <row r="479" spans="1:84" ht="15" thickBot="1" x14ac:dyDescent="0.35">
      <c r="A479" s="1"/>
      <c r="B479" s="25"/>
      <c r="C479" s="25"/>
      <c r="D479" s="1"/>
      <c r="E479" s="21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9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8"/>
      <c r="BV479" s="28"/>
      <c r="BW479" s="28"/>
      <c r="BX479" s="28"/>
      <c r="BY479" s="28"/>
      <c r="BZ479" s="28"/>
      <c r="CA479" s="28"/>
      <c r="CB479" s="28"/>
      <c r="CC479" s="28"/>
      <c r="CD479" s="28"/>
      <c r="CE479" s="30"/>
      <c r="CF479" s="30"/>
    </row>
    <row r="480" spans="1:84" ht="15" thickBot="1" x14ac:dyDescent="0.35">
      <c r="A480" s="1"/>
      <c r="B480" s="25"/>
      <c r="C480" s="25"/>
      <c r="D480" s="1"/>
      <c r="E480" s="21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9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8"/>
      <c r="BW480" s="28"/>
      <c r="BX480" s="28"/>
      <c r="BY480" s="28"/>
      <c r="BZ480" s="28"/>
      <c r="CA480" s="28"/>
      <c r="CB480" s="28"/>
      <c r="CC480" s="28"/>
      <c r="CD480" s="28"/>
      <c r="CE480" s="30"/>
      <c r="CF480" s="30"/>
    </row>
    <row r="481" spans="1:84" ht="15" thickBot="1" x14ac:dyDescent="0.35">
      <c r="A481" s="1"/>
      <c r="B481" s="25"/>
      <c r="C481" s="25"/>
      <c r="D481" s="1"/>
      <c r="E481" s="21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9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8"/>
      <c r="BW481" s="28"/>
      <c r="BX481" s="28"/>
      <c r="BY481" s="28"/>
      <c r="BZ481" s="28"/>
      <c r="CA481" s="28"/>
      <c r="CB481" s="28"/>
      <c r="CC481" s="28"/>
      <c r="CD481" s="28"/>
      <c r="CE481" s="30"/>
      <c r="CF481" s="30"/>
    </row>
    <row r="482" spans="1:84" ht="15" thickBot="1" x14ac:dyDescent="0.35">
      <c r="A482" s="1"/>
      <c r="B482" s="25"/>
      <c r="C482" s="25"/>
      <c r="D482" s="1"/>
      <c r="E482" s="21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9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8"/>
      <c r="BW482" s="28"/>
      <c r="BX482" s="28"/>
      <c r="BY482" s="28"/>
      <c r="BZ482" s="28"/>
      <c r="CA482" s="28"/>
      <c r="CB482" s="28"/>
      <c r="CC482" s="28"/>
      <c r="CD482" s="28"/>
      <c r="CE482" s="30"/>
      <c r="CF482" s="30"/>
    </row>
    <row r="483" spans="1:84" ht="15" thickBot="1" x14ac:dyDescent="0.35">
      <c r="A483" s="1"/>
      <c r="B483" s="25"/>
      <c r="C483" s="25"/>
      <c r="D483" s="1"/>
      <c r="E483" s="21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9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8"/>
      <c r="BW483" s="28"/>
      <c r="BX483" s="28"/>
      <c r="BY483" s="28"/>
      <c r="BZ483" s="28"/>
      <c r="CA483" s="28"/>
      <c r="CB483" s="28"/>
      <c r="CC483" s="28"/>
      <c r="CD483" s="28"/>
      <c r="CE483" s="30"/>
      <c r="CF483" s="30"/>
    </row>
    <row r="484" spans="1:84" ht="15" thickBot="1" x14ac:dyDescent="0.35">
      <c r="A484" s="1"/>
      <c r="B484" s="25"/>
      <c r="C484" s="25"/>
      <c r="D484" s="1"/>
      <c r="E484" s="21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9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8"/>
      <c r="BW484" s="28"/>
      <c r="BX484" s="28"/>
      <c r="BY484" s="28"/>
      <c r="BZ484" s="28"/>
      <c r="CA484" s="28"/>
      <c r="CB484" s="28"/>
      <c r="CC484" s="28"/>
      <c r="CD484" s="28"/>
      <c r="CE484" s="30"/>
      <c r="CF484" s="30"/>
    </row>
    <row r="485" spans="1:84" ht="15" thickBot="1" x14ac:dyDescent="0.35">
      <c r="A485" s="1"/>
      <c r="B485" s="25"/>
      <c r="C485" s="25"/>
      <c r="D485" s="1"/>
      <c r="E485" s="21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9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8"/>
      <c r="BW485" s="28"/>
      <c r="BX485" s="28"/>
      <c r="BY485" s="28"/>
      <c r="BZ485" s="28"/>
      <c r="CA485" s="28"/>
      <c r="CB485" s="28"/>
      <c r="CC485" s="28"/>
      <c r="CD485" s="28"/>
      <c r="CE485" s="30"/>
      <c r="CF485" s="30"/>
    </row>
    <row r="486" spans="1:84" ht="15" thickBot="1" x14ac:dyDescent="0.35">
      <c r="A486" s="1"/>
      <c r="B486" s="25"/>
      <c r="C486" s="25"/>
      <c r="D486" s="1"/>
      <c r="E486" s="21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9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8"/>
      <c r="BW486" s="28"/>
      <c r="BX486" s="28"/>
      <c r="BY486" s="28"/>
      <c r="BZ486" s="28"/>
      <c r="CA486" s="28"/>
      <c r="CB486" s="28"/>
      <c r="CC486" s="28"/>
      <c r="CD486" s="28"/>
      <c r="CE486" s="30"/>
      <c r="CF486" s="30"/>
    </row>
    <row r="487" spans="1:84" ht="15" thickBot="1" x14ac:dyDescent="0.35">
      <c r="A487" s="1"/>
      <c r="B487" s="25"/>
      <c r="C487" s="25"/>
      <c r="D487" s="1"/>
      <c r="E487" s="21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9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8"/>
      <c r="BW487" s="28"/>
      <c r="BX487" s="28"/>
      <c r="BY487" s="28"/>
      <c r="BZ487" s="28"/>
      <c r="CA487" s="28"/>
      <c r="CB487" s="28"/>
      <c r="CC487" s="28"/>
      <c r="CD487" s="28"/>
      <c r="CE487" s="30"/>
      <c r="CF487" s="30"/>
    </row>
    <row r="488" spans="1:84" ht="15" thickBot="1" x14ac:dyDescent="0.35">
      <c r="A488" s="1"/>
      <c r="B488" s="25"/>
      <c r="C488" s="25"/>
      <c r="D488" s="1"/>
      <c r="E488" s="21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9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8"/>
      <c r="BW488" s="28"/>
      <c r="BX488" s="28"/>
      <c r="BY488" s="28"/>
      <c r="BZ488" s="28"/>
      <c r="CA488" s="28"/>
      <c r="CB488" s="28"/>
      <c r="CC488" s="28"/>
      <c r="CD488" s="28"/>
      <c r="CE488" s="30"/>
      <c r="CF488" s="30"/>
    </row>
    <row r="489" spans="1:84" ht="15" thickBot="1" x14ac:dyDescent="0.35">
      <c r="A489" s="1"/>
      <c r="B489" s="25"/>
      <c r="C489" s="25"/>
      <c r="D489" s="1"/>
      <c r="E489" s="21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9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8"/>
      <c r="BW489" s="28"/>
      <c r="BX489" s="28"/>
      <c r="BY489" s="28"/>
      <c r="BZ489" s="28"/>
      <c r="CA489" s="28"/>
      <c r="CB489" s="28"/>
      <c r="CC489" s="28"/>
      <c r="CD489" s="28"/>
      <c r="CE489" s="30"/>
      <c r="CF489" s="30"/>
    </row>
    <row r="490" spans="1:84" ht="15" thickBot="1" x14ac:dyDescent="0.35">
      <c r="A490" s="1"/>
      <c r="B490" s="25"/>
      <c r="C490" s="25"/>
      <c r="D490" s="1"/>
      <c r="E490" s="21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9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8"/>
      <c r="BW490" s="28"/>
      <c r="BX490" s="28"/>
      <c r="BY490" s="28"/>
      <c r="BZ490" s="28"/>
      <c r="CA490" s="28"/>
      <c r="CB490" s="28"/>
      <c r="CC490" s="28"/>
      <c r="CD490" s="28"/>
      <c r="CE490" s="30"/>
      <c r="CF490" s="30"/>
    </row>
    <row r="491" spans="1:84" ht="15" thickBot="1" x14ac:dyDescent="0.35">
      <c r="A491" s="1"/>
      <c r="B491" s="25"/>
      <c r="C491" s="25"/>
      <c r="D491" s="1"/>
      <c r="E491" s="21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9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8"/>
      <c r="BW491" s="28"/>
      <c r="BX491" s="28"/>
      <c r="BY491" s="28"/>
      <c r="BZ491" s="28"/>
      <c r="CA491" s="28"/>
      <c r="CB491" s="28"/>
      <c r="CC491" s="28"/>
      <c r="CD491" s="28"/>
      <c r="CE491" s="30"/>
      <c r="CF491" s="30"/>
    </row>
    <row r="492" spans="1:84" ht="15" thickBot="1" x14ac:dyDescent="0.35">
      <c r="A492" s="1"/>
      <c r="B492" s="25"/>
      <c r="C492" s="25"/>
      <c r="D492" s="1"/>
      <c r="E492" s="21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9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30"/>
      <c r="CF492" s="30"/>
    </row>
    <row r="493" spans="1:84" ht="15" thickBot="1" x14ac:dyDescent="0.35">
      <c r="A493" s="1"/>
      <c r="B493" s="25"/>
      <c r="C493" s="25"/>
      <c r="D493" s="1"/>
      <c r="E493" s="21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9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8"/>
      <c r="BW493" s="28"/>
      <c r="BX493" s="28"/>
      <c r="BY493" s="28"/>
      <c r="BZ493" s="28"/>
      <c r="CA493" s="28"/>
      <c r="CB493" s="28"/>
      <c r="CC493" s="28"/>
      <c r="CD493" s="28"/>
      <c r="CE493" s="30"/>
      <c r="CF493" s="30"/>
    </row>
    <row r="494" spans="1:84" ht="15" thickBot="1" x14ac:dyDescent="0.35">
      <c r="A494" s="1"/>
      <c r="B494" s="25"/>
      <c r="C494" s="25"/>
      <c r="D494" s="1"/>
      <c r="E494" s="21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9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8"/>
      <c r="BW494" s="28"/>
      <c r="BX494" s="28"/>
      <c r="BY494" s="28"/>
      <c r="BZ494" s="28"/>
      <c r="CA494" s="28"/>
      <c r="CB494" s="28"/>
      <c r="CC494" s="28"/>
      <c r="CD494" s="28"/>
      <c r="CE494" s="30"/>
      <c r="CF494" s="30"/>
    </row>
    <row r="495" spans="1:84" ht="15" thickBot="1" x14ac:dyDescent="0.35">
      <c r="A495" s="1"/>
      <c r="B495" s="25"/>
      <c r="C495" s="25"/>
      <c r="D495" s="1"/>
      <c r="E495" s="21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9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8"/>
      <c r="BW495" s="28"/>
      <c r="BX495" s="28"/>
      <c r="BY495" s="28"/>
      <c r="BZ495" s="28"/>
      <c r="CA495" s="28"/>
      <c r="CB495" s="28"/>
      <c r="CC495" s="28"/>
      <c r="CD495" s="28"/>
      <c r="CE495" s="30"/>
      <c r="CF495" s="30"/>
    </row>
    <row r="496" spans="1:84" ht="15" thickBot="1" x14ac:dyDescent="0.35">
      <c r="A496" s="1"/>
      <c r="B496" s="25"/>
      <c r="C496" s="25"/>
      <c r="D496" s="1"/>
      <c r="E496" s="21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9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8"/>
      <c r="BW496" s="28"/>
      <c r="BX496" s="28"/>
      <c r="BY496" s="28"/>
      <c r="BZ496" s="28"/>
      <c r="CA496" s="28"/>
      <c r="CB496" s="28"/>
      <c r="CC496" s="28"/>
      <c r="CD496" s="28"/>
      <c r="CE496" s="30"/>
      <c r="CF496" s="30"/>
    </row>
    <row r="497" spans="1:84" ht="15" thickBot="1" x14ac:dyDescent="0.35">
      <c r="A497" s="1"/>
      <c r="B497" s="25"/>
      <c r="C497" s="25"/>
      <c r="D497" s="1"/>
      <c r="E497" s="21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9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8"/>
      <c r="BW497" s="28"/>
      <c r="BX497" s="28"/>
      <c r="BY497" s="28"/>
      <c r="BZ497" s="28"/>
      <c r="CA497" s="28"/>
      <c r="CB497" s="28"/>
      <c r="CC497" s="28"/>
      <c r="CD497" s="28"/>
      <c r="CE497" s="30"/>
      <c r="CF497" s="30"/>
    </row>
    <row r="498" spans="1:84" ht="15" thickBot="1" x14ac:dyDescent="0.35">
      <c r="A498" s="1"/>
      <c r="B498" s="25"/>
      <c r="C498" s="25"/>
      <c r="D498" s="1"/>
      <c r="E498" s="21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9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8"/>
      <c r="BW498" s="28"/>
      <c r="BX498" s="28"/>
      <c r="BY498" s="28"/>
      <c r="BZ498" s="28"/>
      <c r="CA498" s="28"/>
      <c r="CB498" s="28"/>
      <c r="CC498" s="28"/>
      <c r="CD498" s="28"/>
      <c r="CE498" s="30"/>
      <c r="CF498" s="30"/>
    </row>
    <row r="499" spans="1:84" ht="15" thickBot="1" x14ac:dyDescent="0.35">
      <c r="A499" s="1"/>
      <c r="B499" s="25"/>
      <c r="C499" s="25"/>
      <c r="D499" s="1"/>
      <c r="E499" s="21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9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8"/>
      <c r="BW499" s="28"/>
      <c r="BX499" s="28"/>
      <c r="BY499" s="28"/>
      <c r="BZ499" s="28"/>
      <c r="CA499" s="28"/>
      <c r="CB499" s="28"/>
      <c r="CC499" s="28"/>
      <c r="CD499" s="28"/>
      <c r="CE499" s="30"/>
      <c r="CF499" s="30"/>
    </row>
    <row r="500" spans="1:84" ht="15" thickBot="1" x14ac:dyDescent="0.35">
      <c r="A500" s="1"/>
      <c r="B500" s="25"/>
      <c r="C500" s="25"/>
      <c r="D500" s="1"/>
      <c r="E500" s="21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9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8"/>
      <c r="BW500" s="28"/>
      <c r="BX500" s="28"/>
      <c r="BY500" s="28"/>
      <c r="BZ500" s="28"/>
      <c r="CA500" s="28"/>
      <c r="CB500" s="28"/>
      <c r="CC500" s="28"/>
      <c r="CD500" s="28"/>
      <c r="CE500" s="30"/>
      <c r="CF500" s="30"/>
    </row>
    <row r="501" spans="1:84" ht="15" thickBot="1" x14ac:dyDescent="0.35">
      <c r="A501" s="1"/>
      <c r="B501" s="25"/>
      <c r="C501" s="25"/>
      <c r="D501" s="1"/>
      <c r="E501" s="21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9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8"/>
      <c r="BW501" s="28"/>
      <c r="BX501" s="28"/>
      <c r="BY501" s="28"/>
      <c r="BZ501" s="28"/>
      <c r="CA501" s="28"/>
      <c r="CB501" s="28"/>
      <c r="CC501" s="28"/>
      <c r="CD501" s="28"/>
      <c r="CE501" s="30"/>
      <c r="CF501" s="30"/>
    </row>
    <row r="502" spans="1:84" ht="15" thickBot="1" x14ac:dyDescent="0.35">
      <c r="A502" s="1"/>
      <c r="B502" s="25"/>
      <c r="C502" s="25"/>
      <c r="D502" s="1"/>
      <c r="E502" s="21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9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8"/>
      <c r="BW502" s="28"/>
      <c r="BX502" s="28"/>
      <c r="BY502" s="28"/>
      <c r="BZ502" s="28"/>
      <c r="CA502" s="28"/>
      <c r="CB502" s="28"/>
      <c r="CC502" s="28"/>
      <c r="CD502" s="28"/>
      <c r="CE502" s="30"/>
      <c r="CF502" s="30"/>
    </row>
    <row r="503" spans="1:84" ht="15" thickBot="1" x14ac:dyDescent="0.35">
      <c r="A503" s="1"/>
      <c r="B503" s="25"/>
      <c r="C503" s="25"/>
      <c r="D503" s="1"/>
      <c r="E503" s="21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9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8"/>
      <c r="BW503" s="28"/>
      <c r="BX503" s="28"/>
      <c r="BY503" s="28"/>
      <c r="BZ503" s="28"/>
      <c r="CA503" s="28"/>
      <c r="CB503" s="28"/>
      <c r="CC503" s="28"/>
      <c r="CD503" s="28"/>
      <c r="CE503" s="30"/>
      <c r="CF503" s="30"/>
    </row>
    <row r="504" spans="1:84" ht="15" thickBot="1" x14ac:dyDescent="0.35">
      <c r="A504" s="1"/>
      <c r="B504" s="25"/>
      <c r="C504" s="25"/>
      <c r="D504" s="1"/>
      <c r="E504" s="21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9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8"/>
      <c r="BW504" s="28"/>
      <c r="BX504" s="28"/>
      <c r="BY504" s="28"/>
      <c r="BZ504" s="28"/>
      <c r="CA504" s="28"/>
      <c r="CB504" s="28"/>
      <c r="CC504" s="28"/>
      <c r="CD504" s="28"/>
      <c r="CE504" s="30"/>
      <c r="CF504" s="30"/>
    </row>
    <row r="505" spans="1:84" ht="15" thickBot="1" x14ac:dyDescent="0.35">
      <c r="A505" s="1"/>
      <c r="B505" s="25"/>
      <c r="C505" s="25"/>
      <c r="D505" s="1"/>
      <c r="E505" s="21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9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8"/>
      <c r="BW505" s="28"/>
      <c r="BX505" s="28"/>
      <c r="BY505" s="28"/>
      <c r="BZ505" s="28"/>
      <c r="CA505" s="28"/>
      <c r="CB505" s="28"/>
      <c r="CC505" s="28"/>
      <c r="CD505" s="28"/>
      <c r="CE505" s="30"/>
      <c r="CF505" s="30"/>
    </row>
    <row r="506" spans="1:84" ht="15" thickBot="1" x14ac:dyDescent="0.35">
      <c r="A506" s="1"/>
      <c r="B506" s="25"/>
      <c r="C506" s="25"/>
      <c r="D506" s="1"/>
      <c r="E506" s="21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9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30"/>
      <c r="CF506" s="30"/>
    </row>
    <row r="507" spans="1:84" ht="15" thickBot="1" x14ac:dyDescent="0.35">
      <c r="A507" s="1"/>
      <c r="B507" s="25"/>
      <c r="C507" s="25"/>
      <c r="D507" s="1"/>
      <c r="E507" s="21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9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8"/>
      <c r="BW507" s="28"/>
      <c r="BX507" s="28"/>
      <c r="BY507" s="28"/>
      <c r="BZ507" s="28"/>
      <c r="CA507" s="28"/>
      <c r="CB507" s="28"/>
      <c r="CC507" s="28"/>
      <c r="CD507" s="28"/>
      <c r="CE507" s="30"/>
      <c r="CF507" s="30"/>
    </row>
    <row r="508" spans="1:84" ht="15" thickBot="1" x14ac:dyDescent="0.35">
      <c r="A508" s="1"/>
      <c r="B508" s="25"/>
      <c r="C508" s="25"/>
      <c r="D508" s="1"/>
      <c r="E508" s="21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9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8"/>
      <c r="BW508" s="28"/>
      <c r="BX508" s="28"/>
      <c r="BY508" s="28"/>
      <c r="BZ508" s="28"/>
      <c r="CA508" s="28"/>
      <c r="CB508" s="28"/>
      <c r="CC508" s="28"/>
      <c r="CD508" s="28"/>
      <c r="CE508" s="30"/>
      <c r="CF508" s="30"/>
    </row>
    <row r="509" spans="1:84" ht="15" thickBot="1" x14ac:dyDescent="0.35">
      <c r="A509" s="1"/>
      <c r="B509" s="25"/>
      <c r="C509" s="25"/>
      <c r="D509" s="1"/>
      <c r="E509" s="21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9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28"/>
      <c r="BB509" s="28"/>
      <c r="BC509" s="28"/>
      <c r="BD509" s="28"/>
      <c r="BE509" s="28"/>
      <c r="BF509" s="28"/>
      <c r="BG509" s="28"/>
      <c r="BH509" s="28"/>
      <c r="BI509" s="28"/>
      <c r="BJ509" s="28"/>
      <c r="BK509" s="28"/>
      <c r="BL509" s="28"/>
      <c r="BM509" s="28"/>
      <c r="BN509" s="28"/>
      <c r="BO509" s="28"/>
      <c r="BP509" s="28"/>
      <c r="BQ509" s="28"/>
      <c r="BR509" s="28"/>
      <c r="BS509" s="28"/>
      <c r="BT509" s="28"/>
      <c r="BU509" s="28"/>
      <c r="BV509" s="28"/>
      <c r="BW509" s="28"/>
      <c r="BX509" s="28"/>
      <c r="BY509" s="28"/>
      <c r="BZ509" s="28"/>
      <c r="CA509" s="28"/>
      <c r="CB509" s="28"/>
      <c r="CC509" s="28"/>
      <c r="CD509" s="28"/>
      <c r="CE509" s="30"/>
      <c r="CF509" s="30"/>
    </row>
    <row r="510" spans="1:84" ht="15" thickBot="1" x14ac:dyDescent="0.35">
      <c r="A510" s="1"/>
      <c r="B510" s="25"/>
      <c r="C510" s="25"/>
      <c r="D510" s="1"/>
      <c r="E510" s="21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9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28"/>
      <c r="BB510" s="28"/>
      <c r="BC510" s="28"/>
      <c r="BD510" s="28"/>
      <c r="BE510" s="28"/>
      <c r="BF510" s="28"/>
      <c r="BG510" s="28"/>
      <c r="BH510" s="28"/>
      <c r="BI510" s="28"/>
      <c r="BJ510" s="28"/>
      <c r="BK510" s="28"/>
      <c r="BL510" s="28"/>
      <c r="BM510" s="28"/>
      <c r="BN510" s="28"/>
      <c r="BO510" s="28"/>
      <c r="BP510" s="28"/>
      <c r="BQ510" s="28"/>
      <c r="BR510" s="28"/>
      <c r="BS510" s="28"/>
      <c r="BT510" s="28"/>
      <c r="BU510" s="28"/>
      <c r="BV510" s="28"/>
      <c r="BW510" s="28"/>
      <c r="BX510" s="28"/>
      <c r="BY510" s="28"/>
      <c r="BZ510" s="28"/>
      <c r="CA510" s="28"/>
      <c r="CB510" s="28"/>
      <c r="CC510" s="28"/>
      <c r="CD510" s="28"/>
      <c r="CE510" s="30"/>
      <c r="CF510" s="30"/>
    </row>
    <row r="511" spans="1:84" ht="15" thickBot="1" x14ac:dyDescent="0.35">
      <c r="A511" s="1"/>
      <c r="B511" s="25"/>
      <c r="C511" s="25"/>
      <c r="D511" s="1"/>
      <c r="E511" s="21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9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28"/>
      <c r="BB511" s="28"/>
      <c r="BC511" s="28"/>
      <c r="BD511" s="28"/>
      <c r="BE511" s="28"/>
      <c r="BF511" s="28"/>
      <c r="BG511" s="28"/>
      <c r="BH511" s="28"/>
      <c r="BI511" s="28"/>
      <c r="BJ511" s="28"/>
      <c r="BK511" s="28"/>
      <c r="BL511" s="28"/>
      <c r="BM511" s="28"/>
      <c r="BN511" s="28"/>
      <c r="BO511" s="28"/>
      <c r="BP511" s="28"/>
      <c r="BQ511" s="28"/>
      <c r="BR511" s="28"/>
      <c r="BS511" s="28"/>
      <c r="BT511" s="28"/>
      <c r="BU511" s="28"/>
      <c r="BV511" s="28"/>
      <c r="BW511" s="28"/>
      <c r="BX511" s="28"/>
      <c r="BY511" s="28"/>
      <c r="BZ511" s="28"/>
      <c r="CA511" s="28"/>
      <c r="CB511" s="28"/>
      <c r="CC511" s="28"/>
      <c r="CD511" s="28"/>
      <c r="CE511" s="30"/>
      <c r="CF511" s="30"/>
    </row>
    <row r="512" spans="1:84" ht="15" thickBot="1" x14ac:dyDescent="0.35">
      <c r="A512" s="1"/>
      <c r="B512" s="25"/>
      <c r="C512" s="25"/>
      <c r="D512" s="1"/>
      <c r="E512" s="21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9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28"/>
      <c r="BB512" s="28"/>
      <c r="BC512" s="28"/>
      <c r="BD512" s="28"/>
      <c r="BE512" s="28"/>
      <c r="BF512" s="28"/>
      <c r="BG512" s="28"/>
      <c r="BH512" s="28"/>
      <c r="BI512" s="28"/>
      <c r="BJ512" s="28"/>
      <c r="BK512" s="28"/>
      <c r="BL512" s="28"/>
      <c r="BM512" s="28"/>
      <c r="BN512" s="28"/>
      <c r="BO512" s="28"/>
      <c r="BP512" s="28"/>
      <c r="BQ512" s="28"/>
      <c r="BR512" s="28"/>
      <c r="BS512" s="28"/>
      <c r="BT512" s="28"/>
      <c r="BU512" s="28"/>
      <c r="BV512" s="28"/>
      <c r="BW512" s="28"/>
      <c r="BX512" s="28"/>
      <c r="BY512" s="28"/>
      <c r="BZ512" s="28"/>
      <c r="CA512" s="28"/>
      <c r="CB512" s="28"/>
      <c r="CC512" s="28"/>
      <c r="CD512" s="28"/>
      <c r="CE512" s="30"/>
      <c r="CF512" s="30"/>
    </row>
    <row r="513" spans="1:84" ht="15" thickBot="1" x14ac:dyDescent="0.35">
      <c r="A513" s="1"/>
      <c r="B513" s="25"/>
      <c r="C513" s="25"/>
      <c r="D513" s="1"/>
      <c r="E513" s="21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9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28"/>
      <c r="BB513" s="28"/>
      <c r="BC513" s="28"/>
      <c r="BD513" s="28"/>
      <c r="BE513" s="28"/>
      <c r="BF513" s="28"/>
      <c r="BG513" s="28"/>
      <c r="BH513" s="28"/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8"/>
      <c r="BX513" s="28"/>
      <c r="BY513" s="28"/>
      <c r="BZ513" s="28"/>
      <c r="CA513" s="28"/>
      <c r="CB513" s="28"/>
      <c r="CC513" s="28"/>
      <c r="CD513" s="28"/>
      <c r="CE513" s="30"/>
      <c r="CF513" s="30"/>
    </row>
    <row r="514" spans="1:84" ht="15" thickBot="1" x14ac:dyDescent="0.35">
      <c r="A514" s="1"/>
      <c r="B514" s="25"/>
      <c r="C514" s="25"/>
      <c r="D514" s="1"/>
      <c r="E514" s="21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9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28"/>
      <c r="BB514" s="28"/>
      <c r="BC514" s="28"/>
      <c r="BD514" s="28"/>
      <c r="BE514" s="28"/>
      <c r="BF514" s="28"/>
      <c r="BG514" s="28"/>
      <c r="BH514" s="28"/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8"/>
      <c r="BX514" s="28"/>
      <c r="BY514" s="28"/>
      <c r="BZ514" s="28"/>
      <c r="CA514" s="28"/>
      <c r="CB514" s="28"/>
      <c r="CC514" s="28"/>
      <c r="CD514" s="28"/>
      <c r="CE514" s="30"/>
      <c r="CF514" s="30"/>
    </row>
    <row r="515" spans="1:84" ht="15" thickBot="1" x14ac:dyDescent="0.35">
      <c r="A515" s="1"/>
      <c r="B515" s="25"/>
      <c r="C515" s="25"/>
      <c r="D515" s="1"/>
      <c r="E515" s="21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9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28"/>
      <c r="BB515" s="28"/>
      <c r="BC515" s="28"/>
      <c r="BD515" s="28"/>
      <c r="BE515" s="28"/>
      <c r="BF515" s="28"/>
      <c r="BG515" s="28"/>
      <c r="BH515" s="28"/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8"/>
      <c r="BX515" s="28"/>
      <c r="BY515" s="28"/>
      <c r="BZ515" s="28"/>
      <c r="CA515" s="28"/>
      <c r="CB515" s="28"/>
      <c r="CC515" s="28"/>
      <c r="CD515" s="28"/>
      <c r="CE515" s="30"/>
      <c r="CF515" s="30"/>
    </row>
    <row r="516" spans="1:84" ht="15" thickBot="1" x14ac:dyDescent="0.35">
      <c r="A516" s="1"/>
      <c r="B516" s="25"/>
      <c r="C516" s="25"/>
      <c r="D516" s="1"/>
      <c r="E516" s="21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9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28"/>
      <c r="BB516" s="28"/>
      <c r="BC516" s="28"/>
      <c r="BD516" s="28"/>
      <c r="BE516" s="28"/>
      <c r="BF516" s="28"/>
      <c r="BG516" s="28"/>
      <c r="BH516" s="28"/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8"/>
      <c r="BX516" s="28"/>
      <c r="BY516" s="28"/>
      <c r="BZ516" s="28"/>
      <c r="CA516" s="28"/>
      <c r="CB516" s="28"/>
      <c r="CC516" s="28"/>
      <c r="CD516" s="28"/>
      <c r="CE516" s="30"/>
      <c r="CF516" s="30"/>
    </row>
    <row r="517" spans="1:84" ht="15" thickBot="1" x14ac:dyDescent="0.35">
      <c r="A517" s="1"/>
      <c r="B517" s="25"/>
      <c r="C517" s="25"/>
      <c r="D517" s="1"/>
      <c r="E517" s="21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9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28"/>
      <c r="BB517" s="28"/>
      <c r="BC517" s="28"/>
      <c r="BD517" s="28"/>
      <c r="BE517" s="28"/>
      <c r="BF517" s="28"/>
      <c r="BG517" s="28"/>
      <c r="BH517" s="28"/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8"/>
      <c r="BX517" s="28"/>
      <c r="BY517" s="28"/>
      <c r="BZ517" s="28"/>
      <c r="CA517" s="28"/>
      <c r="CB517" s="28"/>
      <c r="CC517" s="28"/>
      <c r="CD517" s="28"/>
      <c r="CE517" s="30"/>
      <c r="CF517" s="30"/>
    </row>
    <row r="518" spans="1:84" ht="15" thickBot="1" x14ac:dyDescent="0.35">
      <c r="A518" s="1"/>
      <c r="B518" s="25"/>
      <c r="C518" s="25"/>
      <c r="D518" s="1"/>
      <c r="E518" s="21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9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8"/>
      <c r="BW518" s="28"/>
      <c r="BX518" s="28"/>
      <c r="BY518" s="28"/>
      <c r="BZ518" s="28"/>
      <c r="CA518" s="28"/>
      <c r="CB518" s="28"/>
      <c r="CC518" s="28"/>
      <c r="CD518" s="28"/>
      <c r="CE518" s="30"/>
      <c r="CF518" s="30"/>
    </row>
    <row r="519" spans="1:84" ht="15" thickBot="1" x14ac:dyDescent="0.35">
      <c r="A519" s="1"/>
      <c r="B519" s="25"/>
      <c r="C519" s="25"/>
      <c r="D519" s="1"/>
      <c r="E519" s="21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9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8"/>
      <c r="BW519" s="28"/>
      <c r="BX519" s="28"/>
      <c r="BY519" s="28"/>
      <c r="BZ519" s="28"/>
      <c r="CA519" s="28"/>
      <c r="CB519" s="28"/>
      <c r="CC519" s="28"/>
      <c r="CD519" s="28"/>
      <c r="CE519" s="30"/>
      <c r="CF519" s="30"/>
    </row>
    <row r="520" spans="1:84" ht="15" thickBot="1" x14ac:dyDescent="0.35">
      <c r="A520" s="1"/>
      <c r="B520" s="25"/>
      <c r="C520" s="25"/>
      <c r="D520" s="1"/>
      <c r="E520" s="21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9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30"/>
      <c r="CF520" s="30"/>
    </row>
    <row r="521" spans="1:84" ht="15" thickBot="1" x14ac:dyDescent="0.35">
      <c r="A521" s="1"/>
      <c r="B521" s="25"/>
      <c r="C521" s="25"/>
      <c r="D521" s="1"/>
      <c r="E521" s="21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9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8"/>
      <c r="BW521" s="28"/>
      <c r="BX521" s="28"/>
      <c r="BY521" s="28"/>
      <c r="BZ521" s="28"/>
      <c r="CA521" s="28"/>
      <c r="CB521" s="28"/>
      <c r="CC521" s="28"/>
      <c r="CD521" s="28"/>
      <c r="CE521" s="30"/>
      <c r="CF521" s="30"/>
    </row>
    <row r="522" spans="1:84" ht="15" thickBot="1" x14ac:dyDescent="0.35">
      <c r="A522" s="1"/>
      <c r="B522" s="25"/>
      <c r="C522" s="25"/>
      <c r="D522" s="1"/>
      <c r="E522" s="21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9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8"/>
      <c r="BW522" s="28"/>
      <c r="BX522" s="28"/>
      <c r="BY522" s="28"/>
      <c r="BZ522" s="28"/>
      <c r="CA522" s="28"/>
      <c r="CB522" s="28"/>
      <c r="CC522" s="28"/>
      <c r="CD522" s="28"/>
      <c r="CE522" s="30"/>
      <c r="CF522" s="30"/>
    </row>
    <row r="523" spans="1:84" ht="15" thickBot="1" x14ac:dyDescent="0.35">
      <c r="A523" s="1"/>
      <c r="B523" s="25"/>
      <c r="C523" s="25"/>
      <c r="D523" s="1"/>
      <c r="E523" s="21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9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28"/>
      <c r="BB523" s="28"/>
      <c r="BC523" s="28"/>
      <c r="BD523" s="28"/>
      <c r="BE523" s="28"/>
      <c r="BF523" s="28"/>
      <c r="BG523" s="28"/>
      <c r="BH523" s="28"/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8"/>
      <c r="BX523" s="28"/>
      <c r="BY523" s="28"/>
      <c r="BZ523" s="28"/>
      <c r="CA523" s="28"/>
      <c r="CB523" s="28"/>
      <c r="CC523" s="28"/>
      <c r="CD523" s="28"/>
      <c r="CE523" s="30"/>
      <c r="CF523" s="30"/>
    </row>
    <row r="524" spans="1:84" ht="15" thickBot="1" x14ac:dyDescent="0.35">
      <c r="A524" s="1"/>
      <c r="B524" s="25"/>
      <c r="C524" s="25"/>
      <c r="D524" s="1"/>
      <c r="E524" s="21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9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28"/>
      <c r="BB524" s="28"/>
      <c r="BC524" s="28"/>
      <c r="BD524" s="28"/>
      <c r="BE524" s="28"/>
      <c r="BF524" s="28"/>
      <c r="BG524" s="28"/>
      <c r="BH524" s="28"/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8"/>
      <c r="BX524" s="28"/>
      <c r="BY524" s="28"/>
      <c r="BZ524" s="28"/>
      <c r="CA524" s="28"/>
      <c r="CB524" s="28"/>
      <c r="CC524" s="28"/>
      <c r="CD524" s="28"/>
      <c r="CE524" s="30"/>
      <c r="CF524" s="30"/>
    </row>
    <row r="525" spans="1:84" ht="15" thickBot="1" x14ac:dyDescent="0.35">
      <c r="A525" s="1"/>
      <c r="B525" s="25"/>
      <c r="C525" s="25"/>
      <c r="D525" s="1"/>
      <c r="E525" s="21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9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8"/>
      <c r="BX525" s="28"/>
      <c r="BY525" s="28"/>
      <c r="BZ525" s="28"/>
      <c r="CA525" s="28"/>
      <c r="CB525" s="28"/>
      <c r="CC525" s="28"/>
      <c r="CD525" s="28"/>
      <c r="CE525" s="30"/>
      <c r="CF525" s="30"/>
    </row>
    <row r="526" spans="1:84" ht="15" thickBot="1" x14ac:dyDescent="0.35">
      <c r="A526" s="1"/>
      <c r="B526" s="25"/>
      <c r="C526" s="25"/>
      <c r="D526" s="1"/>
      <c r="E526" s="21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9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8"/>
      <c r="BX526" s="28"/>
      <c r="BY526" s="28"/>
      <c r="BZ526" s="28"/>
      <c r="CA526" s="28"/>
      <c r="CB526" s="28"/>
      <c r="CC526" s="28"/>
      <c r="CD526" s="28"/>
      <c r="CE526" s="30"/>
      <c r="CF526" s="30"/>
    </row>
    <row r="527" spans="1:84" ht="15" thickBot="1" x14ac:dyDescent="0.35">
      <c r="A527" s="1"/>
      <c r="B527" s="25"/>
      <c r="C527" s="25"/>
      <c r="D527" s="1"/>
      <c r="E527" s="21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9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8"/>
      <c r="BX527" s="28"/>
      <c r="BY527" s="28"/>
      <c r="BZ527" s="28"/>
      <c r="CA527" s="28"/>
      <c r="CB527" s="28"/>
      <c r="CC527" s="28"/>
      <c r="CD527" s="28"/>
      <c r="CE527" s="30"/>
      <c r="CF527" s="30"/>
    </row>
    <row r="528" spans="1:84" ht="15" thickBot="1" x14ac:dyDescent="0.35">
      <c r="A528" s="1"/>
      <c r="B528" s="25"/>
      <c r="C528" s="25"/>
      <c r="D528" s="1"/>
      <c r="E528" s="21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9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8"/>
      <c r="BW528" s="28"/>
      <c r="BX528" s="28"/>
      <c r="BY528" s="28"/>
      <c r="BZ528" s="28"/>
      <c r="CA528" s="28"/>
      <c r="CB528" s="28"/>
      <c r="CC528" s="28"/>
      <c r="CD528" s="28"/>
      <c r="CE528" s="30"/>
      <c r="CF528" s="30"/>
    </row>
    <row r="529" spans="1:84" ht="15" thickBot="1" x14ac:dyDescent="0.35">
      <c r="A529" s="1"/>
      <c r="B529" s="25"/>
      <c r="C529" s="25"/>
      <c r="D529" s="1"/>
      <c r="E529" s="21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9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8"/>
      <c r="BW529" s="28"/>
      <c r="BX529" s="28"/>
      <c r="BY529" s="28"/>
      <c r="BZ529" s="28"/>
      <c r="CA529" s="28"/>
      <c r="CB529" s="28"/>
      <c r="CC529" s="28"/>
      <c r="CD529" s="28"/>
      <c r="CE529" s="30"/>
      <c r="CF529" s="30"/>
    </row>
    <row r="530" spans="1:84" ht="15" thickBot="1" x14ac:dyDescent="0.35">
      <c r="A530" s="1"/>
      <c r="B530" s="25"/>
      <c r="C530" s="25"/>
      <c r="D530" s="1"/>
      <c r="E530" s="21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9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8"/>
      <c r="BW530" s="28"/>
      <c r="BX530" s="28"/>
      <c r="BY530" s="28"/>
      <c r="BZ530" s="28"/>
      <c r="CA530" s="28"/>
      <c r="CB530" s="28"/>
      <c r="CC530" s="28"/>
      <c r="CD530" s="28"/>
      <c r="CE530" s="30"/>
      <c r="CF530" s="30"/>
    </row>
    <row r="531" spans="1:84" ht="15" thickBot="1" x14ac:dyDescent="0.35">
      <c r="A531" s="1"/>
      <c r="B531" s="25"/>
      <c r="C531" s="25"/>
      <c r="D531" s="1"/>
      <c r="E531" s="21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9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28"/>
      <c r="BB531" s="28"/>
      <c r="BC531" s="28"/>
      <c r="BD531" s="28"/>
      <c r="BE531" s="28"/>
      <c r="BF531" s="28"/>
      <c r="BG531" s="28"/>
      <c r="BH531" s="28"/>
      <c r="BI531" s="28"/>
      <c r="BJ531" s="28"/>
      <c r="BK531" s="28"/>
      <c r="BL531" s="28"/>
      <c r="BM531" s="28"/>
      <c r="BN531" s="28"/>
      <c r="BO531" s="28"/>
      <c r="BP531" s="28"/>
      <c r="BQ531" s="28"/>
      <c r="BR531" s="28"/>
      <c r="BS531" s="28"/>
      <c r="BT531" s="28"/>
      <c r="BU531" s="28"/>
      <c r="BV531" s="28"/>
      <c r="BW531" s="28"/>
      <c r="BX531" s="28"/>
      <c r="BY531" s="28"/>
      <c r="BZ531" s="28"/>
      <c r="CA531" s="28"/>
      <c r="CB531" s="28"/>
      <c r="CC531" s="28"/>
      <c r="CD531" s="28"/>
      <c r="CE531" s="30"/>
      <c r="CF531" s="30"/>
    </row>
    <row r="532" spans="1:84" ht="15" thickBot="1" x14ac:dyDescent="0.35">
      <c r="A532" s="1"/>
      <c r="B532" s="25"/>
      <c r="C532" s="25"/>
      <c r="D532" s="1"/>
      <c r="E532" s="21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9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28"/>
      <c r="BB532" s="28"/>
      <c r="BC532" s="28"/>
      <c r="BD532" s="28"/>
      <c r="BE532" s="28"/>
      <c r="BF532" s="28"/>
      <c r="BG532" s="28"/>
      <c r="BH532" s="28"/>
      <c r="BI532" s="28"/>
      <c r="BJ532" s="28"/>
      <c r="BK532" s="28"/>
      <c r="BL532" s="28"/>
      <c r="BM532" s="28"/>
      <c r="BN532" s="28"/>
      <c r="BO532" s="28"/>
      <c r="BP532" s="28"/>
      <c r="BQ532" s="28"/>
      <c r="BR532" s="28"/>
      <c r="BS532" s="28"/>
      <c r="BT532" s="28"/>
      <c r="BU532" s="28"/>
      <c r="BV532" s="28"/>
      <c r="BW532" s="28"/>
      <c r="BX532" s="28"/>
      <c r="BY532" s="28"/>
      <c r="BZ532" s="28"/>
      <c r="CA532" s="28"/>
      <c r="CB532" s="28"/>
      <c r="CC532" s="28"/>
      <c r="CD532" s="28"/>
      <c r="CE532" s="30"/>
      <c r="CF532" s="30"/>
    </row>
    <row r="533" spans="1:84" ht="15" thickBot="1" x14ac:dyDescent="0.35">
      <c r="A533" s="1"/>
      <c r="B533" s="25"/>
      <c r="C533" s="25"/>
      <c r="D533" s="1"/>
      <c r="E533" s="21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9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28"/>
      <c r="BB533" s="28"/>
      <c r="BC533" s="28"/>
      <c r="BD533" s="28"/>
      <c r="BE533" s="28"/>
      <c r="BF533" s="28"/>
      <c r="BG533" s="28"/>
      <c r="BH533" s="28"/>
      <c r="BI533" s="28"/>
      <c r="BJ533" s="28"/>
      <c r="BK533" s="28"/>
      <c r="BL533" s="28"/>
      <c r="BM533" s="28"/>
      <c r="BN533" s="28"/>
      <c r="BO533" s="28"/>
      <c r="BP533" s="28"/>
      <c r="BQ533" s="28"/>
      <c r="BR533" s="28"/>
      <c r="BS533" s="28"/>
      <c r="BT533" s="28"/>
      <c r="BU533" s="28"/>
      <c r="BV533" s="28"/>
      <c r="BW533" s="28"/>
      <c r="BX533" s="28"/>
      <c r="BY533" s="28"/>
      <c r="BZ533" s="28"/>
      <c r="CA533" s="28"/>
      <c r="CB533" s="28"/>
      <c r="CC533" s="28"/>
      <c r="CD533" s="28"/>
      <c r="CE533" s="30"/>
      <c r="CF533" s="30"/>
    </row>
    <row r="534" spans="1:84" ht="15" thickBot="1" x14ac:dyDescent="0.35">
      <c r="A534" s="1"/>
      <c r="B534" s="25"/>
      <c r="C534" s="25"/>
      <c r="D534" s="1"/>
      <c r="E534" s="21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9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30"/>
      <c r="CF534" s="30"/>
    </row>
    <row r="535" spans="1:84" ht="15" thickBot="1" x14ac:dyDescent="0.35">
      <c r="A535" s="1"/>
      <c r="B535" s="25"/>
      <c r="C535" s="25"/>
      <c r="D535" s="1"/>
      <c r="E535" s="21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9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8"/>
      <c r="BX535" s="28"/>
      <c r="BY535" s="28"/>
      <c r="BZ535" s="28"/>
      <c r="CA535" s="28"/>
      <c r="CB535" s="28"/>
      <c r="CC535" s="28"/>
      <c r="CD535" s="28"/>
      <c r="CE535" s="30"/>
      <c r="CF535" s="30"/>
    </row>
    <row r="536" spans="1:84" ht="15" thickBot="1" x14ac:dyDescent="0.35">
      <c r="A536" s="1"/>
      <c r="B536" s="25"/>
      <c r="C536" s="25"/>
      <c r="D536" s="1"/>
      <c r="E536" s="21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9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8"/>
      <c r="BX536" s="28"/>
      <c r="BY536" s="28"/>
      <c r="BZ536" s="28"/>
      <c r="CA536" s="28"/>
      <c r="CB536" s="28"/>
      <c r="CC536" s="28"/>
      <c r="CD536" s="28"/>
      <c r="CE536" s="30"/>
      <c r="CF536" s="30"/>
    </row>
    <row r="537" spans="1:84" ht="15" thickBot="1" x14ac:dyDescent="0.35">
      <c r="A537" s="1"/>
      <c r="B537" s="25"/>
      <c r="C537" s="25"/>
      <c r="D537" s="1"/>
      <c r="E537" s="21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9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8"/>
      <c r="BW537" s="28"/>
      <c r="BX537" s="28"/>
      <c r="BY537" s="28"/>
      <c r="BZ537" s="28"/>
      <c r="CA537" s="28"/>
      <c r="CB537" s="28"/>
      <c r="CC537" s="28"/>
      <c r="CD537" s="28"/>
      <c r="CE537" s="30"/>
      <c r="CF537" s="30"/>
    </row>
    <row r="538" spans="1:84" ht="15" thickBot="1" x14ac:dyDescent="0.35">
      <c r="A538" s="1"/>
      <c r="B538" s="25"/>
      <c r="C538" s="25"/>
      <c r="D538" s="1"/>
      <c r="E538" s="21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9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8"/>
      <c r="BW538" s="28"/>
      <c r="BX538" s="28"/>
      <c r="BY538" s="28"/>
      <c r="BZ538" s="28"/>
      <c r="CA538" s="28"/>
      <c r="CB538" s="28"/>
      <c r="CC538" s="28"/>
      <c r="CD538" s="28"/>
      <c r="CE538" s="30"/>
      <c r="CF538" s="30"/>
    </row>
    <row r="539" spans="1:84" ht="15" thickBot="1" x14ac:dyDescent="0.35">
      <c r="A539" s="1"/>
      <c r="B539" s="25"/>
      <c r="C539" s="25"/>
      <c r="D539" s="1"/>
      <c r="E539" s="21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9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8"/>
      <c r="BW539" s="28"/>
      <c r="BX539" s="28"/>
      <c r="BY539" s="28"/>
      <c r="BZ539" s="28"/>
      <c r="CA539" s="28"/>
      <c r="CB539" s="28"/>
      <c r="CC539" s="28"/>
      <c r="CD539" s="28"/>
      <c r="CE539" s="30"/>
      <c r="CF539" s="30"/>
    </row>
    <row r="540" spans="1:84" ht="15" thickBot="1" x14ac:dyDescent="0.35">
      <c r="A540" s="1"/>
      <c r="B540" s="25"/>
      <c r="C540" s="25"/>
      <c r="D540" s="1"/>
      <c r="E540" s="21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9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28"/>
      <c r="BB540" s="28"/>
      <c r="BC540" s="28"/>
      <c r="BD540" s="28"/>
      <c r="BE540" s="28"/>
      <c r="BF540" s="28"/>
      <c r="BG540" s="28"/>
      <c r="BH540" s="28"/>
      <c r="BI540" s="28"/>
      <c r="BJ540" s="28"/>
      <c r="BK540" s="28"/>
      <c r="BL540" s="28"/>
      <c r="BM540" s="28"/>
      <c r="BN540" s="28"/>
      <c r="BO540" s="28"/>
      <c r="BP540" s="28"/>
      <c r="BQ540" s="28"/>
      <c r="BR540" s="28"/>
      <c r="BS540" s="28"/>
      <c r="BT540" s="28"/>
      <c r="BU540" s="28"/>
      <c r="BV540" s="28"/>
      <c r="BW540" s="28"/>
      <c r="BX540" s="28"/>
      <c r="BY540" s="28"/>
      <c r="BZ540" s="28"/>
      <c r="CA540" s="28"/>
      <c r="CB540" s="28"/>
      <c r="CC540" s="28"/>
      <c r="CD540" s="28"/>
      <c r="CE540" s="30"/>
      <c r="CF540" s="30"/>
    </row>
    <row r="541" spans="1:84" ht="15" thickBot="1" x14ac:dyDescent="0.35">
      <c r="A541" s="1"/>
      <c r="B541" s="25"/>
      <c r="C541" s="25"/>
      <c r="D541" s="1"/>
      <c r="E541" s="21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9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28"/>
      <c r="BB541" s="28"/>
      <c r="BC541" s="28"/>
      <c r="BD541" s="28"/>
      <c r="BE541" s="28"/>
      <c r="BF541" s="28"/>
      <c r="BG541" s="28"/>
      <c r="BH541" s="28"/>
      <c r="BI541" s="28"/>
      <c r="BJ541" s="28"/>
      <c r="BK541" s="28"/>
      <c r="BL541" s="28"/>
      <c r="BM541" s="28"/>
      <c r="BN541" s="28"/>
      <c r="BO541" s="28"/>
      <c r="BP541" s="28"/>
      <c r="BQ541" s="28"/>
      <c r="BR541" s="28"/>
      <c r="BS541" s="28"/>
      <c r="BT541" s="28"/>
      <c r="BU541" s="28"/>
      <c r="BV541" s="28"/>
      <c r="BW541" s="28"/>
      <c r="BX541" s="28"/>
      <c r="BY541" s="28"/>
      <c r="BZ541" s="28"/>
      <c r="CA541" s="28"/>
      <c r="CB541" s="28"/>
      <c r="CC541" s="28"/>
      <c r="CD541" s="28"/>
      <c r="CE541" s="30"/>
      <c r="CF541" s="30"/>
    </row>
    <row r="542" spans="1:84" ht="15" thickBot="1" x14ac:dyDescent="0.35">
      <c r="A542" s="1"/>
      <c r="B542" s="25"/>
      <c r="C542" s="25"/>
      <c r="D542" s="1"/>
      <c r="E542" s="21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9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28"/>
      <c r="BB542" s="28"/>
      <c r="BC542" s="28"/>
      <c r="BD542" s="28"/>
      <c r="BE542" s="28"/>
      <c r="BF542" s="28"/>
      <c r="BG542" s="28"/>
      <c r="BH542" s="28"/>
      <c r="BI542" s="28"/>
      <c r="BJ542" s="28"/>
      <c r="BK542" s="28"/>
      <c r="BL542" s="28"/>
      <c r="BM542" s="28"/>
      <c r="BN542" s="28"/>
      <c r="BO542" s="28"/>
      <c r="BP542" s="28"/>
      <c r="BQ542" s="28"/>
      <c r="BR542" s="28"/>
      <c r="BS542" s="28"/>
      <c r="BT542" s="28"/>
      <c r="BU542" s="28"/>
      <c r="BV542" s="28"/>
      <c r="BW542" s="28"/>
      <c r="BX542" s="28"/>
      <c r="BY542" s="28"/>
      <c r="BZ542" s="28"/>
      <c r="CA542" s="28"/>
      <c r="CB542" s="28"/>
      <c r="CC542" s="28"/>
      <c r="CD542" s="28"/>
      <c r="CE542" s="30"/>
      <c r="CF542" s="30"/>
    </row>
    <row r="543" spans="1:84" ht="15" thickBot="1" x14ac:dyDescent="0.35">
      <c r="A543" s="1"/>
      <c r="B543" s="25"/>
      <c r="C543" s="25"/>
      <c r="D543" s="1"/>
      <c r="E543" s="21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9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28"/>
      <c r="BB543" s="28"/>
      <c r="BC543" s="28"/>
      <c r="BD543" s="28"/>
      <c r="BE543" s="28"/>
      <c r="BF543" s="28"/>
      <c r="BG543" s="28"/>
      <c r="BH543" s="28"/>
      <c r="BI543" s="28"/>
      <c r="BJ543" s="28"/>
      <c r="BK543" s="28"/>
      <c r="BL543" s="28"/>
      <c r="BM543" s="28"/>
      <c r="BN543" s="28"/>
      <c r="BO543" s="28"/>
      <c r="BP543" s="28"/>
      <c r="BQ543" s="28"/>
      <c r="BR543" s="28"/>
      <c r="BS543" s="28"/>
      <c r="BT543" s="28"/>
      <c r="BU543" s="28"/>
      <c r="BV543" s="28"/>
      <c r="BW543" s="28"/>
      <c r="BX543" s="28"/>
      <c r="BY543" s="28"/>
      <c r="BZ543" s="28"/>
      <c r="CA543" s="28"/>
      <c r="CB543" s="28"/>
      <c r="CC543" s="28"/>
      <c r="CD543" s="28"/>
      <c r="CE543" s="30"/>
      <c r="CF543" s="30"/>
    </row>
    <row r="544" spans="1:84" ht="15" thickBot="1" x14ac:dyDescent="0.35">
      <c r="A544" s="1"/>
      <c r="B544" s="25"/>
      <c r="C544" s="25"/>
      <c r="D544" s="1"/>
      <c r="E544" s="21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9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28"/>
      <c r="BB544" s="28"/>
      <c r="BC544" s="28"/>
      <c r="BD544" s="28"/>
      <c r="BE544" s="28"/>
      <c r="BF544" s="28"/>
      <c r="BG544" s="28"/>
      <c r="BH544" s="28"/>
      <c r="BI544" s="28"/>
      <c r="BJ544" s="28"/>
      <c r="BK544" s="28"/>
      <c r="BL544" s="28"/>
      <c r="BM544" s="28"/>
      <c r="BN544" s="28"/>
      <c r="BO544" s="28"/>
      <c r="BP544" s="28"/>
      <c r="BQ544" s="28"/>
      <c r="BR544" s="28"/>
      <c r="BS544" s="28"/>
      <c r="BT544" s="28"/>
      <c r="BU544" s="28"/>
      <c r="BV544" s="28"/>
      <c r="BW544" s="28"/>
      <c r="BX544" s="28"/>
      <c r="BY544" s="28"/>
      <c r="BZ544" s="28"/>
      <c r="CA544" s="28"/>
      <c r="CB544" s="28"/>
      <c r="CC544" s="28"/>
      <c r="CD544" s="28"/>
      <c r="CE544" s="30"/>
      <c r="CF544" s="30"/>
    </row>
    <row r="545" spans="1:84" ht="15" thickBot="1" x14ac:dyDescent="0.35">
      <c r="A545" s="1"/>
      <c r="B545" s="25"/>
      <c r="C545" s="25"/>
      <c r="D545" s="1"/>
      <c r="E545" s="21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9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28"/>
      <c r="BB545" s="28"/>
      <c r="BC545" s="28"/>
      <c r="BD545" s="28"/>
      <c r="BE545" s="28"/>
      <c r="BF545" s="28"/>
      <c r="BG545" s="28"/>
      <c r="BH545" s="28"/>
      <c r="BI545" s="28"/>
      <c r="BJ545" s="28"/>
      <c r="BK545" s="28"/>
      <c r="BL545" s="28"/>
      <c r="BM545" s="28"/>
      <c r="BN545" s="28"/>
      <c r="BO545" s="28"/>
      <c r="BP545" s="28"/>
      <c r="BQ545" s="28"/>
      <c r="BR545" s="28"/>
      <c r="BS545" s="28"/>
      <c r="BT545" s="28"/>
      <c r="BU545" s="28"/>
      <c r="BV545" s="28"/>
      <c r="BW545" s="28"/>
      <c r="BX545" s="28"/>
      <c r="BY545" s="28"/>
      <c r="BZ545" s="28"/>
      <c r="CA545" s="28"/>
      <c r="CB545" s="28"/>
      <c r="CC545" s="28"/>
      <c r="CD545" s="28"/>
      <c r="CE545" s="30"/>
      <c r="CF545" s="30"/>
    </row>
    <row r="546" spans="1:84" ht="15" thickBot="1" x14ac:dyDescent="0.35">
      <c r="A546" s="1"/>
      <c r="B546" s="25"/>
      <c r="C546" s="25"/>
      <c r="D546" s="1"/>
      <c r="E546" s="21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9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28"/>
      <c r="BB546" s="28"/>
      <c r="BC546" s="28"/>
      <c r="BD546" s="28"/>
      <c r="BE546" s="28"/>
      <c r="BF546" s="28"/>
      <c r="BG546" s="28"/>
      <c r="BH546" s="28"/>
      <c r="BI546" s="28"/>
      <c r="BJ546" s="28"/>
      <c r="BK546" s="28"/>
      <c r="BL546" s="28"/>
      <c r="BM546" s="28"/>
      <c r="BN546" s="28"/>
      <c r="BO546" s="28"/>
      <c r="BP546" s="28"/>
      <c r="BQ546" s="28"/>
      <c r="BR546" s="28"/>
      <c r="BS546" s="28"/>
      <c r="BT546" s="28"/>
      <c r="BU546" s="28"/>
      <c r="BV546" s="28"/>
      <c r="BW546" s="28"/>
      <c r="BX546" s="28"/>
      <c r="BY546" s="28"/>
      <c r="BZ546" s="28"/>
      <c r="CA546" s="28"/>
      <c r="CB546" s="28"/>
      <c r="CC546" s="28"/>
      <c r="CD546" s="28"/>
      <c r="CE546" s="30"/>
      <c r="CF546" s="30"/>
    </row>
    <row r="547" spans="1:84" ht="15" thickBot="1" x14ac:dyDescent="0.35">
      <c r="A547" s="1"/>
      <c r="B547" s="25"/>
      <c r="C547" s="25"/>
      <c r="D547" s="1"/>
      <c r="E547" s="21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9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28"/>
      <c r="BB547" s="28"/>
      <c r="BC547" s="28"/>
      <c r="BD547" s="28"/>
      <c r="BE547" s="28"/>
      <c r="BF547" s="28"/>
      <c r="BG547" s="28"/>
      <c r="BH547" s="28"/>
      <c r="BI547" s="28"/>
      <c r="BJ547" s="28"/>
      <c r="BK547" s="28"/>
      <c r="BL547" s="28"/>
      <c r="BM547" s="28"/>
      <c r="BN547" s="28"/>
      <c r="BO547" s="28"/>
      <c r="BP547" s="28"/>
      <c r="BQ547" s="28"/>
      <c r="BR547" s="28"/>
      <c r="BS547" s="28"/>
      <c r="BT547" s="28"/>
      <c r="BU547" s="28"/>
      <c r="BV547" s="28"/>
      <c r="BW547" s="28"/>
      <c r="BX547" s="28"/>
      <c r="BY547" s="28"/>
      <c r="BZ547" s="28"/>
      <c r="CA547" s="28"/>
      <c r="CB547" s="28"/>
      <c r="CC547" s="28"/>
      <c r="CD547" s="28"/>
      <c r="CE547" s="30"/>
      <c r="CF547" s="30"/>
    </row>
    <row r="548" spans="1:84" ht="15" thickBot="1" x14ac:dyDescent="0.35">
      <c r="A548" s="1"/>
      <c r="B548" s="25"/>
      <c r="C548" s="25"/>
      <c r="D548" s="1"/>
      <c r="E548" s="21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9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30"/>
      <c r="CF548" s="30"/>
    </row>
    <row r="549" spans="1:84" ht="15" thickBot="1" x14ac:dyDescent="0.35">
      <c r="A549" s="1"/>
      <c r="B549" s="25"/>
      <c r="C549" s="25"/>
      <c r="D549" s="1"/>
      <c r="E549" s="21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9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28"/>
      <c r="BB549" s="28"/>
      <c r="BC549" s="28"/>
      <c r="BD549" s="28"/>
      <c r="BE549" s="28"/>
      <c r="BF549" s="28"/>
      <c r="BG549" s="28"/>
      <c r="BH549" s="28"/>
      <c r="BI549" s="28"/>
      <c r="BJ549" s="28"/>
      <c r="BK549" s="28"/>
      <c r="BL549" s="28"/>
      <c r="BM549" s="28"/>
      <c r="BN549" s="28"/>
      <c r="BO549" s="28"/>
      <c r="BP549" s="28"/>
      <c r="BQ549" s="28"/>
      <c r="BR549" s="28"/>
      <c r="BS549" s="28"/>
      <c r="BT549" s="28"/>
      <c r="BU549" s="28"/>
      <c r="BV549" s="28"/>
      <c r="BW549" s="28"/>
      <c r="BX549" s="28"/>
      <c r="BY549" s="28"/>
      <c r="BZ549" s="28"/>
      <c r="CA549" s="28"/>
      <c r="CB549" s="28"/>
      <c r="CC549" s="28"/>
      <c r="CD549" s="28"/>
      <c r="CE549" s="30"/>
      <c r="CF549" s="30"/>
    </row>
    <row r="550" spans="1:84" ht="15" thickBot="1" x14ac:dyDescent="0.35">
      <c r="A550" s="1"/>
      <c r="B550" s="25"/>
      <c r="C550" s="25"/>
      <c r="D550" s="1"/>
      <c r="E550" s="21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9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28"/>
      <c r="BB550" s="28"/>
      <c r="BC550" s="28"/>
      <c r="BD550" s="28"/>
      <c r="BE550" s="28"/>
      <c r="BF550" s="28"/>
      <c r="BG550" s="28"/>
      <c r="BH550" s="28"/>
      <c r="BI550" s="28"/>
      <c r="BJ550" s="28"/>
      <c r="BK550" s="28"/>
      <c r="BL550" s="28"/>
      <c r="BM550" s="28"/>
      <c r="BN550" s="28"/>
      <c r="BO550" s="28"/>
      <c r="BP550" s="28"/>
      <c r="BQ550" s="28"/>
      <c r="BR550" s="28"/>
      <c r="BS550" s="28"/>
      <c r="BT550" s="28"/>
      <c r="BU550" s="28"/>
      <c r="BV550" s="28"/>
      <c r="BW550" s="28"/>
      <c r="BX550" s="28"/>
      <c r="BY550" s="28"/>
      <c r="BZ550" s="28"/>
      <c r="CA550" s="28"/>
      <c r="CB550" s="28"/>
      <c r="CC550" s="28"/>
      <c r="CD550" s="28"/>
      <c r="CE550" s="30"/>
      <c r="CF550" s="30"/>
    </row>
    <row r="551" spans="1:84" ht="15" thickBot="1" x14ac:dyDescent="0.35">
      <c r="A551" s="1"/>
      <c r="B551" s="25"/>
      <c r="C551" s="25"/>
      <c r="D551" s="1"/>
      <c r="E551" s="21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9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28"/>
      <c r="BB551" s="28"/>
      <c r="BC551" s="28"/>
      <c r="BD551" s="28"/>
      <c r="BE551" s="28"/>
      <c r="BF551" s="28"/>
      <c r="BG551" s="28"/>
      <c r="BH551" s="28"/>
      <c r="BI551" s="28"/>
      <c r="BJ551" s="28"/>
      <c r="BK551" s="28"/>
      <c r="BL551" s="28"/>
      <c r="BM551" s="28"/>
      <c r="BN551" s="28"/>
      <c r="BO551" s="28"/>
      <c r="BP551" s="28"/>
      <c r="BQ551" s="28"/>
      <c r="BR551" s="28"/>
      <c r="BS551" s="28"/>
      <c r="BT551" s="28"/>
      <c r="BU551" s="28"/>
      <c r="BV551" s="28"/>
      <c r="BW551" s="28"/>
      <c r="BX551" s="28"/>
      <c r="BY551" s="28"/>
      <c r="BZ551" s="28"/>
      <c r="CA551" s="28"/>
      <c r="CB551" s="28"/>
      <c r="CC551" s="28"/>
      <c r="CD551" s="28"/>
      <c r="CE551" s="30"/>
      <c r="CF551" s="30"/>
    </row>
    <row r="552" spans="1:84" ht="15" thickBot="1" x14ac:dyDescent="0.35">
      <c r="A552" s="1"/>
      <c r="B552" s="25"/>
      <c r="C552" s="25"/>
      <c r="D552" s="1"/>
      <c r="E552" s="21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9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30"/>
      <c r="CF552" s="30"/>
    </row>
    <row r="553" spans="1:84" ht="15" thickBot="1" x14ac:dyDescent="0.35">
      <c r="A553" s="1"/>
      <c r="B553" s="25"/>
      <c r="C553" s="25"/>
      <c r="D553" s="1"/>
      <c r="E553" s="21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9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8"/>
      <c r="BW553" s="28"/>
      <c r="BX553" s="28"/>
      <c r="BY553" s="28"/>
      <c r="BZ553" s="28"/>
      <c r="CA553" s="28"/>
      <c r="CB553" s="28"/>
      <c r="CC553" s="28"/>
      <c r="CD553" s="28"/>
      <c r="CE553" s="30"/>
      <c r="CF553" s="30"/>
    </row>
    <row r="554" spans="1:84" ht="15" thickBot="1" x14ac:dyDescent="0.35">
      <c r="A554" s="1"/>
      <c r="B554" s="25"/>
      <c r="C554" s="25"/>
      <c r="D554" s="1"/>
      <c r="E554" s="21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9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8"/>
      <c r="BW554" s="28"/>
      <c r="BX554" s="28"/>
      <c r="BY554" s="28"/>
      <c r="BZ554" s="28"/>
      <c r="CA554" s="28"/>
      <c r="CB554" s="28"/>
      <c r="CC554" s="28"/>
      <c r="CD554" s="28"/>
      <c r="CE554" s="30"/>
      <c r="CF554" s="30"/>
    </row>
    <row r="555" spans="1:84" ht="15" thickBot="1" x14ac:dyDescent="0.35">
      <c r="A555" s="1"/>
      <c r="B555" s="25"/>
      <c r="C555" s="25"/>
      <c r="D555" s="1"/>
      <c r="E555" s="21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9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8"/>
      <c r="BW555" s="28"/>
      <c r="BX555" s="28"/>
      <c r="BY555" s="28"/>
      <c r="BZ555" s="28"/>
      <c r="CA555" s="28"/>
      <c r="CB555" s="28"/>
      <c r="CC555" s="28"/>
      <c r="CD555" s="28"/>
      <c r="CE555" s="30"/>
      <c r="CF555" s="30"/>
    </row>
    <row r="556" spans="1:84" ht="15" thickBot="1" x14ac:dyDescent="0.35">
      <c r="A556" s="1"/>
      <c r="B556" s="25"/>
      <c r="C556" s="25"/>
      <c r="D556" s="1"/>
      <c r="E556" s="21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9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30"/>
      <c r="CF556" s="30"/>
    </row>
    <row r="557" spans="1:84" ht="15" thickBot="1" x14ac:dyDescent="0.35">
      <c r="A557" s="1"/>
      <c r="B557" s="25"/>
      <c r="C557" s="25"/>
      <c r="D557" s="1"/>
      <c r="E557" s="21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9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8"/>
      <c r="BW557" s="28"/>
      <c r="BX557" s="28"/>
      <c r="BY557" s="28"/>
      <c r="BZ557" s="28"/>
      <c r="CA557" s="28"/>
      <c r="CB557" s="28"/>
      <c r="CC557" s="28"/>
      <c r="CD557" s="28"/>
      <c r="CE557" s="30"/>
      <c r="CF557" s="30"/>
    </row>
    <row r="558" spans="1:84" ht="15" thickBot="1" x14ac:dyDescent="0.35">
      <c r="A558" s="1"/>
      <c r="B558" s="25"/>
      <c r="C558" s="25"/>
      <c r="D558" s="1"/>
      <c r="E558" s="21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9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28"/>
      <c r="BB558" s="28"/>
      <c r="BC558" s="28"/>
      <c r="BD558" s="28"/>
      <c r="BE558" s="28"/>
      <c r="BF558" s="28"/>
      <c r="BG558" s="28"/>
      <c r="BH558" s="28"/>
      <c r="BI558" s="28"/>
      <c r="BJ558" s="28"/>
      <c r="BK558" s="28"/>
      <c r="BL558" s="28"/>
      <c r="BM558" s="28"/>
      <c r="BN558" s="28"/>
      <c r="BO558" s="28"/>
      <c r="BP558" s="28"/>
      <c r="BQ558" s="28"/>
      <c r="BR558" s="28"/>
      <c r="BS558" s="28"/>
      <c r="BT558" s="28"/>
      <c r="BU558" s="28"/>
      <c r="BV558" s="28"/>
      <c r="BW558" s="28"/>
      <c r="BX558" s="28"/>
      <c r="BY558" s="28"/>
      <c r="BZ558" s="28"/>
      <c r="CA558" s="28"/>
      <c r="CB558" s="28"/>
      <c r="CC558" s="28"/>
      <c r="CD558" s="28"/>
      <c r="CE558" s="30"/>
      <c r="CF558" s="30"/>
    </row>
    <row r="559" spans="1:84" ht="15" thickBot="1" x14ac:dyDescent="0.35">
      <c r="A559" s="1"/>
      <c r="B559" s="25"/>
      <c r="C559" s="25"/>
      <c r="D559" s="1"/>
      <c r="E559" s="21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9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28"/>
      <c r="BB559" s="28"/>
      <c r="BC559" s="28"/>
      <c r="BD559" s="28"/>
      <c r="BE559" s="28"/>
      <c r="BF559" s="28"/>
      <c r="BG559" s="28"/>
      <c r="BH559" s="28"/>
      <c r="BI559" s="28"/>
      <c r="BJ559" s="28"/>
      <c r="BK559" s="28"/>
      <c r="BL559" s="28"/>
      <c r="BM559" s="28"/>
      <c r="BN559" s="28"/>
      <c r="BO559" s="28"/>
      <c r="BP559" s="28"/>
      <c r="BQ559" s="28"/>
      <c r="BR559" s="28"/>
      <c r="BS559" s="28"/>
      <c r="BT559" s="28"/>
      <c r="BU559" s="28"/>
      <c r="BV559" s="28"/>
      <c r="BW559" s="28"/>
      <c r="BX559" s="28"/>
      <c r="BY559" s="28"/>
      <c r="BZ559" s="28"/>
      <c r="CA559" s="28"/>
      <c r="CB559" s="28"/>
      <c r="CC559" s="28"/>
      <c r="CD559" s="28"/>
      <c r="CE559" s="30"/>
      <c r="CF559" s="30"/>
    </row>
    <row r="560" spans="1:84" ht="15" thickBot="1" x14ac:dyDescent="0.35">
      <c r="A560" s="1"/>
      <c r="B560" s="25"/>
      <c r="C560" s="25"/>
      <c r="D560" s="1"/>
      <c r="E560" s="21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9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28"/>
      <c r="BB560" s="28"/>
      <c r="BC560" s="28"/>
      <c r="BD560" s="28"/>
      <c r="BE560" s="28"/>
      <c r="BF560" s="28"/>
      <c r="BG560" s="28"/>
      <c r="BH560" s="28"/>
      <c r="BI560" s="28"/>
      <c r="BJ560" s="28"/>
      <c r="BK560" s="28"/>
      <c r="BL560" s="28"/>
      <c r="BM560" s="28"/>
      <c r="BN560" s="28"/>
      <c r="BO560" s="28"/>
      <c r="BP560" s="28"/>
      <c r="BQ560" s="28"/>
      <c r="BR560" s="28"/>
      <c r="BS560" s="28"/>
      <c r="BT560" s="28"/>
      <c r="BU560" s="28"/>
      <c r="BV560" s="28"/>
      <c r="BW560" s="28"/>
      <c r="BX560" s="28"/>
      <c r="BY560" s="28"/>
      <c r="BZ560" s="28"/>
      <c r="CA560" s="28"/>
      <c r="CB560" s="28"/>
      <c r="CC560" s="28"/>
      <c r="CD560" s="28"/>
      <c r="CE560" s="30"/>
      <c r="CF560" s="30"/>
    </row>
    <row r="561" spans="1:84" ht="15" thickBot="1" x14ac:dyDescent="0.35">
      <c r="A561" s="1"/>
      <c r="B561" s="25"/>
      <c r="C561" s="25"/>
      <c r="D561" s="1"/>
      <c r="E561" s="21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9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28"/>
      <c r="BB561" s="28"/>
      <c r="BC561" s="28"/>
      <c r="BD561" s="28"/>
      <c r="BE561" s="28"/>
      <c r="BF561" s="28"/>
      <c r="BG561" s="28"/>
      <c r="BH561" s="28"/>
      <c r="BI561" s="28"/>
      <c r="BJ561" s="28"/>
      <c r="BK561" s="28"/>
      <c r="BL561" s="28"/>
      <c r="BM561" s="28"/>
      <c r="BN561" s="28"/>
      <c r="BO561" s="28"/>
      <c r="BP561" s="28"/>
      <c r="BQ561" s="28"/>
      <c r="BR561" s="28"/>
      <c r="BS561" s="28"/>
      <c r="BT561" s="28"/>
      <c r="BU561" s="28"/>
      <c r="BV561" s="28"/>
      <c r="BW561" s="28"/>
      <c r="BX561" s="28"/>
      <c r="BY561" s="28"/>
      <c r="BZ561" s="28"/>
      <c r="CA561" s="28"/>
      <c r="CB561" s="28"/>
      <c r="CC561" s="28"/>
      <c r="CD561" s="28"/>
      <c r="CE561" s="30"/>
      <c r="CF561" s="30"/>
    </row>
    <row r="562" spans="1:84" ht="15" thickBot="1" x14ac:dyDescent="0.35">
      <c r="A562" s="1"/>
      <c r="B562" s="25"/>
      <c r="C562" s="25"/>
      <c r="D562" s="1"/>
      <c r="E562" s="21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9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30"/>
      <c r="CF562" s="30"/>
    </row>
    <row r="563" spans="1:84" ht="15" thickBot="1" x14ac:dyDescent="0.35">
      <c r="A563" s="1"/>
      <c r="B563" s="25"/>
      <c r="C563" s="25"/>
      <c r="D563" s="1"/>
      <c r="E563" s="21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9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28"/>
      <c r="BB563" s="28"/>
      <c r="BC563" s="28"/>
      <c r="BD563" s="28"/>
      <c r="BE563" s="28"/>
      <c r="BF563" s="28"/>
      <c r="BG563" s="28"/>
      <c r="BH563" s="28"/>
      <c r="BI563" s="28"/>
      <c r="BJ563" s="28"/>
      <c r="BK563" s="28"/>
      <c r="BL563" s="28"/>
      <c r="BM563" s="28"/>
      <c r="BN563" s="28"/>
      <c r="BO563" s="28"/>
      <c r="BP563" s="28"/>
      <c r="BQ563" s="28"/>
      <c r="BR563" s="28"/>
      <c r="BS563" s="28"/>
      <c r="BT563" s="28"/>
      <c r="BU563" s="28"/>
      <c r="BV563" s="28"/>
      <c r="BW563" s="28"/>
      <c r="BX563" s="28"/>
      <c r="BY563" s="28"/>
      <c r="BZ563" s="28"/>
      <c r="CA563" s="28"/>
      <c r="CB563" s="28"/>
      <c r="CC563" s="28"/>
      <c r="CD563" s="28"/>
      <c r="CE563" s="30"/>
      <c r="CF563" s="30"/>
    </row>
    <row r="564" spans="1:84" ht="15" thickBot="1" x14ac:dyDescent="0.35">
      <c r="A564" s="1"/>
      <c r="B564" s="25"/>
      <c r="C564" s="25"/>
      <c r="D564" s="1"/>
      <c r="E564" s="21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9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28"/>
      <c r="BB564" s="28"/>
      <c r="BC564" s="28"/>
      <c r="BD564" s="28"/>
      <c r="BE564" s="28"/>
      <c r="BF564" s="28"/>
      <c r="BG564" s="28"/>
      <c r="BH564" s="28"/>
      <c r="BI564" s="28"/>
      <c r="BJ564" s="28"/>
      <c r="BK564" s="28"/>
      <c r="BL564" s="28"/>
      <c r="BM564" s="28"/>
      <c r="BN564" s="28"/>
      <c r="BO564" s="28"/>
      <c r="BP564" s="28"/>
      <c r="BQ564" s="28"/>
      <c r="BR564" s="28"/>
      <c r="BS564" s="28"/>
      <c r="BT564" s="28"/>
      <c r="BU564" s="28"/>
      <c r="BV564" s="28"/>
      <c r="BW564" s="28"/>
      <c r="BX564" s="28"/>
      <c r="BY564" s="28"/>
      <c r="BZ564" s="28"/>
      <c r="CA564" s="28"/>
      <c r="CB564" s="28"/>
      <c r="CC564" s="28"/>
      <c r="CD564" s="28"/>
      <c r="CE564" s="30"/>
      <c r="CF564" s="30"/>
    </row>
    <row r="565" spans="1:84" ht="15" thickBot="1" x14ac:dyDescent="0.35">
      <c r="A565" s="1"/>
      <c r="B565" s="25"/>
      <c r="C565" s="25"/>
      <c r="D565" s="1"/>
      <c r="E565" s="21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9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28"/>
      <c r="BB565" s="28"/>
      <c r="BC565" s="28"/>
      <c r="BD565" s="28"/>
      <c r="BE565" s="28"/>
      <c r="BF565" s="28"/>
      <c r="BG565" s="28"/>
      <c r="BH565" s="28"/>
      <c r="BI565" s="28"/>
      <c r="BJ565" s="28"/>
      <c r="BK565" s="28"/>
      <c r="BL565" s="28"/>
      <c r="BM565" s="28"/>
      <c r="BN565" s="28"/>
      <c r="BO565" s="28"/>
      <c r="BP565" s="28"/>
      <c r="BQ565" s="28"/>
      <c r="BR565" s="28"/>
      <c r="BS565" s="28"/>
      <c r="BT565" s="28"/>
      <c r="BU565" s="28"/>
      <c r="BV565" s="28"/>
      <c r="BW565" s="28"/>
      <c r="BX565" s="28"/>
      <c r="BY565" s="28"/>
      <c r="BZ565" s="28"/>
      <c r="CA565" s="28"/>
      <c r="CB565" s="28"/>
      <c r="CC565" s="28"/>
      <c r="CD565" s="28"/>
      <c r="CE565" s="30"/>
      <c r="CF565" s="30"/>
    </row>
    <row r="566" spans="1:84" ht="15" thickBot="1" x14ac:dyDescent="0.35">
      <c r="A566" s="1"/>
      <c r="B566" s="25"/>
      <c r="C566" s="25"/>
      <c r="D566" s="1"/>
      <c r="E566" s="21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9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8"/>
      <c r="BW566" s="28"/>
      <c r="BX566" s="28"/>
      <c r="BY566" s="28"/>
      <c r="BZ566" s="28"/>
      <c r="CA566" s="28"/>
      <c r="CB566" s="28"/>
      <c r="CC566" s="28"/>
      <c r="CD566" s="28"/>
      <c r="CE566" s="30"/>
      <c r="CF566" s="30"/>
    </row>
    <row r="567" spans="1:84" ht="15" thickBot="1" x14ac:dyDescent="0.35">
      <c r="A567" s="1"/>
      <c r="B567" s="25"/>
      <c r="C567" s="25"/>
      <c r="D567" s="1"/>
      <c r="E567" s="21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9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8"/>
      <c r="BW567" s="28"/>
      <c r="BX567" s="28"/>
      <c r="BY567" s="28"/>
      <c r="BZ567" s="28"/>
      <c r="CA567" s="28"/>
      <c r="CB567" s="28"/>
      <c r="CC567" s="28"/>
      <c r="CD567" s="28"/>
      <c r="CE567" s="30"/>
      <c r="CF567" s="30"/>
    </row>
    <row r="568" spans="1:84" ht="15" thickBot="1" x14ac:dyDescent="0.35">
      <c r="A568" s="1"/>
      <c r="B568" s="25"/>
      <c r="C568" s="25"/>
      <c r="D568" s="1"/>
      <c r="E568" s="21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9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8"/>
      <c r="BW568" s="28"/>
      <c r="BX568" s="28"/>
      <c r="BY568" s="28"/>
      <c r="BZ568" s="28"/>
      <c r="CA568" s="28"/>
      <c r="CB568" s="28"/>
      <c r="CC568" s="28"/>
      <c r="CD568" s="28"/>
      <c r="CE568" s="30"/>
      <c r="CF568" s="30"/>
    </row>
    <row r="569" spans="1:84" ht="15" thickBot="1" x14ac:dyDescent="0.35">
      <c r="A569" s="1"/>
      <c r="B569" s="25"/>
      <c r="C569" s="25"/>
      <c r="D569" s="1"/>
      <c r="E569" s="21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9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30"/>
      <c r="CF569" s="30"/>
    </row>
    <row r="570" spans="1:84" ht="15" thickBot="1" x14ac:dyDescent="0.35">
      <c r="A570" s="1"/>
      <c r="B570" s="25"/>
      <c r="C570" s="25"/>
      <c r="D570" s="1"/>
      <c r="E570" s="21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9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28"/>
      <c r="BB570" s="28"/>
      <c r="BC570" s="28"/>
      <c r="BD570" s="28"/>
      <c r="BE570" s="28"/>
      <c r="BF570" s="28"/>
      <c r="BG570" s="28"/>
      <c r="BH570" s="28"/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8"/>
      <c r="BX570" s="28"/>
      <c r="BY570" s="28"/>
      <c r="BZ570" s="28"/>
      <c r="CA570" s="28"/>
      <c r="CB570" s="28"/>
      <c r="CC570" s="28"/>
      <c r="CD570" s="28"/>
      <c r="CE570" s="30"/>
      <c r="CF570" s="30"/>
    </row>
    <row r="571" spans="1:84" ht="15" thickBot="1" x14ac:dyDescent="0.35">
      <c r="A571" s="1"/>
      <c r="B571" s="25"/>
      <c r="C571" s="25"/>
      <c r="D571" s="1"/>
      <c r="E571" s="21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9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28"/>
      <c r="BB571" s="28"/>
      <c r="BC571" s="28"/>
      <c r="BD571" s="28"/>
      <c r="BE571" s="28"/>
      <c r="BF571" s="28"/>
      <c r="BG571" s="28"/>
      <c r="BH571" s="28"/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8"/>
      <c r="BX571" s="28"/>
      <c r="BY571" s="28"/>
      <c r="BZ571" s="28"/>
      <c r="CA571" s="28"/>
      <c r="CB571" s="28"/>
      <c r="CC571" s="28"/>
      <c r="CD571" s="28"/>
      <c r="CE571" s="30"/>
      <c r="CF571" s="30"/>
    </row>
    <row r="572" spans="1:84" ht="15" thickBot="1" x14ac:dyDescent="0.35">
      <c r="A572" s="1"/>
      <c r="B572" s="25"/>
      <c r="C572" s="25"/>
      <c r="D572" s="1"/>
      <c r="E572" s="21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9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28"/>
      <c r="BB572" s="28"/>
      <c r="BC572" s="28"/>
      <c r="BD572" s="28"/>
      <c r="BE572" s="28"/>
      <c r="BF572" s="28"/>
      <c r="BG572" s="28"/>
      <c r="BH572" s="28"/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8"/>
      <c r="BX572" s="28"/>
      <c r="BY572" s="28"/>
      <c r="BZ572" s="28"/>
      <c r="CA572" s="28"/>
      <c r="CB572" s="28"/>
      <c r="CC572" s="28"/>
      <c r="CD572" s="28"/>
      <c r="CE572" s="30"/>
      <c r="CF572" s="30"/>
    </row>
    <row r="573" spans="1:84" ht="15" thickBot="1" x14ac:dyDescent="0.35">
      <c r="A573" s="1"/>
      <c r="B573" s="25"/>
      <c r="C573" s="25"/>
      <c r="D573" s="1"/>
      <c r="E573" s="21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9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28"/>
      <c r="BB573" s="28"/>
      <c r="BC573" s="28"/>
      <c r="BD573" s="28"/>
      <c r="BE573" s="28"/>
      <c r="BF573" s="28"/>
      <c r="BG573" s="28"/>
      <c r="BH573" s="28"/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8"/>
      <c r="BX573" s="28"/>
      <c r="BY573" s="28"/>
      <c r="BZ573" s="28"/>
      <c r="CA573" s="28"/>
      <c r="CB573" s="28"/>
      <c r="CC573" s="28"/>
      <c r="CD573" s="28"/>
      <c r="CE573" s="30"/>
      <c r="CF573" s="30"/>
    </row>
    <row r="574" spans="1:84" ht="15" thickBot="1" x14ac:dyDescent="0.35">
      <c r="A574" s="1"/>
      <c r="B574" s="25"/>
      <c r="C574" s="25"/>
      <c r="D574" s="1"/>
      <c r="E574" s="21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9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28"/>
      <c r="BB574" s="28"/>
      <c r="BC574" s="28"/>
      <c r="BD574" s="28"/>
      <c r="BE574" s="28"/>
      <c r="BF574" s="28"/>
      <c r="BG574" s="28"/>
      <c r="BH574" s="28"/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8"/>
      <c r="BX574" s="28"/>
      <c r="BY574" s="28"/>
      <c r="BZ574" s="28"/>
      <c r="CA574" s="28"/>
      <c r="CB574" s="28"/>
      <c r="CC574" s="28"/>
      <c r="CD574" s="28"/>
      <c r="CE574" s="30"/>
      <c r="CF574" s="30"/>
    </row>
    <row r="575" spans="1:84" ht="15" thickBot="1" x14ac:dyDescent="0.35">
      <c r="A575" s="1"/>
      <c r="B575" s="25"/>
      <c r="C575" s="25"/>
      <c r="D575" s="1"/>
      <c r="E575" s="21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9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28"/>
      <c r="BB575" s="28"/>
      <c r="BC575" s="28"/>
      <c r="BD575" s="28"/>
      <c r="BE575" s="28"/>
      <c r="BF575" s="28"/>
      <c r="BG575" s="28"/>
      <c r="BH575" s="28"/>
      <c r="BI575" s="28"/>
      <c r="BJ575" s="28"/>
      <c r="BK575" s="28"/>
      <c r="BL575" s="28"/>
      <c r="BM575" s="28"/>
      <c r="BN575" s="28"/>
      <c r="BO575" s="28"/>
      <c r="BP575" s="28"/>
      <c r="BQ575" s="28"/>
      <c r="BR575" s="28"/>
      <c r="BS575" s="28"/>
      <c r="BT575" s="28"/>
      <c r="BU575" s="28"/>
      <c r="BV575" s="28"/>
      <c r="BW575" s="28"/>
      <c r="BX575" s="28"/>
      <c r="BY575" s="28"/>
      <c r="BZ575" s="28"/>
      <c r="CA575" s="28"/>
      <c r="CB575" s="28"/>
      <c r="CC575" s="28"/>
      <c r="CD575" s="28"/>
      <c r="CE575" s="30"/>
      <c r="CF575" s="30"/>
    </row>
    <row r="576" spans="1:84" ht="15" thickBot="1" x14ac:dyDescent="0.35">
      <c r="A576" s="1"/>
      <c r="B576" s="25"/>
      <c r="C576" s="25"/>
      <c r="D576" s="1"/>
      <c r="E576" s="21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9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30"/>
      <c r="CF576" s="30"/>
    </row>
    <row r="577" spans="1:84" ht="15" thickBot="1" x14ac:dyDescent="0.35">
      <c r="A577" s="1"/>
      <c r="B577" s="25"/>
      <c r="C577" s="25"/>
      <c r="D577" s="1"/>
      <c r="E577" s="21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9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8"/>
      <c r="BW577" s="28"/>
      <c r="BX577" s="28"/>
      <c r="BY577" s="28"/>
      <c r="BZ577" s="28"/>
      <c r="CA577" s="28"/>
      <c r="CB577" s="28"/>
      <c r="CC577" s="28"/>
      <c r="CD577" s="28"/>
      <c r="CE577" s="30"/>
      <c r="CF577" s="30"/>
    </row>
    <row r="578" spans="1:84" ht="15" thickBot="1" x14ac:dyDescent="0.35">
      <c r="A578" s="1"/>
      <c r="B578" s="25"/>
      <c r="C578" s="25"/>
      <c r="D578" s="1"/>
      <c r="E578" s="21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9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8"/>
      <c r="BX578" s="28"/>
      <c r="BY578" s="28"/>
      <c r="BZ578" s="28"/>
      <c r="CA578" s="28"/>
      <c r="CB578" s="28"/>
      <c r="CC578" s="28"/>
      <c r="CD578" s="28"/>
      <c r="CE578" s="30"/>
      <c r="CF578" s="30"/>
    </row>
    <row r="579" spans="1:84" ht="15" thickBot="1" x14ac:dyDescent="0.35">
      <c r="A579" s="1"/>
      <c r="B579" s="25"/>
      <c r="C579" s="25"/>
      <c r="D579" s="1"/>
      <c r="E579" s="21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9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8"/>
      <c r="BW579" s="28"/>
      <c r="BX579" s="28"/>
      <c r="BY579" s="28"/>
      <c r="BZ579" s="28"/>
      <c r="CA579" s="28"/>
      <c r="CB579" s="28"/>
      <c r="CC579" s="28"/>
      <c r="CD579" s="28"/>
      <c r="CE579" s="30"/>
      <c r="CF579" s="30"/>
    </row>
    <row r="580" spans="1:84" ht="15" thickBot="1" x14ac:dyDescent="0.35">
      <c r="A580" s="1"/>
      <c r="B580" s="25"/>
      <c r="C580" s="25"/>
      <c r="D580" s="1"/>
      <c r="E580" s="21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9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30"/>
      <c r="CF580" s="30"/>
    </row>
    <row r="581" spans="1:84" ht="15" thickBot="1" x14ac:dyDescent="0.35">
      <c r="A581" s="1"/>
      <c r="B581" s="25"/>
      <c r="C581" s="25"/>
      <c r="D581" s="1"/>
      <c r="E581" s="21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9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8"/>
      <c r="BW581" s="28"/>
      <c r="BX581" s="28"/>
      <c r="BY581" s="28"/>
      <c r="BZ581" s="28"/>
      <c r="CA581" s="28"/>
      <c r="CB581" s="28"/>
      <c r="CC581" s="28"/>
      <c r="CD581" s="28"/>
      <c r="CE581" s="30"/>
      <c r="CF581" s="30"/>
    </row>
    <row r="582" spans="1:84" ht="15" thickBot="1" x14ac:dyDescent="0.35">
      <c r="A582" s="1"/>
      <c r="B582" s="25"/>
      <c r="C582" s="25"/>
      <c r="D582" s="1"/>
      <c r="E582" s="21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9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28"/>
      <c r="BB582" s="28"/>
      <c r="BC582" s="28"/>
      <c r="BD582" s="28"/>
      <c r="BE582" s="28"/>
      <c r="BF582" s="28"/>
      <c r="BG582" s="28"/>
      <c r="BH582" s="28"/>
      <c r="BI582" s="28"/>
      <c r="BJ582" s="28"/>
      <c r="BK582" s="28"/>
      <c r="BL582" s="28"/>
      <c r="BM582" s="28"/>
      <c r="BN582" s="28"/>
      <c r="BO582" s="28"/>
      <c r="BP582" s="28"/>
      <c r="BQ582" s="28"/>
      <c r="BR582" s="28"/>
      <c r="BS582" s="28"/>
      <c r="BT582" s="28"/>
      <c r="BU582" s="28"/>
      <c r="BV582" s="28"/>
      <c r="BW582" s="28"/>
      <c r="BX582" s="28"/>
      <c r="BY582" s="28"/>
      <c r="BZ582" s="28"/>
      <c r="CA582" s="28"/>
      <c r="CB582" s="28"/>
      <c r="CC582" s="28"/>
      <c r="CD582" s="28"/>
      <c r="CE582" s="30"/>
      <c r="CF582" s="30"/>
    </row>
    <row r="583" spans="1:84" ht="15" thickBot="1" x14ac:dyDescent="0.35">
      <c r="A583" s="1"/>
      <c r="B583" s="25"/>
      <c r="C583" s="25"/>
      <c r="D583" s="1"/>
      <c r="E583" s="21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9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28"/>
      <c r="BB583" s="28"/>
      <c r="BC583" s="28"/>
      <c r="BD583" s="28"/>
      <c r="BE583" s="28"/>
      <c r="BF583" s="28"/>
      <c r="BG583" s="28"/>
      <c r="BH583" s="28"/>
      <c r="BI583" s="28"/>
      <c r="BJ583" s="28"/>
      <c r="BK583" s="28"/>
      <c r="BL583" s="28"/>
      <c r="BM583" s="28"/>
      <c r="BN583" s="28"/>
      <c r="BO583" s="28"/>
      <c r="BP583" s="28"/>
      <c r="BQ583" s="28"/>
      <c r="BR583" s="28"/>
      <c r="BS583" s="28"/>
      <c r="BT583" s="28"/>
      <c r="BU583" s="28"/>
      <c r="BV583" s="28"/>
      <c r="BW583" s="28"/>
      <c r="BX583" s="28"/>
      <c r="BY583" s="28"/>
      <c r="BZ583" s="28"/>
      <c r="CA583" s="28"/>
      <c r="CB583" s="28"/>
      <c r="CC583" s="28"/>
      <c r="CD583" s="28"/>
      <c r="CE583" s="30"/>
      <c r="CF583" s="30"/>
    </row>
    <row r="584" spans="1:84" ht="15" thickBot="1" x14ac:dyDescent="0.35">
      <c r="A584" s="1"/>
      <c r="B584" s="25"/>
      <c r="C584" s="25"/>
      <c r="D584" s="1"/>
      <c r="E584" s="21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9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28"/>
      <c r="BB584" s="28"/>
      <c r="BC584" s="28"/>
      <c r="BD584" s="28"/>
      <c r="BE584" s="28"/>
      <c r="BF584" s="28"/>
      <c r="BG584" s="28"/>
      <c r="BH584" s="28"/>
      <c r="BI584" s="28"/>
      <c r="BJ584" s="28"/>
      <c r="BK584" s="28"/>
      <c r="BL584" s="28"/>
      <c r="BM584" s="28"/>
      <c r="BN584" s="28"/>
      <c r="BO584" s="28"/>
      <c r="BP584" s="28"/>
      <c r="BQ584" s="28"/>
      <c r="BR584" s="28"/>
      <c r="BS584" s="28"/>
      <c r="BT584" s="28"/>
      <c r="BU584" s="28"/>
      <c r="BV584" s="28"/>
      <c r="BW584" s="28"/>
      <c r="BX584" s="28"/>
      <c r="BY584" s="28"/>
      <c r="BZ584" s="28"/>
      <c r="CA584" s="28"/>
      <c r="CB584" s="28"/>
      <c r="CC584" s="28"/>
      <c r="CD584" s="28"/>
      <c r="CE584" s="30"/>
      <c r="CF584" s="30"/>
    </row>
    <row r="585" spans="1:84" ht="15" thickBot="1" x14ac:dyDescent="0.35">
      <c r="A585" s="1"/>
      <c r="B585" s="25"/>
      <c r="C585" s="25"/>
      <c r="D585" s="1"/>
      <c r="E585" s="21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9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28"/>
      <c r="BB585" s="28"/>
      <c r="BC585" s="28"/>
      <c r="BD585" s="28"/>
      <c r="BE585" s="28"/>
      <c r="BF585" s="28"/>
      <c r="BG585" s="28"/>
      <c r="BH585" s="28"/>
      <c r="BI585" s="28"/>
      <c r="BJ585" s="28"/>
      <c r="BK585" s="28"/>
      <c r="BL585" s="28"/>
      <c r="BM585" s="28"/>
      <c r="BN585" s="28"/>
      <c r="BO585" s="28"/>
      <c r="BP585" s="28"/>
      <c r="BQ585" s="28"/>
      <c r="BR585" s="28"/>
      <c r="BS585" s="28"/>
      <c r="BT585" s="28"/>
      <c r="BU585" s="28"/>
      <c r="BV585" s="28"/>
      <c r="BW585" s="28"/>
      <c r="BX585" s="28"/>
      <c r="BY585" s="28"/>
      <c r="BZ585" s="28"/>
      <c r="CA585" s="28"/>
      <c r="CB585" s="28"/>
      <c r="CC585" s="28"/>
      <c r="CD585" s="28"/>
      <c r="CE585" s="30"/>
      <c r="CF585" s="30"/>
    </row>
    <row r="586" spans="1:84" ht="15" thickBot="1" x14ac:dyDescent="0.35">
      <c r="A586" s="1"/>
      <c r="B586" s="25"/>
      <c r="C586" s="25"/>
      <c r="D586" s="1"/>
      <c r="E586" s="21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9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28"/>
      <c r="BB586" s="28"/>
      <c r="BC586" s="28"/>
      <c r="BD586" s="28"/>
      <c r="BE586" s="28"/>
      <c r="BF586" s="28"/>
      <c r="BG586" s="28"/>
      <c r="BH586" s="28"/>
      <c r="BI586" s="28"/>
      <c r="BJ586" s="28"/>
      <c r="BK586" s="28"/>
      <c r="BL586" s="28"/>
      <c r="BM586" s="28"/>
      <c r="BN586" s="28"/>
      <c r="BO586" s="28"/>
      <c r="BP586" s="28"/>
      <c r="BQ586" s="28"/>
      <c r="BR586" s="28"/>
      <c r="BS586" s="28"/>
      <c r="BT586" s="28"/>
      <c r="BU586" s="28"/>
      <c r="BV586" s="28"/>
      <c r="BW586" s="28"/>
      <c r="BX586" s="28"/>
      <c r="BY586" s="28"/>
      <c r="BZ586" s="28"/>
      <c r="CA586" s="28"/>
      <c r="CB586" s="28"/>
      <c r="CC586" s="28"/>
      <c r="CD586" s="28"/>
      <c r="CE586" s="30"/>
      <c r="CF586" s="30"/>
    </row>
    <row r="587" spans="1:84" ht="15" thickBot="1" x14ac:dyDescent="0.35">
      <c r="A587" s="1"/>
      <c r="B587" s="25"/>
      <c r="C587" s="25"/>
      <c r="D587" s="1"/>
      <c r="E587" s="21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9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28"/>
      <c r="BB587" s="28"/>
      <c r="BC587" s="28"/>
      <c r="BD587" s="28"/>
      <c r="BE587" s="28"/>
      <c r="BF587" s="28"/>
      <c r="BG587" s="28"/>
      <c r="BH587" s="28"/>
      <c r="BI587" s="28"/>
      <c r="BJ587" s="28"/>
      <c r="BK587" s="28"/>
      <c r="BL587" s="28"/>
      <c r="BM587" s="28"/>
      <c r="BN587" s="28"/>
      <c r="BO587" s="28"/>
      <c r="BP587" s="28"/>
      <c r="BQ587" s="28"/>
      <c r="BR587" s="28"/>
      <c r="BS587" s="28"/>
      <c r="BT587" s="28"/>
      <c r="BU587" s="28"/>
      <c r="BV587" s="28"/>
      <c r="BW587" s="28"/>
      <c r="BX587" s="28"/>
      <c r="BY587" s="28"/>
      <c r="BZ587" s="28"/>
      <c r="CA587" s="28"/>
      <c r="CB587" s="28"/>
      <c r="CC587" s="28"/>
      <c r="CD587" s="28"/>
      <c r="CE587" s="30"/>
      <c r="CF587" s="30"/>
    </row>
    <row r="588" spans="1:84" ht="15" thickBot="1" x14ac:dyDescent="0.35">
      <c r="A588" s="1"/>
      <c r="B588" s="25"/>
      <c r="C588" s="25"/>
      <c r="D588" s="1"/>
      <c r="E588" s="21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9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28"/>
      <c r="BB588" s="28"/>
      <c r="BC588" s="28"/>
      <c r="BD588" s="28"/>
      <c r="BE588" s="28"/>
      <c r="BF588" s="28"/>
      <c r="BG588" s="28"/>
      <c r="BH588" s="28"/>
      <c r="BI588" s="28"/>
      <c r="BJ588" s="28"/>
      <c r="BK588" s="28"/>
      <c r="BL588" s="28"/>
      <c r="BM588" s="28"/>
      <c r="BN588" s="28"/>
      <c r="BO588" s="28"/>
      <c r="BP588" s="28"/>
      <c r="BQ588" s="28"/>
      <c r="BR588" s="28"/>
      <c r="BS588" s="28"/>
      <c r="BT588" s="28"/>
      <c r="BU588" s="28"/>
      <c r="BV588" s="28"/>
      <c r="BW588" s="28"/>
      <c r="BX588" s="28"/>
      <c r="BY588" s="28"/>
      <c r="BZ588" s="28"/>
      <c r="CA588" s="28"/>
      <c r="CB588" s="28"/>
      <c r="CC588" s="28"/>
      <c r="CD588" s="28"/>
      <c r="CE588" s="30"/>
      <c r="CF588" s="30"/>
    </row>
    <row r="589" spans="1:84" ht="15" thickBot="1" x14ac:dyDescent="0.35">
      <c r="A589" s="1"/>
      <c r="B589" s="25"/>
      <c r="C589" s="25"/>
      <c r="D589" s="1"/>
      <c r="E589" s="21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9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28"/>
      <c r="BB589" s="28"/>
      <c r="BC589" s="28"/>
      <c r="BD589" s="28"/>
      <c r="BE589" s="28"/>
      <c r="BF589" s="28"/>
      <c r="BG589" s="28"/>
      <c r="BH589" s="28"/>
      <c r="BI589" s="28"/>
      <c r="BJ589" s="28"/>
      <c r="BK589" s="28"/>
      <c r="BL589" s="28"/>
      <c r="BM589" s="28"/>
      <c r="BN589" s="28"/>
      <c r="BO589" s="28"/>
      <c r="BP589" s="28"/>
      <c r="BQ589" s="28"/>
      <c r="BR589" s="28"/>
      <c r="BS589" s="28"/>
      <c r="BT589" s="28"/>
      <c r="BU589" s="28"/>
      <c r="BV589" s="28"/>
      <c r="BW589" s="28"/>
      <c r="BX589" s="28"/>
      <c r="BY589" s="28"/>
      <c r="BZ589" s="28"/>
      <c r="CA589" s="28"/>
      <c r="CB589" s="28"/>
      <c r="CC589" s="28"/>
      <c r="CD589" s="28"/>
      <c r="CE589" s="30"/>
      <c r="CF589" s="30"/>
    </row>
    <row r="590" spans="1:84" ht="15" thickBot="1" x14ac:dyDescent="0.35">
      <c r="A590" s="1"/>
      <c r="B590" s="25"/>
      <c r="C590" s="25"/>
      <c r="D590" s="1"/>
      <c r="E590" s="21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9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30"/>
      <c r="CF590" s="30"/>
    </row>
    <row r="591" spans="1:84" ht="15" thickBot="1" x14ac:dyDescent="0.35">
      <c r="A591" s="1"/>
      <c r="B591" s="25"/>
      <c r="C591" s="25"/>
      <c r="D591" s="1"/>
      <c r="E591" s="21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9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28"/>
      <c r="BB591" s="28"/>
      <c r="BC591" s="28"/>
      <c r="BD591" s="28"/>
      <c r="BE591" s="28"/>
      <c r="BF591" s="28"/>
      <c r="BG591" s="28"/>
      <c r="BH591" s="28"/>
      <c r="BI591" s="28"/>
      <c r="BJ591" s="28"/>
      <c r="BK591" s="28"/>
      <c r="BL591" s="28"/>
      <c r="BM591" s="28"/>
      <c r="BN591" s="28"/>
      <c r="BO591" s="28"/>
      <c r="BP591" s="28"/>
      <c r="BQ591" s="28"/>
      <c r="BR591" s="28"/>
      <c r="BS591" s="28"/>
      <c r="BT591" s="28"/>
      <c r="BU591" s="28"/>
      <c r="BV591" s="28"/>
      <c r="BW591" s="28"/>
      <c r="BX591" s="28"/>
      <c r="BY591" s="28"/>
      <c r="BZ591" s="28"/>
      <c r="CA591" s="28"/>
      <c r="CB591" s="28"/>
      <c r="CC591" s="28"/>
      <c r="CD591" s="28"/>
      <c r="CE591" s="30"/>
      <c r="CF591" s="30"/>
    </row>
    <row r="592" spans="1:84" ht="15" thickBot="1" x14ac:dyDescent="0.35">
      <c r="A592" s="1"/>
      <c r="B592" s="25"/>
      <c r="C592" s="25"/>
      <c r="D592" s="1"/>
      <c r="E592" s="21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9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28"/>
      <c r="BB592" s="28"/>
      <c r="BC592" s="28"/>
      <c r="BD592" s="28"/>
      <c r="BE592" s="28"/>
      <c r="BF592" s="28"/>
      <c r="BG592" s="28"/>
      <c r="BH592" s="28"/>
      <c r="BI592" s="28"/>
      <c r="BJ592" s="28"/>
      <c r="BK592" s="28"/>
      <c r="BL592" s="28"/>
      <c r="BM592" s="28"/>
      <c r="BN592" s="28"/>
      <c r="BO592" s="28"/>
      <c r="BP592" s="28"/>
      <c r="BQ592" s="28"/>
      <c r="BR592" s="28"/>
      <c r="BS592" s="28"/>
      <c r="BT592" s="28"/>
      <c r="BU592" s="28"/>
      <c r="BV592" s="28"/>
      <c r="BW592" s="28"/>
      <c r="BX592" s="28"/>
      <c r="BY592" s="28"/>
      <c r="BZ592" s="28"/>
      <c r="CA592" s="28"/>
      <c r="CB592" s="28"/>
      <c r="CC592" s="28"/>
      <c r="CD592" s="28"/>
      <c r="CE592" s="30"/>
      <c r="CF592" s="30"/>
    </row>
    <row r="593" spans="1:84" ht="15" thickBot="1" x14ac:dyDescent="0.35">
      <c r="A593" s="1"/>
      <c r="B593" s="25"/>
      <c r="C593" s="25"/>
      <c r="D593" s="1"/>
      <c r="E593" s="21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9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28"/>
      <c r="BB593" s="28"/>
      <c r="BC593" s="28"/>
      <c r="BD593" s="28"/>
      <c r="BE593" s="28"/>
      <c r="BF593" s="28"/>
      <c r="BG593" s="28"/>
      <c r="BH593" s="28"/>
      <c r="BI593" s="28"/>
      <c r="BJ593" s="28"/>
      <c r="BK593" s="28"/>
      <c r="BL593" s="28"/>
      <c r="BM593" s="28"/>
      <c r="BN593" s="28"/>
      <c r="BO593" s="28"/>
      <c r="BP593" s="28"/>
      <c r="BQ593" s="28"/>
      <c r="BR593" s="28"/>
      <c r="BS593" s="28"/>
      <c r="BT593" s="28"/>
      <c r="BU593" s="28"/>
      <c r="BV593" s="28"/>
      <c r="BW593" s="28"/>
      <c r="BX593" s="28"/>
      <c r="BY593" s="28"/>
      <c r="BZ593" s="28"/>
      <c r="CA593" s="28"/>
      <c r="CB593" s="28"/>
      <c r="CC593" s="28"/>
      <c r="CD593" s="28"/>
      <c r="CE593" s="30"/>
      <c r="CF593" s="30"/>
    </row>
    <row r="594" spans="1:84" ht="15" thickBot="1" x14ac:dyDescent="0.35">
      <c r="A594" s="1"/>
      <c r="B594" s="25"/>
      <c r="C594" s="25"/>
      <c r="D594" s="1"/>
      <c r="E594" s="21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9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28"/>
      <c r="BB594" s="28"/>
      <c r="BC594" s="28"/>
      <c r="BD594" s="28"/>
      <c r="BE594" s="28"/>
      <c r="BF594" s="28"/>
      <c r="BG594" s="28"/>
      <c r="BH594" s="28"/>
      <c r="BI594" s="28"/>
      <c r="BJ594" s="28"/>
      <c r="BK594" s="28"/>
      <c r="BL594" s="28"/>
      <c r="BM594" s="28"/>
      <c r="BN594" s="28"/>
      <c r="BO594" s="28"/>
      <c r="BP594" s="28"/>
      <c r="BQ594" s="28"/>
      <c r="BR594" s="28"/>
      <c r="BS594" s="28"/>
      <c r="BT594" s="28"/>
      <c r="BU594" s="28"/>
      <c r="BV594" s="28"/>
      <c r="BW594" s="28"/>
      <c r="BX594" s="28"/>
      <c r="BY594" s="28"/>
      <c r="BZ594" s="28"/>
      <c r="CA594" s="28"/>
      <c r="CB594" s="28"/>
      <c r="CC594" s="28"/>
      <c r="CD594" s="28"/>
      <c r="CE594" s="30"/>
      <c r="CF594" s="30"/>
    </row>
    <row r="595" spans="1:84" ht="15" thickBot="1" x14ac:dyDescent="0.35">
      <c r="A595" s="1"/>
      <c r="B595" s="25"/>
      <c r="C595" s="25"/>
      <c r="D595" s="1"/>
      <c r="E595" s="21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9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28"/>
      <c r="BB595" s="28"/>
      <c r="BC595" s="28"/>
      <c r="BD595" s="28"/>
      <c r="BE595" s="28"/>
      <c r="BF595" s="28"/>
      <c r="BG595" s="28"/>
      <c r="BH595" s="28"/>
      <c r="BI595" s="28"/>
      <c r="BJ595" s="28"/>
      <c r="BK595" s="28"/>
      <c r="BL595" s="28"/>
      <c r="BM595" s="28"/>
      <c r="BN595" s="28"/>
      <c r="BO595" s="28"/>
      <c r="BP595" s="28"/>
      <c r="BQ595" s="28"/>
      <c r="BR595" s="28"/>
      <c r="BS595" s="28"/>
      <c r="BT595" s="28"/>
      <c r="BU595" s="28"/>
      <c r="BV595" s="28"/>
      <c r="BW595" s="28"/>
      <c r="BX595" s="28"/>
      <c r="BY595" s="28"/>
      <c r="BZ595" s="28"/>
      <c r="CA595" s="28"/>
      <c r="CB595" s="28"/>
      <c r="CC595" s="28"/>
      <c r="CD595" s="28"/>
      <c r="CE595" s="30"/>
      <c r="CF595" s="30"/>
    </row>
    <row r="596" spans="1:84" ht="15" thickBot="1" x14ac:dyDescent="0.35">
      <c r="A596" s="1"/>
      <c r="B596" s="25"/>
      <c r="C596" s="25"/>
      <c r="D596" s="1"/>
      <c r="E596" s="21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9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28"/>
      <c r="BB596" s="28"/>
      <c r="BC596" s="28"/>
      <c r="BD596" s="28"/>
      <c r="BE596" s="28"/>
      <c r="BF596" s="28"/>
      <c r="BG596" s="28"/>
      <c r="BH596" s="28"/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8"/>
      <c r="BX596" s="28"/>
      <c r="BY596" s="28"/>
      <c r="BZ596" s="28"/>
      <c r="CA596" s="28"/>
      <c r="CB596" s="28"/>
      <c r="CC596" s="28"/>
      <c r="CD596" s="28"/>
      <c r="CE596" s="30"/>
      <c r="CF596" s="30"/>
    </row>
    <row r="597" spans="1:84" ht="15" thickBot="1" x14ac:dyDescent="0.35">
      <c r="A597" s="1"/>
      <c r="B597" s="25"/>
      <c r="C597" s="25"/>
      <c r="D597" s="1"/>
      <c r="E597" s="21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9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28"/>
      <c r="BB597" s="28"/>
      <c r="BC597" s="28"/>
      <c r="BD597" s="28"/>
      <c r="BE597" s="28"/>
      <c r="BF597" s="28"/>
      <c r="BG597" s="28"/>
      <c r="BH597" s="28"/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8"/>
      <c r="BX597" s="28"/>
      <c r="BY597" s="28"/>
      <c r="BZ597" s="28"/>
      <c r="CA597" s="28"/>
      <c r="CB597" s="28"/>
      <c r="CC597" s="28"/>
      <c r="CD597" s="28"/>
      <c r="CE597" s="30"/>
      <c r="CF597" s="30"/>
    </row>
    <row r="598" spans="1:84" ht="15" thickBot="1" x14ac:dyDescent="0.35">
      <c r="A598" s="1"/>
      <c r="B598" s="25"/>
      <c r="C598" s="25"/>
      <c r="D598" s="1"/>
      <c r="E598" s="21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9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28"/>
      <c r="BB598" s="28"/>
      <c r="BC598" s="28"/>
      <c r="BD598" s="28"/>
      <c r="BE598" s="28"/>
      <c r="BF598" s="28"/>
      <c r="BG598" s="28"/>
      <c r="BH598" s="28"/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8"/>
      <c r="BX598" s="28"/>
      <c r="BY598" s="28"/>
      <c r="BZ598" s="28"/>
      <c r="CA598" s="28"/>
      <c r="CB598" s="28"/>
      <c r="CC598" s="28"/>
      <c r="CD598" s="28"/>
      <c r="CE598" s="30"/>
      <c r="CF598" s="30"/>
    </row>
    <row r="599" spans="1:84" ht="15" thickBot="1" x14ac:dyDescent="0.35">
      <c r="A599" s="1"/>
      <c r="B599" s="25"/>
      <c r="C599" s="25"/>
      <c r="D599" s="1"/>
      <c r="E599" s="21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9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28"/>
      <c r="BB599" s="28"/>
      <c r="BC599" s="28"/>
      <c r="BD599" s="28"/>
      <c r="BE599" s="28"/>
      <c r="BF599" s="28"/>
      <c r="BG599" s="28"/>
      <c r="BH599" s="28"/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8"/>
      <c r="BX599" s="28"/>
      <c r="BY599" s="28"/>
      <c r="BZ599" s="28"/>
      <c r="CA599" s="28"/>
      <c r="CB599" s="28"/>
      <c r="CC599" s="28"/>
      <c r="CD599" s="28"/>
      <c r="CE599" s="30"/>
      <c r="CF599" s="30"/>
    </row>
    <row r="600" spans="1:84" ht="15" thickBot="1" x14ac:dyDescent="0.35">
      <c r="A600" s="1"/>
      <c r="B600" s="25"/>
      <c r="C600" s="25"/>
      <c r="D600" s="1"/>
      <c r="E600" s="21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9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28"/>
      <c r="CA600" s="28"/>
      <c r="CB600" s="28"/>
      <c r="CC600" s="28"/>
      <c r="CD600" s="28"/>
      <c r="CE600" s="30"/>
      <c r="CF600" s="30"/>
    </row>
    <row r="601" spans="1:84" ht="15" thickBot="1" x14ac:dyDescent="0.35">
      <c r="A601" s="1"/>
      <c r="B601" s="25"/>
      <c r="C601" s="25"/>
      <c r="D601" s="1"/>
      <c r="E601" s="21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9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28"/>
      <c r="BB601" s="28"/>
      <c r="BC601" s="28"/>
      <c r="BD601" s="28"/>
      <c r="BE601" s="28"/>
      <c r="BF601" s="28"/>
      <c r="BG601" s="28"/>
      <c r="BH601" s="28"/>
      <c r="BI601" s="28"/>
      <c r="BJ601" s="28"/>
      <c r="BK601" s="28"/>
      <c r="BL601" s="28"/>
      <c r="BM601" s="28"/>
      <c r="BN601" s="28"/>
      <c r="BO601" s="28"/>
      <c r="BP601" s="28"/>
      <c r="BQ601" s="28"/>
      <c r="BR601" s="28"/>
      <c r="BS601" s="28"/>
      <c r="BT601" s="28"/>
      <c r="BU601" s="28"/>
      <c r="BV601" s="28"/>
      <c r="BW601" s="28"/>
      <c r="BX601" s="28"/>
      <c r="BY601" s="28"/>
      <c r="BZ601" s="28"/>
      <c r="CA601" s="28"/>
      <c r="CB601" s="28"/>
      <c r="CC601" s="28"/>
      <c r="CD601" s="28"/>
      <c r="CE601" s="30"/>
      <c r="CF601" s="30"/>
    </row>
    <row r="602" spans="1:84" ht="15" thickBot="1" x14ac:dyDescent="0.35">
      <c r="A602" s="1"/>
      <c r="B602" s="25"/>
      <c r="C602" s="25"/>
      <c r="D602" s="1"/>
      <c r="E602" s="21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9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28"/>
      <c r="BB602" s="28"/>
      <c r="BC602" s="28"/>
      <c r="BD602" s="28"/>
      <c r="BE602" s="28"/>
      <c r="BF602" s="28"/>
      <c r="BG602" s="28"/>
      <c r="BH602" s="28"/>
      <c r="BI602" s="28"/>
      <c r="BJ602" s="28"/>
      <c r="BK602" s="28"/>
      <c r="BL602" s="28"/>
      <c r="BM602" s="28"/>
      <c r="BN602" s="28"/>
      <c r="BO602" s="28"/>
      <c r="BP602" s="28"/>
      <c r="BQ602" s="28"/>
      <c r="BR602" s="28"/>
      <c r="BS602" s="28"/>
      <c r="BT602" s="28"/>
      <c r="BU602" s="28"/>
      <c r="BV602" s="28"/>
      <c r="BW602" s="28"/>
      <c r="BX602" s="28"/>
      <c r="BY602" s="28"/>
      <c r="BZ602" s="28"/>
      <c r="CA602" s="28"/>
      <c r="CB602" s="28"/>
      <c r="CC602" s="28"/>
      <c r="CD602" s="28"/>
      <c r="CE602" s="30"/>
      <c r="CF602" s="30"/>
    </row>
    <row r="603" spans="1:84" ht="15" thickBot="1" x14ac:dyDescent="0.35">
      <c r="A603" s="1"/>
      <c r="B603" s="25"/>
      <c r="C603" s="25"/>
      <c r="D603" s="1"/>
      <c r="E603" s="21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9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28"/>
      <c r="BB603" s="28"/>
      <c r="BC603" s="28"/>
      <c r="BD603" s="28"/>
      <c r="BE603" s="28"/>
      <c r="BF603" s="28"/>
      <c r="BG603" s="28"/>
      <c r="BH603" s="28"/>
      <c r="BI603" s="28"/>
      <c r="BJ603" s="28"/>
      <c r="BK603" s="28"/>
      <c r="BL603" s="28"/>
      <c r="BM603" s="28"/>
      <c r="BN603" s="28"/>
      <c r="BO603" s="28"/>
      <c r="BP603" s="28"/>
      <c r="BQ603" s="28"/>
      <c r="BR603" s="28"/>
      <c r="BS603" s="28"/>
      <c r="BT603" s="28"/>
      <c r="BU603" s="28"/>
      <c r="BV603" s="28"/>
      <c r="BW603" s="28"/>
      <c r="BX603" s="28"/>
      <c r="BY603" s="28"/>
      <c r="BZ603" s="28"/>
      <c r="CA603" s="28"/>
      <c r="CB603" s="28"/>
      <c r="CC603" s="28"/>
      <c r="CD603" s="28"/>
      <c r="CE603" s="30"/>
      <c r="CF603" s="30"/>
    </row>
    <row r="604" spans="1:84" ht="15" thickBot="1" x14ac:dyDescent="0.35">
      <c r="A604" s="1"/>
      <c r="B604" s="25"/>
      <c r="C604" s="25"/>
      <c r="D604" s="1"/>
      <c r="E604" s="21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9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30"/>
      <c r="CF604" s="30"/>
    </row>
    <row r="605" spans="1:84" ht="15" thickBot="1" x14ac:dyDescent="0.35">
      <c r="A605" s="1"/>
      <c r="B605" s="25"/>
      <c r="C605" s="25"/>
      <c r="D605" s="1"/>
      <c r="E605" s="21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9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28"/>
      <c r="BB605" s="28"/>
      <c r="BC605" s="28"/>
      <c r="BD605" s="28"/>
      <c r="BE605" s="28"/>
      <c r="BF605" s="28"/>
      <c r="BG605" s="28"/>
      <c r="BH605" s="28"/>
      <c r="BI605" s="28"/>
      <c r="BJ605" s="28"/>
      <c r="BK605" s="28"/>
      <c r="BL605" s="28"/>
      <c r="BM605" s="28"/>
      <c r="BN605" s="28"/>
      <c r="BO605" s="28"/>
      <c r="BP605" s="28"/>
      <c r="BQ605" s="28"/>
      <c r="BR605" s="28"/>
      <c r="BS605" s="28"/>
      <c r="BT605" s="28"/>
      <c r="BU605" s="28"/>
      <c r="BV605" s="28"/>
      <c r="BW605" s="28"/>
      <c r="BX605" s="28"/>
      <c r="BY605" s="28"/>
      <c r="BZ605" s="28"/>
      <c r="CA605" s="28"/>
      <c r="CB605" s="28"/>
      <c r="CC605" s="28"/>
      <c r="CD605" s="28"/>
      <c r="CE605" s="30"/>
      <c r="CF605" s="30"/>
    </row>
    <row r="606" spans="1:84" ht="15" thickBot="1" x14ac:dyDescent="0.35">
      <c r="A606" s="1"/>
      <c r="B606" s="25"/>
      <c r="C606" s="25"/>
      <c r="D606" s="1"/>
      <c r="E606" s="21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9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28"/>
      <c r="BB606" s="28"/>
      <c r="BC606" s="28"/>
      <c r="BD606" s="28"/>
      <c r="BE606" s="28"/>
      <c r="BF606" s="28"/>
      <c r="BG606" s="28"/>
      <c r="BH606" s="28"/>
      <c r="BI606" s="28"/>
      <c r="BJ606" s="28"/>
      <c r="BK606" s="28"/>
      <c r="BL606" s="28"/>
      <c r="BM606" s="28"/>
      <c r="BN606" s="28"/>
      <c r="BO606" s="28"/>
      <c r="BP606" s="28"/>
      <c r="BQ606" s="28"/>
      <c r="BR606" s="28"/>
      <c r="BS606" s="28"/>
      <c r="BT606" s="28"/>
      <c r="BU606" s="28"/>
      <c r="BV606" s="28"/>
      <c r="BW606" s="28"/>
      <c r="BX606" s="28"/>
      <c r="BY606" s="28"/>
      <c r="BZ606" s="28"/>
      <c r="CA606" s="28"/>
      <c r="CB606" s="28"/>
      <c r="CC606" s="28"/>
      <c r="CD606" s="28"/>
      <c r="CE606" s="30"/>
      <c r="CF606" s="30"/>
    </row>
    <row r="607" spans="1:84" ht="15" thickBot="1" x14ac:dyDescent="0.35">
      <c r="A607" s="1"/>
      <c r="B607" s="25"/>
      <c r="C607" s="25"/>
      <c r="D607" s="1"/>
      <c r="E607" s="21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9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28"/>
      <c r="BB607" s="28"/>
      <c r="BC607" s="28"/>
      <c r="BD607" s="28"/>
      <c r="BE607" s="28"/>
      <c r="BF607" s="28"/>
      <c r="BG607" s="28"/>
      <c r="BH607" s="28"/>
      <c r="BI607" s="28"/>
      <c r="BJ607" s="28"/>
      <c r="BK607" s="28"/>
      <c r="BL607" s="28"/>
      <c r="BM607" s="28"/>
      <c r="BN607" s="28"/>
      <c r="BO607" s="28"/>
      <c r="BP607" s="28"/>
      <c r="BQ607" s="28"/>
      <c r="BR607" s="28"/>
      <c r="BS607" s="28"/>
      <c r="BT607" s="28"/>
      <c r="BU607" s="28"/>
      <c r="BV607" s="28"/>
      <c r="BW607" s="28"/>
      <c r="BX607" s="28"/>
      <c r="BY607" s="28"/>
      <c r="BZ607" s="28"/>
      <c r="CA607" s="28"/>
      <c r="CB607" s="28"/>
      <c r="CC607" s="28"/>
      <c r="CD607" s="28"/>
      <c r="CE607" s="30"/>
      <c r="CF607" s="30"/>
    </row>
    <row r="608" spans="1:84" ht="15" thickBot="1" x14ac:dyDescent="0.35">
      <c r="A608" s="1"/>
      <c r="B608" s="25"/>
      <c r="C608" s="25"/>
      <c r="D608" s="1"/>
      <c r="E608" s="21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9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28"/>
      <c r="BB608" s="28"/>
      <c r="BC608" s="28"/>
      <c r="BD608" s="28"/>
      <c r="BE608" s="28"/>
      <c r="BF608" s="28"/>
      <c r="BG608" s="28"/>
      <c r="BH608" s="28"/>
      <c r="BI608" s="28"/>
      <c r="BJ608" s="28"/>
      <c r="BK608" s="28"/>
      <c r="BL608" s="28"/>
      <c r="BM608" s="28"/>
      <c r="BN608" s="28"/>
      <c r="BO608" s="28"/>
      <c r="BP608" s="28"/>
      <c r="BQ608" s="28"/>
      <c r="BR608" s="28"/>
      <c r="BS608" s="28"/>
      <c r="BT608" s="28"/>
      <c r="BU608" s="28"/>
      <c r="BV608" s="28"/>
      <c r="BW608" s="28"/>
      <c r="BX608" s="28"/>
      <c r="BY608" s="28"/>
      <c r="BZ608" s="28"/>
      <c r="CA608" s="28"/>
      <c r="CB608" s="28"/>
      <c r="CC608" s="28"/>
      <c r="CD608" s="28"/>
      <c r="CE608" s="30"/>
      <c r="CF608" s="30"/>
    </row>
    <row r="609" spans="1:84" ht="15" thickBot="1" x14ac:dyDescent="0.35">
      <c r="A609" s="1"/>
      <c r="B609" s="25"/>
      <c r="C609" s="25"/>
      <c r="D609" s="1"/>
      <c r="E609" s="21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9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28"/>
      <c r="BB609" s="28"/>
      <c r="BC609" s="28"/>
      <c r="BD609" s="28"/>
      <c r="BE609" s="28"/>
      <c r="BF609" s="28"/>
      <c r="BG609" s="28"/>
      <c r="BH609" s="28"/>
      <c r="BI609" s="28"/>
      <c r="BJ609" s="28"/>
      <c r="BK609" s="28"/>
      <c r="BL609" s="28"/>
      <c r="BM609" s="28"/>
      <c r="BN609" s="28"/>
      <c r="BO609" s="28"/>
      <c r="BP609" s="28"/>
      <c r="BQ609" s="28"/>
      <c r="BR609" s="28"/>
      <c r="BS609" s="28"/>
      <c r="BT609" s="28"/>
      <c r="BU609" s="28"/>
      <c r="BV609" s="28"/>
      <c r="BW609" s="28"/>
      <c r="BX609" s="28"/>
      <c r="BY609" s="28"/>
      <c r="BZ609" s="28"/>
      <c r="CA609" s="28"/>
      <c r="CB609" s="28"/>
      <c r="CC609" s="28"/>
      <c r="CD609" s="28"/>
      <c r="CE609" s="30"/>
      <c r="CF609" s="30"/>
    </row>
    <row r="610" spans="1:84" ht="15" thickBot="1" x14ac:dyDescent="0.35">
      <c r="A610" s="1"/>
      <c r="B610" s="25"/>
      <c r="C610" s="25"/>
      <c r="D610" s="1"/>
      <c r="E610" s="21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9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28"/>
      <c r="BB610" s="28"/>
      <c r="BC610" s="28"/>
      <c r="BD610" s="28"/>
      <c r="BE610" s="28"/>
      <c r="BF610" s="28"/>
      <c r="BG610" s="28"/>
      <c r="BH610" s="28"/>
      <c r="BI610" s="28"/>
      <c r="BJ610" s="28"/>
      <c r="BK610" s="28"/>
      <c r="BL610" s="28"/>
      <c r="BM610" s="28"/>
      <c r="BN610" s="28"/>
      <c r="BO610" s="28"/>
      <c r="BP610" s="28"/>
      <c r="BQ610" s="28"/>
      <c r="BR610" s="28"/>
      <c r="BS610" s="28"/>
      <c r="BT610" s="28"/>
      <c r="BU610" s="28"/>
      <c r="BV610" s="28"/>
      <c r="BW610" s="28"/>
      <c r="BX610" s="28"/>
      <c r="BY610" s="28"/>
      <c r="BZ610" s="28"/>
      <c r="CA610" s="28"/>
      <c r="CB610" s="28"/>
      <c r="CC610" s="28"/>
      <c r="CD610" s="28"/>
      <c r="CE610" s="30"/>
      <c r="CF610" s="30"/>
    </row>
    <row r="611" spans="1:84" ht="15" thickBot="1" x14ac:dyDescent="0.35">
      <c r="A611" s="1"/>
      <c r="B611" s="25"/>
      <c r="C611" s="25"/>
      <c r="D611" s="1"/>
      <c r="E611" s="21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9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28"/>
      <c r="BB611" s="28"/>
      <c r="BC611" s="28"/>
      <c r="BD611" s="28"/>
      <c r="BE611" s="28"/>
      <c r="BF611" s="28"/>
      <c r="BG611" s="28"/>
      <c r="BH611" s="28"/>
      <c r="BI611" s="28"/>
      <c r="BJ611" s="28"/>
      <c r="BK611" s="28"/>
      <c r="BL611" s="28"/>
      <c r="BM611" s="28"/>
      <c r="BN611" s="28"/>
      <c r="BO611" s="28"/>
      <c r="BP611" s="28"/>
      <c r="BQ611" s="28"/>
      <c r="BR611" s="28"/>
      <c r="BS611" s="28"/>
      <c r="BT611" s="28"/>
      <c r="BU611" s="28"/>
      <c r="BV611" s="28"/>
      <c r="BW611" s="28"/>
      <c r="BX611" s="28"/>
      <c r="BY611" s="28"/>
      <c r="BZ611" s="28"/>
      <c r="CA611" s="28"/>
      <c r="CB611" s="28"/>
      <c r="CC611" s="28"/>
      <c r="CD611" s="28"/>
      <c r="CE611" s="30"/>
      <c r="CF611" s="30"/>
    </row>
    <row r="612" spans="1:84" ht="15" thickBot="1" x14ac:dyDescent="0.35">
      <c r="A612" s="1"/>
      <c r="B612" s="25"/>
      <c r="C612" s="25"/>
      <c r="D612" s="1"/>
      <c r="E612" s="21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9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28"/>
      <c r="BB612" s="28"/>
      <c r="BC612" s="28"/>
      <c r="BD612" s="28"/>
      <c r="BE612" s="28"/>
      <c r="BF612" s="28"/>
      <c r="BG612" s="28"/>
      <c r="BH612" s="28"/>
      <c r="BI612" s="28"/>
      <c r="BJ612" s="28"/>
      <c r="BK612" s="28"/>
      <c r="BL612" s="28"/>
      <c r="BM612" s="28"/>
      <c r="BN612" s="28"/>
      <c r="BO612" s="28"/>
      <c r="BP612" s="28"/>
      <c r="BQ612" s="28"/>
      <c r="BR612" s="28"/>
      <c r="BS612" s="28"/>
      <c r="BT612" s="28"/>
      <c r="BU612" s="28"/>
      <c r="BV612" s="28"/>
      <c r="BW612" s="28"/>
      <c r="BX612" s="28"/>
      <c r="BY612" s="28"/>
      <c r="BZ612" s="28"/>
      <c r="CA612" s="28"/>
      <c r="CB612" s="28"/>
      <c r="CC612" s="28"/>
      <c r="CD612" s="28"/>
      <c r="CE612" s="30"/>
      <c r="CF612" s="30"/>
    </row>
    <row r="613" spans="1:84" ht="15" thickBot="1" x14ac:dyDescent="0.35">
      <c r="A613" s="1"/>
      <c r="B613" s="25"/>
      <c r="C613" s="25"/>
      <c r="D613" s="1"/>
      <c r="E613" s="21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9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30"/>
      <c r="CF613" s="30"/>
    </row>
    <row r="614" spans="1:84" ht="15" thickBot="1" x14ac:dyDescent="0.35">
      <c r="A614" s="1"/>
      <c r="B614" s="25"/>
      <c r="C614" s="25"/>
      <c r="D614" s="1"/>
      <c r="E614" s="21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9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30"/>
      <c r="CF614" s="30"/>
    </row>
    <row r="615" spans="1:84" ht="15" thickBot="1" x14ac:dyDescent="0.35">
      <c r="A615" s="1"/>
      <c r="B615" s="25"/>
      <c r="C615" s="25"/>
      <c r="D615" s="1"/>
      <c r="E615" s="21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9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28"/>
      <c r="BB615" s="28"/>
      <c r="BC615" s="28"/>
      <c r="BD615" s="28"/>
      <c r="BE615" s="28"/>
      <c r="BF615" s="28"/>
      <c r="BG615" s="28"/>
      <c r="BH615" s="28"/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8"/>
      <c r="BX615" s="28"/>
      <c r="BY615" s="28"/>
      <c r="BZ615" s="28"/>
      <c r="CA615" s="28"/>
      <c r="CB615" s="28"/>
      <c r="CC615" s="28"/>
      <c r="CD615" s="28"/>
      <c r="CE615" s="30"/>
      <c r="CF615" s="30"/>
    </row>
    <row r="616" spans="1:84" ht="15" thickBot="1" x14ac:dyDescent="0.35">
      <c r="A616" s="1"/>
      <c r="B616" s="25"/>
      <c r="C616" s="25"/>
      <c r="D616" s="1"/>
      <c r="E616" s="21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9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28"/>
      <c r="BB616" s="28"/>
      <c r="BC616" s="28"/>
      <c r="BD616" s="28"/>
      <c r="BE616" s="28"/>
      <c r="BF616" s="28"/>
      <c r="BG616" s="28"/>
      <c r="BH616" s="28"/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8"/>
      <c r="BX616" s="28"/>
      <c r="BY616" s="28"/>
      <c r="BZ616" s="28"/>
      <c r="CA616" s="28"/>
      <c r="CB616" s="28"/>
      <c r="CC616" s="28"/>
      <c r="CD616" s="28"/>
      <c r="CE616" s="30"/>
      <c r="CF616" s="30"/>
    </row>
    <row r="617" spans="1:84" ht="15" thickBot="1" x14ac:dyDescent="0.35">
      <c r="A617" s="1"/>
      <c r="B617" s="25"/>
      <c r="C617" s="25"/>
      <c r="D617" s="1"/>
      <c r="E617" s="21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9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28"/>
      <c r="BB617" s="28"/>
      <c r="BC617" s="28"/>
      <c r="BD617" s="28"/>
      <c r="BE617" s="28"/>
      <c r="BF617" s="28"/>
      <c r="BG617" s="28"/>
      <c r="BH617" s="28"/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8"/>
      <c r="BX617" s="28"/>
      <c r="BY617" s="28"/>
      <c r="BZ617" s="28"/>
      <c r="CA617" s="28"/>
      <c r="CB617" s="28"/>
      <c r="CC617" s="28"/>
      <c r="CD617" s="28"/>
      <c r="CE617" s="30"/>
      <c r="CF617" s="30"/>
    </row>
    <row r="618" spans="1:84" ht="15" thickBot="1" x14ac:dyDescent="0.35">
      <c r="A618" s="1"/>
      <c r="B618" s="25"/>
      <c r="C618" s="25"/>
      <c r="D618" s="1"/>
      <c r="E618" s="21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9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30"/>
      <c r="CF618" s="30"/>
    </row>
    <row r="619" spans="1:84" ht="15" thickBot="1" x14ac:dyDescent="0.35">
      <c r="A619" s="1"/>
      <c r="B619" s="25"/>
      <c r="C619" s="25"/>
      <c r="D619" s="1"/>
      <c r="E619" s="21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9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28"/>
      <c r="BB619" s="28"/>
      <c r="BC619" s="28"/>
      <c r="BD619" s="28"/>
      <c r="BE619" s="28"/>
      <c r="BF619" s="28"/>
      <c r="BG619" s="28"/>
      <c r="BH619" s="28"/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8"/>
      <c r="BX619" s="28"/>
      <c r="BY619" s="28"/>
      <c r="BZ619" s="28"/>
      <c r="CA619" s="28"/>
      <c r="CB619" s="28"/>
      <c r="CC619" s="28"/>
      <c r="CD619" s="28"/>
      <c r="CE619" s="30"/>
      <c r="CF619" s="30"/>
    </row>
    <row r="620" spans="1:84" ht="15" thickBot="1" x14ac:dyDescent="0.35">
      <c r="A620" s="1"/>
      <c r="B620" s="25"/>
      <c r="C620" s="25"/>
      <c r="D620" s="1"/>
      <c r="E620" s="21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9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28"/>
      <c r="BB620" s="28"/>
      <c r="BC620" s="28"/>
      <c r="BD620" s="28"/>
      <c r="BE620" s="28"/>
      <c r="BF620" s="28"/>
      <c r="BG620" s="28"/>
      <c r="BH620" s="28"/>
      <c r="BI620" s="28"/>
      <c r="BJ620" s="28"/>
      <c r="BK620" s="28"/>
      <c r="BL620" s="28"/>
      <c r="BM620" s="28"/>
      <c r="BN620" s="28"/>
      <c r="BO620" s="28"/>
      <c r="BP620" s="28"/>
      <c r="BQ620" s="28"/>
      <c r="BR620" s="28"/>
      <c r="BS620" s="28"/>
      <c r="BT620" s="28"/>
      <c r="BU620" s="28"/>
      <c r="BV620" s="28"/>
      <c r="BW620" s="28"/>
      <c r="BX620" s="28"/>
      <c r="BY620" s="28"/>
      <c r="BZ620" s="28"/>
      <c r="CA620" s="28"/>
      <c r="CB620" s="28"/>
      <c r="CC620" s="28"/>
      <c r="CD620" s="28"/>
      <c r="CE620" s="30"/>
      <c r="CF620" s="30"/>
    </row>
    <row r="621" spans="1:84" ht="15" thickBot="1" x14ac:dyDescent="0.35">
      <c r="A621" s="1"/>
      <c r="B621" s="25"/>
      <c r="C621" s="25"/>
      <c r="D621" s="1"/>
      <c r="E621" s="21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9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28"/>
      <c r="BB621" s="28"/>
      <c r="BC621" s="28"/>
      <c r="BD621" s="28"/>
      <c r="BE621" s="28"/>
      <c r="BF621" s="28"/>
      <c r="BG621" s="28"/>
      <c r="BH621" s="28"/>
      <c r="BI621" s="28"/>
      <c r="BJ621" s="28"/>
      <c r="BK621" s="28"/>
      <c r="BL621" s="28"/>
      <c r="BM621" s="28"/>
      <c r="BN621" s="28"/>
      <c r="BO621" s="28"/>
      <c r="BP621" s="28"/>
      <c r="BQ621" s="28"/>
      <c r="BR621" s="28"/>
      <c r="BS621" s="28"/>
      <c r="BT621" s="28"/>
      <c r="BU621" s="28"/>
      <c r="BV621" s="28"/>
      <c r="BW621" s="28"/>
      <c r="BX621" s="28"/>
      <c r="BY621" s="28"/>
      <c r="BZ621" s="28"/>
      <c r="CA621" s="28"/>
      <c r="CB621" s="28"/>
      <c r="CC621" s="28"/>
      <c r="CD621" s="28"/>
      <c r="CE621" s="30"/>
      <c r="CF621" s="30"/>
    </row>
    <row r="622" spans="1:84" ht="15" thickBot="1" x14ac:dyDescent="0.35">
      <c r="A622" s="1"/>
      <c r="B622" s="25"/>
      <c r="C622" s="25"/>
      <c r="D622" s="1"/>
      <c r="E622" s="21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9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28"/>
      <c r="BB622" s="28"/>
      <c r="BC622" s="28"/>
      <c r="BD622" s="28"/>
      <c r="BE622" s="28"/>
      <c r="BF622" s="28"/>
      <c r="BG622" s="28"/>
      <c r="BH622" s="28"/>
      <c r="BI622" s="28"/>
      <c r="BJ622" s="28"/>
      <c r="BK622" s="28"/>
      <c r="BL622" s="28"/>
      <c r="BM622" s="28"/>
      <c r="BN622" s="28"/>
      <c r="BO622" s="28"/>
      <c r="BP622" s="28"/>
      <c r="BQ622" s="28"/>
      <c r="BR622" s="28"/>
      <c r="BS622" s="28"/>
      <c r="BT622" s="28"/>
      <c r="BU622" s="28"/>
      <c r="BV622" s="28"/>
      <c r="BW622" s="28"/>
      <c r="BX622" s="28"/>
      <c r="BY622" s="28"/>
      <c r="BZ622" s="28"/>
      <c r="CA622" s="28"/>
      <c r="CB622" s="28"/>
      <c r="CC622" s="28"/>
      <c r="CD622" s="28"/>
      <c r="CE622" s="30"/>
      <c r="CF622" s="30"/>
    </row>
    <row r="623" spans="1:84" ht="15" thickBot="1" x14ac:dyDescent="0.35">
      <c r="A623" s="1"/>
      <c r="B623" s="25"/>
      <c r="C623" s="25"/>
      <c r="D623" s="1"/>
      <c r="E623" s="21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9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28"/>
      <c r="BB623" s="28"/>
      <c r="BC623" s="28"/>
      <c r="BD623" s="28"/>
      <c r="BE623" s="28"/>
      <c r="BF623" s="28"/>
      <c r="BG623" s="28"/>
      <c r="BH623" s="28"/>
      <c r="BI623" s="28"/>
      <c r="BJ623" s="28"/>
      <c r="BK623" s="28"/>
      <c r="BL623" s="28"/>
      <c r="BM623" s="28"/>
      <c r="BN623" s="28"/>
      <c r="BO623" s="28"/>
      <c r="BP623" s="28"/>
      <c r="BQ623" s="28"/>
      <c r="BR623" s="28"/>
      <c r="BS623" s="28"/>
      <c r="BT623" s="28"/>
      <c r="BU623" s="28"/>
      <c r="BV623" s="28"/>
      <c r="BW623" s="28"/>
      <c r="BX623" s="28"/>
      <c r="BY623" s="28"/>
      <c r="BZ623" s="28"/>
      <c r="CA623" s="28"/>
      <c r="CB623" s="28"/>
      <c r="CC623" s="28"/>
      <c r="CD623" s="28"/>
      <c r="CE623" s="30"/>
      <c r="CF623" s="30"/>
    </row>
    <row r="624" spans="1:84" ht="15" thickBot="1" x14ac:dyDescent="0.35">
      <c r="A624" s="1"/>
      <c r="B624" s="25"/>
      <c r="C624" s="25"/>
      <c r="D624" s="1"/>
      <c r="E624" s="21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9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28"/>
      <c r="CA624" s="28"/>
      <c r="CB624" s="28"/>
      <c r="CC624" s="28"/>
      <c r="CD624" s="28"/>
      <c r="CE624" s="30"/>
      <c r="CF624" s="30"/>
    </row>
    <row r="625" spans="1:84" ht="15" thickBot="1" x14ac:dyDescent="0.35">
      <c r="A625" s="1"/>
      <c r="B625" s="25"/>
      <c r="C625" s="25"/>
      <c r="D625" s="1"/>
      <c r="E625" s="21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9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28"/>
      <c r="BB625" s="28"/>
      <c r="BC625" s="28"/>
      <c r="BD625" s="28"/>
      <c r="BE625" s="28"/>
      <c r="BF625" s="28"/>
      <c r="BG625" s="28"/>
      <c r="BH625" s="28"/>
      <c r="BI625" s="28"/>
      <c r="BJ625" s="28"/>
      <c r="BK625" s="28"/>
      <c r="BL625" s="28"/>
      <c r="BM625" s="28"/>
      <c r="BN625" s="28"/>
      <c r="BO625" s="28"/>
      <c r="BP625" s="28"/>
      <c r="BQ625" s="28"/>
      <c r="BR625" s="28"/>
      <c r="BS625" s="28"/>
      <c r="BT625" s="28"/>
      <c r="BU625" s="28"/>
      <c r="BV625" s="28"/>
      <c r="BW625" s="28"/>
      <c r="BX625" s="28"/>
      <c r="BY625" s="28"/>
      <c r="BZ625" s="28"/>
      <c r="CA625" s="28"/>
      <c r="CB625" s="28"/>
      <c r="CC625" s="28"/>
      <c r="CD625" s="28"/>
      <c r="CE625" s="30"/>
      <c r="CF625" s="30"/>
    </row>
    <row r="626" spans="1:84" ht="15" thickBot="1" x14ac:dyDescent="0.35">
      <c r="A626" s="1"/>
      <c r="B626" s="25"/>
      <c r="C626" s="25"/>
      <c r="D626" s="1"/>
      <c r="E626" s="21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9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28"/>
      <c r="BB626" s="28"/>
      <c r="BC626" s="28"/>
      <c r="BD626" s="28"/>
      <c r="BE626" s="28"/>
      <c r="BF626" s="28"/>
      <c r="BG626" s="28"/>
      <c r="BH626" s="28"/>
      <c r="BI626" s="28"/>
      <c r="BJ626" s="28"/>
      <c r="BK626" s="28"/>
      <c r="BL626" s="28"/>
      <c r="BM626" s="28"/>
      <c r="BN626" s="28"/>
      <c r="BO626" s="28"/>
      <c r="BP626" s="28"/>
      <c r="BQ626" s="28"/>
      <c r="BR626" s="28"/>
      <c r="BS626" s="28"/>
      <c r="BT626" s="28"/>
      <c r="BU626" s="28"/>
      <c r="BV626" s="28"/>
      <c r="BW626" s="28"/>
      <c r="BX626" s="28"/>
      <c r="BY626" s="28"/>
      <c r="BZ626" s="28"/>
      <c r="CA626" s="28"/>
      <c r="CB626" s="28"/>
      <c r="CC626" s="28"/>
      <c r="CD626" s="28"/>
      <c r="CE626" s="30"/>
      <c r="CF626" s="30"/>
    </row>
    <row r="627" spans="1:84" ht="15" thickBot="1" x14ac:dyDescent="0.35">
      <c r="A627" s="1"/>
      <c r="B627" s="25"/>
      <c r="C627" s="25"/>
      <c r="D627" s="1"/>
      <c r="E627" s="21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9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28"/>
      <c r="BB627" s="28"/>
      <c r="BC627" s="28"/>
      <c r="BD627" s="28"/>
      <c r="BE627" s="28"/>
      <c r="BF627" s="28"/>
      <c r="BG627" s="28"/>
      <c r="BH627" s="28"/>
      <c r="BI627" s="28"/>
      <c r="BJ627" s="28"/>
      <c r="BK627" s="28"/>
      <c r="BL627" s="28"/>
      <c r="BM627" s="28"/>
      <c r="BN627" s="28"/>
      <c r="BO627" s="28"/>
      <c r="BP627" s="28"/>
      <c r="BQ627" s="28"/>
      <c r="BR627" s="28"/>
      <c r="BS627" s="28"/>
      <c r="BT627" s="28"/>
      <c r="BU627" s="28"/>
      <c r="BV627" s="28"/>
      <c r="BW627" s="28"/>
      <c r="BX627" s="28"/>
      <c r="BY627" s="28"/>
      <c r="BZ627" s="28"/>
      <c r="CA627" s="28"/>
      <c r="CB627" s="28"/>
      <c r="CC627" s="28"/>
      <c r="CD627" s="28"/>
      <c r="CE627" s="30"/>
      <c r="CF627" s="30"/>
    </row>
    <row r="628" spans="1:84" ht="15" thickBot="1" x14ac:dyDescent="0.35">
      <c r="A628" s="1"/>
      <c r="B628" s="25"/>
      <c r="C628" s="25"/>
      <c r="D628" s="1"/>
      <c r="E628" s="21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9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28"/>
      <c r="CA628" s="28"/>
      <c r="CB628" s="28"/>
      <c r="CC628" s="28"/>
      <c r="CD628" s="28"/>
      <c r="CE628" s="30"/>
      <c r="CF628" s="30"/>
    </row>
    <row r="629" spans="1:84" ht="15" thickBot="1" x14ac:dyDescent="0.35">
      <c r="A629" s="1"/>
      <c r="B629" s="25"/>
      <c r="C629" s="25"/>
      <c r="D629" s="1"/>
      <c r="E629" s="21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9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28"/>
      <c r="BB629" s="28"/>
      <c r="BC629" s="28"/>
      <c r="BD629" s="28"/>
      <c r="BE629" s="28"/>
      <c r="BF629" s="28"/>
      <c r="BG629" s="28"/>
      <c r="BH629" s="28"/>
      <c r="BI629" s="28"/>
      <c r="BJ629" s="28"/>
      <c r="BK629" s="28"/>
      <c r="BL629" s="28"/>
      <c r="BM629" s="28"/>
      <c r="BN629" s="28"/>
      <c r="BO629" s="28"/>
      <c r="BP629" s="28"/>
      <c r="BQ629" s="28"/>
      <c r="BR629" s="28"/>
      <c r="BS629" s="28"/>
      <c r="BT629" s="28"/>
      <c r="BU629" s="28"/>
      <c r="BV629" s="28"/>
      <c r="BW629" s="28"/>
      <c r="BX629" s="28"/>
      <c r="BY629" s="28"/>
      <c r="BZ629" s="28"/>
      <c r="CA629" s="28"/>
      <c r="CB629" s="28"/>
      <c r="CC629" s="28"/>
      <c r="CD629" s="28"/>
      <c r="CE629" s="30"/>
      <c r="CF629" s="30"/>
    </row>
    <row r="630" spans="1:84" ht="15" thickBot="1" x14ac:dyDescent="0.35">
      <c r="A630" s="1"/>
      <c r="B630" s="25"/>
      <c r="C630" s="25"/>
      <c r="D630" s="1"/>
      <c r="E630" s="21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9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28"/>
      <c r="BB630" s="28"/>
      <c r="BC630" s="28"/>
      <c r="BD630" s="28"/>
      <c r="BE630" s="28"/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/>
      <c r="BT630" s="28"/>
      <c r="BU630" s="28"/>
      <c r="BV630" s="28"/>
      <c r="BW630" s="28"/>
      <c r="BX630" s="28"/>
      <c r="BY630" s="28"/>
      <c r="BZ630" s="28"/>
      <c r="CA630" s="28"/>
      <c r="CB630" s="28"/>
      <c r="CC630" s="28"/>
      <c r="CD630" s="28"/>
      <c r="CE630" s="30"/>
      <c r="CF630" s="30"/>
    </row>
    <row r="631" spans="1:84" ht="15" thickBot="1" x14ac:dyDescent="0.35">
      <c r="A631" s="1"/>
      <c r="B631" s="25"/>
      <c r="C631" s="25"/>
      <c r="D631" s="1"/>
      <c r="E631" s="21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9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28"/>
      <c r="BB631" s="28"/>
      <c r="BC631" s="28"/>
      <c r="BD631" s="28"/>
      <c r="BE631" s="28"/>
      <c r="BF631" s="28"/>
      <c r="BG631" s="28"/>
      <c r="BH631" s="28"/>
      <c r="BI631" s="28"/>
      <c r="BJ631" s="28"/>
      <c r="BK631" s="28"/>
      <c r="BL631" s="28"/>
      <c r="BM631" s="28"/>
      <c r="BN631" s="28"/>
      <c r="BO631" s="28"/>
      <c r="BP631" s="28"/>
      <c r="BQ631" s="28"/>
      <c r="BR631" s="28"/>
      <c r="BS631" s="28"/>
      <c r="BT631" s="28"/>
      <c r="BU631" s="28"/>
      <c r="BV631" s="28"/>
      <c r="BW631" s="28"/>
      <c r="BX631" s="28"/>
      <c r="BY631" s="28"/>
      <c r="BZ631" s="28"/>
      <c r="CA631" s="28"/>
      <c r="CB631" s="28"/>
      <c r="CC631" s="28"/>
      <c r="CD631" s="28"/>
      <c r="CE631" s="30"/>
      <c r="CF631" s="30"/>
    </row>
    <row r="632" spans="1:84" ht="15" thickBot="1" x14ac:dyDescent="0.35">
      <c r="A632" s="1"/>
      <c r="B632" s="25"/>
      <c r="C632" s="25"/>
      <c r="D632" s="1"/>
      <c r="E632" s="21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9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30"/>
      <c r="CF632" s="30"/>
    </row>
    <row r="633" spans="1:84" ht="15" thickBot="1" x14ac:dyDescent="0.35">
      <c r="A633" s="1"/>
      <c r="B633" s="25"/>
      <c r="C633" s="25"/>
      <c r="D633" s="1"/>
      <c r="E633" s="21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9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28"/>
      <c r="BB633" s="28"/>
      <c r="BC633" s="28"/>
      <c r="BD633" s="28"/>
      <c r="BE633" s="28"/>
      <c r="BF633" s="28"/>
      <c r="BG633" s="28"/>
      <c r="BH633" s="28"/>
      <c r="BI633" s="28"/>
      <c r="BJ633" s="28"/>
      <c r="BK633" s="28"/>
      <c r="BL633" s="28"/>
      <c r="BM633" s="28"/>
      <c r="BN633" s="28"/>
      <c r="BO633" s="28"/>
      <c r="BP633" s="28"/>
      <c r="BQ633" s="28"/>
      <c r="BR633" s="28"/>
      <c r="BS633" s="28"/>
      <c r="BT633" s="28"/>
      <c r="BU633" s="28"/>
      <c r="BV633" s="28"/>
      <c r="BW633" s="28"/>
      <c r="BX633" s="28"/>
      <c r="BY633" s="28"/>
      <c r="BZ633" s="28"/>
      <c r="CA633" s="28"/>
      <c r="CB633" s="28"/>
      <c r="CC633" s="28"/>
      <c r="CD633" s="28"/>
      <c r="CE633" s="30"/>
      <c r="CF633" s="30"/>
    </row>
    <row r="634" spans="1:84" ht="15" thickBot="1" x14ac:dyDescent="0.35">
      <c r="A634" s="1"/>
      <c r="B634" s="25"/>
      <c r="C634" s="25"/>
      <c r="D634" s="1"/>
      <c r="E634" s="21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9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28"/>
      <c r="BB634" s="28"/>
      <c r="BC634" s="28"/>
      <c r="BD634" s="28"/>
      <c r="BE634" s="28"/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/>
      <c r="BT634" s="28"/>
      <c r="BU634" s="28"/>
      <c r="BV634" s="28"/>
      <c r="BW634" s="28"/>
      <c r="BX634" s="28"/>
      <c r="BY634" s="28"/>
      <c r="BZ634" s="28"/>
      <c r="CA634" s="28"/>
      <c r="CB634" s="28"/>
      <c r="CC634" s="28"/>
      <c r="CD634" s="28"/>
      <c r="CE634" s="30"/>
      <c r="CF634" s="30"/>
    </row>
    <row r="635" spans="1:84" ht="15" thickBot="1" x14ac:dyDescent="0.35">
      <c r="A635" s="1"/>
      <c r="B635" s="25"/>
      <c r="C635" s="25"/>
      <c r="D635" s="1"/>
      <c r="E635" s="21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9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28"/>
      <c r="BB635" s="28"/>
      <c r="BC635" s="28"/>
      <c r="BD635" s="28"/>
      <c r="BE635" s="28"/>
      <c r="BF635" s="28"/>
      <c r="BG635" s="28"/>
      <c r="BH635" s="28"/>
      <c r="BI635" s="28"/>
      <c r="BJ635" s="28"/>
      <c r="BK635" s="28"/>
      <c r="BL635" s="28"/>
      <c r="BM635" s="28"/>
      <c r="BN635" s="28"/>
      <c r="BO635" s="28"/>
      <c r="BP635" s="28"/>
      <c r="BQ635" s="28"/>
      <c r="BR635" s="28"/>
      <c r="BS635" s="28"/>
      <c r="BT635" s="28"/>
      <c r="BU635" s="28"/>
      <c r="BV635" s="28"/>
      <c r="BW635" s="28"/>
      <c r="BX635" s="28"/>
      <c r="BY635" s="28"/>
      <c r="BZ635" s="28"/>
      <c r="CA635" s="28"/>
      <c r="CB635" s="28"/>
      <c r="CC635" s="28"/>
      <c r="CD635" s="28"/>
      <c r="CE635" s="30"/>
      <c r="CF635" s="30"/>
    </row>
    <row r="636" spans="1:84" ht="15" thickBot="1" x14ac:dyDescent="0.35">
      <c r="A636" s="1"/>
      <c r="B636" s="25"/>
      <c r="C636" s="25"/>
      <c r="D636" s="1"/>
      <c r="E636" s="21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9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28"/>
      <c r="BB636" s="28"/>
      <c r="BC636" s="28"/>
      <c r="BD636" s="28"/>
      <c r="BE636" s="28"/>
      <c r="BF636" s="28"/>
      <c r="BG636" s="28"/>
      <c r="BH636" s="28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  <c r="CE636" s="30"/>
      <c r="CF636" s="30"/>
    </row>
    <row r="637" spans="1:84" ht="15" thickBot="1" x14ac:dyDescent="0.35">
      <c r="A637" s="1"/>
      <c r="B637" s="25"/>
      <c r="C637" s="25"/>
      <c r="D637" s="1"/>
      <c r="E637" s="21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9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28"/>
      <c r="BB637" s="28"/>
      <c r="BC637" s="28"/>
      <c r="BD637" s="28"/>
      <c r="BE637" s="28"/>
      <c r="BF637" s="28"/>
      <c r="BG637" s="28"/>
      <c r="BH637" s="28"/>
      <c r="BI637" s="28"/>
      <c r="BJ637" s="28"/>
      <c r="BK637" s="28"/>
      <c r="BL637" s="28"/>
      <c r="BM637" s="28"/>
      <c r="BN637" s="28"/>
      <c r="BO637" s="28"/>
      <c r="BP637" s="28"/>
      <c r="BQ637" s="28"/>
      <c r="BR637" s="28"/>
      <c r="BS637" s="28"/>
      <c r="BT637" s="28"/>
      <c r="BU637" s="28"/>
      <c r="BV637" s="28"/>
      <c r="BW637" s="28"/>
      <c r="BX637" s="28"/>
      <c r="BY637" s="28"/>
      <c r="BZ637" s="28"/>
      <c r="CA637" s="28"/>
      <c r="CB637" s="28"/>
      <c r="CC637" s="28"/>
      <c r="CD637" s="28"/>
      <c r="CE637" s="30"/>
      <c r="CF637" s="30"/>
    </row>
    <row r="638" spans="1:84" ht="15" thickBot="1" x14ac:dyDescent="0.35">
      <c r="A638" s="1"/>
      <c r="B638" s="25"/>
      <c r="C638" s="25"/>
      <c r="D638" s="1"/>
      <c r="E638" s="21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9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28"/>
      <c r="BB638" s="28"/>
      <c r="BC638" s="28"/>
      <c r="BD638" s="28"/>
      <c r="BE638" s="28"/>
      <c r="BF638" s="28"/>
      <c r="BG638" s="28"/>
      <c r="BH638" s="28"/>
      <c r="BI638" s="28"/>
      <c r="BJ638" s="28"/>
      <c r="BK638" s="28"/>
      <c r="BL638" s="28"/>
      <c r="BM638" s="28"/>
      <c r="BN638" s="28"/>
      <c r="BO638" s="28"/>
      <c r="BP638" s="28"/>
      <c r="BQ638" s="28"/>
      <c r="BR638" s="28"/>
      <c r="BS638" s="28"/>
      <c r="BT638" s="28"/>
      <c r="BU638" s="28"/>
      <c r="BV638" s="28"/>
      <c r="BW638" s="28"/>
      <c r="BX638" s="28"/>
      <c r="BY638" s="28"/>
      <c r="BZ638" s="28"/>
      <c r="CA638" s="28"/>
      <c r="CB638" s="28"/>
      <c r="CC638" s="28"/>
      <c r="CD638" s="28"/>
      <c r="CE638" s="30"/>
      <c r="CF638" s="30"/>
    </row>
    <row r="639" spans="1:84" ht="15" thickBot="1" x14ac:dyDescent="0.35">
      <c r="A639" s="1"/>
      <c r="B639" s="25"/>
      <c r="C639" s="25"/>
      <c r="D639" s="1"/>
      <c r="E639" s="21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9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8"/>
      <c r="BW639" s="28"/>
      <c r="BX639" s="28"/>
      <c r="BY639" s="28"/>
      <c r="BZ639" s="28"/>
      <c r="CA639" s="28"/>
      <c r="CB639" s="28"/>
      <c r="CC639" s="28"/>
      <c r="CD639" s="28"/>
      <c r="CE639" s="30"/>
      <c r="CF639" s="30"/>
    </row>
    <row r="640" spans="1:84" ht="15" thickBot="1" x14ac:dyDescent="0.35">
      <c r="A640" s="1"/>
      <c r="B640" s="25"/>
      <c r="C640" s="25"/>
      <c r="D640" s="1"/>
      <c r="E640" s="21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9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8"/>
      <c r="BW640" s="28"/>
      <c r="BX640" s="28"/>
      <c r="BY640" s="28"/>
      <c r="BZ640" s="28"/>
      <c r="CA640" s="28"/>
      <c r="CB640" s="28"/>
      <c r="CC640" s="28"/>
      <c r="CD640" s="28"/>
      <c r="CE640" s="30"/>
      <c r="CF640" s="30"/>
    </row>
    <row r="641" spans="1:84" ht="15" thickBot="1" x14ac:dyDescent="0.35">
      <c r="A641" s="1"/>
      <c r="B641" s="25"/>
      <c r="C641" s="25"/>
      <c r="D641" s="1"/>
      <c r="E641" s="21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9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8"/>
      <c r="BW641" s="28"/>
      <c r="BX641" s="28"/>
      <c r="BY641" s="28"/>
      <c r="BZ641" s="28"/>
      <c r="CA641" s="28"/>
      <c r="CB641" s="28"/>
      <c r="CC641" s="28"/>
      <c r="CD641" s="28"/>
      <c r="CE641" s="30"/>
      <c r="CF641" s="30"/>
    </row>
    <row r="642" spans="1:84" ht="15" thickBot="1" x14ac:dyDescent="0.35">
      <c r="A642" s="1"/>
      <c r="B642" s="25"/>
      <c r="C642" s="25"/>
      <c r="D642" s="1"/>
      <c r="E642" s="21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9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8"/>
      <c r="BW642" s="28"/>
      <c r="BX642" s="28"/>
      <c r="BY642" s="28"/>
      <c r="BZ642" s="28"/>
      <c r="CA642" s="28"/>
      <c r="CB642" s="28"/>
      <c r="CC642" s="28"/>
      <c r="CD642" s="28"/>
      <c r="CE642" s="30"/>
      <c r="CF642" s="30"/>
    </row>
    <row r="643" spans="1:84" ht="15" thickBot="1" x14ac:dyDescent="0.35">
      <c r="A643" s="1"/>
      <c r="B643" s="25"/>
      <c r="C643" s="25"/>
      <c r="D643" s="1"/>
      <c r="E643" s="21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9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8"/>
      <c r="BW643" s="28"/>
      <c r="BX643" s="28"/>
      <c r="BY643" s="28"/>
      <c r="BZ643" s="28"/>
      <c r="CA643" s="28"/>
      <c r="CB643" s="28"/>
      <c r="CC643" s="28"/>
      <c r="CD643" s="28"/>
      <c r="CE643" s="30"/>
      <c r="CF643" s="30"/>
    </row>
    <row r="644" spans="1:84" ht="15" thickBot="1" x14ac:dyDescent="0.35">
      <c r="A644" s="1"/>
      <c r="B644" s="25"/>
      <c r="C644" s="25"/>
      <c r="D644" s="1"/>
      <c r="E644" s="21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9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8"/>
      <c r="BW644" s="28"/>
      <c r="BX644" s="28"/>
      <c r="BY644" s="28"/>
      <c r="BZ644" s="28"/>
      <c r="CA644" s="28"/>
      <c r="CB644" s="28"/>
      <c r="CC644" s="28"/>
      <c r="CD644" s="28"/>
      <c r="CE644" s="30"/>
      <c r="CF644" s="30"/>
    </row>
    <row r="645" spans="1:84" ht="15" thickBot="1" x14ac:dyDescent="0.35">
      <c r="A645" s="1"/>
      <c r="B645" s="25"/>
      <c r="C645" s="25"/>
      <c r="D645" s="1"/>
      <c r="E645" s="21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9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28"/>
      <c r="BB645" s="28"/>
      <c r="BC645" s="28"/>
      <c r="BD645" s="28"/>
      <c r="BE645" s="28"/>
      <c r="BF645" s="28"/>
      <c r="BG645" s="28"/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/>
      <c r="BT645" s="28"/>
      <c r="BU645" s="28"/>
      <c r="BV645" s="28"/>
      <c r="BW645" s="28"/>
      <c r="BX645" s="28"/>
      <c r="BY645" s="28"/>
      <c r="BZ645" s="28"/>
      <c r="CA645" s="28"/>
      <c r="CB645" s="28"/>
      <c r="CC645" s="28"/>
      <c r="CD645" s="28"/>
      <c r="CE645" s="30"/>
      <c r="CF645" s="30"/>
    </row>
    <row r="646" spans="1:84" ht="15" thickBot="1" x14ac:dyDescent="0.35">
      <c r="A646" s="1"/>
      <c r="B646" s="25"/>
      <c r="C646" s="25"/>
      <c r="D646" s="1"/>
      <c r="E646" s="21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9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30"/>
      <c r="CF646" s="30"/>
    </row>
    <row r="647" spans="1:84" ht="15" thickBot="1" x14ac:dyDescent="0.35">
      <c r="A647" s="1"/>
      <c r="B647" s="25"/>
      <c r="C647" s="25"/>
      <c r="D647" s="1"/>
      <c r="E647" s="21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9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28"/>
      <c r="BB647" s="28"/>
      <c r="BC647" s="28"/>
      <c r="BD647" s="28"/>
      <c r="BE647" s="28"/>
      <c r="BF647" s="28"/>
      <c r="BG647" s="28"/>
      <c r="BH647" s="28"/>
      <c r="BI647" s="28"/>
      <c r="BJ647" s="28"/>
      <c r="BK647" s="28"/>
      <c r="BL647" s="28"/>
      <c r="BM647" s="28"/>
      <c r="BN647" s="28"/>
      <c r="BO647" s="28"/>
      <c r="BP647" s="28"/>
      <c r="BQ647" s="28"/>
      <c r="BR647" s="28"/>
      <c r="BS647" s="28"/>
      <c r="BT647" s="28"/>
      <c r="BU647" s="28"/>
      <c r="BV647" s="28"/>
      <c r="BW647" s="28"/>
      <c r="BX647" s="28"/>
      <c r="BY647" s="28"/>
      <c r="BZ647" s="28"/>
      <c r="CA647" s="28"/>
      <c r="CB647" s="28"/>
      <c r="CC647" s="28"/>
      <c r="CD647" s="28"/>
      <c r="CE647" s="30"/>
      <c r="CF647" s="30"/>
    </row>
    <row r="648" spans="1:84" ht="15" thickBot="1" x14ac:dyDescent="0.35">
      <c r="A648" s="1"/>
      <c r="B648" s="25"/>
      <c r="C648" s="25"/>
      <c r="D648" s="1"/>
      <c r="E648" s="21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9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28"/>
      <c r="CA648" s="28"/>
      <c r="CB648" s="28"/>
      <c r="CC648" s="28"/>
      <c r="CD648" s="28"/>
      <c r="CE648" s="30"/>
      <c r="CF648" s="30"/>
    </row>
    <row r="649" spans="1:84" ht="15" thickBot="1" x14ac:dyDescent="0.35">
      <c r="A649" s="1"/>
      <c r="B649" s="25"/>
      <c r="C649" s="25"/>
      <c r="D649" s="1"/>
      <c r="E649" s="21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9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8"/>
      <c r="BW649" s="28"/>
      <c r="BX649" s="28"/>
      <c r="BY649" s="28"/>
      <c r="BZ649" s="28"/>
      <c r="CA649" s="28"/>
      <c r="CB649" s="28"/>
      <c r="CC649" s="28"/>
      <c r="CD649" s="28"/>
      <c r="CE649" s="30"/>
      <c r="CF649" s="30"/>
    </row>
    <row r="650" spans="1:84" ht="15" thickBot="1" x14ac:dyDescent="0.35">
      <c r="A650" s="1"/>
      <c r="B650" s="25"/>
      <c r="C650" s="25"/>
      <c r="D650" s="1"/>
      <c r="E650" s="21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9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8"/>
      <c r="BW650" s="28"/>
      <c r="BX650" s="28"/>
      <c r="BY650" s="28"/>
      <c r="BZ650" s="28"/>
      <c r="CA650" s="28"/>
      <c r="CB650" s="28"/>
      <c r="CC650" s="28"/>
      <c r="CD650" s="28"/>
      <c r="CE650" s="30"/>
      <c r="CF650" s="30"/>
    </row>
    <row r="651" spans="1:84" ht="15" thickBot="1" x14ac:dyDescent="0.35">
      <c r="A651" s="1"/>
      <c r="B651" s="25"/>
      <c r="C651" s="25"/>
      <c r="D651" s="1"/>
      <c r="E651" s="21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9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8"/>
      <c r="BW651" s="28"/>
      <c r="BX651" s="28"/>
      <c r="BY651" s="28"/>
      <c r="BZ651" s="28"/>
      <c r="CA651" s="28"/>
      <c r="CB651" s="28"/>
      <c r="CC651" s="28"/>
      <c r="CD651" s="28"/>
      <c r="CE651" s="30"/>
      <c r="CF651" s="30"/>
    </row>
    <row r="652" spans="1:84" ht="15" thickBot="1" x14ac:dyDescent="0.35">
      <c r="A652" s="1"/>
      <c r="B652" s="25"/>
      <c r="C652" s="25"/>
      <c r="D652" s="1"/>
      <c r="E652" s="21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9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28"/>
      <c r="CA652" s="28"/>
      <c r="CB652" s="28"/>
      <c r="CC652" s="28"/>
      <c r="CD652" s="28"/>
      <c r="CE652" s="30"/>
      <c r="CF652" s="30"/>
    </row>
    <row r="653" spans="1:84" ht="15" thickBot="1" x14ac:dyDescent="0.35">
      <c r="A653" s="1"/>
      <c r="B653" s="25"/>
      <c r="C653" s="25"/>
      <c r="D653" s="1"/>
      <c r="E653" s="21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9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8"/>
      <c r="BW653" s="28"/>
      <c r="BX653" s="28"/>
      <c r="BY653" s="28"/>
      <c r="BZ653" s="28"/>
      <c r="CA653" s="28"/>
      <c r="CB653" s="28"/>
      <c r="CC653" s="28"/>
      <c r="CD653" s="28"/>
      <c r="CE653" s="30"/>
      <c r="CF653" s="30"/>
    </row>
    <row r="654" spans="1:84" ht="15" thickBot="1" x14ac:dyDescent="0.35">
      <c r="A654" s="1"/>
      <c r="B654" s="25"/>
      <c r="C654" s="25"/>
      <c r="D654" s="1"/>
      <c r="E654" s="21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9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8"/>
      <c r="BW654" s="28"/>
      <c r="BX654" s="28"/>
      <c r="BY654" s="28"/>
      <c r="BZ654" s="28"/>
      <c r="CA654" s="28"/>
      <c r="CB654" s="28"/>
      <c r="CC654" s="28"/>
      <c r="CD654" s="28"/>
      <c r="CE654" s="30"/>
      <c r="CF654" s="30"/>
    </row>
    <row r="655" spans="1:84" ht="15" thickBot="1" x14ac:dyDescent="0.35">
      <c r="A655" s="1"/>
      <c r="B655" s="25"/>
      <c r="C655" s="25"/>
      <c r="D655" s="1"/>
      <c r="E655" s="21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9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8"/>
      <c r="BW655" s="28"/>
      <c r="BX655" s="28"/>
      <c r="BY655" s="28"/>
      <c r="BZ655" s="28"/>
      <c r="CA655" s="28"/>
      <c r="CB655" s="28"/>
      <c r="CC655" s="28"/>
      <c r="CD655" s="28"/>
      <c r="CE655" s="30"/>
      <c r="CF655" s="30"/>
    </row>
    <row r="656" spans="1:84" ht="15" thickBot="1" x14ac:dyDescent="0.35">
      <c r="A656" s="1"/>
      <c r="B656" s="25"/>
      <c r="C656" s="25"/>
      <c r="D656" s="1"/>
      <c r="E656" s="21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9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8"/>
      <c r="BW656" s="28"/>
      <c r="BX656" s="28"/>
      <c r="BY656" s="28"/>
      <c r="BZ656" s="28"/>
      <c r="CA656" s="28"/>
      <c r="CB656" s="28"/>
      <c r="CC656" s="28"/>
      <c r="CD656" s="28"/>
      <c r="CE656" s="30"/>
      <c r="CF656" s="30"/>
    </row>
    <row r="657" spans="1:84" ht="15" thickBot="1" x14ac:dyDescent="0.35">
      <c r="A657" s="1"/>
      <c r="B657" s="25"/>
      <c r="C657" s="25"/>
      <c r="D657" s="1"/>
      <c r="E657" s="21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9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28"/>
      <c r="BB657" s="28"/>
      <c r="BC657" s="28"/>
      <c r="BD657" s="28"/>
      <c r="BE657" s="28"/>
      <c r="BF657" s="28"/>
      <c r="BG657" s="28"/>
      <c r="BH657" s="28"/>
      <c r="BI657" s="28"/>
      <c r="BJ657" s="28"/>
      <c r="BK657" s="28"/>
      <c r="BL657" s="28"/>
      <c r="BM657" s="28"/>
      <c r="BN657" s="28"/>
      <c r="BO657" s="28"/>
      <c r="BP657" s="28"/>
      <c r="BQ657" s="28"/>
      <c r="BR657" s="28"/>
      <c r="BS657" s="28"/>
      <c r="BT657" s="28"/>
      <c r="BU657" s="28"/>
      <c r="BV657" s="28"/>
      <c r="BW657" s="28"/>
      <c r="BX657" s="28"/>
      <c r="BY657" s="28"/>
      <c r="BZ657" s="28"/>
      <c r="CA657" s="28"/>
      <c r="CB657" s="28"/>
      <c r="CC657" s="28"/>
      <c r="CD657" s="28"/>
      <c r="CE657" s="30"/>
      <c r="CF657" s="30"/>
    </row>
    <row r="658" spans="1:84" ht="15" thickBot="1" x14ac:dyDescent="0.35">
      <c r="A658" s="1"/>
      <c r="B658" s="25"/>
      <c r="C658" s="25"/>
      <c r="D658" s="1"/>
      <c r="E658" s="21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9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28"/>
      <c r="BB658" s="28"/>
      <c r="BC658" s="28"/>
      <c r="BD658" s="28"/>
      <c r="BE658" s="28"/>
      <c r="BF658" s="28"/>
      <c r="BG658" s="28"/>
      <c r="BH658" s="28"/>
      <c r="BI658" s="28"/>
      <c r="BJ658" s="28"/>
      <c r="BK658" s="28"/>
      <c r="BL658" s="28"/>
      <c r="BM658" s="28"/>
      <c r="BN658" s="28"/>
      <c r="BO658" s="28"/>
      <c r="BP658" s="28"/>
      <c r="BQ658" s="28"/>
      <c r="BR658" s="28"/>
      <c r="BS658" s="28"/>
      <c r="BT658" s="28"/>
      <c r="BU658" s="28"/>
      <c r="BV658" s="28"/>
      <c r="BW658" s="28"/>
      <c r="BX658" s="28"/>
      <c r="BY658" s="28"/>
      <c r="BZ658" s="28"/>
      <c r="CA658" s="28"/>
      <c r="CB658" s="28"/>
      <c r="CC658" s="28"/>
      <c r="CD658" s="28"/>
      <c r="CE658" s="30"/>
      <c r="CF658" s="30"/>
    </row>
    <row r="659" spans="1:84" ht="15" thickBot="1" x14ac:dyDescent="0.35">
      <c r="A659" s="1"/>
      <c r="B659" s="25"/>
      <c r="C659" s="25"/>
      <c r="D659" s="1"/>
      <c r="E659" s="21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9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28"/>
      <c r="BB659" s="28"/>
      <c r="BC659" s="28"/>
      <c r="BD659" s="28"/>
      <c r="BE659" s="28"/>
      <c r="BF659" s="28"/>
      <c r="BG659" s="28"/>
      <c r="BH659" s="28"/>
      <c r="BI659" s="28"/>
      <c r="BJ659" s="28"/>
      <c r="BK659" s="28"/>
      <c r="BL659" s="28"/>
      <c r="BM659" s="28"/>
      <c r="BN659" s="28"/>
      <c r="BO659" s="28"/>
      <c r="BP659" s="28"/>
      <c r="BQ659" s="28"/>
      <c r="BR659" s="28"/>
      <c r="BS659" s="28"/>
      <c r="BT659" s="28"/>
      <c r="BU659" s="28"/>
      <c r="BV659" s="28"/>
      <c r="BW659" s="28"/>
      <c r="BX659" s="28"/>
      <c r="BY659" s="28"/>
      <c r="BZ659" s="28"/>
      <c r="CA659" s="28"/>
      <c r="CB659" s="28"/>
      <c r="CC659" s="28"/>
      <c r="CD659" s="28"/>
      <c r="CE659" s="30"/>
      <c r="CF659" s="30"/>
    </row>
    <row r="660" spans="1:84" ht="15" thickBot="1" x14ac:dyDescent="0.35">
      <c r="A660" s="1"/>
      <c r="B660" s="25"/>
      <c r="C660" s="25"/>
      <c r="D660" s="1"/>
      <c r="E660" s="21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9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30"/>
      <c r="CF660" s="30"/>
    </row>
    <row r="661" spans="1:84" ht="15" thickBot="1" x14ac:dyDescent="0.35">
      <c r="A661" s="1"/>
      <c r="B661" s="25"/>
      <c r="C661" s="25"/>
      <c r="D661" s="1"/>
      <c r="E661" s="21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9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28"/>
      <c r="BB661" s="28"/>
      <c r="BC661" s="28"/>
      <c r="BD661" s="28"/>
      <c r="BE661" s="28"/>
      <c r="BF661" s="28"/>
      <c r="BG661" s="28"/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/>
      <c r="BT661" s="28"/>
      <c r="BU661" s="28"/>
      <c r="BV661" s="28"/>
      <c r="BW661" s="28"/>
      <c r="BX661" s="28"/>
      <c r="BY661" s="28"/>
      <c r="BZ661" s="28"/>
      <c r="CA661" s="28"/>
      <c r="CB661" s="28"/>
      <c r="CC661" s="28"/>
      <c r="CD661" s="28"/>
      <c r="CE661" s="30"/>
      <c r="CF661" s="30"/>
    </row>
    <row r="662" spans="1:84" ht="15" thickBot="1" x14ac:dyDescent="0.35">
      <c r="A662" s="1"/>
      <c r="B662" s="25"/>
      <c r="C662" s="25"/>
      <c r="D662" s="1"/>
      <c r="E662" s="21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9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28"/>
      <c r="BB662" s="28"/>
      <c r="BC662" s="28"/>
      <c r="BD662" s="28"/>
      <c r="BE662" s="28"/>
      <c r="BF662" s="28"/>
      <c r="BG662" s="28"/>
      <c r="BH662" s="28"/>
      <c r="BI662" s="28"/>
      <c r="BJ662" s="28"/>
      <c r="BK662" s="28"/>
      <c r="BL662" s="28"/>
      <c r="BM662" s="28"/>
      <c r="BN662" s="28"/>
      <c r="BO662" s="28"/>
      <c r="BP662" s="28"/>
      <c r="BQ662" s="28"/>
      <c r="BR662" s="28"/>
      <c r="BS662" s="28"/>
      <c r="BT662" s="28"/>
      <c r="BU662" s="28"/>
      <c r="BV662" s="28"/>
      <c r="BW662" s="28"/>
      <c r="BX662" s="28"/>
      <c r="BY662" s="28"/>
      <c r="BZ662" s="28"/>
      <c r="CA662" s="28"/>
      <c r="CB662" s="28"/>
      <c r="CC662" s="28"/>
      <c r="CD662" s="28"/>
      <c r="CE662" s="30"/>
      <c r="CF662" s="30"/>
    </row>
    <row r="663" spans="1:84" ht="15" thickBot="1" x14ac:dyDescent="0.35">
      <c r="A663" s="1"/>
      <c r="B663" s="25"/>
      <c r="C663" s="25"/>
      <c r="D663" s="1"/>
      <c r="E663" s="21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9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28"/>
      <c r="BB663" s="28"/>
      <c r="BC663" s="28"/>
      <c r="BD663" s="28"/>
      <c r="BE663" s="28"/>
      <c r="BF663" s="28"/>
      <c r="BG663" s="28"/>
      <c r="BH663" s="28"/>
      <c r="BI663" s="28"/>
      <c r="BJ663" s="28"/>
      <c r="BK663" s="28"/>
      <c r="BL663" s="28"/>
      <c r="BM663" s="28"/>
      <c r="BN663" s="28"/>
      <c r="BO663" s="28"/>
      <c r="BP663" s="28"/>
      <c r="BQ663" s="28"/>
      <c r="BR663" s="28"/>
      <c r="BS663" s="28"/>
      <c r="BT663" s="28"/>
      <c r="BU663" s="28"/>
      <c r="BV663" s="28"/>
      <c r="BW663" s="28"/>
      <c r="BX663" s="28"/>
      <c r="BY663" s="28"/>
      <c r="BZ663" s="28"/>
      <c r="CA663" s="28"/>
      <c r="CB663" s="28"/>
      <c r="CC663" s="28"/>
      <c r="CD663" s="28"/>
      <c r="CE663" s="30"/>
      <c r="CF663" s="30"/>
    </row>
    <row r="664" spans="1:84" ht="15" thickBot="1" x14ac:dyDescent="0.35">
      <c r="A664" s="1"/>
      <c r="B664" s="25"/>
      <c r="C664" s="25"/>
      <c r="D664" s="1"/>
      <c r="E664" s="21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9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28"/>
      <c r="BB664" s="28"/>
      <c r="BC664" s="28"/>
      <c r="BD664" s="28"/>
      <c r="BE664" s="28"/>
      <c r="BF664" s="28"/>
      <c r="BG664" s="28"/>
      <c r="BH664" s="28"/>
      <c r="BI664" s="28"/>
      <c r="BJ664" s="28"/>
      <c r="BK664" s="28"/>
      <c r="BL664" s="28"/>
      <c r="BM664" s="28"/>
      <c r="BN664" s="28"/>
      <c r="BO664" s="28"/>
      <c r="BP664" s="28"/>
      <c r="BQ664" s="28"/>
      <c r="BR664" s="28"/>
      <c r="BS664" s="28"/>
      <c r="BT664" s="28"/>
      <c r="BU664" s="28"/>
      <c r="BV664" s="28"/>
      <c r="BW664" s="28"/>
      <c r="BX664" s="28"/>
      <c r="BY664" s="28"/>
      <c r="BZ664" s="28"/>
      <c r="CA664" s="28"/>
      <c r="CB664" s="28"/>
      <c r="CC664" s="28"/>
      <c r="CD664" s="28"/>
      <c r="CE664" s="30"/>
      <c r="CF664" s="30"/>
    </row>
    <row r="665" spans="1:84" ht="15" thickBot="1" x14ac:dyDescent="0.35">
      <c r="A665" s="1"/>
      <c r="B665" s="25"/>
      <c r="C665" s="25"/>
      <c r="D665" s="1"/>
      <c r="E665" s="21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9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28"/>
      <c r="BB665" s="28"/>
      <c r="BC665" s="28"/>
      <c r="BD665" s="28"/>
      <c r="BE665" s="28"/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/>
      <c r="BT665" s="28"/>
      <c r="BU665" s="28"/>
      <c r="BV665" s="28"/>
      <c r="BW665" s="28"/>
      <c r="BX665" s="28"/>
      <c r="BY665" s="28"/>
      <c r="BZ665" s="28"/>
      <c r="CA665" s="28"/>
      <c r="CB665" s="28"/>
      <c r="CC665" s="28"/>
      <c r="CD665" s="28"/>
      <c r="CE665" s="30"/>
      <c r="CF665" s="30"/>
    </row>
    <row r="666" spans="1:84" ht="15" thickBot="1" x14ac:dyDescent="0.35">
      <c r="A666" s="1"/>
      <c r="B666" s="25"/>
      <c r="C666" s="25"/>
      <c r="D666" s="1"/>
      <c r="E666" s="21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9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28"/>
      <c r="BB666" s="28"/>
      <c r="BC666" s="28"/>
      <c r="BD666" s="28"/>
      <c r="BE666" s="28"/>
      <c r="BF666" s="28"/>
      <c r="BG666" s="28"/>
      <c r="BH666" s="28"/>
      <c r="BI666" s="28"/>
      <c r="BJ666" s="28"/>
      <c r="BK666" s="28"/>
      <c r="BL666" s="28"/>
      <c r="BM666" s="28"/>
      <c r="BN666" s="28"/>
      <c r="BO666" s="28"/>
      <c r="BP666" s="28"/>
      <c r="BQ666" s="28"/>
      <c r="BR666" s="28"/>
      <c r="BS666" s="28"/>
      <c r="BT666" s="28"/>
      <c r="BU666" s="28"/>
      <c r="BV666" s="28"/>
      <c r="BW666" s="28"/>
      <c r="BX666" s="28"/>
      <c r="BY666" s="28"/>
      <c r="BZ666" s="28"/>
      <c r="CA666" s="28"/>
      <c r="CB666" s="28"/>
      <c r="CC666" s="28"/>
      <c r="CD666" s="28"/>
      <c r="CE666" s="30"/>
      <c r="CF666" s="30"/>
    </row>
    <row r="667" spans="1:84" ht="15" thickBot="1" x14ac:dyDescent="0.35">
      <c r="A667" s="1"/>
      <c r="B667" s="25"/>
      <c r="C667" s="25"/>
      <c r="D667" s="1"/>
      <c r="E667" s="21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9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28"/>
      <c r="BB667" s="28"/>
      <c r="BC667" s="28"/>
      <c r="BD667" s="28"/>
      <c r="BE667" s="28"/>
      <c r="BF667" s="28"/>
      <c r="BG667" s="28"/>
      <c r="BH667" s="28"/>
      <c r="BI667" s="28"/>
      <c r="BJ667" s="28"/>
      <c r="BK667" s="28"/>
      <c r="BL667" s="28"/>
      <c r="BM667" s="28"/>
      <c r="BN667" s="28"/>
      <c r="BO667" s="28"/>
      <c r="BP667" s="28"/>
      <c r="BQ667" s="28"/>
      <c r="BR667" s="28"/>
      <c r="BS667" s="28"/>
      <c r="BT667" s="28"/>
      <c r="BU667" s="28"/>
      <c r="BV667" s="28"/>
      <c r="BW667" s="28"/>
      <c r="BX667" s="28"/>
      <c r="BY667" s="28"/>
      <c r="BZ667" s="28"/>
      <c r="CA667" s="28"/>
      <c r="CB667" s="28"/>
      <c r="CC667" s="28"/>
      <c r="CD667" s="28"/>
      <c r="CE667" s="30"/>
      <c r="CF667" s="30"/>
    </row>
    <row r="668" spans="1:84" ht="15" thickBot="1" x14ac:dyDescent="0.35">
      <c r="A668" s="1"/>
      <c r="B668" s="25"/>
      <c r="C668" s="25"/>
      <c r="D668" s="1"/>
      <c r="E668" s="21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9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28"/>
      <c r="BB668" s="28"/>
      <c r="BC668" s="28"/>
      <c r="BD668" s="28"/>
      <c r="BE668" s="28"/>
      <c r="BF668" s="28"/>
      <c r="BG668" s="28"/>
      <c r="BH668" s="28"/>
      <c r="BI668" s="28"/>
      <c r="BJ668" s="28"/>
      <c r="BK668" s="28"/>
      <c r="BL668" s="28"/>
      <c r="BM668" s="28"/>
      <c r="BN668" s="28"/>
      <c r="BO668" s="28"/>
      <c r="BP668" s="28"/>
      <c r="BQ668" s="28"/>
      <c r="BR668" s="28"/>
      <c r="BS668" s="28"/>
      <c r="BT668" s="28"/>
      <c r="BU668" s="28"/>
      <c r="BV668" s="28"/>
      <c r="BW668" s="28"/>
      <c r="BX668" s="28"/>
      <c r="BY668" s="28"/>
      <c r="BZ668" s="28"/>
      <c r="CA668" s="28"/>
      <c r="CB668" s="28"/>
      <c r="CC668" s="28"/>
      <c r="CD668" s="28"/>
      <c r="CE668" s="30"/>
      <c r="CF668" s="30"/>
    </row>
    <row r="669" spans="1:84" ht="15" thickBot="1" x14ac:dyDescent="0.35">
      <c r="A669" s="1"/>
      <c r="B669" s="25"/>
      <c r="C669" s="25"/>
      <c r="D669" s="1"/>
      <c r="E669" s="21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9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28"/>
      <c r="BB669" s="28"/>
      <c r="BC669" s="28"/>
      <c r="BD669" s="28"/>
      <c r="BE669" s="28"/>
      <c r="BF669" s="28"/>
      <c r="BG669" s="28"/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/>
      <c r="BT669" s="28"/>
      <c r="BU669" s="28"/>
      <c r="BV669" s="28"/>
      <c r="BW669" s="28"/>
      <c r="BX669" s="28"/>
      <c r="BY669" s="28"/>
      <c r="BZ669" s="28"/>
      <c r="CA669" s="28"/>
      <c r="CB669" s="28"/>
      <c r="CC669" s="28"/>
      <c r="CD669" s="28"/>
      <c r="CE669" s="30"/>
      <c r="CF669" s="30"/>
    </row>
    <row r="670" spans="1:84" ht="15" thickBot="1" x14ac:dyDescent="0.35">
      <c r="A670" s="1"/>
      <c r="B670" s="25"/>
      <c r="C670" s="25"/>
      <c r="D670" s="1"/>
      <c r="E670" s="21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9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28"/>
      <c r="BB670" s="28"/>
      <c r="BC670" s="28"/>
      <c r="BD670" s="28"/>
      <c r="BE670" s="28"/>
      <c r="BF670" s="28"/>
      <c r="BG670" s="28"/>
      <c r="BH670" s="28"/>
      <c r="BI670" s="28"/>
      <c r="BJ670" s="28"/>
      <c r="BK670" s="28"/>
      <c r="BL670" s="28"/>
      <c r="BM670" s="28"/>
      <c r="BN670" s="28"/>
      <c r="BO670" s="28"/>
      <c r="BP670" s="28"/>
      <c r="BQ670" s="28"/>
      <c r="BR670" s="28"/>
      <c r="BS670" s="28"/>
      <c r="BT670" s="28"/>
      <c r="BU670" s="28"/>
      <c r="BV670" s="28"/>
      <c r="BW670" s="28"/>
      <c r="BX670" s="28"/>
      <c r="BY670" s="28"/>
      <c r="BZ670" s="28"/>
      <c r="CA670" s="28"/>
      <c r="CB670" s="28"/>
      <c r="CC670" s="28"/>
      <c r="CD670" s="28"/>
      <c r="CE670" s="30"/>
      <c r="CF670" s="30"/>
    </row>
    <row r="671" spans="1:84" ht="15" thickBot="1" x14ac:dyDescent="0.35">
      <c r="A671" s="1"/>
      <c r="B671" s="25"/>
      <c r="C671" s="25"/>
      <c r="D671" s="1"/>
      <c r="E671" s="21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9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28"/>
      <c r="BB671" s="28"/>
      <c r="BC671" s="28"/>
      <c r="BD671" s="28"/>
      <c r="BE671" s="28"/>
      <c r="BF671" s="28"/>
      <c r="BG671" s="28"/>
      <c r="BH671" s="28"/>
      <c r="BI671" s="28"/>
      <c r="BJ671" s="28"/>
      <c r="BK671" s="28"/>
      <c r="BL671" s="28"/>
      <c r="BM671" s="28"/>
      <c r="BN671" s="28"/>
      <c r="BO671" s="28"/>
      <c r="BP671" s="28"/>
      <c r="BQ671" s="28"/>
      <c r="BR671" s="28"/>
      <c r="BS671" s="28"/>
      <c r="BT671" s="28"/>
      <c r="BU671" s="28"/>
      <c r="BV671" s="28"/>
      <c r="BW671" s="28"/>
      <c r="BX671" s="28"/>
      <c r="BY671" s="28"/>
      <c r="BZ671" s="28"/>
      <c r="CA671" s="28"/>
      <c r="CB671" s="28"/>
      <c r="CC671" s="28"/>
      <c r="CD671" s="28"/>
      <c r="CE671" s="30"/>
      <c r="CF671" s="30"/>
    </row>
    <row r="672" spans="1:84" ht="15" thickBot="1" x14ac:dyDescent="0.35">
      <c r="A672" s="1"/>
      <c r="B672" s="25"/>
      <c r="C672" s="25"/>
      <c r="D672" s="1"/>
      <c r="E672" s="21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9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8"/>
      <c r="BW672" s="28"/>
      <c r="BX672" s="28"/>
      <c r="BY672" s="28"/>
      <c r="BZ672" s="28"/>
      <c r="CA672" s="28"/>
      <c r="CB672" s="28"/>
      <c r="CC672" s="28"/>
      <c r="CD672" s="28"/>
      <c r="CE672" s="30"/>
      <c r="CF672" s="30"/>
    </row>
    <row r="673" spans="1:84" ht="15" thickBot="1" x14ac:dyDescent="0.35">
      <c r="A673" s="1"/>
      <c r="B673" s="25"/>
      <c r="C673" s="25"/>
      <c r="D673" s="1"/>
      <c r="E673" s="21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9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8"/>
      <c r="BW673" s="28"/>
      <c r="BX673" s="28"/>
      <c r="BY673" s="28"/>
      <c r="BZ673" s="28"/>
      <c r="CA673" s="28"/>
      <c r="CB673" s="28"/>
      <c r="CC673" s="28"/>
      <c r="CD673" s="28"/>
      <c r="CE673" s="30"/>
      <c r="CF673" s="30"/>
    </row>
    <row r="674" spans="1:84" ht="15" thickBot="1" x14ac:dyDescent="0.35">
      <c r="A674" s="1"/>
      <c r="B674" s="25"/>
      <c r="C674" s="25"/>
      <c r="D674" s="1"/>
      <c r="E674" s="21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9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30"/>
      <c r="CF674" s="30"/>
    </row>
    <row r="675" spans="1:84" ht="15" thickBot="1" x14ac:dyDescent="0.35">
      <c r="A675" s="1"/>
      <c r="B675" s="25"/>
      <c r="C675" s="25"/>
      <c r="D675" s="1"/>
      <c r="E675" s="21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9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8"/>
      <c r="BW675" s="28"/>
      <c r="BX675" s="28"/>
      <c r="BY675" s="28"/>
      <c r="BZ675" s="28"/>
      <c r="CA675" s="28"/>
      <c r="CB675" s="28"/>
      <c r="CC675" s="28"/>
      <c r="CD675" s="28"/>
      <c r="CE675" s="30"/>
      <c r="CF675" s="30"/>
    </row>
    <row r="676" spans="1:84" ht="15" thickBot="1" x14ac:dyDescent="0.35">
      <c r="A676" s="1"/>
      <c r="B676" s="25"/>
      <c r="C676" s="25"/>
      <c r="D676" s="1"/>
      <c r="E676" s="21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9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8"/>
      <c r="BW676" s="28"/>
      <c r="BX676" s="28"/>
      <c r="BY676" s="28"/>
      <c r="BZ676" s="28"/>
      <c r="CA676" s="28"/>
      <c r="CB676" s="28"/>
      <c r="CC676" s="28"/>
      <c r="CD676" s="28"/>
      <c r="CE676" s="30"/>
      <c r="CF676" s="30"/>
    </row>
    <row r="677" spans="1:84" ht="15" thickBot="1" x14ac:dyDescent="0.35">
      <c r="A677" s="1"/>
      <c r="B677" s="25"/>
      <c r="C677" s="25"/>
      <c r="D677" s="1"/>
      <c r="E677" s="21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9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8"/>
      <c r="BW677" s="28"/>
      <c r="BX677" s="28"/>
      <c r="BY677" s="28"/>
      <c r="BZ677" s="28"/>
      <c r="CA677" s="28"/>
      <c r="CB677" s="28"/>
      <c r="CC677" s="28"/>
      <c r="CD677" s="28"/>
      <c r="CE677" s="30"/>
      <c r="CF677" s="30"/>
    </row>
    <row r="678" spans="1:84" ht="15" thickBot="1" x14ac:dyDescent="0.35">
      <c r="A678" s="1"/>
      <c r="B678" s="25"/>
      <c r="C678" s="25"/>
      <c r="D678" s="1"/>
      <c r="E678" s="21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9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8"/>
      <c r="BX678" s="28"/>
      <c r="BY678" s="28"/>
      <c r="BZ678" s="28"/>
      <c r="CA678" s="28"/>
      <c r="CB678" s="28"/>
      <c r="CC678" s="28"/>
      <c r="CD678" s="28"/>
      <c r="CE678" s="30"/>
      <c r="CF678" s="30"/>
    </row>
    <row r="679" spans="1:84" ht="15" thickBot="1" x14ac:dyDescent="0.35">
      <c r="A679" s="1"/>
      <c r="B679" s="25"/>
      <c r="C679" s="25"/>
      <c r="D679" s="1"/>
      <c r="E679" s="21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9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8"/>
      <c r="BX679" s="28"/>
      <c r="BY679" s="28"/>
      <c r="BZ679" s="28"/>
      <c r="CA679" s="28"/>
      <c r="CB679" s="28"/>
      <c r="CC679" s="28"/>
      <c r="CD679" s="28"/>
      <c r="CE679" s="30"/>
      <c r="CF679" s="30"/>
    </row>
    <row r="680" spans="1:84" ht="15" thickBot="1" x14ac:dyDescent="0.35">
      <c r="A680" s="1"/>
      <c r="B680" s="25"/>
      <c r="C680" s="25"/>
      <c r="D680" s="1"/>
      <c r="E680" s="21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9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8"/>
      <c r="BX680" s="28"/>
      <c r="BY680" s="28"/>
      <c r="BZ680" s="28"/>
      <c r="CA680" s="28"/>
      <c r="CB680" s="28"/>
      <c r="CC680" s="28"/>
      <c r="CD680" s="28"/>
      <c r="CE680" s="30"/>
      <c r="CF680" s="30"/>
    </row>
    <row r="681" spans="1:84" ht="15" thickBot="1" x14ac:dyDescent="0.35">
      <c r="A681" s="1"/>
      <c r="B681" s="25"/>
      <c r="C681" s="25"/>
      <c r="D681" s="1"/>
      <c r="E681" s="21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9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8"/>
      <c r="BX681" s="28"/>
      <c r="BY681" s="28"/>
      <c r="BZ681" s="28"/>
      <c r="CA681" s="28"/>
      <c r="CB681" s="28"/>
      <c r="CC681" s="28"/>
      <c r="CD681" s="28"/>
      <c r="CE681" s="30"/>
      <c r="CF681" s="30"/>
    </row>
    <row r="682" spans="1:84" ht="15" thickBot="1" x14ac:dyDescent="0.35">
      <c r="A682" s="1"/>
      <c r="B682" s="25"/>
      <c r="C682" s="25"/>
      <c r="D682" s="1"/>
      <c r="E682" s="21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9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8"/>
      <c r="BX682" s="28"/>
      <c r="BY682" s="28"/>
      <c r="BZ682" s="28"/>
      <c r="CA682" s="28"/>
      <c r="CB682" s="28"/>
      <c r="CC682" s="28"/>
      <c r="CD682" s="28"/>
      <c r="CE682" s="30"/>
      <c r="CF682" s="30"/>
    </row>
    <row r="683" spans="1:84" ht="15" thickBot="1" x14ac:dyDescent="0.35">
      <c r="A683" s="1"/>
      <c r="B683" s="25"/>
      <c r="C683" s="25"/>
      <c r="D683" s="1"/>
      <c r="E683" s="21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9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8"/>
      <c r="BX683" s="28"/>
      <c r="BY683" s="28"/>
      <c r="BZ683" s="28"/>
      <c r="CA683" s="28"/>
      <c r="CB683" s="28"/>
      <c r="CC683" s="28"/>
      <c r="CD683" s="28"/>
      <c r="CE683" s="30"/>
      <c r="CF683" s="30"/>
    </row>
    <row r="684" spans="1:84" ht="15" thickBot="1" x14ac:dyDescent="0.35">
      <c r="A684" s="1"/>
      <c r="B684" s="25"/>
      <c r="C684" s="25"/>
      <c r="D684" s="1"/>
      <c r="E684" s="21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9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28"/>
      <c r="BB684" s="28"/>
      <c r="BC684" s="28"/>
      <c r="BD684" s="28"/>
      <c r="BE684" s="28"/>
      <c r="BF684" s="28"/>
      <c r="BG684" s="28"/>
      <c r="BH684" s="28"/>
      <c r="BI684" s="28"/>
      <c r="BJ684" s="28"/>
      <c r="BK684" s="28"/>
      <c r="BL684" s="28"/>
      <c r="BM684" s="28"/>
      <c r="BN684" s="28"/>
      <c r="BO684" s="28"/>
      <c r="BP684" s="28"/>
      <c r="BQ684" s="28"/>
      <c r="BR684" s="28"/>
      <c r="BS684" s="28"/>
      <c r="BT684" s="28"/>
      <c r="BU684" s="28"/>
      <c r="BV684" s="28"/>
      <c r="BW684" s="28"/>
      <c r="BX684" s="28"/>
      <c r="BY684" s="28"/>
      <c r="BZ684" s="28"/>
      <c r="CA684" s="28"/>
      <c r="CB684" s="28"/>
      <c r="CC684" s="28"/>
      <c r="CD684" s="28"/>
      <c r="CE684" s="30"/>
      <c r="CF684" s="30"/>
    </row>
    <row r="685" spans="1:84" ht="15" thickBot="1" x14ac:dyDescent="0.35">
      <c r="A685" s="1"/>
      <c r="B685" s="25"/>
      <c r="C685" s="25"/>
      <c r="D685" s="1"/>
      <c r="E685" s="21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9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28"/>
      <c r="BB685" s="28"/>
      <c r="BC685" s="28"/>
      <c r="BD685" s="28"/>
      <c r="BE685" s="28"/>
      <c r="BF685" s="28"/>
      <c r="BG685" s="28"/>
      <c r="BH685" s="28"/>
      <c r="BI685" s="28"/>
      <c r="BJ685" s="28"/>
      <c r="BK685" s="28"/>
      <c r="BL685" s="28"/>
      <c r="BM685" s="28"/>
      <c r="BN685" s="28"/>
      <c r="BO685" s="28"/>
      <c r="BP685" s="28"/>
      <c r="BQ685" s="28"/>
      <c r="BR685" s="28"/>
      <c r="BS685" s="28"/>
      <c r="BT685" s="28"/>
      <c r="BU685" s="28"/>
      <c r="BV685" s="28"/>
      <c r="BW685" s="28"/>
      <c r="BX685" s="28"/>
      <c r="BY685" s="28"/>
      <c r="BZ685" s="28"/>
      <c r="CA685" s="28"/>
      <c r="CB685" s="28"/>
      <c r="CC685" s="28"/>
      <c r="CD685" s="28"/>
      <c r="CE685" s="30"/>
      <c r="CF685" s="30"/>
    </row>
    <row r="686" spans="1:84" ht="15" thickBot="1" x14ac:dyDescent="0.35">
      <c r="A686" s="1"/>
      <c r="B686" s="25"/>
      <c r="C686" s="25"/>
      <c r="D686" s="1"/>
      <c r="E686" s="21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9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8"/>
      <c r="BX686" s="28"/>
      <c r="BY686" s="28"/>
      <c r="BZ686" s="28"/>
      <c r="CA686" s="28"/>
      <c r="CB686" s="28"/>
      <c r="CC686" s="28"/>
      <c r="CD686" s="28"/>
      <c r="CE686" s="30"/>
      <c r="CF686" s="30"/>
    </row>
    <row r="687" spans="1:84" ht="15" thickBot="1" x14ac:dyDescent="0.35">
      <c r="A687" s="1"/>
      <c r="B687" s="25"/>
      <c r="C687" s="25"/>
      <c r="D687" s="1"/>
      <c r="E687" s="21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9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30"/>
      <c r="CF687" s="30"/>
    </row>
    <row r="688" spans="1:84" ht="15" thickBot="1" x14ac:dyDescent="0.35">
      <c r="A688" s="1"/>
      <c r="B688" s="25"/>
      <c r="C688" s="25"/>
      <c r="D688" s="1"/>
      <c r="E688" s="21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9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30"/>
      <c r="CF688" s="30"/>
    </row>
    <row r="689" spans="1:84" ht="15" thickBot="1" x14ac:dyDescent="0.35">
      <c r="A689" s="1"/>
      <c r="B689" s="25"/>
      <c r="C689" s="25"/>
      <c r="D689" s="1"/>
      <c r="E689" s="21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9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8"/>
      <c r="BX689" s="28"/>
      <c r="BY689" s="28"/>
      <c r="BZ689" s="28"/>
      <c r="CA689" s="28"/>
      <c r="CB689" s="28"/>
      <c r="CC689" s="28"/>
      <c r="CD689" s="28"/>
      <c r="CE689" s="30"/>
      <c r="CF689" s="30"/>
    </row>
    <row r="690" spans="1:84" ht="15" thickBot="1" x14ac:dyDescent="0.35">
      <c r="A690" s="1"/>
      <c r="B690" s="25"/>
      <c r="C690" s="25"/>
      <c r="D690" s="1"/>
      <c r="E690" s="21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9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8"/>
      <c r="BX690" s="28"/>
      <c r="BY690" s="28"/>
      <c r="BZ690" s="28"/>
      <c r="CA690" s="28"/>
      <c r="CB690" s="28"/>
      <c r="CC690" s="28"/>
      <c r="CD690" s="28"/>
      <c r="CE690" s="30"/>
      <c r="CF690" s="30"/>
    </row>
    <row r="691" spans="1:84" ht="15" thickBot="1" x14ac:dyDescent="0.35">
      <c r="A691" s="1"/>
      <c r="B691" s="25"/>
      <c r="C691" s="25"/>
      <c r="D691" s="1"/>
      <c r="E691" s="21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9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8"/>
      <c r="BX691" s="28"/>
      <c r="BY691" s="28"/>
      <c r="BZ691" s="28"/>
      <c r="CA691" s="28"/>
      <c r="CB691" s="28"/>
      <c r="CC691" s="28"/>
      <c r="CD691" s="28"/>
      <c r="CE691" s="30"/>
      <c r="CF691" s="30"/>
    </row>
    <row r="692" spans="1:84" ht="15" thickBot="1" x14ac:dyDescent="0.35">
      <c r="A692" s="1"/>
      <c r="B692" s="25"/>
      <c r="C692" s="25"/>
      <c r="D692" s="1"/>
      <c r="E692" s="21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9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8"/>
      <c r="BX692" s="28"/>
      <c r="BY692" s="28"/>
      <c r="BZ692" s="28"/>
      <c r="CA692" s="28"/>
      <c r="CB692" s="28"/>
      <c r="CC692" s="28"/>
      <c r="CD692" s="28"/>
      <c r="CE692" s="30"/>
      <c r="CF692" s="30"/>
    </row>
    <row r="693" spans="1:84" ht="15" thickBot="1" x14ac:dyDescent="0.35">
      <c r="A693" s="1"/>
      <c r="B693" s="25"/>
      <c r="C693" s="25"/>
      <c r="D693" s="1"/>
      <c r="E693" s="21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9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8"/>
      <c r="BX693" s="28"/>
      <c r="BY693" s="28"/>
      <c r="BZ693" s="28"/>
      <c r="CA693" s="28"/>
      <c r="CB693" s="28"/>
      <c r="CC693" s="28"/>
      <c r="CD693" s="28"/>
      <c r="CE693" s="30"/>
      <c r="CF693" s="30"/>
    </row>
    <row r="694" spans="1:84" ht="15" thickBot="1" x14ac:dyDescent="0.35">
      <c r="A694" s="1"/>
      <c r="B694" s="25"/>
      <c r="C694" s="25"/>
      <c r="D694" s="1"/>
      <c r="E694" s="21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9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8"/>
      <c r="BW694" s="28"/>
      <c r="BX694" s="28"/>
      <c r="BY694" s="28"/>
      <c r="BZ694" s="28"/>
      <c r="CA694" s="28"/>
      <c r="CB694" s="28"/>
      <c r="CC694" s="28"/>
      <c r="CD694" s="28"/>
      <c r="CE694" s="30"/>
      <c r="CF694" s="30"/>
    </row>
    <row r="695" spans="1:84" ht="15" thickBot="1" x14ac:dyDescent="0.35">
      <c r="A695" s="1"/>
      <c r="B695" s="25"/>
      <c r="C695" s="25"/>
      <c r="D695" s="1"/>
      <c r="E695" s="21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9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8"/>
      <c r="BW695" s="28"/>
      <c r="BX695" s="28"/>
      <c r="BY695" s="28"/>
      <c r="BZ695" s="28"/>
      <c r="CA695" s="28"/>
      <c r="CB695" s="28"/>
      <c r="CC695" s="28"/>
      <c r="CD695" s="28"/>
      <c r="CE695" s="30"/>
      <c r="CF695" s="30"/>
    </row>
    <row r="696" spans="1:84" ht="15" thickBot="1" x14ac:dyDescent="0.35">
      <c r="A696" s="1"/>
      <c r="B696" s="25"/>
      <c r="C696" s="25"/>
      <c r="D696" s="1"/>
      <c r="E696" s="21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9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8"/>
      <c r="BW696" s="28"/>
      <c r="BX696" s="28"/>
      <c r="BY696" s="28"/>
      <c r="BZ696" s="28"/>
      <c r="CA696" s="28"/>
      <c r="CB696" s="28"/>
      <c r="CC696" s="28"/>
      <c r="CD696" s="28"/>
      <c r="CE696" s="30"/>
      <c r="CF696" s="30"/>
    </row>
    <row r="697" spans="1:84" ht="15" thickBot="1" x14ac:dyDescent="0.35">
      <c r="A697" s="1"/>
      <c r="B697" s="25"/>
      <c r="C697" s="25"/>
      <c r="D697" s="1"/>
      <c r="E697" s="21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9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8"/>
      <c r="BW697" s="28"/>
      <c r="BX697" s="28"/>
      <c r="BY697" s="28"/>
      <c r="BZ697" s="28"/>
      <c r="CA697" s="28"/>
      <c r="CB697" s="28"/>
      <c r="CC697" s="28"/>
      <c r="CD697" s="28"/>
      <c r="CE697" s="30"/>
      <c r="CF697" s="30"/>
    </row>
    <row r="698" spans="1:84" ht="15" thickBot="1" x14ac:dyDescent="0.35">
      <c r="A698" s="1"/>
      <c r="B698" s="25"/>
      <c r="C698" s="25"/>
      <c r="D698" s="1"/>
      <c r="E698" s="21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9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8"/>
      <c r="BW698" s="28"/>
      <c r="BX698" s="28"/>
      <c r="BY698" s="28"/>
      <c r="BZ698" s="28"/>
      <c r="CA698" s="28"/>
      <c r="CB698" s="28"/>
      <c r="CC698" s="28"/>
      <c r="CD698" s="28"/>
      <c r="CE698" s="30"/>
      <c r="CF698" s="30"/>
    </row>
    <row r="699" spans="1:84" ht="15" thickBot="1" x14ac:dyDescent="0.35">
      <c r="A699" s="1"/>
      <c r="B699" s="25"/>
      <c r="C699" s="25"/>
      <c r="D699" s="1"/>
      <c r="E699" s="21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9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8"/>
      <c r="BX699" s="28"/>
      <c r="BY699" s="28"/>
      <c r="BZ699" s="28"/>
      <c r="CA699" s="28"/>
      <c r="CB699" s="28"/>
      <c r="CC699" s="28"/>
      <c r="CD699" s="28"/>
      <c r="CE699" s="30"/>
      <c r="CF699" s="30"/>
    </row>
    <row r="700" spans="1:84" ht="15" thickBot="1" x14ac:dyDescent="0.35">
      <c r="A700" s="1"/>
      <c r="B700" s="25"/>
      <c r="C700" s="25"/>
      <c r="D700" s="1"/>
      <c r="E700" s="21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9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8"/>
      <c r="BW700" s="28"/>
      <c r="BX700" s="28"/>
      <c r="BY700" s="28"/>
      <c r="BZ700" s="28"/>
      <c r="CA700" s="28"/>
      <c r="CB700" s="28"/>
      <c r="CC700" s="28"/>
      <c r="CD700" s="28"/>
      <c r="CE700" s="30"/>
      <c r="CF700" s="30"/>
    </row>
    <row r="701" spans="1:84" ht="15" thickBot="1" x14ac:dyDescent="0.35">
      <c r="A701" s="1"/>
      <c r="B701" s="25"/>
      <c r="C701" s="25"/>
      <c r="D701" s="1"/>
      <c r="E701" s="21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9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8"/>
      <c r="BW701" s="28"/>
      <c r="BX701" s="28"/>
      <c r="BY701" s="28"/>
      <c r="BZ701" s="28"/>
      <c r="CA701" s="28"/>
      <c r="CB701" s="28"/>
      <c r="CC701" s="28"/>
      <c r="CD701" s="28"/>
      <c r="CE701" s="30"/>
      <c r="CF701" s="30"/>
    </row>
    <row r="702" spans="1:84" ht="15" thickBot="1" x14ac:dyDescent="0.35">
      <c r="A702" s="1"/>
      <c r="B702" s="25"/>
      <c r="C702" s="25"/>
      <c r="D702" s="1"/>
      <c r="E702" s="21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9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30"/>
      <c r="CF702" s="30"/>
    </row>
    <row r="703" spans="1:84" ht="15" thickBot="1" x14ac:dyDescent="0.35">
      <c r="A703" s="1"/>
      <c r="B703" s="25"/>
      <c r="C703" s="25"/>
      <c r="D703" s="1"/>
      <c r="E703" s="21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9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8"/>
      <c r="BW703" s="28"/>
      <c r="BX703" s="28"/>
      <c r="BY703" s="28"/>
      <c r="BZ703" s="28"/>
      <c r="CA703" s="28"/>
      <c r="CB703" s="28"/>
      <c r="CC703" s="28"/>
      <c r="CD703" s="28"/>
      <c r="CE703" s="30"/>
      <c r="CF703" s="30"/>
    </row>
    <row r="704" spans="1:84" ht="15" thickBot="1" x14ac:dyDescent="0.35">
      <c r="A704" s="1"/>
      <c r="B704" s="25"/>
      <c r="C704" s="25"/>
      <c r="D704" s="1"/>
      <c r="E704" s="21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9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8"/>
      <c r="BW704" s="28"/>
      <c r="BX704" s="28"/>
      <c r="BY704" s="28"/>
      <c r="BZ704" s="28"/>
      <c r="CA704" s="28"/>
      <c r="CB704" s="28"/>
      <c r="CC704" s="28"/>
      <c r="CD704" s="28"/>
      <c r="CE704" s="30"/>
      <c r="CF704" s="30"/>
    </row>
    <row r="705" spans="1:84" ht="15" thickBot="1" x14ac:dyDescent="0.35">
      <c r="A705" s="1"/>
      <c r="B705" s="25"/>
      <c r="C705" s="25"/>
      <c r="D705" s="1"/>
      <c r="E705" s="21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9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8"/>
      <c r="BW705" s="28"/>
      <c r="BX705" s="28"/>
      <c r="BY705" s="28"/>
      <c r="BZ705" s="28"/>
      <c r="CA705" s="28"/>
      <c r="CB705" s="28"/>
      <c r="CC705" s="28"/>
      <c r="CD705" s="28"/>
      <c r="CE705" s="30"/>
      <c r="CF705" s="30"/>
    </row>
    <row r="706" spans="1:84" ht="15" thickBot="1" x14ac:dyDescent="0.35">
      <c r="A706" s="1"/>
      <c r="B706" s="25"/>
      <c r="C706" s="25"/>
      <c r="D706" s="1"/>
      <c r="E706" s="21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9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8"/>
      <c r="BW706" s="28"/>
      <c r="BX706" s="28"/>
      <c r="BY706" s="28"/>
      <c r="BZ706" s="28"/>
      <c r="CA706" s="28"/>
      <c r="CB706" s="28"/>
      <c r="CC706" s="28"/>
      <c r="CD706" s="28"/>
      <c r="CE706" s="30"/>
      <c r="CF706" s="30"/>
    </row>
    <row r="707" spans="1:84" ht="15" thickBot="1" x14ac:dyDescent="0.35">
      <c r="A707" s="1"/>
      <c r="B707" s="25"/>
      <c r="C707" s="25"/>
      <c r="D707" s="1"/>
      <c r="E707" s="21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9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28"/>
      <c r="BB707" s="28"/>
      <c r="BC707" s="28"/>
      <c r="BD707" s="28"/>
      <c r="BE707" s="28"/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/>
      <c r="BT707" s="28"/>
      <c r="BU707" s="28"/>
      <c r="BV707" s="28"/>
      <c r="BW707" s="28"/>
      <c r="BX707" s="28"/>
      <c r="BY707" s="28"/>
      <c r="BZ707" s="28"/>
      <c r="CA707" s="28"/>
      <c r="CB707" s="28"/>
      <c r="CC707" s="28"/>
      <c r="CD707" s="28"/>
      <c r="CE707" s="30"/>
      <c r="CF707" s="30"/>
    </row>
    <row r="708" spans="1:84" ht="15" thickBot="1" x14ac:dyDescent="0.35">
      <c r="A708" s="1"/>
      <c r="B708" s="25"/>
      <c r="C708" s="25"/>
      <c r="D708" s="1"/>
      <c r="E708" s="21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9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28"/>
      <c r="BB708" s="28"/>
      <c r="BC708" s="28"/>
      <c r="BD708" s="28"/>
      <c r="BE708" s="28"/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/>
      <c r="BT708" s="28"/>
      <c r="BU708" s="28"/>
      <c r="BV708" s="28"/>
      <c r="BW708" s="28"/>
      <c r="BX708" s="28"/>
      <c r="BY708" s="28"/>
      <c r="BZ708" s="28"/>
      <c r="CA708" s="28"/>
      <c r="CB708" s="28"/>
      <c r="CC708" s="28"/>
      <c r="CD708" s="28"/>
      <c r="CE708" s="30"/>
      <c r="CF708" s="30"/>
    </row>
    <row r="709" spans="1:84" ht="15" thickBot="1" x14ac:dyDescent="0.35">
      <c r="A709" s="1"/>
      <c r="B709" s="25"/>
      <c r="C709" s="25"/>
      <c r="D709" s="1"/>
      <c r="E709" s="21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9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28"/>
      <c r="BB709" s="28"/>
      <c r="BC709" s="28"/>
      <c r="BD709" s="28"/>
      <c r="BE709" s="28"/>
      <c r="BF709" s="28"/>
      <c r="BG709" s="28"/>
      <c r="BH709" s="28"/>
      <c r="BI709" s="28"/>
      <c r="BJ709" s="28"/>
      <c r="BK709" s="28"/>
      <c r="BL709" s="28"/>
      <c r="BM709" s="28"/>
      <c r="BN709" s="28"/>
      <c r="BO709" s="28"/>
      <c r="BP709" s="28"/>
      <c r="BQ709" s="28"/>
      <c r="BR709" s="28"/>
      <c r="BS709" s="28"/>
      <c r="BT709" s="28"/>
      <c r="BU709" s="28"/>
      <c r="BV709" s="28"/>
      <c r="BW709" s="28"/>
      <c r="BX709" s="28"/>
      <c r="BY709" s="28"/>
      <c r="BZ709" s="28"/>
      <c r="CA709" s="28"/>
      <c r="CB709" s="28"/>
      <c r="CC709" s="28"/>
      <c r="CD709" s="28"/>
      <c r="CE709" s="30"/>
      <c r="CF709" s="30"/>
    </row>
    <row r="710" spans="1:84" ht="15" thickBot="1" x14ac:dyDescent="0.35">
      <c r="A710" s="1"/>
      <c r="B710" s="25"/>
      <c r="C710" s="25"/>
      <c r="D710" s="1"/>
      <c r="E710" s="21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9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28"/>
      <c r="BB710" s="28"/>
      <c r="BC710" s="28"/>
      <c r="BD710" s="28"/>
      <c r="BE710" s="28"/>
      <c r="BF710" s="28"/>
      <c r="BG710" s="28"/>
      <c r="BH710" s="28"/>
      <c r="BI710" s="28"/>
      <c r="BJ710" s="28"/>
      <c r="BK710" s="28"/>
      <c r="BL710" s="28"/>
      <c r="BM710" s="28"/>
      <c r="BN710" s="28"/>
      <c r="BO710" s="28"/>
      <c r="BP710" s="28"/>
      <c r="BQ710" s="28"/>
      <c r="BR710" s="28"/>
      <c r="BS710" s="28"/>
      <c r="BT710" s="28"/>
      <c r="BU710" s="28"/>
      <c r="BV710" s="28"/>
      <c r="BW710" s="28"/>
      <c r="BX710" s="28"/>
      <c r="BY710" s="28"/>
      <c r="BZ710" s="28"/>
      <c r="CA710" s="28"/>
      <c r="CB710" s="28"/>
      <c r="CC710" s="28"/>
      <c r="CD710" s="28"/>
      <c r="CE710" s="30"/>
      <c r="CF710" s="30"/>
    </row>
    <row r="711" spans="1:84" ht="15" thickBot="1" x14ac:dyDescent="0.35">
      <c r="A711" s="1"/>
      <c r="B711" s="25"/>
      <c r="C711" s="25"/>
      <c r="D711" s="1"/>
      <c r="E711" s="21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9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28"/>
      <c r="BB711" s="28"/>
      <c r="BC711" s="28"/>
      <c r="BD711" s="28"/>
      <c r="BE711" s="28"/>
      <c r="BF711" s="28"/>
      <c r="BG711" s="28"/>
      <c r="BH711" s="28"/>
      <c r="BI711" s="28"/>
      <c r="BJ711" s="28"/>
      <c r="BK711" s="28"/>
      <c r="BL711" s="28"/>
      <c r="BM711" s="28"/>
      <c r="BN711" s="28"/>
      <c r="BO711" s="28"/>
      <c r="BP711" s="28"/>
      <c r="BQ711" s="28"/>
      <c r="BR711" s="28"/>
      <c r="BS711" s="28"/>
      <c r="BT711" s="28"/>
      <c r="BU711" s="28"/>
      <c r="BV711" s="28"/>
      <c r="BW711" s="28"/>
      <c r="BX711" s="28"/>
      <c r="BY711" s="28"/>
      <c r="BZ711" s="28"/>
      <c r="CA711" s="28"/>
      <c r="CB711" s="28"/>
      <c r="CC711" s="28"/>
      <c r="CD711" s="28"/>
      <c r="CE711" s="30"/>
      <c r="CF711" s="30"/>
    </row>
    <row r="712" spans="1:84" ht="15" thickBot="1" x14ac:dyDescent="0.35">
      <c r="A712" s="1"/>
      <c r="B712" s="25"/>
      <c r="C712" s="25"/>
      <c r="D712" s="1"/>
      <c r="E712" s="21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9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28"/>
      <c r="BB712" s="28"/>
      <c r="BC712" s="28"/>
      <c r="BD712" s="28"/>
      <c r="BE712" s="28"/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/>
      <c r="BT712" s="28"/>
      <c r="BU712" s="28"/>
      <c r="BV712" s="28"/>
      <c r="BW712" s="28"/>
      <c r="BX712" s="28"/>
      <c r="BY712" s="28"/>
      <c r="BZ712" s="28"/>
      <c r="CA712" s="28"/>
      <c r="CB712" s="28"/>
      <c r="CC712" s="28"/>
      <c r="CD712" s="28"/>
      <c r="CE712" s="30"/>
      <c r="CF712" s="30"/>
    </row>
    <row r="713" spans="1:84" ht="15" thickBot="1" x14ac:dyDescent="0.35">
      <c r="A713" s="1"/>
      <c r="B713" s="25"/>
      <c r="C713" s="25"/>
      <c r="D713" s="1"/>
      <c r="E713" s="21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9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28"/>
      <c r="BB713" s="28"/>
      <c r="BC713" s="28"/>
      <c r="BD713" s="28"/>
      <c r="BE713" s="28"/>
      <c r="BF713" s="28"/>
      <c r="BG713" s="28"/>
      <c r="BH713" s="28"/>
      <c r="BI713" s="28"/>
      <c r="BJ713" s="28"/>
      <c r="BK713" s="28"/>
      <c r="BL713" s="28"/>
      <c r="BM713" s="28"/>
      <c r="BN713" s="28"/>
      <c r="BO713" s="28"/>
      <c r="BP713" s="28"/>
      <c r="BQ713" s="28"/>
      <c r="BR713" s="28"/>
      <c r="BS713" s="28"/>
      <c r="BT713" s="28"/>
      <c r="BU713" s="28"/>
      <c r="BV713" s="28"/>
      <c r="BW713" s="28"/>
      <c r="BX713" s="28"/>
      <c r="BY713" s="28"/>
      <c r="BZ713" s="28"/>
      <c r="CA713" s="28"/>
      <c r="CB713" s="28"/>
      <c r="CC713" s="28"/>
      <c r="CD713" s="28"/>
      <c r="CE713" s="30"/>
      <c r="CF713" s="30"/>
    </row>
    <row r="714" spans="1:84" ht="15" thickBot="1" x14ac:dyDescent="0.35">
      <c r="A714" s="1"/>
      <c r="B714" s="25"/>
      <c r="C714" s="25"/>
      <c r="D714" s="1"/>
      <c r="E714" s="21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9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28"/>
      <c r="BB714" s="28"/>
      <c r="BC714" s="28"/>
      <c r="BD714" s="28"/>
      <c r="BE714" s="28"/>
      <c r="BF714" s="28"/>
      <c r="BG714" s="28"/>
      <c r="BH714" s="28"/>
      <c r="BI714" s="28"/>
      <c r="BJ714" s="28"/>
      <c r="BK714" s="28"/>
      <c r="BL714" s="28"/>
      <c r="BM714" s="28"/>
      <c r="BN714" s="28"/>
      <c r="BO714" s="28"/>
      <c r="BP714" s="28"/>
      <c r="BQ714" s="28"/>
      <c r="BR714" s="28"/>
      <c r="BS714" s="28"/>
      <c r="BT714" s="28"/>
      <c r="BU714" s="28"/>
      <c r="BV714" s="28"/>
      <c r="BW714" s="28"/>
      <c r="BX714" s="28"/>
      <c r="BY714" s="28"/>
      <c r="BZ714" s="28"/>
      <c r="CA714" s="28"/>
      <c r="CB714" s="28"/>
      <c r="CC714" s="28"/>
      <c r="CD714" s="28"/>
      <c r="CE714" s="30"/>
      <c r="CF714" s="30"/>
    </row>
    <row r="715" spans="1:84" ht="15" thickBot="1" x14ac:dyDescent="0.35">
      <c r="A715" s="1"/>
      <c r="B715" s="25"/>
      <c r="C715" s="25"/>
      <c r="D715" s="1"/>
      <c r="E715" s="21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9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28"/>
      <c r="BB715" s="28"/>
      <c r="BC715" s="28"/>
      <c r="BD715" s="28"/>
      <c r="BE715" s="28"/>
      <c r="BF715" s="28"/>
      <c r="BG715" s="28"/>
      <c r="BH715" s="28"/>
      <c r="BI715" s="28"/>
      <c r="BJ715" s="28"/>
      <c r="BK715" s="28"/>
      <c r="BL715" s="28"/>
      <c r="BM715" s="28"/>
      <c r="BN715" s="28"/>
      <c r="BO715" s="28"/>
      <c r="BP715" s="28"/>
      <c r="BQ715" s="28"/>
      <c r="BR715" s="28"/>
      <c r="BS715" s="28"/>
      <c r="BT715" s="28"/>
      <c r="BU715" s="28"/>
      <c r="BV715" s="28"/>
      <c r="BW715" s="28"/>
      <c r="BX715" s="28"/>
      <c r="BY715" s="28"/>
      <c r="BZ715" s="28"/>
      <c r="CA715" s="28"/>
      <c r="CB715" s="28"/>
      <c r="CC715" s="28"/>
      <c r="CD715" s="28"/>
      <c r="CE715" s="30"/>
      <c r="CF715" s="30"/>
    </row>
    <row r="716" spans="1:84" ht="15" thickBot="1" x14ac:dyDescent="0.35">
      <c r="A716" s="1"/>
      <c r="B716" s="25"/>
      <c r="C716" s="25"/>
      <c r="D716" s="1"/>
      <c r="E716" s="21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9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28"/>
      <c r="BB716" s="28"/>
      <c r="BC716" s="28"/>
      <c r="BD716" s="28"/>
      <c r="BE716" s="28"/>
      <c r="BF716" s="28"/>
      <c r="BG716" s="28"/>
      <c r="BH716" s="28"/>
      <c r="BI716" s="28"/>
      <c r="BJ716" s="28"/>
      <c r="BK716" s="28"/>
      <c r="BL716" s="28"/>
      <c r="BM716" s="28"/>
      <c r="BN716" s="28"/>
      <c r="BO716" s="28"/>
      <c r="BP716" s="28"/>
      <c r="BQ716" s="28"/>
      <c r="BR716" s="28"/>
      <c r="BS716" s="28"/>
      <c r="BT716" s="28"/>
      <c r="BU716" s="28"/>
      <c r="BV716" s="28"/>
      <c r="BW716" s="28"/>
      <c r="BX716" s="28"/>
      <c r="BY716" s="28"/>
      <c r="BZ716" s="28"/>
      <c r="CA716" s="28"/>
      <c r="CB716" s="28"/>
      <c r="CC716" s="28"/>
      <c r="CD716" s="28"/>
      <c r="CE716" s="30"/>
      <c r="CF716" s="30"/>
    </row>
    <row r="717" spans="1:84" ht="15" thickBot="1" x14ac:dyDescent="0.35">
      <c r="A717" s="1"/>
      <c r="B717" s="25"/>
      <c r="C717" s="25"/>
      <c r="D717" s="1"/>
      <c r="E717" s="21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9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28"/>
      <c r="BB717" s="28"/>
      <c r="BC717" s="28"/>
      <c r="BD717" s="28"/>
      <c r="BE717" s="28"/>
      <c r="BF717" s="28"/>
      <c r="BG717" s="28"/>
      <c r="BH717" s="28"/>
      <c r="BI717" s="28"/>
      <c r="BJ717" s="28"/>
      <c r="BK717" s="28"/>
      <c r="BL717" s="28"/>
      <c r="BM717" s="28"/>
      <c r="BN717" s="28"/>
      <c r="BO717" s="28"/>
      <c r="BP717" s="28"/>
      <c r="BQ717" s="28"/>
      <c r="BR717" s="28"/>
      <c r="BS717" s="28"/>
      <c r="BT717" s="28"/>
      <c r="BU717" s="28"/>
      <c r="BV717" s="28"/>
      <c r="BW717" s="28"/>
      <c r="BX717" s="28"/>
      <c r="BY717" s="28"/>
      <c r="BZ717" s="28"/>
      <c r="CA717" s="28"/>
      <c r="CB717" s="28"/>
      <c r="CC717" s="28"/>
      <c r="CD717" s="28"/>
      <c r="CE717" s="30"/>
      <c r="CF717" s="30"/>
    </row>
    <row r="718" spans="1:84" ht="15" thickBot="1" x14ac:dyDescent="0.35">
      <c r="A718" s="1"/>
      <c r="B718" s="25"/>
      <c r="C718" s="25"/>
      <c r="D718" s="1"/>
      <c r="E718" s="21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9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28"/>
      <c r="BB718" s="28"/>
      <c r="BC718" s="28"/>
      <c r="BD718" s="28"/>
      <c r="BE718" s="28"/>
      <c r="BF718" s="28"/>
      <c r="BG718" s="28"/>
      <c r="BH718" s="28"/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/>
      <c r="BT718" s="28"/>
      <c r="BU718" s="28"/>
      <c r="BV718" s="28"/>
      <c r="BW718" s="28"/>
      <c r="BX718" s="28"/>
      <c r="BY718" s="28"/>
      <c r="BZ718" s="28"/>
      <c r="CA718" s="28"/>
      <c r="CB718" s="28"/>
      <c r="CC718" s="28"/>
      <c r="CD718" s="28"/>
      <c r="CE718" s="30"/>
      <c r="CF718" s="30"/>
    </row>
    <row r="719" spans="1:84" ht="15" thickBot="1" x14ac:dyDescent="0.35">
      <c r="A719" s="1"/>
      <c r="B719" s="25"/>
      <c r="C719" s="25"/>
      <c r="D719" s="1"/>
      <c r="E719" s="21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9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28"/>
      <c r="BB719" s="28"/>
      <c r="BC719" s="28"/>
      <c r="BD719" s="28"/>
      <c r="BE719" s="28"/>
      <c r="BF719" s="28"/>
      <c r="BG719" s="28"/>
      <c r="BH719" s="28"/>
      <c r="BI719" s="28"/>
      <c r="BJ719" s="28"/>
      <c r="BK719" s="28"/>
      <c r="BL719" s="28"/>
      <c r="BM719" s="28"/>
      <c r="BN719" s="28"/>
      <c r="BO719" s="28"/>
      <c r="BP719" s="28"/>
      <c r="BQ719" s="28"/>
      <c r="BR719" s="28"/>
      <c r="BS719" s="28"/>
      <c r="BT719" s="28"/>
      <c r="BU719" s="28"/>
      <c r="BV719" s="28"/>
      <c r="BW719" s="28"/>
      <c r="BX719" s="28"/>
      <c r="BY719" s="28"/>
      <c r="BZ719" s="28"/>
      <c r="CA719" s="28"/>
      <c r="CB719" s="28"/>
      <c r="CC719" s="28"/>
      <c r="CD719" s="28"/>
      <c r="CE719" s="30"/>
      <c r="CF719" s="30"/>
    </row>
    <row r="720" spans="1:84" ht="15" thickBot="1" x14ac:dyDescent="0.35">
      <c r="A720" s="1"/>
      <c r="B720" s="25"/>
      <c r="C720" s="25"/>
      <c r="D720" s="1"/>
      <c r="E720" s="21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9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28"/>
      <c r="BB720" s="28"/>
      <c r="BC720" s="28"/>
      <c r="BD720" s="28"/>
      <c r="BE720" s="28"/>
      <c r="BF720" s="28"/>
      <c r="BG720" s="28"/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/>
      <c r="BT720" s="28"/>
      <c r="BU720" s="28"/>
      <c r="BV720" s="28"/>
      <c r="BW720" s="28"/>
      <c r="BX720" s="28"/>
      <c r="BY720" s="28"/>
      <c r="BZ720" s="28"/>
      <c r="CA720" s="28"/>
      <c r="CB720" s="28"/>
      <c r="CC720" s="28"/>
      <c r="CD720" s="28"/>
      <c r="CE720" s="30"/>
      <c r="CF720" s="30"/>
    </row>
    <row r="721" spans="1:84" ht="15" thickBot="1" x14ac:dyDescent="0.35">
      <c r="A721" s="1"/>
      <c r="B721" s="25"/>
      <c r="C721" s="25"/>
      <c r="D721" s="1"/>
      <c r="E721" s="21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9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28"/>
      <c r="BB721" s="28"/>
      <c r="BC721" s="28"/>
      <c r="BD721" s="28"/>
      <c r="BE721" s="28"/>
      <c r="BF721" s="28"/>
      <c r="BG721" s="28"/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/>
      <c r="BT721" s="28"/>
      <c r="BU721" s="28"/>
      <c r="BV721" s="28"/>
      <c r="BW721" s="28"/>
      <c r="BX721" s="28"/>
      <c r="BY721" s="28"/>
      <c r="BZ721" s="28"/>
      <c r="CA721" s="28"/>
      <c r="CB721" s="28"/>
      <c r="CC721" s="28"/>
      <c r="CD721" s="28"/>
      <c r="CE721" s="30"/>
      <c r="CF721" s="30"/>
    </row>
    <row r="722" spans="1:84" ht="15" thickBot="1" x14ac:dyDescent="0.35">
      <c r="A722" s="1"/>
      <c r="B722" s="25"/>
      <c r="C722" s="25"/>
      <c r="D722" s="1"/>
      <c r="E722" s="21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9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28"/>
      <c r="BB722" s="28"/>
      <c r="BC722" s="28"/>
      <c r="BD722" s="28"/>
      <c r="BE722" s="28"/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/>
      <c r="BT722" s="28"/>
      <c r="BU722" s="28"/>
      <c r="BV722" s="28"/>
      <c r="BW722" s="28"/>
      <c r="BX722" s="28"/>
      <c r="BY722" s="28"/>
      <c r="BZ722" s="28"/>
      <c r="CA722" s="28"/>
      <c r="CB722" s="28"/>
      <c r="CC722" s="28"/>
      <c r="CD722" s="28"/>
      <c r="CE722" s="30"/>
      <c r="CF722" s="30"/>
    </row>
    <row r="723" spans="1:84" ht="15" thickBot="1" x14ac:dyDescent="0.35">
      <c r="A723" s="1"/>
      <c r="B723" s="25"/>
      <c r="C723" s="25"/>
      <c r="D723" s="1"/>
      <c r="E723" s="21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9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28"/>
      <c r="BB723" s="28"/>
      <c r="BC723" s="28"/>
      <c r="BD723" s="28"/>
      <c r="BE723" s="28"/>
      <c r="BF723" s="28"/>
      <c r="BG723" s="28"/>
      <c r="BH723" s="28"/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  <c r="CE723" s="30"/>
      <c r="CF723" s="30"/>
    </row>
    <row r="724" spans="1:84" ht="15" thickBot="1" x14ac:dyDescent="0.35">
      <c r="A724" s="1"/>
      <c r="B724" s="25"/>
      <c r="C724" s="25"/>
      <c r="D724" s="1"/>
      <c r="E724" s="21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9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28"/>
      <c r="BB724" s="28"/>
      <c r="BC724" s="28"/>
      <c r="BD724" s="28"/>
      <c r="BE724" s="28"/>
      <c r="BF724" s="28"/>
      <c r="BG724" s="28"/>
      <c r="BH724" s="28"/>
      <c r="BI724" s="28"/>
      <c r="BJ724" s="28"/>
      <c r="BK724" s="28"/>
      <c r="BL724" s="28"/>
      <c r="BM724" s="28"/>
      <c r="BN724" s="28"/>
      <c r="BO724" s="28"/>
      <c r="BP724" s="28"/>
      <c r="BQ724" s="28"/>
      <c r="BR724" s="28"/>
      <c r="BS724" s="28"/>
      <c r="BT724" s="28"/>
      <c r="BU724" s="28"/>
      <c r="BV724" s="28"/>
      <c r="BW724" s="28"/>
      <c r="BX724" s="28"/>
      <c r="BY724" s="28"/>
      <c r="BZ724" s="28"/>
      <c r="CA724" s="28"/>
      <c r="CB724" s="28"/>
      <c r="CC724" s="28"/>
      <c r="CD724" s="28"/>
      <c r="CE724" s="30"/>
      <c r="CF724" s="30"/>
    </row>
    <row r="725" spans="1:84" ht="15" thickBot="1" x14ac:dyDescent="0.35">
      <c r="A725" s="1"/>
      <c r="B725" s="25"/>
      <c r="C725" s="25"/>
      <c r="D725" s="1"/>
      <c r="E725" s="21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9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28"/>
      <c r="BB725" s="28"/>
      <c r="BC725" s="28"/>
      <c r="BD725" s="28"/>
      <c r="BE725" s="28"/>
      <c r="BF725" s="28"/>
      <c r="BG725" s="28"/>
      <c r="BH725" s="28"/>
      <c r="BI725" s="28"/>
      <c r="BJ725" s="28"/>
      <c r="BK725" s="28"/>
      <c r="BL725" s="28"/>
      <c r="BM725" s="28"/>
      <c r="BN725" s="28"/>
      <c r="BO725" s="28"/>
      <c r="BP725" s="28"/>
      <c r="BQ725" s="28"/>
      <c r="BR725" s="28"/>
      <c r="BS725" s="28"/>
      <c r="BT725" s="28"/>
      <c r="BU725" s="28"/>
      <c r="BV725" s="28"/>
      <c r="BW725" s="28"/>
      <c r="BX725" s="28"/>
      <c r="BY725" s="28"/>
      <c r="BZ725" s="28"/>
      <c r="CA725" s="28"/>
      <c r="CB725" s="28"/>
      <c r="CC725" s="28"/>
      <c r="CD725" s="28"/>
      <c r="CE725" s="30"/>
      <c r="CF725" s="30"/>
    </row>
    <row r="726" spans="1:84" ht="15" thickBot="1" x14ac:dyDescent="0.35">
      <c r="A726" s="1"/>
      <c r="B726" s="25"/>
      <c r="C726" s="25"/>
      <c r="D726" s="1"/>
      <c r="E726" s="21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9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28"/>
      <c r="BB726" s="28"/>
      <c r="BC726" s="28"/>
      <c r="BD726" s="28"/>
      <c r="BE726" s="28"/>
      <c r="BF726" s="28"/>
      <c r="BG726" s="28"/>
      <c r="BH726" s="28"/>
      <c r="BI726" s="28"/>
      <c r="BJ726" s="28"/>
      <c r="BK726" s="28"/>
      <c r="BL726" s="28"/>
      <c r="BM726" s="28"/>
      <c r="BN726" s="28"/>
      <c r="BO726" s="28"/>
      <c r="BP726" s="28"/>
      <c r="BQ726" s="28"/>
      <c r="BR726" s="28"/>
      <c r="BS726" s="28"/>
      <c r="BT726" s="28"/>
      <c r="BU726" s="28"/>
      <c r="BV726" s="28"/>
      <c r="BW726" s="28"/>
      <c r="BX726" s="28"/>
      <c r="BY726" s="28"/>
      <c r="BZ726" s="28"/>
      <c r="CA726" s="28"/>
      <c r="CB726" s="28"/>
      <c r="CC726" s="28"/>
      <c r="CD726" s="28"/>
      <c r="CE726" s="30"/>
      <c r="CF726" s="30"/>
    </row>
    <row r="727" spans="1:84" ht="15" thickBot="1" x14ac:dyDescent="0.35">
      <c r="A727" s="1"/>
      <c r="B727" s="25"/>
      <c r="C727" s="25"/>
      <c r="D727" s="1"/>
      <c r="E727" s="21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9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28"/>
      <c r="BB727" s="28"/>
      <c r="BC727" s="28"/>
      <c r="BD727" s="28"/>
      <c r="BE727" s="28"/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/>
      <c r="BT727" s="28"/>
      <c r="BU727" s="28"/>
      <c r="BV727" s="28"/>
      <c r="BW727" s="28"/>
      <c r="BX727" s="28"/>
      <c r="BY727" s="28"/>
      <c r="BZ727" s="28"/>
      <c r="CA727" s="28"/>
      <c r="CB727" s="28"/>
      <c r="CC727" s="28"/>
      <c r="CD727" s="28"/>
      <c r="CE727" s="30"/>
      <c r="CF727" s="30"/>
    </row>
    <row r="728" spans="1:84" ht="15" thickBot="1" x14ac:dyDescent="0.35">
      <c r="A728" s="1"/>
      <c r="B728" s="25"/>
      <c r="C728" s="25"/>
      <c r="D728" s="1"/>
      <c r="E728" s="21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9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28"/>
      <c r="BB728" s="28"/>
      <c r="BC728" s="28"/>
      <c r="BD728" s="28"/>
      <c r="BE728" s="28"/>
      <c r="BF728" s="28"/>
      <c r="BG728" s="28"/>
      <c r="BH728" s="28"/>
      <c r="BI728" s="28"/>
      <c r="BJ728" s="28"/>
      <c r="BK728" s="28"/>
      <c r="BL728" s="28"/>
      <c r="BM728" s="28"/>
      <c r="BN728" s="28"/>
      <c r="BO728" s="28"/>
      <c r="BP728" s="28"/>
      <c r="BQ728" s="28"/>
      <c r="BR728" s="28"/>
      <c r="BS728" s="28"/>
      <c r="BT728" s="28"/>
      <c r="BU728" s="28"/>
      <c r="BV728" s="28"/>
      <c r="BW728" s="28"/>
      <c r="BX728" s="28"/>
      <c r="BY728" s="28"/>
      <c r="BZ728" s="28"/>
      <c r="CA728" s="28"/>
      <c r="CB728" s="28"/>
      <c r="CC728" s="28"/>
      <c r="CD728" s="28"/>
      <c r="CE728" s="30"/>
      <c r="CF728" s="30"/>
    </row>
    <row r="729" spans="1:84" ht="15" thickBot="1" x14ac:dyDescent="0.35">
      <c r="A729" s="1"/>
      <c r="B729" s="25"/>
      <c r="C729" s="25"/>
      <c r="D729" s="1"/>
      <c r="E729" s="21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9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30"/>
      <c r="CF729" s="30"/>
    </row>
    <row r="730" spans="1:84" ht="15" thickBot="1" x14ac:dyDescent="0.35">
      <c r="A730" s="1"/>
      <c r="B730" s="25"/>
      <c r="C730" s="25"/>
      <c r="D730" s="1"/>
      <c r="E730" s="21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9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30"/>
      <c r="CF730" s="30"/>
    </row>
    <row r="731" spans="1:84" ht="15" thickBot="1" x14ac:dyDescent="0.35">
      <c r="A731" s="1"/>
      <c r="B731" s="25"/>
      <c r="C731" s="25"/>
      <c r="D731" s="1"/>
      <c r="E731" s="21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9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28"/>
      <c r="BB731" s="28"/>
      <c r="BC731" s="28"/>
      <c r="BD731" s="28"/>
      <c r="BE731" s="28"/>
      <c r="BF731" s="28"/>
      <c r="BG731" s="28"/>
      <c r="BH731" s="28"/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8"/>
      <c r="BX731" s="28"/>
      <c r="BY731" s="28"/>
      <c r="BZ731" s="28"/>
      <c r="CA731" s="28"/>
      <c r="CB731" s="28"/>
      <c r="CC731" s="28"/>
      <c r="CD731" s="28"/>
      <c r="CE731" s="30"/>
      <c r="CF731" s="30"/>
    </row>
    <row r="732" spans="1:84" ht="15" thickBot="1" x14ac:dyDescent="0.35">
      <c r="A732" s="1"/>
      <c r="B732" s="25"/>
      <c r="C732" s="25"/>
      <c r="D732" s="1"/>
      <c r="E732" s="21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9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28"/>
      <c r="BB732" s="28"/>
      <c r="BC732" s="28"/>
      <c r="BD732" s="28"/>
      <c r="BE732" s="28"/>
      <c r="BF732" s="28"/>
      <c r="BG732" s="28"/>
      <c r="BH732" s="28"/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8"/>
      <c r="BX732" s="28"/>
      <c r="BY732" s="28"/>
      <c r="BZ732" s="28"/>
      <c r="CA732" s="28"/>
      <c r="CB732" s="28"/>
      <c r="CC732" s="28"/>
      <c r="CD732" s="28"/>
      <c r="CE732" s="30"/>
      <c r="CF732" s="30"/>
    </row>
    <row r="733" spans="1:84" ht="15" thickBot="1" x14ac:dyDescent="0.35">
      <c r="A733" s="1"/>
      <c r="B733" s="25"/>
      <c r="C733" s="25"/>
      <c r="D733" s="1"/>
      <c r="E733" s="21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9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28"/>
      <c r="BB733" s="28"/>
      <c r="BC733" s="28"/>
      <c r="BD733" s="28"/>
      <c r="BE733" s="28"/>
      <c r="BF733" s="28"/>
      <c r="BG733" s="28"/>
      <c r="BH733" s="28"/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8"/>
      <c r="BX733" s="28"/>
      <c r="BY733" s="28"/>
      <c r="BZ733" s="28"/>
      <c r="CA733" s="28"/>
      <c r="CB733" s="28"/>
      <c r="CC733" s="28"/>
      <c r="CD733" s="28"/>
      <c r="CE733" s="30"/>
      <c r="CF733" s="30"/>
    </row>
    <row r="734" spans="1:84" ht="15" thickBot="1" x14ac:dyDescent="0.35">
      <c r="A734" s="1"/>
      <c r="B734" s="25"/>
      <c r="C734" s="25"/>
      <c r="D734" s="1"/>
      <c r="E734" s="21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9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8"/>
      <c r="BX734" s="28"/>
      <c r="BY734" s="28"/>
      <c r="BZ734" s="28"/>
      <c r="CA734" s="28"/>
      <c r="CB734" s="28"/>
      <c r="CC734" s="28"/>
      <c r="CD734" s="28"/>
      <c r="CE734" s="30"/>
      <c r="CF734" s="30"/>
    </row>
    <row r="735" spans="1:84" ht="15" thickBot="1" x14ac:dyDescent="0.35">
      <c r="A735" s="1"/>
      <c r="B735" s="25"/>
      <c r="C735" s="25"/>
      <c r="D735" s="1"/>
      <c r="E735" s="21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9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28"/>
      <c r="BB735" s="28"/>
      <c r="BC735" s="28"/>
      <c r="BD735" s="28"/>
      <c r="BE735" s="28"/>
      <c r="BF735" s="28"/>
      <c r="BG735" s="28"/>
      <c r="BH735" s="28"/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8"/>
      <c r="BX735" s="28"/>
      <c r="BY735" s="28"/>
      <c r="BZ735" s="28"/>
      <c r="CA735" s="28"/>
      <c r="CB735" s="28"/>
      <c r="CC735" s="28"/>
      <c r="CD735" s="28"/>
      <c r="CE735" s="30"/>
      <c r="CF735" s="30"/>
    </row>
    <row r="736" spans="1:84" ht="15" thickBot="1" x14ac:dyDescent="0.35">
      <c r="A736" s="1"/>
      <c r="B736" s="25"/>
      <c r="C736" s="25"/>
      <c r="D736" s="1"/>
      <c r="E736" s="21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9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28"/>
      <c r="BB736" s="28"/>
      <c r="BC736" s="28"/>
      <c r="BD736" s="28"/>
      <c r="BE736" s="28"/>
      <c r="BF736" s="28"/>
      <c r="BG736" s="28"/>
      <c r="BH736" s="28"/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/>
      <c r="BT736" s="28"/>
      <c r="BU736" s="28"/>
      <c r="BV736" s="28"/>
      <c r="BW736" s="28"/>
      <c r="BX736" s="28"/>
      <c r="BY736" s="28"/>
      <c r="BZ736" s="28"/>
      <c r="CA736" s="28"/>
      <c r="CB736" s="28"/>
      <c r="CC736" s="28"/>
      <c r="CD736" s="28"/>
      <c r="CE736" s="30"/>
      <c r="CF736" s="30"/>
    </row>
    <row r="737" spans="1:84" ht="15" thickBot="1" x14ac:dyDescent="0.35">
      <c r="A737" s="1"/>
      <c r="B737" s="25"/>
      <c r="C737" s="25"/>
      <c r="D737" s="1"/>
      <c r="E737" s="21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9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28"/>
      <c r="BB737" s="28"/>
      <c r="BC737" s="28"/>
      <c r="BD737" s="28"/>
      <c r="BE737" s="28"/>
      <c r="BF737" s="28"/>
      <c r="BG737" s="28"/>
      <c r="BH737" s="28"/>
      <c r="BI737" s="28"/>
      <c r="BJ737" s="28"/>
      <c r="BK737" s="28"/>
      <c r="BL737" s="28"/>
      <c r="BM737" s="28"/>
      <c r="BN737" s="28"/>
      <c r="BO737" s="28"/>
      <c r="BP737" s="28"/>
      <c r="BQ737" s="28"/>
      <c r="BR737" s="28"/>
      <c r="BS737" s="28"/>
      <c r="BT737" s="28"/>
      <c r="BU737" s="28"/>
      <c r="BV737" s="28"/>
      <c r="BW737" s="28"/>
      <c r="BX737" s="28"/>
      <c r="BY737" s="28"/>
      <c r="BZ737" s="28"/>
      <c r="CA737" s="28"/>
      <c r="CB737" s="28"/>
      <c r="CC737" s="28"/>
      <c r="CD737" s="28"/>
      <c r="CE737" s="30"/>
      <c r="CF737" s="30"/>
    </row>
    <row r="738" spans="1:84" ht="15" thickBot="1" x14ac:dyDescent="0.35">
      <c r="A738" s="1"/>
      <c r="B738" s="25"/>
      <c r="C738" s="25"/>
      <c r="D738" s="1"/>
      <c r="E738" s="21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9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28"/>
      <c r="BB738" s="28"/>
      <c r="BC738" s="28"/>
      <c r="BD738" s="28"/>
      <c r="BE738" s="28"/>
      <c r="BF738" s="28"/>
      <c r="BG738" s="28"/>
      <c r="BH738" s="28"/>
      <c r="BI738" s="28"/>
      <c r="BJ738" s="28"/>
      <c r="BK738" s="28"/>
      <c r="BL738" s="28"/>
      <c r="BM738" s="28"/>
      <c r="BN738" s="28"/>
      <c r="BO738" s="28"/>
      <c r="BP738" s="28"/>
      <c r="BQ738" s="28"/>
      <c r="BR738" s="28"/>
      <c r="BS738" s="28"/>
      <c r="BT738" s="28"/>
      <c r="BU738" s="28"/>
      <c r="BV738" s="28"/>
      <c r="BW738" s="28"/>
      <c r="BX738" s="28"/>
      <c r="BY738" s="28"/>
      <c r="BZ738" s="28"/>
      <c r="CA738" s="28"/>
      <c r="CB738" s="28"/>
      <c r="CC738" s="28"/>
      <c r="CD738" s="28"/>
      <c r="CE738" s="30"/>
      <c r="CF738" s="30"/>
    </row>
    <row r="739" spans="1:84" ht="15" thickBot="1" x14ac:dyDescent="0.35">
      <c r="A739" s="1"/>
      <c r="B739" s="25"/>
      <c r="C739" s="25"/>
      <c r="D739" s="1"/>
      <c r="E739" s="21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9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28"/>
      <c r="BB739" s="28"/>
      <c r="BC739" s="28"/>
      <c r="BD739" s="28"/>
      <c r="BE739" s="28"/>
      <c r="BF739" s="28"/>
      <c r="BG739" s="28"/>
      <c r="BH739" s="28"/>
      <c r="BI739" s="28"/>
      <c r="BJ739" s="28"/>
      <c r="BK739" s="28"/>
      <c r="BL739" s="28"/>
      <c r="BM739" s="28"/>
      <c r="BN739" s="28"/>
      <c r="BO739" s="28"/>
      <c r="BP739" s="28"/>
      <c r="BQ739" s="28"/>
      <c r="BR739" s="28"/>
      <c r="BS739" s="28"/>
      <c r="BT739" s="28"/>
      <c r="BU739" s="28"/>
      <c r="BV739" s="28"/>
      <c r="BW739" s="28"/>
      <c r="BX739" s="28"/>
      <c r="BY739" s="28"/>
      <c r="BZ739" s="28"/>
      <c r="CA739" s="28"/>
      <c r="CB739" s="28"/>
      <c r="CC739" s="28"/>
      <c r="CD739" s="28"/>
      <c r="CE739" s="30"/>
      <c r="CF739" s="30"/>
    </row>
    <row r="740" spans="1:84" ht="15" thickBot="1" x14ac:dyDescent="0.35">
      <c r="A740" s="1"/>
      <c r="B740" s="25"/>
      <c r="C740" s="25"/>
      <c r="D740" s="1"/>
      <c r="E740" s="21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9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28"/>
      <c r="BB740" s="28"/>
      <c r="BC740" s="28"/>
      <c r="BD740" s="28"/>
      <c r="BE740" s="28"/>
      <c r="BF740" s="28"/>
      <c r="BG740" s="28"/>
      <c r="BH740" s="28"/>
      <c r="BI740" s="28"/>
      <c r="BJ740" s="28"/>
      <c r="BK740" s="28"/>
      <c r="BL740" s="28"/>
      <c r="BM740" s="28"/>
      <c r="BN740" s="28"/>
      <c r="BO740" s="28"/>
      <c r="BP740" s="28"/>
      <c r="BQ740" s="28"/>
      <c r="BR740" s="28"/>
      <c r="BS740" s="28"/>
      <c r="BT740" s="28"/>
      <c r="BU740" s="28"/>
      <c r="BV740" s="28"/>
      <c r="BW740" s="28"/>
      <c r="BX740" s="28"/>
      <c r="BY740" s="28"/>
      <c r="BZ740" s="28"/>
      <c r="CA740" s="28"/>
      <c r="CB740" s="28"/>
      <c r="CC740" s="28"/>
      <c r="CD740" s="28"/>
      <c r="CE740" s="30"/>
      <c r="CF740" s="30"/>
    </row>
    <row r="741" spans="1:84" ht="15" thickBot="1" x14ac:dyDescent="0.35">
      <c r="A741" s="1"/>
      <c r="B741" s="25"/>
      <c r="C741" s="25"/>
      <c r="D741" s="1"/>
      <c r="E741" s="21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9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28"/>
      <c r="BB741" s="28"/>
      <c r="BC741" s="28"/>
      <c r="BD741" s="28"/>
      <c r="BE741" s="28"/>
      <c r="BF741" s="28"/>
      <c r="BG741" s="28"/>
      <c r="BH741" s="28"/>
      <c r="BI741" s="28"/>
      <c r="BJ741" s="28"/>
      <c r="BK741" s="28"/>
      <c r="BL741" s="28"/>
      <c r="BM741" s="28"/>
      <c r="BN741" s="28"/>
      <c r="BO741" s="28"/>
      <c r="BP741" s="28"/>
      <c r="BQ741" s="28"/>
      <c r="BR741" s="28"/>
      <c r="BS741" s="28"/>
      <c r="BT741" s="28"/>
      <c r="BU741" s="28"/>
      <c r="BV741" s="28"/>
      <c r="BW741" s="28"/>
      <c r="BX741" s="28"/>
      <c r="BY741" s="28"/>
      <c r="BZ741" s="28"/>
      <c r="CA741" s="28"/>
      <c r="CB741" s="28"/>
      <c r="CC741" s="28"/>
      <c r="CD741" s="28"/>
      <c r="CE741" s="30"/>
      <c r="CF741" s="30"/>
    </row>
    <row r="742" spans="1:84" ht="15" thickBot="1" x14ac:dyDescent="0.35">
      <c r="A742" s="1"/>
      <c r="B742" s="25"/>
      <c r="C742" s="25"/>
      <c r="D742" s="1"/>
      <c r="E742" s="21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9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28"/>
      <c r="BB742" s="28"/>
      <c r="BC742" s="28"/>
      <c r="BD742" s="28"/>
      <c r="BE742" s="28"/>
      <c r="BF742" s="28"/>
      <c r="BG742" s="28"/>
      <c r="BH742" s="28"/>
      <c r="BI742" s="28"/>
      <c r="BJ742" s="28"/>
      <c r="BK742" s="28"/>
      <c r="BL742" s="28"/>
      <c r="BM742" s="28"/>
      <c r="BN742" s="28"/>
      <c r="BO742" s="28"/>
      <c r="BP742" s="28"/>
      <c r="BQ742" s="28"/>
      <c r="BR742" s="28"/>
      <c r="BS742" s="28"/>
      <c r="BT742" s="28"/>
      <c r="BU742" s="28"/>
      <c r="BV742" s="28"/>
      <c r="BW742" s="28"/>
      <c r="BX742" s="28"/>
      <c r="BY742" s="28"/>
      <c r="BZ742" s="28"/>
      <c r="CA742" s="28"/>
      <c r="CB742" s="28"/>
      <c r="CC742" s="28"/>
      <c r="CD742" s="28"/>
      <c r="CE742" s="30"/>
      <c r="CF742" s="30"/>
    </row>
    <row r="743" spans="1:84" ht="15" thickBot="1" x14ac:dyDescent="0.35">
      <c r="A743" s="1"/>
      <c r="B743" s="25"/>
      <c r="C743" s="25"/>
      <c r="D743" s="1"/>
      <c r="E743" s="21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9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28"/>
      <c r="BB743" s="28"/>
      <c r="BC743" s="28"/>
      <c r="BD743" s="28"/>
      <c r="BE743" s="28"/>
      <c r="BF743" s="28"/>
      <c r="BG743" s="28"/>
      <c r="BH743" s="28"/>
      <c r="BI743" s="28"/>
      <c r="BJ743" s="28"/>
      <c r="BK743" s="28"/>
      <c r="BL743" s="28"/>
      <c r="BM743" s="28"/>
      <c r="BN743" s="28"/>
      <c r="BO743" s="28"/>
      <c r="BP743" s="28"/>
      <c r="BQ743" s="28"/>
      <c r="BR743" s="28"/>
      <c r="BS743" s="28"/>
      <c r="BT743" s="28"/>
      <c r="BU743" s="28"/>
      <c r="BV743" s="28"/>
      <c r="BW743" s="28"/>
      <c r="BX743" s="28"/>
      <c r="BY743" s="28"/>
      <c r="BZ743" s="28"/>
      <c r="CA743" s="28"/>
      <c r="CB743" s="28"/>
      <c r="CC743" s="28"/>
      <c r="CD743" s="28"/>
      <c r="CE743" s="30"/>
      <c r="CF743" s="30"/>
    </row>
    <row r="744" spans="1:84" ht="15" thickBot="1" x14ac:dyDescent="0.35">
      <c r="A744" s="1"/>
      <c r="B744" s="25"/>
      <c r="C744" s="25"/>
      <c r="D744" s="1"/>
      <c r="E744" s="21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9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28"/>
      <c r="BB744" s="28"/>
      <c r="BC744" s="28"/>
      <c r="BD744" s="28"/>
      <c r="BE744" s="28"/>
      <c r="BF744" s="28"/>
      <c r="BG744" s="28"/>
      <c r="BH744" s="28"/>
      <c r="BI744" s="28"/>
      <c r="BJ744" s="28"/>
      <c r="BK744" s="28"/>
      <c r="BL744" s="28"/>
      <c r="BM744" s="28"/>
      <c r="BN744" s="28"/>
      <c r="BO744" s="28"/>
      <c r="BP744" s="28"/>
      <c r="BQ744" s="28"/>
      <c r="BR744" s="28"/>
      <c r="BS744" s="28"/>
      <c r="BT744" s="28"/>
      <c r="BU744" s="28"/>
      <c r="BV744" s="28"/>
      <c r="BW744" s="28"/>
      <c r="BX744" s="28"/>
      <c r="BY744" s="28"/>
      <c r="BZ744" s="28"/>
      <c r="CA744" s="28"/>
      <c r="CB744" s="28"/>
      <c r="CC744" s="28"/>
      <c r="CD744" s="28"/>
      <c r="CE744" s="30"/>
      <c r="CF744" s="30"/>
    </row>
    <row r="745" spans="1:84" ht="15" thickBot="1" x14ac:dyDescent="0.35">
      <c r="A745" s="1"/>
      <c r="B745" s="25"/>
      <c r="C745" s="25"/>
      <c r="D745" s="1"/>
      <c r="E745" s="21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9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28"/>
      <c r="BB745" s="28"/>
      <c r="BC745" s="28"/>
      <c r="BD745" s="28"/>
      <c r="BE745" s="28"/>
      <c r="BF745" s="28"/>
      <c r="BG745" s="28"/>
      <c r="BH745" s="28"/>
      <c r="BI745" s="28"/>
      <c r="BJ745" s="28"/>
      <c r="BK745" s="28"/>
      <c r="BL745" s="28"/>
      <c r="BM745" s="28"/>
      <c r="BN745" s="28"/>
      <c r="BO745" s="28"/>
      <c r="BP745" s="28"/>
      <c r="BQ745" s="28"/>
      <c r="BR745" s="28"/>
      <c r="BS745" s="28"/>
      <c r="BT745" s="28"/>
      <c r="BU745" s="28"/>
      <c r="BV745" s="28"/>
      <c r="BW745" s="28"/>
      <c r="BX745" s="28"/>
      <c r="BY745" s="28"/>
      <c r="BZ745" s="28"/>
      <c r="CA745" s="28"/>
      <c r="CB745" s="28"/>
      <c r="CC745" s="28"/>
      <c r="CD745" s="28"/>
      <c r="CE745" s="30"/>
      <c r="CF745" s="30"/>
    </row>
    <row r="746" spans="1:84" ht="15" thickBot="1" x14ac:dyDescent="0.35">
      <c r="A746" s="1"/>
      <c r="B746" s="25"/>
      <c r="C746" s="25"/>
      <c r="D746" s="1"/>
      <c r="E746" s="21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9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28"/>
      <c r="BB746" s="28"/>
      <c r="BC746" s="28"/>
      <c r="BD746" s="28"/>
      <c r="BE746" s="28"/>
      <c r="BF746" s="28"/>
      <c r="BG746" s="28"/>
      <c r="BH746" s="28"/>
      <c r="BI746" s="28"/>
      <c r="BJ746" s="28"/>
      <c r="BK746" s="28"/>
      <c r="BL746" s="28"/>
      <c r="BM746" s="28"/>
      <c r="BN746" s="28"/>
      <c r="BO746" s="28"/>
      <c r="BP746" s="28"/>
      <c r="BQ746" s="28"/>
      <c r="BR746" s="28"/>
      <c r="BS746" s="28"/>
      <c r="BT746" s="28"/>
      <c r="BU746" s="28"/>
      <c r="BV746" s="28"/>
      <c r="BW746" s="28"/>
      <c r="BX746" s="28"/>
      <c r="BY746" s="28"/>
      <c r="BZ746" s="28"/>
      <c r="CA746" s="28"/>
      <c r="CB746" s="28"/>
      <c r="CC746" s="28"/>
      <c r="CD746" s="28"/>
      <c r="CE746" s="30"/>
      <c r="CF746" s="30"/>
    </row>
    <row r="747" spans="1:84" ht="15" thickBot="1" x14ac:dyDescent="0.35">
      <c r="A747" s="1"/>
      <c r="B747" s="25"/>
      <c r="C747" s="25"/>
      <c r="D747" s="1"/>
      <c r="E747" s="21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9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28"/>
      <c r="BB747" s="28"/>
      <c r="BC747" s="28"/>
      <c r="BD747" s="28"/>
      <c r="BE747" s="28"/>
      <c r="BF747" s="28"/>
      <c r="BG747" s="28"/>
      <c r="BH747" s="28"/>
      <c r="BI747" s="28"/>
      <c r="BJ747" s="28"/>
      <c r="BK747" s="28"/>
      <c r="BL747" s="28"/>
      <c r="BM747" s="28"/>
      <c r="BN747" s="28"/>
      <c r="BO747" s="28"/>
      <c r="BP747" s="28"/>
      <c r="BQ747" s="28"/>
      <c r="BR747" s="28"/>
      <c r="BS747" s="28"/>
      <c r="BT747" s="28"/>
      <c r="BU747" s="28"/>
      <c r="BV747" s="28"/>
      <c r="BW747" s="28"/>
      <c r="BX747" s="28"/>
      <c r="BY747" s="28"/>
      <c r="BZ747" s="28"/>
      <c r="CA747" s="28"/>
      <c r="CB747" s="28"/>
      <c r="CC747" s="28"/>
      <c r="CD747" s="28"/>
      <c r="CE747" s="30"/>
      <c r="CF747" s="30"/>
    </row>
    <row r="748" spans="1:84" ht="15" thickBot="1" x14ac:dyDescent="0.35">
      <c r="A748" s="1"/>
      <c r="B748" s="25"/>
      <c r="C748" s="25"/>
      <c r="D748" s="1"/>
      <c r="E748" s="21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9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28"/>
      <c r="BB748" s="28"/>
      <c r="BC748" s="28"/>
      <c r="BD748" s="28"/>
      <c r="BE748" s="28"/>
      <c r="BF748" s="28"/>
      <c r="BG748" s="28"/>
      <c r="BH748" s="28"/>
      <c r="BI748" s="28"/>
      <c r="BJ748" s="28"/>
      <c r="BK748" s="28"/>
      <c r="BL748" s="28"/>
      <c r="BM748" s="28"/>
      <c r="BN748" s="28"/>
      <c r="BO748" s="28"/>
      <c r="BP748" s="28"/>
      <c r="BQ748" s="28"/>
      <c r="BR748" s="28"/>
      <c r="BS748" s="28"/>
      <c r="BT748" s="28"/>
      <c r="BU748" s="28"/>
      <c r="BV748" s="28"/>
      <c r="BW748" s="28"/>
      <c r="BX748" s="28"/>
      <c r="BY748" s="28"/>
      <c r="BZ748" s="28"/>
      <c r="CA748" s="28"/>
      <c r="CB748" s="28"/>
      <c r="CC748" s="28"/>
      <c r="CD748" s="28"/>
      <c r="CE748" s="30"/>
      <c r="CF748" s="30"/>
    </row>
    <row r="749" spans="1:84" ht="15" thickBot="1" x14ac:dyDescent="0.35">
      <c r="A749" s="1"/>
      <c r="B749" s="25"/>
      <c r="C749" s="25"/>
      <c r="D749" s="1"/>
      <c r="E749" s="21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9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28"/>
      <c r="BB749" s="28"/>
      <c r="BC749" s="28"/>
      <c r="BD749" s="28"/>
      <c r="BE749" s="28"/>
      <c r="BF749" s="28"/>
      <c r="BG749" s="28"/>
      <c r="BH749" s="28"/>
      <c r="BI749" s="28"/>
      <c r="BJ749" s="28"/>
      <c r="BK749" s="28"/>
      <c r="BL749" s="28"/>
      <c r="BM749" s="28"/>
      <c r="BN749" s="28"/>
      <c r="BO749" s="28"/>
      <c r="BP749" s="28"/>
      <c r="BQ749" s="28"/>
      <c r="BR749" s="28"/>
      <c r="BS749" s="28"/>
      <c r="BT749" s="28"/>
      <c r="BU749" s="28"/>
      <c r="BV749" s="28"/>
      <c r="BW749" s="28"/>
      <c r="BX749" s="28"/>
      <c r="BY749" s="28"/>
      <c r="BZ749" s="28"/>
      <c r="CA749" s="28"/>
      <c r="CB749" s="28"/>
      <c r="CC749" s="28"/>
      <c r="CD749" s="28"/>
      <c r="CE749" s="30"/>
      <c r="CF749" s="30"/>
    </row>
    <row r="750" spans="1:84" ht="15" thickBot="1" x14ac:dyDescent="0.35">
      <c r="A750" s="1"/>
      <c r="B750" s="25"/>
      <c r="C750" s="25"/>
      <c r="D750" s="1"/>
      <c r="E750" s="21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9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28"/>
      <c r="BB750" s="28"/>
      <c r="BC750" s="28"/>
      <c r="BD750" s="28"/>
      <c r="BE750" s="28"/>
      <c r="BF750" s="28"/>
      <c r="BG750" s="28"/>
      <c r="BH750" s="28"/>
      <c r="BI750" s="28"/>
      <c r="BJ750" s="28"/>
      <c r="BK750" s="28"/>
      <c r="BL750" s="28"/>
      <c r="BM750" s="28"/>
      <c r="BN750" s="28"/>
      <c r="BO750" s="28"/>
      <c r="BP750" s="28"/>
      <c r="BQ750" s="28"/>
      <c r="BR750" s="28"/>
      <c r="BS750" s="28"/>
      <c r="BT750" s="28"/>
      <c r="BU750" s="28"/>
      <c r="BV750" s="28"/>
      <c r="BW750" s="28"/>
      <c r="BX750" s="28"/>
      <c r="BY750" s="28"/>
      <c r="BZ750" s="28"/>
      <c r="CA750" s="28"/>
      <c r="CB750" s="28"/>
      <c r="CC750" s="28"/>
      <c r="CD750" s="28"/>
      <c r="CE750" s="30"/>
      <c r="CF750" s="30"/>
    </row>
    <row r="751" spans="1:84" ht="15" thickBot="1" x14ac:dyDescent="0.35">
      <c r="A751" s="1"/>
      <c r="B751" s="25"/>
      <c r="C751" s="25"/>
      <c r="D751" s="1"/>
      <c r="E751" s="21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9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28"/>
      <c r="BB751" s="28"/>
      <c r="BC751" s="28"/>
      <c r="BD751" s="28"/>
      <c r="BE751" s="28"/>
      <c r="BF751" s="28"/>
      <c r="BG751" s="28"/>
      <c r="BH751" s="28"/>
      <c r="BI751" s="28"/>
      <c r="BJ751" s="28"/>
      <c r="BK751" s="28"/>
      <c r="BL751" s="28"/>
      <c r="BM751" s="28"/>
      <c r="BN751" s="28"/>
      <c r="BO751" s="28"/>
      <c r="BP751" s="28"/>
      <c r="BQ751" s="28"/>
      <c r="BR751" s="28"/>
      <c r="BS751" s="28"/>
      <c r="BT751" s="28"/>
      <c r="BU751" s="28"/>
      <c r="BV751" s="28"/>
      <c r="BW751" s="28"/>
      <c r="BX751" s="28"/>
      <c r="BY751" s="28"/>
      <c r="BZ751" s="28"/>
      <c r="CA751" s="28"/>
      <c r="CB751" s="28"/>
      <c r="CC751" s="28"/>
      <c r="CD751" s="28"/>
      <c r="CE751" s="30"/>
      <c r="CF751" s="30"/>
    </row>
    <row r="752" spans="1:84" ht="15" thickBot="1" x14ac:dyDescent="0.35">
      <c r="A752" s="1"/>
      <c r="B752" s="25"/>
      <c r="C752" s="25"/>
      <c r="D752" s="1"/>
      <c r="E752" s="21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9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28"/>
      <c r="BB752" s="28"/>
      <c r="BC752" s="28"/>
      <c r="BD752" s="28"/>
      <c r="BE752" s="28"/>
      <c r="BF752" s="28"/>
      <c r="BG752" s="28"/>
      <c r="BH752" s="28"/>
      <c r="BI752" s="28"/>
      <c r="BJ752" s="28"/>
      <c r="BK752" s="28"/>
      <c r="BL752" s="28"/>
      <c r="BM752" s="28"/>
      <c r="BN752" s="28"/>
      <c r="BO752" s="28"/>
      <c r="BP752" s="28"/>
      <c r="BQ752" s="28"/>
      <c r="BR752" s="28"/>
      <c r="BS752" s="28"/>
      <c r="BT752" s="28"/>
      <c r="BU752" s="28"/>
      <c r="BV752" s="28"/>
      <c r="BW752" s="28"/>
      <c r="BX752" s="28"/>
      <c r="BY752" s="28"/>
      <c r="BZ752" s="28"/>
      <c r="CA752" s="28"/>
      <c r="CB752" s="28"/>
      <c r="CC752" s="28"/>
      <c r="CD752" s="28"/>
      <c r="CE752" s="30"/>
      <c r="CF752" s="30"/>
    </row>
    <row r="753" spans="1:84" ht="15" thickBot="1" x14ac:dyDescent="0.35">
      <c r="A753" s="1"/>
      <c r="B753" s="25"/>
      <c r="C753" s="25"/>
      <c r="D753" s="1"/>
      <c r="E753" s="21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9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28"/>
      <c r="BB753" s="28"/>
      <c r="BC753" s="28"/>
      <c r="BD753" s="28"/>
      <c r="BE753" s="28"/>
      <c r="BF753" s="28"/>
      <c r="BG753" s="28"/>
      <c r="BH753" s="28"/>
      <c r="BI753" s="28"/>
      <c r="BJ753" s="28"/>
      <c r="BK753" s="28"/>
      <c r="BL753" s="28"/>
      <c r="BM753" s="28"/>
      <c r="BN753" s="28"/>
      <c r="BO753" s="28"/>
      <c r="BP753" s="28"/>
      <c r="BQ753" s="28"/>
      <c r="BR753" s="28"/>
      <c r="BS753" s="28"/>
      <c r="BT753" s="28"/>
      <c r="BU753" s="28"/>
      <c r="BV753" s="28"/>
      <c r="BW753" s="28"/>
      <c r="BX753" s="28"/>
      <c r="BY753" s="28"/>
      <c r="BZ753" s="28"/>
      <c r="CA753" s="28"/>
      <c r="CB753" s="28"/>
      <c r="CC753" s="28"/>
      <c r="CD753" s="28"/>
      <c r="CE753" s="30"/>
      <c r="CF753" s="30"/>
    </row>
    <row r="754" spans="1:84" ht="15" thickBot="1" x14ac:dyDescent="0.35">
      <c r="A754" s="1"/>
      <c r="B754" s="25"/>
      <c r="C754" s="25"/>
      <c r="D754" s="1"/>
      <c r="E754" s="21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9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  <c r="AU754" s="28"/>
      <c r="AV754" s="28"/>
      <c r="AW754" s="28"/>
      <c r="AX754" s="28"/>
      <c r="AY754" s="28"/>
      <c r="AZ754" s="28"/>
      <c r="BA754" s="28"/>
      <c r="BB754" s="28"/>
      <c r="BC754" s="28"/>
      <c r="BD754" s="28"/>
      <c r="BE754" s="28"/>
      <c r="BF754" s="28"/>
      <c r="BG754" s="28"/>
      <c r="BH754" s="28"/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/>
      <c r="BT754" s="28"/>
      <c r="BU754" s="28"/>
      <c r="BV754" s="28"/>
      <c r="BW754" s="28"/>
      <c r="BX754" s="28"/>
      <c r="BY754" s="28"/>
      <c r="BZ754" s="28"/>
      <c r="CA754" s="28"/>
      <c r="CB754" s="28"/>
      <c r="CC754" s="28"/>
      <c r="CD754" s="28"/>
      <c r="CE754" s="30"/>
      <c r="CF754" s="30"/>
    </row>
    <row r="755" spans="1:84" ht="15" thickBot="1" x14ac:dyDescent="0.35">
      <c r="A755" s="1"/>
      <c r="B755" s="25"/>
      <c r="C755" s="25"/>
      <c r="D755" s="1"/>
      <c r="E755" s="21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9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  <c r="AU755" s="28"/>
      <c r="AV755" s="28"/>
      <c r="AW755" s="28"/>
      <c r="AX755" s="28"/>
      <c r="AY755" s="28"/>
      <c r="AZ755" s="28"/>
      <c r="BA755" s="28"/>
      <c r="BB755" s="28"/>
      <c r="BC755" s="28"/>
      <c r="BD755" s="28"/>
      <c r="BE755" s="28"/>
      <c r="BF755" s="28"/>
      <c r="BG755" s="28"/>
      <c r="BH755" s="28"/>
      <c r="BI755" s="28"/>
      <c r="BJ755" s="28"/>
      <c r="BK755" s="28"/>
      <c r="BL755" s="28"/>
      <c r="BM755" s="28"/>
      <c r="BN755" s="28"/>
      <c r="BO755" s="28"/>
      <c r="BP755" s="28"/>
      <c r="BQ755" s="28"/>
      <c r="BR755" s="28"/>
      <c r="BS755" s="28"/>
      <c r="BT755" s="28"/>
      <c r="BU755" s="28"/>
      <c r="BV755" s="28"/>
      <c r="BW755" s="28"/>
      <c r="BX755" s="28"/>
      <c r="BY755" s="28"/>
      <c r="BZ755" s="28"/>
      <c r="CA755" s="28"/>
      <c r="CB755" s="28"/>
      <c r="CC755" s="28"/>
      <c r="CD755" s="28"/>
      <c r="CE755" s="30"/>
      <c r="CF755" s="30"/>
    </row>
    <row r="756" spans="1:84" ht="15" thickBot="1" x14ac:dyDescent="0.35">
      <c r="A756" s="1"/>
      <c r="B756" s="25"/>
      <c r="C756" s="25"/>
      <c r="D756" s="1"/>
      <c r="E756" s="21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9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8"/>
      <c r="BW756" s="28"/>
      <c r="BX756" s="28"/>
      <c r="BY756" s="28"/>
      <c r="BZ756" s="28"/>
      <c r="CA756" s="28"/>
      <c r="CB756" s="28"/>
      <c r="CC756" s="28"/>
      <c r="CD756" s="28"/>
      <c r="CE756" s="30"/>
      <c r="CF756" s="30"/>
    </row>
    <row r="757" spans="1:84" ht="15" thickBot="1" x14ac:dyDescent="0.35">
      <c r="A757" s="1"/>
      <c r="B757" s="25"/>
      <c r="C757" s="25"/>
      <c r="D757" s="1"/>
      <c r="E757" s="21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9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8"/>
      <c r="BW757" s="28"/>
      <c r="BX757" s="28"/>
      <c r="BY757" s="28"/>
      <c r="BZ757" s="28"/>
      <c r="CA757" s="28"/>
      <c r="CB757" s="28"/>
      <c r="CC757" s="28"/>
      <c r="CD757" s="28"/>
      <c r="CE757" s="30"/>
      <c r="CF757" s="30"/>
    </row>
    <row r="758" spans="1:84" ht="15" thickBot="1" x14ac:dyDescent="0.35">
      <c r="A758" s="1"/>
      <c r="B758" s="25"/>
      <c r="C758" s="25"/>
      <c r="D758" s="1"/>
      <c r="E758" s="21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9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8"/>
      <c r="BW758" s="28"/>
      <c r="BX758" s="28"/>
      <c r="BY758" s="28"/>
      <c r="BZ758" s="28"/>
      <c r="CA758" s="28"/>
      <c r="CB758" s="28"/>
      <c r="CC758" s="28"/>
      <c r="CD758" s="28"/>
      <c r="CE758" s="30"/>
      <c r="CF758" s="30"/>
    </row>
    <row r="759" spans="1:84" ht="15" thickBot="1" x14ac:dyDescent="0.35">
      <c r="A759" s="1"/>
      <c r="B759" s="25"/>
      <c r="C759" s="25"/>
      <c r="D759" s="1"/>
      <c r="E759" s="21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9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8"/>
      <c r="BW759" s="28"/>
      <c r="BX759" s="28"/>
      <c r="BY759" s="28"/>
      <c r="BZ759" s="28"/>
      <c r="CA759" s="28"/>
      <c r="CB759" s="28"/>
      <c r="CC759" s="28"/>
      <c r="CD759" s="28"/>
      <c r="CE759" s="30"/>
      <c r="CF759" s="30"/>
    </row>
    <row r="760" spans="1:84" ht="15" thickBot="1" x14ac:dyDescent="0.35">
      <c r="A760" s="1"/>
      <c r="B760" s="25"/>
      <c r="C760" s="25"/>
      <c r="D760" s="1"/>
      <c r="E760" s="21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9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8"/>
      <c r="BW760" s="28"/>
      <c r="BX760" s="28"/>
      <c r="BY760" s="28"/>
      <c r="BZ760" s="28"/>
      <c r="CA760" s="28"/>
      <c r="CB760" s="28"/>
      <c r="CC760" s="28"/>
      <c r="CD760" s="28"/>
      <c r="CE760" s="30"/>
      <c r="CF760" s="30"/>
    </row>
    <row r="761" spans="1:84" ht="15" thickBot="1" x14ac:dyDescent="0.35">
      <c r="A761" s="1"/>
      <c r="B761" s="25"/>
      <c r="C761" s="25"/>
      <c r="D761" s="1"/>
      <c r="E761" s="21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9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8"/>
      <c r="BW761" s="28"/>
      <c r="BX761" s="28"/>
      <c r="BY761" s="28"/>
      <c r="BZ761" s="28"/>
      <c r="CA761" s="28"/>
      <c r="CB761" s="28"/>
      <c r="CC761" s="28"/>
      <c r="CD761" s="28"/>
      <c r="CE761" s="30"/>
      <c r="CF761" s="30"/>
    </row>
    <row r="762" spans="1:84" ht="15" thickBot="1" x14ac:dyDescent="0.35">
      <c r="A762" s="1"/>
      <c r="B762" s="25"/>
      <c r="C762" s="25"/>
      <c r="D762" s="1"/>
      <c r="E762" s="21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9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  <c r="AU762" s="28"/>
      <c r="AV762" s="28"/>
      <c r="AW762" s="28"/>
      <c r="AX762" s="28"/>
      <c r="AY762" s="28"/>
      <c r="AZ762" s="28"/>
      <c r="BA762" s="28"/>
      <c r="BB762" s="28"/>
      <c r="BC762" s="28"/>
      <c r="BD762" s="28"/>
      <c r="BE762" s="28"/>
      <c r="BF762" s="28"/>
      <c r="BG762" s="28"/>
      <c r="BH762" s="28"/>
      <c r="BI762" s="28"/>
      <c r="BJ762" s="28"/>
      <c r="BK762" s="28"/>
      <c r="BL762" s="28"/>
      <c r="BM762" s="28"/>
      <c r="BN762" s="28"/>
      <c r="BO762" s="28"/>
      <c r="BP762" s="28"/>
      <c r="BQ762" s="28"/>
      <c r="BR762" s="28"/>
      <c r="BS762" s="28"/>
      <c r="BT762" s="28"/>
      <c r="BU762" s="28"/>
      <c r="BV762" s="28"/>
      <c r="BW762" s="28"/>
      <c r="BX762" s="28"/>
      <c r="BY762" s="28"/>
      <c r="BZ762" s="28"/>
      <c r="CA762" s="28"/>
      <c r="CB762" s="28"/>
      <c r="CC762" s="28"/>
      <c r="CD762" s="28"/>
      <c r="CE762" s="30"/>
      <c r="CF762" s="30"/>
    </row>
    <row r="763" spans="1:84" ht="15" thickBot="1" x14ac:dyDescent="0.35">
      <c r="A763" s="1"/>
      <c r="B763" s="25"/>
      <c r="C763" s="25"/>
      <c r="D763" s="1"/>
      <c r="E763" s="21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9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  <c r="AU763" s="28"/>
      <c r="AV763" s="28"/>
      <c r="AW763" s="28"/>
      <c r="AX763" s="28"/>
      <c r="AY763" s="28"/>
      <c r="AZ763" s="28"/>
      <c r="BA763" s="28"/>
      <c r="BB763" s="28"/>
      <c r="BC763" s="28"/>
      <c r="BD763" s="28"/>
      <c r="BE763" s="28"/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/>
      <c r="BT763" s="28"/>
      <c r="BU763" s="28"/>
      <c r="BV763" s="28"/>
      <c r="BW763" s="28"/>
      <c r="BX763" s="28"/>
      <c r="BY763" s="28"/>
      <c r="BZ763" s="28"/>
      <c r="CA763" s="28"/>
      <c r="CB763" s="28"/>
      <c r="CC763" s="28"/>
      <c r="CD763" s="28"/>
      <c r="CE763" s="30"/>
      <c r="CF763" s="30"/>
    </row>
    <row r="764" spans="1:84" ht="15" thickBot="1" x14ac:dyDescent="0.35">
      <c r="A764" s="1"/>
      <c r="B764" s="25"/>
      <c r="C764" s="25"/>
      <c r="D764" s="1"/>
      <c r="E764" s="21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9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  <c r="AU764" s="28"/>
      <c r="AV764" s="28"/>
      <c r="AW764" s="28"/>
      <c r="AX764" s="28"/>
      <c r="AY764" s="28"/>
      <c r="AZ764" s="28"/>
      <c r="BA764" s="28"/>
      <c r="BB764" s="28"/>
      <c r="BC764" s="28"/>
      <c r="BD764" s="28"/>
      <c r="BE764" s="28"/>
      <c r="BF764" s="28"/>
      <c r="BG764" s="28"/>
      <c r="BH764" s="28"/>
      <c r="BI764" s="28"/>
      <c r="BJ764" s="28"/>
      <c r="BK764" s="28"/>
      <c r="BL764" s="28"/>
      <c r="BM764" s="28"/>
      <c r="BN764" s="28"/>
      <c r="BO764" s="28"/>
      <c r="BP764" s="28"/>
      <c r="BQ764" s="28"/>
      <c r="BR764" s="28"/>
      <c r="BS764" s="28"/>
      <c r="BT764" s="28"/>
      <c r="BU764" s="28"/>
      <c r="BV764" s="28"/>
      <c r="BW764" s="28"/>
      <c r="BX764" s="28"/>
      <c r="BY764" s="28"/>
      <c r="BZ764" s="28"/>
      <c r="CA764" s="28"/>
      <c r="CB764" s="28"/>
      <c r="CC764" s="28"/>
      <c r="CD764" s="28"/>
      <c r="CE764" s="30"/>
      <c r="CF764" s="30"/>
    </row>
    <row r="765" spans="1:84" ht="15" thickBot="1" x14ac:dyDescent="0.35">
      <c r="A765" s="1"/>
      <c r="B765" s="25"/>
      <c r="C765" s="25"/>
      <c r="D765" s="1"/>
      <c r="E765" s="21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9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8"/>
      <c r="BW765" s="28"/>
      <c r="BX765" s="28"/>
      <c r="BY765" s="28"/>
      <c r="BZ765" s="28"/>
      <c r="CA765" s="28"/>
      <c r="CB765" s="28"/>
      <c r="CC765" s="28"/>
      <c r="CD765" s="28"/>
      <c r="CE765" s="30"/>
      <c r="CF765" s="30"/>
    </row>
    <row r="766" spans="1:84" ht="15" thickBot="1" x14ac:dyDescent="0.35">
      <c r="A766" s="1"/>
      <c r="B766" s="25"/>
      <c r="C766" s="25"/>
      <c r="D766" s="1"/>
      <c r="E766" s="21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9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8"/>
      <c r="BW766" s="28"/>
      <c r="BX766" s="28"/>
      <c r="BY766" s="28"/>
      <c r="BZ766" s="28"/>
      <c r="CA766" s="28"/>
      <c r="CB766" s="28"/>
      <c r="CC766" s="28"/>
      <c r="CD766" s="28"/>
      <c r="CE766" s="30"/>
      <c r="CF766" s="30"/>
    </row>
    <row r="767" spans="1:84" ht="15" thickBot="1" x14ac:dyDescent="0.35">
      <c r="A767" s="1"/>
      <c r="B767" s="25"/>
      <c r="C767" s="25"/>
      <c r="D767" s="1"/>
      <c r="E767" s="21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9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8"/>
      <c r="BW767" s="28"/>
      <c r="BX767" s="28"/>
      <c r="BY767" s="28"/>
      <c r="BZ767" s="28"/>
      <c r="CA767" s="28"/>
      <c r="CB767" s="28"/>
      <c r="CC767" s="28"/>
      <c r="CD767" s="28"/>
      <c r="CE767" s="30"/>
      <c r="CF767" s="30"/>
    </row>
    <row r="768" spans="1:84" ht="15" thickBot="1" x14ac:dyDescent="0.35">
      <c r="A768" s="1"/>
      <c r="B768" s="25"/>
      <c r="C768" s="25"/>
      <c r="D768" s="1"/>
      <c r="E768" s="21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9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8"/>
      <c r="BW768" s="28"/>
      <c r="BX768" s="28"/>
      <c r="BY768" s="28"/>
      <c r="BZ768" s="28"/>
      <c r="CA768" s="28"/>
      <c r="CB768" s="28"/>
      <c r="CC768" s="28"/>
      <c r="CD768" s="28"/>
      <c r="CE768" s="30"/>
      <c r="CF768" s="30"/>
    </row>
    <row r="769" spans="1:84" ht="15" thickBot="1" x14ac:dyDescent="0.35">
      <c r="A769" s="1"/>
      <c r="B769" s="25"/>
      <c r="C769" s="25"/>
      <c r="D769" s="1"/>
      <c r="E769" s="21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9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8"/>
      <c r="BW769" s="28"/>
      <c r="BX769" s="28"/>
      <c r="BY769" s="28"/>
      <c r="BZ769" s="28"/>
      <c r="CA769" s="28"/>
      <c r="CB769" s="28"/>
      <c r="CC769" s="28"/>
      <c r="CD769" s="28"/>
      <c r="CE769" s="30"/>
      <c r="CF769" s="30"/>
    </row>
    <row r="770" spans="1:84" ht="15" thickBot="1" x14ac:dyDescent="0.35">
      <c r="A770" s="1"/>
      <c r="B770" s="25"/>
      <c r="C770" s="25"/>
      <c r="D770" s="1"/>
      <c r="E770" s="21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9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8"/>
      <c r="BW770" s="28"/>
      <c r="BX770" s="28"/>
      <c r="BY770" s="28"/>
      <c r="BZ770" s="28"/>
      <c r="CA770" s="28"/>
      <c r="CB770" s="28"/>
      <c r="CC770" s="28"/>
      <c r="CD770" s="28"/>
      <c r="CE770" s="30"/>
      <c r="CF770" s="30"/>
    </row>
    <row r="771" spans="1:84" ht="15" thickBot="1" x14ac:dyDescent="0.35">
      <c r="A771" s="1"/>
      <c r="B771" s="25"/>
      <c r="C771" s="25"/>
      <c r="D771" s="1"/>
      <c r="E771" s="21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9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8"/>
      <c r="BW771" s="28"/>
      <c r="BX771" s="28"/>
      <c r="BY771" s="28"/>
      <c r="BZ771" s="28"/>
      <c r="CA771" s="28"/>
      <c r="CB771" s="28"/>
      <c r="CC771" s="28"/>
      <c r="CD771" s="28"/>
      <c r="CE771" s="30"/>
      <c r="CF771" s="30"/>
    </row>
    <row r="772" spans="1:84" ht="15" thickBot="1" x14ac:dyDescent="0.35">
      <c r="A772" s="1"/>
      <c r="B772" s="25"/>
      <c r="C772" s="25"/>
      <c r="D772" s="1"/>
      <c r="E772" s="21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9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8"/>
      <c r="BW772" s="28"/>
      <c r="BX772" s="28"/>
      <c r="BY772" s="28"/>
      <c r="BZ772" s="28"/>
      <c r="CA772" s="28"/>
      <c r="CB772" s="28"/>
      <c r="CC772" s="28"/>
      <c r="CD772" s="28"/>
      <c r="CE772" s="30"/>
      <c r="CF772" s="30"/>
    </row>
    <row r="773" spans="1:84" ht="15" thickBot="1" x14ac:dyDescent="0.35">
      <c r="A773" s="1"/>
      <c r="B773" s="25"/>
      <c r="C773" s="25"/>
      <c r="D773" s="1"/>
      <c r="E773" s="21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9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8"/>
      <c r="BW773" s="28"/>
      <c r="BX773" s="28"/>
      <c r="BY773" s="28"/>
      <c r="BZ773" s="28"/>
      <c r="CA773" s="28"/>
      <c r="CB773" s="28"/>
      <c r="CC773" s="28"/>
      <c r="CD773" s="28"/>
      <c r="CE773" s="30"/>
      <c r="CF773" s="30"/>
    </row>
    <row r="774" spans="1:84" ht="15" thickBot="1" x14ac:dyDescent="0.35">
      <c r="A774" s="1"/>
      <c r="B774" s="25"/>
      <c r="C774" s="25"/>
      <c r="D774" s="1"/>
      <c r="E774" s="21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9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  <c r="AU774" s="28"/>
      <c r="AV774" s="28"/>
      <c r="AW774" s="28"/>
      <c r="AX774" s="28"/>
      <c r="AY774" s="28"/>
      <c r="AZ774" s="28"/>
      <c r="BA774" s="28"/>
      <c r="BB774" s="28"/>
      <c r="BC774" s="28"/>
      <c r="BD774" s="28"/>
      <c r="BE774" s="28"/>
      <c r="BF774" s="28"/>
      <c r="BG774" s="28"/>
      <c r="BH774" s="28"/>
      <c r="BI774" s="28"/>
      <c r="BJ774" s="28"/>
      <c r="BK774" s="28"/>
      <c r="BL774" s="28"/>
      <c r="BM774" s="28"/>
      <c r="BN774" s="28"/>
      <c r="BO774" s="28"/>
      <c r="BP774" s="28"/>
      <c r="BQ774" s="28"/>
      <c r="BR774" s="28"/>
      <c r="BS774" s="28"/>
      <c r="BT774" s="28"/>
      <c r="BU774" s="28"/>
      <c r="BV774" s="28"/>
      <c r="BW774" s="28"/>
      <c r="BX774" s="28"/>
      <c r="BY774" s="28"/>
      <c r="BZ774" s="28"/>
      <c r="CA774" s="28"/>
      <c r="CB774" s="28"/>
      <c r="CC774" s="28"/>
      <c r="CD774" s="28"/>
      <c r="CE774" s="30"/>
      <c r="CF774" s="30"/>
    </row>
    <row r="775" spans="1:84" ht="15" thickBot="1" x14ac:dyDescent="0.35">
      <c r="A775" s="1"/>
      <c r="B775" s="25"/>
      <c r="C775" s="25"/>
      <c r="D775" s="1"/>
      <c r="E775" s="21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9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  <c r="AU775" s="28"/>
      <c r="AV775" s="28"/>
      <c r="AW775" s="28"/>
      <c r="AX775" s="28"/>
      <c r="AY775" s="28"/>
      <c r="AZ775" s="28"/>
      <c r="BA775" s="28"/>
      <c r="BB775" s="28"/>
      <c r="BC775" s="28"/>
      <c r="BD775" s="28"/>
      <c r="BE775" s="28"/>
      <c r="BF775" s="28"/>
      <c r="BG775" s="28"/>
      <c r="BH775" s="28"/>
      <c r="BI775" s="28"/>
      <c r="BJ775" s="28"/>
      <c r="BK775" s="28"/>
      <c r="BL775" s="28"/>
      <c r="BM775" s="28"/>
      <c r="BN775" s="28"/>
      <c r="BO775" s="28"/>
      <c r="BP775" s="28"/>
      <c r="BQ775" s="28"/>
      <c r="BR775" s="28"/>
      <c r="BS775" s="28"/>
      <c r="BT775" s="28"/>
      <c r="BU775" s="28"/>
      <c r="BV775" s="28"/>
      <c r="BW775" s="28"/>
      <c r="BX775" s="28"/>
      <c r="BY775" s="28"/>
      <c r="BZ775" s="28"/>
      <c r="CA775" s="28"/>
      <c r="CB775" s="28"/>
      <c r="CC775" s="28"/>
      <c r="CD775" s="28"/>
      <c r="CE775" s="30"/>
      <c r="CF775" s="30"/>
    </row>
    <row r="776" spans="1:84" ht="15" thickBot="1" x14ac:dyDescent="0.35">
      <c r="A776" s="1"/>
      <c r="B776" s="25"/>
      <c r="C776" s="25"/>
      <c r="D776" s="1"/>
      <c r="E776" s="21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9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  <c r="AU776" s="28"/>
      <c r="AV776" s="28"/>
      <c r="AW776" s="28"/>
      <c r="AX776" s="28"/>
      <c r="AY776" s="28"/>
      <c r="AZ776" s="28"/>
      <c r="BA776" s="28"/>
      <c r="BB776" s="28"/>
      <c r="BC776" s="28"/>
      <c r="BD776" s="28"/>
      <c r="BE776" s="28"/>
      <c r="BF776" s="28"/>
      <c r="BG776" s="28"/>
      <c r="BH776" s="28"/>
      <c r="BI776" s="28"/>
      <c r="BJ776" s="28"/>
      <c r="BK776" s="28"/>
      <c r="BL776" s="28"/>
      <c r="BM776" s="28"/>
      <c r="BN776" s="28"/>
      <c r="BO776" s="28"/>
      <c r="BP776" s="28"/>
      <c r="BQ776" s="28"/>
      <c r="BR776" s="28"/>
      <c r="BS776" s="28"/>
      <c r="BT776" s="28"/>
      <c r="BU776" s="28"/>
      <c r="BV776" s="28"/>
      <c r="BW776" s="28"/>
      <c r="BX776" s="28"/>
      <c r="BY776" s="28"/>
      <c r="BZ776" s="28"/>
      <c r="CA776" s="28"/>
      <c r="CB776" s="28"/>
      <c r="CC776" s="28"/>
      <c r="CD776" s="28"/>
      <c r="CE776" s="30"/>
      <c r="CF776" s="30"/>
    </row>
    <row r="777" spans="1:84" ht="15" thickBot="1" x14ac:dyDescent="0.35">
      <c r="A777" s="1"/>
      <c r="B777" s="25"/>
      <c r="C777" s="25"/>
      <c r="D777" s="1"/>
      <c r="E777" s="21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9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  <c r="AU777" s="28"/>
      <c r="AV777" s="28"/>
      <c r="AW777" s="28"/>
      <c r="AX777" s="28"/>
      <c r="AY777" s="28"/>
      <c r="AZ777" s="28"/>
      <c r="BA777" s="28"/>
      <c r="BB777" s="28"/>
      <c r="BC777" s="28"/>
      <c r="BD777" s="28"/>
      <c r="BE777" s="28"/>
      <c r="BF777" s="28"/>
      <c r="BG777" s="28"/>
      <c r="BH777" s="28"/>
      <c r="BI777" s="28"/>
      <c r="BJ777" s="28"/>
      <c r="BK777" s="28"/>
      <c r="BL777" s="28"/>
      <c r="BM777" s="28"/>
      <c r="BN777" s="28"/>
      <c r="BO777" s="28"/>
      <c r="BP777" s="28"/>
      <c r="BQ777" s="28"/>
      <c r="BR777" s="28"/>
      <c r="BS777" s="28"/>
      <c r="BT777" s="28"/>
      <c r="BU777" s="28"/>
      <c r="BV777" s="28"/>
      <c r="BW777" s="28"/>
      <c r="BX777" s="28"/>
      <c r="BY777" s="28"/>
      <c r="BZ777" s="28"/>
      <c r="CA777" s="28"/>
      <c r="CB777" s="28"/>
      <c r="CC777" s="28"/>
      <c r="CD777" s="28"/>
      <c r="CE777" s="30"/>
      <c r="CF777" s="30"/>
    </row>
    <row r="778" spans="1:84" ht="15" thickBot="1" x14ac:dyDescent="0.35">
      <c r="A778" s="1"/>
      <c r="B778" s="25"/>
      <c r="C778" s="25"/>
      <c r="D778" s="1"/>
      <c r="E778" s="21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9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  <c r="AU778" s="28"/>
      <c r="AV778" s="28"/>
      <c r="AW778" s="28"/>
      <c r="AX778" s="28"/>
      <c r="AY778" s="28"/>
      <c r="AZ778" s="28"/>
      <c r="BA778" s="28"/>
      <c r="BB778" s="28"/>
      <c r="BC778" s="28"/>
      <c r="BD778" s="28"/>
      <c r="BE778" s="28"/>
      <c r="BF778" s="28"/>
      <c r="BG778" s="28"/>
      <c r="BH778" s="28"/>
      <c r="BI778" s="28"/>
      <c r="BJ778" s="28"/>
      <c r="BK778" s="28"/>
      <c r="BL778" s="28"/>
      <c r="BM778" s="28"/>
      <c r="BN778" s="28"/>
      <c r="BO778" s="28"/>
      <c r="BP778" s="28"/>
      <c r="BQ778" s="28"/>
      <c r="BR778" s="28"/>
      <c r="BS778" s="28"/>
      <c r="BT778" s="28"/>
      <c r="BU778" s="28"/>
      <c r="BV778" s="28"/>
      <c r="BW778" s="28"/>
      <c r="BX778" s="28"/>
      <c r="BY778" s="28"/>
      <c r="BZ778" s="28"/>
      <c r="CA778" s="28"/>
      <c r="CB778" s="28"/>
      <c r="CC778" s="28"/>
      <c r="CD778" s="28"/>
      <c r="CE778" s="30"/>
      <c r="CF778" s="30"/>
    </row>
    <row r="779" spans="1:84" ht="15" thickBot="1" x14ac:dyDescent="0.35">
      <c r="A779" s="1"/>
      <c r="B779" s="25"/>
      <c r="C779" s="25"/>
      <c r="D779" s="1"/>
      <c r="E779" s="21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9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  <c r="AU779" s="28"/>
      <c r="AV779" s="28"/>
      <c r="AW779" s="28"/>
      <c r="AX779" s="28"/>
      <c r="AY779" s="28"/>
      <c r="AZ779" s="28"/>
      <c r="BA779" s="28"/>
      <c r="BB779" s="28"/>
      <c r="BC779" s="28"/>
      <c r="BD779" s="28"/>
      <c r="BE779" s="28"/>
      <c r="BF779" s="28"/>
      <c r="BG779" s="28"/>
      <c r="BH779" s="28"/>
      <c r="BI779" s="28"/>
      <c r="BJ779" s="28"/>
      <c r="BK779" s="28"/>
      <c r="BL779" s="28"/>
      <c r="BM779" s="28"/>
      <c r="BN779" s="28"/>
      <c r="BO779" s="28"/>
      <c r="BP779" s="28"/>
      <c r="BQ779" s="28"/>
      <c r="BR779" s="28"/>
      <c r="BS779" s="28"/>
      <c r="BT779" s="28"/>
      <c r="BU779" s="28"/>
      <c r="BV779" s="28"/>
      <c r="BW779" s="28"/>
      <c r="BX779" s="28"/>
      <c r="BY779" s="28"/>
      <c r="BZ779" s="28"/>
      <c r="CA779" s="28"/>
      <c r="CB779" s="28"/>
      <c r="CC779" s="28"/>
      <c r="CD779" s="28"/>
      <c r="CE779" s="30"/>
      <c r="CF779" s="30"/>
    </row>
    <row r="780" spans="1:84" ht="15" thickBot="1" x14ac:dyDescent="0.35">
      <c r="A780" s="1"/>
      <c r="B780" s="25"/>
      <c r="C780" s="25"/>
      <c r="D780" s="1"/>
      <c r="E780" s="21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9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  <c r="AU780" s="28"/>
      <c r="AV780" s="28"/>
      <c r="AW780" s="28"/>
      <c r="AX780" s="28"/>
      <c r="AY780" s="28"/>
      <c r="AZ780" s="28"/>
      <c r="BA780" s="28"/>
      <c r="BB780" s="28"/>
      <c r="BC780" s="28"/>
      <c r="BD780" s="28"/>
      <c r="BE780" s="28"/>
      <c r="BF780" s="28"/>
      <c r="BG780" s="28"/>
      <c r="BH780" s="28"/>
      <c r="BI780" s="28"/>
      <c r="BJ780" s="28"/>
      <c r="BK780" s="28"/>
      <c r="BL780" s="28"/>
      <c r="BM780" s="28"/>
      <c r="BN780" s="28"/>
      <c r="BO780" s="28"/>
      <c r="BP780" s="28"/>
      <c r="BQ780" s="28"/>
      <c r="BR780" s="28"/>
      <c r="BS780" s="28"/>
      <c r="BT780" s="28"/>
      <c r="BU780" s="28"/>
      <c r="BV780" s="28"/>
      <c r="BW780" s="28"/>
      <c r="BX780" s="28"/>
      <c r="BY780" s="28"/>
      <c r="BZ780" s="28"/>
      <c r="CA780" s="28"/>
      <c r="CB780" s="28"/>
      <c r="CC780" s="28"/>
      <c r="CD780" s="28"/>
      <c r="CE780" s="30"/>
      <c r="CF780" s="30"/>
    </row>
    <row r="781" spans="1:84" ht="15" thickBot="1" x14ac:dyDescent="0.35">
      <c r="A781" s="1"/>
      <c r="B781" s="25"/>
      <c r="C781" s="25"/>
      <c r="D781" s="1"/>
      <c r="E781" s="21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9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  <c r="AU781" s="28"/>
      <c r="AV781" s="28"/>
      <c r="AW781" s="28"/>
      <c r="AX781" s="28"/>
      <c r="AY781" s="28"/>
      <c r="AZ781" s="28"/>
      <c r="BA781" s="28"/>
      <c r="BB781" s="28"/>
      <c r="BC781" s="28"/>
      <c r="BD781" s="28"/>
      <c r="BE781" s="28"/>
      <c r="BF781" s="28"/>
      <c r="BG781" s="28"/>
      <c r="BH781" s="28"/>
      <c r="BI781" s="28"/>
      <c r="BJ781" s="28"/>
      <c r="BK781" s="28"/>
      <c r="BL781" s="28"/>
      <c r="BM781" s="28"/>
      <c r="BN781" s="28"/>
      <c r="BO781" s="28"/>
      <c r="BP781" s="28"/>
      <c r="BQ781" s="28"/>
      <c r="BR781" s="28"/>
      <c r="BS781" s="28"/>
      <c r="BT781" s="28"/>
      <c r="BU781" s="28"/>
      <c r="BV781" s="28"/>
      <c r="BW781" s="28"/>
      <c r="BX781" s="28"/>
      <c r="BY781" s="28"/>
      <c r="BZ781" s="28"/>
      <c r="CA781" s="28"/>
      <c r="CB781" s="28"/>
      <c r="CC781" s="28"/>
      <c r="CD781" s="28"/>
      <c r="CE781" s="30"/>
      <c r="CF781" s="30"/>
    </row>
    <row r="782" spans="1:84" ht="15" thickBot="1" x14ac:dyDescent="0.35">
      <c r="A782" s="1"/>
      <c r="B782" s="25"/>
      <c r="C782" s="25"/>
      <c r="D782" s="1"/>
      <c r="E782" s="21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9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  <c r="AU782" s="28"/>
      <c r="AV782" s="28"/>
      <c r="AW782" s="28"/>
      <c r="AX782" s="28"/>
      <c r="AY782" s="28"/>
      <c r="AZ782" s="28"/>
      <c r="BA782" s="28"/>
      <c r="BB782" s="28"/>
      <c r="BC782" s="28"/>
      <c r="BD782" s="28"/>
      <c r="BE782" s="28"/>
      <c r="BF782" s="28"/>
      <c r="BG782" s="28"/>
      <c r="BH782" s="28"/>
      <c r="BI782" s="28"/>
      <c r="BJ782" s="28"/>
      <c r="BK782" s="28"/>
      <c r="BL782" s="28"/>
      <c r="BM782" s="28"/>
      <c r="BN782" s="28"/>
      <c r="BO782" s="28"/>
      <c r="BP782" s="28"/>
      <c r="BQ782" s="28"/>
      <c r="BR782" s="28"/>
      <c r="BS782" s="28"/>
      <c r="BT782" s="28"/>
      <c r="BU782" s="28"/>
      <c r="BV782" s="28"/>
      <c r="BW782" s="28"/>
      <c r="BX782" s="28"/>
      <c r="BY782" s="28"/>
      <c r="BZ782" s="28"/>
      <c r="CA782" s="28"/>
      <c r="CB782" s="28"/>
      <c r="CC782" s="28"/>
      <c r="CD782" s="28"/>
      <c r="CE782" s="30"/>
      <c r="CF782" s="30"/>
    </row>
    <row r="783" spans="1:84" ht="15" thickBot="1" x14ac:dyDescent="0.35">
      <c r="A783" s="1"/>
      <c r="B783" s="25"/>
      <c r="C783" s="25"/>
      <c r="D783" s="1"/>
      <c r="E783" s="21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9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  <c r="AU783" s="28"/>
      <c r="AV783" s="28"/>
      <c r="AW783" s="28"/>
      <c r="AX783" s="28"/>
      <c r="AY783" s="28"/>
      <c r="AZ783" s="28"/>
      <c r="BA783" s="28"/>
      <c r="BB783" s="28"/>
      <c r="BC783" s="28"/>
      <c r="BD783" s="28"/>
      <c r="BE783" s="28"/>
      <c r="BF783" s="28"/>
      <c r="BG783" s="28"/>
      <c r="BH783" s="28"/>
      <c r="BI783" s="28"/>
      <c r="BJ783" s="28"/>
      <c r="BK783" s="28"/>
      <c r="BL783" s="28"/>
      <c r="BM783" s="28"/>
      <c r="BN783" s="28"/>
      <c r="BO783" s="28"/>
      <c r="BP783" s="28"/>
      <c r="BQ783" s="28"/>
      <c r="BR783" s="28"/>
      <c r="BS783" s="28"/>
      <c r="BT783" s="28"/>
      <c r="BU783" s="28"/>
      <c r="BV783" s="28"/>
      <c r="BW783" s="28"/>
      <c r="BX783" s="28"/>
      <c r="BY783" s="28"/>
      <c r="BZ783" s="28"/>
      <c r="CA783" s="28"/>
      <c r="CB783" s="28"/>
      <c r="CC783" s="28"/>
      <c r="CD783" s="28"/>
      <c r="CE783" s="30"/>
      <c r="CF783" s="30"/>
    </row>
    <row r="784" spans="1:84" ht="15" thickBot="1" x14ac:dyDescent="0.35">
      <c r="A784" s="1"/>
      <c r="B784" s="25"/>
      <c r="C784" s="25"/>
      <c r="D784" s="1"/>
      <c r="E784" s="21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9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  <c r="AU784" s="28"/>
      <c r="AV784" s="28"/>
      <c r="AW784" s="28"/>
      <c r="AX784" s="28"/>
      <c r="AY784" s="28"/>
      <c r="AZ784" s="28"/>
      <c r="BA784" s="28"/>
      <c r="BB784" s="28"/>
      <c r="BC784" s="28"/>
      <c r="BD784" s="28"/>
      <c r="BE784" s="28"/>
      <c r="BF784" s="28"/>
      <c r="BG784" s="28"/>
      <c r="BH784" s="28"/>
      <c r="BI784" s="28"/>
      <c r="BJ784" s="28"/>
      <c r="BK784" s="28"/>
      <c r="BL784" s="28"/>
      <c r="BM784" s="28"/>
      <c r="BN784" s="28"/>
      <c r="BO784" s="28"/>
      <c r="BP784" s="28"/>
      <c r="BQ784" s="28"/>
      <c r="BR784" s="28"/>
      <c r="BS784" s="28"/>
      <c r="BT784" s="28"/>
      <c r="BU784" s="28"/>
      <c r="BV784" s="28"/>
      <c r="BW784" s="28"/>
      <c r="BX784" s="28"/>
      <c r="BY784" s="28"/>
      <c r="BZ784" s="28"/>
      <c r="CA784" s="28"/>
      <c r="CB784" s="28"/>
      <c r="CC784" s="28"/>
      <c r="CD784" s="28"/>
      <c r="CE784" s="30"/>
      <c r="CF784" s="30"/>
    </row>
    <row r="785" spans="1:84" ht="15" thickBot="1" x14ac:dyDescent="0.35">
      <c r="A785" s="1"/>
      <c r="B785" s="25"/>
      <c r="C785" s="25"/>
      <c r="D785" s="1"/>
      <c r="E785" s="21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9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  <c r="AU785" s="28"/>
      <c r="AV785" s="28"/>
      <c r="AW785" s="28"/>
      <c r="AX785" s="28"/>
      <c r="AY785" s="28"/>
      <c r="AZ785" s="28"/>
      <c r="BA785" s="28"/>
      <c r="BB785" s="28"/>
      <c r="BC785" s="28"/>
      <c r="BD785" s="28"/>
      <c r="BE785" s="28"/>
      <c r="BF785" s="28"/>
      <c r="BG785" s="28"/>
      <c r="BH785" s="28"/>
      <c r="BI785" s="28"/>
      <c r="BJ785" s="28"/>
      <c r="BK785" s="28"/>
      <c r="BL785" s="28"/>
      <c r="BM785" s="28"/>
      <c r="BN785" s="28"/>
      <c r="BO785" s="28"/>
      <c r="BP785" s="28"/>
      <c r="BQ785" s="28"/>
      <c r="BR785" s="28"/>
      <c r="BS785" s="28"/>
      <c r="BT785" s="28"/>
      <c r="BU785" s="28"/>
      <c r="BV785" s="28"/>
      <c r="BW785" s="28"/>
      <c r="BX785" s="28"/>
      <c r="BY785" s="28"/>
      <c r="BZ785" s="28"/>
      <c r="CA785" s="28"/>
      <c r="CB785" s="28"/>
      <c r="CC785" s="28"/>
      <c r="CD785" s="28"/>
      <c r="CE785" s="30"/>
      <c r="CF785" s="30"/>
    </row>
    <row r="786" spans="1:84" ht="15" thickBot="1" x14ac:dyDescent="0.35">
      <c r="A786" s="1"/>
      <c r="B786" s="25"/>
      <c r="C786" s="25"/>
      <c r="D786" s="1"/>
      <c r="E786" s="21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9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  <c r="AU786" s="28"/>
      <c r="AV786" s="28"/>
      <c r="AW786" s="28"/>
      <c r="AX786" s="28"/>
      <c r="AY786" s="28"/>
      <c r="AZ786" s="28"/>
      <c r="BA786" s="28"/>
      <c r="BB786" s="28"/>
      <c r="BC786" s="28"/>
      <c r="BD786" s="28"/>
      <c r="BE786" s="28"/>
      <c r="BF786" s="28"/>
      <c r="BG786" s="28"/>
      <c r="BH786" s="28"/>
      <c r="BI786" s="28"/>
      <c r="BJ786" s="28"/>
      <c r="BK786" s="28"/>
      <c r="BL786" s="28"/>
      <c r="BM786" s="28"/>
      <c r="BN786" s="28"/>
      <c r="BO786" s="28"/>
      <c r="BP786" s="28"/>
      <c r="BQ786" s="28"/>
      <c r="BR786" s="28"/>
      <c r="BS786" s="28"/>
      <c r="BT786" s="28"/>
      <c r="BU786" s="28"/>
      <c r="BV786" s="28"/>
      <c r="BW786" s="28"/>
      <c r="BX786" s="28"/>
      <c r="BY786" s="28"/>
      <c r="BZ786" s="28"/>
      <c r="CA786" s="28"/>
      <c r="CB786" s="28"/>
      <c r="CC786" s="28"/>
      <c r="CD786" s="28"/>
      <c r="CE786" s="30"/>
      <c r="CF786" s="30"/>
    </row>
    <row r="787" spans="1:84" ht="15" thickBot="1" x14ac:dyDescent="0.35">
      <c r="A787" s="1"/>
      <c r="B787" s="25"/>
      <c r="C787" s="25"/>
      <c r="D787" s="1"/>
      <c r="E787" s="21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9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8"/>
      <c r="BW787" s="28"/>
      <c r="BX787" s="28"/>
      <c r="BY787" s="28"/>
      <c r="BZ787" s="28"/>
      <c r="CA787" s="28"/>
      <c r="CB787" s="28"/>
      <c r="CC787" s="28"/>
      <c r="CD787" s="28"/>
      <c r="CE787" s="30"/>
      <c r="CF787" s="30"/>
    </row>
    <row r="788" spans="1:84" ht="15" thickBot="1" x14ac:dyDescent="0.35">
      <c r="A788" s="1"/>
      <c r="B788" s="25"/>
      <c r="C788" s="25"/>
      <c r="D788" s="1"/>
      <c r="E788" s="21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9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  <c r="AU788" s="28"/>
      <c r="AV788" s="28"/>
      <c r="AW788" s="28"/>
      <c r="AX788" s="28"/>
      <c r="AY788" s="28"/>
      <c r="AZ788" s="28"/>
      <c r="BA788" s="28"/>
      <c r="BB788" s="28"/>
      <c r="BC788" s="28"/>
      <c r="BD788" s="28"/>
      <c r="BE788" s="28"/>
      <c r="BF788" s="28"/>
      <c r="BG788" s="28"/>
      <c r="BH788" s="28"/>
      <c r="BI788" s="28"/>
      <c r="BJ788" s="28"/>
      <c r="BK788" s="28"/>
      <c r="BL788" s="28"/>
      <c r="BM788" s="28"/>
      <c r="BN788" s="28"/>
      <c r="BO788" s="28"/>
      <c r="BP788" s="28"/>
      <c r="BQ788" s="28"/>
      <c r="BR788" s="28"/>
      <c r="BS788" s="28"/>
      <c r="BT788" s="28"/>
      <c r="BU788" s="28"/>
      <c r="BV788" s="28"/>
      <c r="BW788" s="28"/>
      <c r="BX788" s="28"/>
      <c r="BY788" s="28"/>
      <c r="BZ788" s="28"/>
      <c r="CA788" s="28"/>
      <c r="CB788" s="28"/>
      <c r="CC788" s="28"/>
      <c r="CD788" s="28"/>
      <c r="CE788" s="30"/>
      <c r="CF788" s="30"/>
    </row>
    <row r="789" spans="1:84" ht="15" thickBot="1" x14ac:dyDescent="0.35">
      <c r="A789" s="1"/>
      <c r="B789" s="25"/>
      <c r="C789" s="25"/>
      <c r="D789" s="1"/>
      <c r="E789" s="21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9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  <c r="AU789" s="28"/>
      <c r="AV789" s="28"/>
      <c r="AW789" s="28"/>
      <c r="AX789" s="28"/>
      <c r="AY789" s="28"/>
      <c r="AZ789" s="28"/>
      <c r="BA789" s="28"/>
      <c r="BB789" s="28"/>
      <c r="BC789" s="28"/>
      <c r="BD789" s="28"/>
      <c r="BE789" s="28"/>
      <c r="BF789" s="28"/>
      <c r="BG789" s="28"/>
      <c r="BH789" s="28"/>
      <c r="BI789" s="28"/>
      <c r="BJ789" s="28"/>
      <c r="BK789" s="28"/>
      <c r="BL789" s="28"/>
      <c r="BM789" s="28"/>
      <c r="BN789" s="28"/>
      <c r="BO789" s="28"/>
      <c r="BP789" s="28"/>
      <c r="BQ789" s="28"/>
      <c r="BR789" s="28"/>
      <c r="BS789" s="28"/>
      <c r="BT789" s="28"/>
      <c r="BU789" s="28"/>
      <c r="BV789" s="28"/>
      <c r="BW789" s="28"/>
      <c r="BX789" s="28"/>
      <c r="BY789" s="28"/>
      <c r="BZ789" s="28"/>
      <c r="CA789" s="28"/>
      <c r="CB789" s="28"/>
      <c r="CC789" s="28"/>
      <c r="CD789" s="28"/>
      <c r="CE789" s="30"/>
      <c r="CF789" s="30"/>
    </row>
    <row r="790" spans="1:84" ht="15" thickBot="1" x14ac:dyDescent="0.35">
      <c r="A790" s="1"/>
      <c r="B790" s="25"/>
      <c r="C790" s="25"/>
      <c r="D790" s="1"/>
      <c r="E790" s="21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9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  <c r="AU790" s="28"/>
      <c r="AV790" s="28"/>
      <c r="AW790" s="28"/>
      <c r="AX790" s="28"/>
      <c r="AY790" s="28"/>
      <c r="AZ790" s="28"/>
      <c r="BA790" s="28"/>
      <c r="BB790" s="28"/>
      <c r="BC790" s="28"/>
      <c r="BD790" s="28"/>
      <c r="BE790" s="28"/>
      <c r="BF790" s="28"/>
      <c r="BG790" s="28"/>
      <c r="BH790" s="28"/>
      <c r="BI790" s="28"/>
      <c r="BJ790" s="28"/>
      <c r="BK790" s="28"/>
      <c r="BL790" s="28"/>
      <c r="BM790" s="28"/>
      <c r="BN790" s="28"/>
      <c r="BO790" s="28"/>
      <c r="BP790" s="28"/>
      <c r="BQ790" s="28"/>
      <c r="BR790" s="28"/>
      <c r="BS790" s="28"/>
      <c r="BT790" s="28"/>
      <c r="BU790" s="28"/>
      <c r="BV790" s="28"/>
      <c r="BW790" s="28"/>
      <c r="BX790" s="28"/>
      <c r="BY790" s="28"/>
      <c r="BZ790" s="28"/>
      <c r="CA790" s="28"/>
      <c r="CB790" s="28"/>
      <c r="CC790" s="28"/>
      <c r="CD790" s="28"/>
      <c r="CE790" s="30"/>
      <c r="CF790" s="30"/>
    </row>
    <row r="791" spans="1:84" ht="15" thickBot="1" x14ac:dyDescent="0.35">
      <c r="A791" s="1"/>
      <c r="B791" s="25"/>
      <c r="C791" s="25"/>
      <c r="D791" s="1"/>
      <c r="E791" s="21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9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  <c r="AU791" s="28"/>
      <c r="AV791" s="28"/>
      <c r="AW791" s="28"/>
      <c r="AX791" s="28"/>
      <c r="AY791" s="28"/>
      <c r="AZ791" s="28"/>
      <c r="BA791" s="28"/>
      <c r="BB791" s="28"/>
      <c r="BC791" s="28"/>
      <c r="BD791" s="28"/>
      <c r="BE791" s="28"/>
      <c r="BF791" s="28"/>
      <c r="BG791" s="28"/>
      <c r="BH791" s="28"/>
      <c r="BI791" s="28"/>
      <c r="BJ791" s="28"/>
      <c r="BK791" s="28"/>
      <c r="BL791" s="28"/>
      <c r="BM791" s="28"/>
      <c r="BN791" s="28"/>
      <c r="BO791" s="28"/>
      <c r="BP791" s="28"/>
      <c r="BQ791" s="28"/>
      <c r="BR791" s="28"/>
      <c r="BS791" s="28"/>
      <c r="BT791" s="28"/>
      <c r="BU791" s="28"/>
      <c r="BV791" s="28"/>
      <c r="BW791" s="28"/>
      <c r="BX791" s="28"/>
      <c r="BY791" s="28"/>
      <c r="BZ791" s="28"/>
      <c r="CA791" s="28"/>
      <c r="CB791" s="28"/>
      <c r="CC791" s="28"/>
      <c r="CD791" s="28"/>
      <c r="CE791" s="30"/>
      <c r="CF791" s="30"/>
    </row>
    <row r="792" spans="1:84" ht="15" thickBot="1" x14ac:dyDescent="0.35">
      <c r="A792" s="1"/>
      <c r="B792" s="25"/>
      <c r="C792" s="25"/>
      <c r="D792" s="1"/>
      <c r="E792" s="21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9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  <c r="AU792" s="28"/>
      <c r="AV792" s="28"/>
      <c r="AW792" s="28"/>
      <c r="AX792" s="28"/>
      <c r="AY792" s="28"/>
      <c r="AZ792" s="28"/>
      <c r="BA792" s="28"/>
      <c r="BB792" s="28"/>
      <c r="BC792" s="28"/>
      <c r="BD792" s="28"/>
      <c r="BE792" s="28"/>
      <c r="BF792" s="28"/>
      <c r="BG792" s="28"/>
      <c r="BH792" s="28"/>
      <c r="BI792" s="28"/>
      <c r="BJ792" s="28"/>
      <c r="BK792" s="28"/>
      <c r="BL792" s="28"/>
      <c r="BM792" s="28"/>
      <c r="BN792" s="28"/>
      <c r="BO792" s="28"/>
      <c r="BP792" s="28"/>
      <c r="BQ792" s="28"/>
      <c r="BR792" s="28"/>
      <c r="BS792" s="28"/>
      <c r="BT792" s="28"/>
      <c r="BU792" s="28"/>
      <c r="BV792" s="28"/>
      <c r="BW792" s="28"/>
      <c r="BX792" s="28"/>
      <c r="BY792" s="28"/>
      <c r="BZ792" s="28"/>
      <c r="CA792" s="28"/>
      <c r="CB792" s="28"/>
      <c r="CC792" s="28"/>
      <c r="CD792" s="28"/>
      <c r="CE792" s="30"/>
      <c r="CF792" s="30"/>
    </row>
    <row r="793" spans="1:84" ht="15" thickBot="1" x14ac:dyDescent="0.35">
      <c r="A793" s="1"/>
      <c r="B793" s="25"/>
      <c r="C793" s="25"/>
      <c r="D793" s="1"/>
      <c r="E793" s="21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9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  <c r="AU793" s="28"/>
      <c r="AV793" s="28"/>
      <c r="AW793" s="28"/>
      <c r="AX793" s="28"/>
      <c r="AY793" s="28"/>
      <c r="AZ793" s="28"/>
      <c r="BA793" s="28"/>
      <c r="BB793" s="28"/>
      <c r="BC793" s="28"/>
      <c r="BD793" s="28"/>
      <c r="BE793" s="28"/>
      <c r="BF793" s="28"/>
      <c r="BG793" s="28"/>
      <c r="BH793" s="28"/>
      <c r="BI793" s="28"/>
      <c r="BJ793" s="28"/>
      <c r="BK793" s="28"/>
      <c r="BL793" s="28"/>
      <c r="BM793" s="28"/>
      <c r="BN793" s="28"/>
      <c r="BO793" s="28"/>
      <c r="BP793" s="28"/>
      <c r="BQ793" s="28"/>
      <c r="BR793" s="28"/>
      <c r="BS793" s="28"/>
      <c r="BT793" s="28"/>
      <c r="BU793" s="28"/>
      <c r="BV793" s="28"/>
      <c r="BW793" s="28"/>
      <c r="BX793" s="28"/>
      <c r="BY793" s="28"/>
      <c r="BZ793" s="28"/>
      <c r="CA793" s="28"/>
      <c r="CB793" s="28"/>
      <c r="CC793" s="28"/>
      <c r="CD793" s="28"/>
      <c r="CE793" s="30"/>
      <c r="CF793" s="30"/>
    </row>
    <row r="794" spans="1:84" ht="15" thickBot="1" x14ac:dyDescent="0.35">
      <c r="A794" s="1"/>
      <c r="B794" s="25"/>
      <c r="C794" s="25"/>
      <c r="D794" s="1"/>
      <c r="E794" s="21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9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  <c r="AU794" s="28"/>
      <c r="AV794" s="28"/>
      <c r="AW794" s="28"/>
      <c r="AX794" s="28"/>
      <c r="AY794" s="28"/>
      <c r="AZ794" s="28"/>
      <c r="BA794" s="28"/>
      <c r="BB794" s="28"/>
      <c r="BC794" s="28"/>
      <c r="BD794" s="28"/>
      <c r="BE794" s="28"/>
      <c r="BF794" s="28"/>
      <c r="BG794" s="28"/>
      <c r="BH794" s="28"/>
      <c r="BI794" s="28"/>
      <c r="BJ794" s="28"/>
      <c r="BK794" s="28"/>
      <c r="BL794" s="28"/>
      <c r="BM794" s="28"/>
      <c r="BN794" s="28"/>
      <c r="BO794" s="28"/>
      <c r="BP794" s="28"/>
      <c r="BQ794" s="28"/>
      <c r="BR794" s="28"/>
      <c r="BS794" s="28"/>
      <c r="BT794" s="28"/>
      <c r="BU794" s="28"/>
      <c r="BV794" s="28"/>
      <c r="BW794" s="28"/>
      <c r="BX794" s="28"/>
      <c r="BY794" s="28"/>
      <c r="BZ794" s="28"/>
      <c r="CA794" s="28"/>
      <c r="CB794" s="28"/>
      <c r="CC794" s="28"/>
      <c r="CD794" s="28"/>
      <c r="CE794" s="30"/>
      <c r="CF794" s="30"/>
    </row>
    <row r="795" spans="1:84" ht="15" thickBot="1" x14ac:dyDescent="0.35">
      <c r="A795" s="1"/>
      <c r="B795" s="25"/>
      <c r="C795" s="25"/>
      <c r="D795" s="1"/>
      <c r="E795" s="21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9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  <c r="AU795" s="28"/>
      <c r="AV795" s="28"/>
      <c r="AW795" s="28"/>
      <c r="AX795" s="28"/>
      <c r="AY795" s="28"/>
      <c r="AZ795" s="28"/>
      <c r="BA795" s="28"/>
      <c r="BB795" s="28"/>
      <c r="BC795" s="28"/>
      <c r="BD795" s="28"/>
      <c r="BE795" s="28"/>
      <c r="BF795" s="28"/>
      <c r="BG795" s="28"/>
      <c r="BH795" s="28"/>
      <c r="BI795" s="28"/>
      <c r="BJ795" s="28"/>
      <c r="BK795" s="28"/>
      <c r="BL795" s="28"/>
      <c r="BM795" s="28"/>
      <c r="BN795" s="28"/>
      <c r="BO795" s="28"/>
      <c r="BP795" s="28"/>
      <c r="BQ795" s="28"/>
      <c r="BR795" s="28"/>
      <c r="BS795" s="28"/>
      <c r="BT795" s="28"/>
      <c r="BU795" s="28"/>
      <c r="BV795" s="28"/>
      <c r="BW795" s="28"/>
      <c r="BX795" s="28"/>
      <c r="BY795" s="28"/>
      <c r="BZ795" s="28"/>
      <c r="CA795" s="28"/>
      <c r="CB795" s="28"/>
      <c r="CC795" s="28"/>
      <c r="CD795" s="28"/>
      <c r="CE795" s="30"/>
      <c r="CF795" s="30"/>
    </row>
    <row r="796" spans="1:84" ht="15" thickBot="1" x14ac:dyDescent="0.35">
      <c r="A796" s="1"/>
      <c r="B796" s="25"/>
      <c r="C796" s="25"/>
      <c r="D796" s="1"/>
      <c r="E796" s="21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9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30"/>
      <c r="CF796" s="30"/>
    </row>
    <row r="797" spans="1:84" ht="15" thickBot="1" x14ac:dyDescent="0.35">
      <c r="A797" s="1"/>
      <c r="B797" s="25"/>
      <c r="C797" s="25"/>
      <c r="D797" s="1"/>
      <c r="E797" s="21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9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8"/>
      <c r="BW797" s="28"/>
      <c r="BX797" s="28"/>
      <c r="BY797" s="28"/>
      <c r="BZ797" s="28"/>
      <c r="CA797" s="28"/>
      <c r="CB797" s="28"/>
      <c r="CC797" s="28"/>
      <c r="CD797" s="28"/>
      <c r="CE797" s="30"/>
      <c r="CF797" s="30"/>
    </row>
    <row r="798" spans="1:84" ht="15" thickBot="1" x14ac:dyDescent="0.35">
      <c r="A798" s="1"/>
      <c r="B798" s="25"/>
      <c r="C798" s="25"/>
      <c r="D798" s="1"/>
      <c r="E798" s="21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9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8"/>
      <c r="BW798" s="28"/>
      <c r="BX798" s="28"/>
      <c r="BY798" s="28"/>
      <c r="BZ798" s="28"/>
      <c r="CA798" s="28"/>
      <c r="CB798" s="28"/>
      <c r="CC798" s="28"/>
      <c r="CD798" s="28"/>
      <c r="CE798" s="30"/>
      <c r="CF798" s="30"/>
    </row>
    <row r="799" spans="1:84" ht="15" thickBot="1" x14ac:dyDescent="0.35">
      <c r="A799" s="1"/>
      <c r="B799" s="25"/>
      <c r="C799" s="25"/>
      <c r="D799" s="1"/>
      <c r="E799" s="21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9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8"/>
      <c r="BW799" s="28"/>
      <c r="BX799" s="28"/>
      <c r="BY799" s="28"/>
      <c r="BZ799" s="28"/>
      <c r="CA799" s="28"/>
      <c r="CB799" s="28"/>
      <c r="CC799" s="28"/>
      <c r="CD799" s="28"/>
      <c r="CE799" s="30"/>
      <c r="CF799" s="30"/>
    </row>
    <row r="800" spans="1:84" ht="15" thickBot="1" x14ac:dyDescent="0.35">
      <c r="A800" s="1"/>
      <c r="B800" s="25"/>
      <c r="C800" s="25"/>
      <c r="D800" s="1"/>
      <c r="E800" s="21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9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8"/>
      <c r="BW800" s="28"/>
      <c r="BX800" s="28"/>
      <c r="BY800" s="28"/>
      <c r="BZ800" s="28"/>
      <c r="CA800" s="28"/>
      <c r="CB800" s="28"/>
      <c r="CC800" s="28"/>
      <c r="CD800" s="28"/>
      <c r="CE800" s="30"/>
      <c r="CF800" s="30"/>
    </row>
    <row r="801" spans="1:84" ht="15" thickBot="1" x14ac:dyDescent="0.35">
      <c r="A801" s="1"/>
      <c r="B801" s="25"/>
      <c r="C801" s="25"/>
      <c r="D801" s="1"/>
      <c r="E801" s="21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9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8"/>
      <c r="BW801" s="28"/>
      <c r="BX801" s="28"/>
      <c r="BY801" s="28"/>
      <c r="BZ801" s="28"/>
      <c r="CA801" s="28"/>
      <c r="CB801" s="28"/>
      <c r="CC801" s="28"/>
      <c r="CD801" s="28"/>
      <c r="CE801" s="30"/>
      <c r="CF801" s="30"/>
    </row>
    <row r="802" spans="1:84" ht="15" thickBot="1" x14ac:dyDescent="0.35">
      <c r="A802" s="1"/>
      <c r="B802" s="25"/>
      <c r="C802" s="25"/>
      <c r="D802" s="1"/>
      <c r="E802" s="21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9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8"/>
      <c r="BX802" s="28"/>
      <c r="BY802" s="28"/>
      <c r="BZ802" s="28"/>
      <c r="CA802" s="28"/>
      <c r="CB802" s="28"/>
      <c r="CC802" s="28"/>
      <c r="CD802" s="28"/>
      <c r="CE802" s="30"/>
      <c r="CF802" s="30"/>
    </row>
    <row r="803" spans="1:84" ht="15" thickBot="1" x14ac:dyDescent="0.35">
      <c r="A803" s="1"/>
      <c r="B803" s="25"/>
      <c r="C803" s="25"/>
      <c r="D803" s="1"/>
      <c r="E803" s="21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9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8"/>
      <c r="BX803" s="28"/>
      <c r="BY803" s="28"/>
      <c r="BZ803" s="28"/>
      <c r="CA803" s="28"/>
      <c r="CB803" s="28"/>
      <c r="CC803" s="28"/>
      <c r="CD803" s="28"/>
      <c r="CE803" s="30"/>
      <c r="CF803" s="30"/>
    </row>
    <row r="804" spans="1:84" ht="15" thickBot="1" x14ac:dyDescent="0.35">
      <c r="A804" s="1"/>
      <c r="B804" s="25"/>
      <c r="C804" s="25"/>
      <c r="D804" s="1"/>
      <c r="E804" s="21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9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8"/>
      <c r="BX804" s="28"/>
      <c r="BY804" s="28"/>
      <c r="BZ804" s="28"/>
      <c r="CA804" s="28"/>
      <c r="CB804" s="28"/>
      <c r="CC804" s="28"/>
      <c r="CD804" s="28"/>
      <c r="CE804" s="30"/>
      <c r="CF804" s="30"/>
    </row>
    <row r="805" spans="1:84" ht="15" thickBot="1" x14ac:dyDescent="0.35">
      <c r="A805" s="1"/>
      <c r="B805" s="25"/>
      <c r="C805" s="25"/>
      <c r="D805" s="1"/>
      <c r="E805" s="21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9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8"/>
      <c r="BX805" s="28"/>
      <c r="BY805" s="28"/>
      <c r="BZ805" s="28"/>
      <c r="CA805" s="28"/>
      <c r="CB805" s="28"/>
      <c r="CC805" s="28"/>
      <c r="CD805" s="28"/>
      <c r="CE805" s="30"/>
      <c r="CF805" s="30"/>
    </row>
    <row r="806" spans="1:84" ht="15" thickBot="1" x14ac:dyDescent="0.35">
      <c r="A806" s="1"/>
      <c r="B806" s="25"/>
      <c r="C806" s="25"/>
      <c r="D806" s="1"/>
      <c r="E806" s="21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9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8"/>
      <c r="BX806" s="28"/>
      <c r="BY806" s="28"/>
      <c r="BZ806" s="28"/>
      <c r="CA806" s="28"/>
      <c r="CB806" s="28"/>
      <c r="CC806" s="28"/>
      <c r="CD806" s="28"/>
      <c r="CE806" s="30"/>
      <c r="CF806" s="30"/>
    </row>
    <row r="807" spans="1:84" ht="15" thickBot="1" x14ac:dyDescent="0.35">
      <c r="A807" s="1"/>
      <c r="B807" s="25"/>
      <c r="C807" s="25"/>
      <c r="D807" s="1"/>
      <c r="E807" s="21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9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8"/>
      <c r="BX807" s="28"/>
      <c r="BY807" s="28"/>
      <c r="BZ807" s="28"/>
      <c r="CA807" s="28"/>
      <c r="CB807" s="28"/>
      <c r="CC807" s="28"/>
      <c r="CD807" s="28"/>
      <c r="CE807" s="30"/>
      <c r="CF807" s="30"/>
    </row>
    <row r="808" spans="1:84" ht="15" thickBot="1" x14ac:dyDescent="0.35">
      <c r="A808" s="1"/>
      <c r="B808" s="25"/>
      <c r="C808" s="25"/>
      <c r="D808" s="1"/>
      <c r="E808" s="21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9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  <c r="AU808" s="28"/>
      <c r="AV808" s="28"/>
      <c r="AW808" s="28"/>
      <c r="AX808" s="28"/>
      <c r="AY808" s="28"/>
      <c r="AZ808" s="28"/>
      <c r="BA808" s="28"/>
      <c r="BB808" s="28"/>
      <c r="BC808" s="28"/>
      <c r="BD808" s="28"/>
      <c r="BE808" s="28"/>
      <c r="BF808" s="28"/>
      <c r="BG808" s="28"/>
      <c r="BH808" s="28"/>
      <c r="BI808" s="28"/>
      <c r="BJ808" s="28"/>
      <c r="BK808" s="28"/>
      <c r="BL808" s="28"/>
      <c r="BM808" s="28"/>
      <c r="BN808" s="28"/>
      <c r="BO808" s="28"/>
      <c r="BP808" s="28"/>
      <c r="BQ808" s="28"/>
      <c r="BR808" s="28"/>
      <c r="BS808" s="28"/>
      <c r="BT808" s="28"/>
      <c r="BU808" s="28"/>
      <c r="BV808" s="28"/>
      <c r="BW808" s="28"/>
      <c r="BX808" s="28"/>
      <c r="BY808" s="28"/>
      <c r="BZ808" s="28"/>
      <c r="CA808" s="28"/>
      <c r="CB808" s="28"/>
      <c r="CC808" s="28"/>
      <c r="CD808" s="28"/>
      <c r="CE808" s="30"/>
      <c r="CF808" s="30"/>
    </row>
    <row r="809" spans="1:84" ht="15" thickBot="1" x14ac:dyDescent="0.35">
      <c r="A809" s="1"/>
      <c r="B809" s="25"/>
      <c r="C809" s="25"/>
      <c r="D809" s="1"/>
      <c r="E809" s="21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9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  <c r="AU809" s="28"/>
      <c r="AV809" s="28"/>
      <c r="AW809" s="28"/>
      <c r="AX809" s="28"/>
      <c r="AY809" s="28"/>
      <c r="AZ809" s="28"/>
      <c r="BA809" s="28"/>
      <c r="BB809" s="28"/>
      <c r="BC809" s="28"/>
      <c r="BD809" s="28"/>
      <c r="BE809" s="28"/>
      <c r="BF809" s="28"/>
      <c r="BG809" s="28"/>
      <c r="BH809" s="28"/>
      <c r="BI809" s="28"/>
      <c r="BJ809" s="28"/>
      <c r="BK809" s="28"/>
      <c r="BL809" s="28"/>
      <c r="BM809" s="28"/>
      <c r="BN809" s="28"/>
      <c r="BO809" s="28"/>
      <c r="BP809" s="28"/>
      <c r="BQ809" s="28"/>
      <c r="BR809" s="28"/>
      <c r="BS809" s="28"/>
      <c r="BT809" s="28"/>
      <c r="BU809" s="28"/>
      <c r="BV809" s="28"/>
      <c r="BW809" s="28"/>
      <c r="BX809" s="28"/>
      <c r="BY809" s="28"/>
      <c r="BZ809" s="28"/>
      <c r="CA809" s="28"/>
      <c r="CB809" s="28"/>
      <c r="CC809" s="28"/>
      <c r="CD809" s="28"/>
      <c r="CE809" s="30"/>
      <c r="CF809" s="30"/>
    </row>
    <row r="810" spans="1:84" ht="15" thickBot="1" x14ac:dyDescent="0.35">
      <c r="A810" s="1"/>
      <c r="B810" s="25"/>
      <c r="C810" s="25"/>
      <c r="D810" s="1"/>
      <c r="E810" s="21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9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8"/>
      <c r="BX810" s="28"/>
      <c r="BY810" s="28"/>
      <c r="BZ810" s="28"/>
      <c r="CA810" s="28"/>
      <c r="CB810" s="28"/>
      <c r="CC810" s="28"/>
      <c r="CD810" s="28"/>
      <c r="CE810" s="30"/>
      <c r="CF810" s="30"/>
    </row>
    <row r="811" spans="1:84" ht="15" thickBot="1" x14ac:dyDescent="0.35">
      <c r="A811" s="1"/>
      <c r="B811" s="25"/>
      <c r="C811" s="25"/>
      <c r="D811" s="1"/>
      <c r="E811" s="21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9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30"/>
      <c r="CF811" s="30"/>
    </row>
    <row r="812" spans="1:84" ht="15" thickBot="1" x14ac:dyDescent="0.35">
      <c r="A812" s="1"/>
      <c r="B812" s="25"/>
      <c r="C812" s="25"/>
      <c r="D812" s="1"/>
      <c r="E812" s="21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9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8"/>
      <c r="BW812" s="28"/>
      <c r="BX812" s="28"/>
      <c r="BY812" s="28"/>
      <c r="BZ812" s="28"/>
      <c r="CA812" s="28"/>
      <c r="CB812" s="28"/>
      <c r="CC812" s="28"/>
      <c r="CD812" s="28"/>
      <c r="CE812" s="30"/>
      <c r="CF812" s="30"/>
    </row>
    <row r="813" spans="1:84" ht="15" thickBot="1" x14ac:dyDescent="0.35">
      <c r="A813" s="1"/>
      <c r="B813" s="25"/>
      <c r="C813" s="25"/>
      <c r="D813" s="1"/>
      <c r="E813" s="21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9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8"/>
      <c r="BW813" s="28"/>
      <c r="BX813" s="28"/>
      <c r="BY813" s="28"/>
      <c r="BZ813" s="28"/>
      <c r="CA813" s="28"/>
      <c r="CB813" s="28"/>
      <c r="CC813" s="28"/>
      <c r="CD813" s="28"/>
      <c r="CE813" s="30"/>
      <c r="CF813" s="30"/>
    </row>
    <row r="814" spans="1:84" ht="15" thickBot="1" x14ac:dyDescent="0.35">
      <c r="A814" s="1"/>
      <c r="B814" s="25"/>
      <c r="C814" s="25"/>
      <c r="D814" s="1"/>
      <c r="E814" s="21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9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8"/>
      <c r="BW814" s="28"/>
      <c r="BX814" s="28"/>
      <c r="BY814" s="28"/>
      <c r="BZ814" s="28"/>
      <c r="CA814" s="28"/>
      <c r="CB814" s="28"/>
      <c r="CC814" s="28"/>
      <c r="CD814" s="28"/>
      <c r="CE814" s="30"/>
      <c r="CF814" s="30"/>
    </row>
    <row r="815" spans="1:84" ht="15" thickBot="1" x14ac:dyDescent="0.35">
      <c r="A815" s="1"/>
      <c r="B815" s="25"/>
      <c r="C815" s="25"/>
      <c r="D815" s="1"/>
      <c r="E815" s="21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9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8"/>
      <c r="BW815" s="28"/>
      <c r="BX815" s="28"/>
      <c r="BY815" s="28"/>
      <c r="BZ815" s="28"/>
      <c r="CA815" s="28"/>
      <c r="CB815" s="28"/>
      <c r="CC815" s="28"/>
      <c r="CD815" s="28"/>
      <c r="CE815" s="30"/>
      <c r="CF815" s="30"/>
    </row>
    <row r="816" spans="1:84" ht="15" thickBot="1" x14ac:dyDescent="0.35">
      <c r="A816" s="1"/>
      <c r="B816" s="25"/>
      <c r="C816" s="25"/>
      <c r="D816" s="1"/>
      <c r="E816" s="21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9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8"/>
      <c r="BX816" s="28"/>
      <c r="BY816" s="28"/>
      <c r="BZ816" s="28"/>
      <c r="CA816" s="28"/>
      <c r="CB816" s="28"/>
      <c r="CC816" s="28"/>
      <c r="CD816" s="28"/>
      <c r="CE816" s="30"/>
      <c r="CF816" s="30"/>
    </row>
    <row r="817" spans="1:84" ht="15" thickBot="1" x14ac:dyDescent="0.35">
      <c r="A817" s="1"/>
      <c r="B817" s="25"/>
      <c r="C817" s="25"/>
      <c r="D817" s="1"/>
      <c r="E817" s="21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9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8"/>
      <c r="BX817" s="28"/>
      <c r="BY817" s="28"/>
      <c r="BZ817" s="28"/>
      <c r="CA817" s="28"/>
      <c r="CB817" s="28"/>
      <c r="CC817" s="28"/>
      <c r="CD817" s="28"/>
      <c r="CE817" s="30"/>
      <c r="CF817" s="30"/>
    </row>
    <row r="818" spans="1:84" ht="15" thickBot="1" x14ac:dyDescent="0.35">
      <c r="A818" s="1"/>
      <c r="B818" s="25"/>
      <c r="C818" s="25"/>
      <c r="D818" s="1"/>
      <c r="E818" s="21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9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8"/>
      <c r="BW818" s="28"/>
      <c r="BX818" s="28"/>
      <c r="BY818" s="28"/>
      <c r="BZ818" s="28"/>
      <c r="CA818" s="28"/>
      <c r="CB818" s="28"/>
      <c r="CC818" s="28"/>
      <c r="CD818" s="28"/>
      <c r="CE818" s="30"/>
      <c r="CF818" s="30"/>
    </row>
    <row r="819" spans="1:84" ht="15" thickBot="1" x14ac:dyDescent="0.35">
      <c r="A819" s="1"/>
      <c r="B819" s="25"/>
      <c r="C819" s="25"/>
      <c r="D819" s="1"/>
      <c r="E819" s="21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9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8"/>
      <c r="BW819" s="28"/>
      <c r="BX819" s="28"/>
      <c r="BY819" s="28"/>
      <c r="BZ819" s="28"/>
      <c r="CA819" s="28"/>
      <c r="CB819" s="28"/>
      <c r="CC819" s="28"/>
      <c r="CD819" s="28"/>
      <c r="CE819" s="30"/>
      <c r="CF819" s="30"/>
    </row>
    <row r="820" spans="1:84" ht="15" thickBot="1" x14ac:dyDescent="0.35">
      <c r="A820" s="1"/>
      <c r="B820" s="25"/>
      <c r="C820" s="25"/>
      <c r="D820" s="1"/>
      <c r="E820" s="21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9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8"/>
      <c r="BW820" s="28"/>
      <c r="BX820" s="28"/>
      <c r="BY820" s="28"/>
      <c r="BZ820" s="28"/>
      <c r="CA820" s="28"/>
      <c r="CB820" s="28"/>
      <c r="CC820" s="28"/>
      <c r="CD820" s="28"/>
      <c r="CE820" s="30"/>
      <c r="CF820" s="30"/>
    </row>
    <row r="821" spans="1:84" ht="15" thickBot="1" x14ac:dyDescent="0.35">
      <c r="A821" s="1"/>
      <c r="B821" s="25"/>
      <c r="C821" s="25"/>
      <c r="D821" s="1"/>
      <c r="E821" s="21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9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8"/>
      <c r="BW821" s="28"/>
      <c r="BX821" s="28"/>
      <c r="BY821" s="28"/>
      <c r="BZ821" s="28"/>
      <c r="CA821" s="28"/>
      <c r="CB821" s="28"/>
      <c r="CC821" s="28"/>
      <c r="CD821" s="28"/>
      <c r="CE821" s="30"/>
      <c r="CF821" s="30"/>
    </row>
    <row r="822" spans="1:84" ht="15" thickBot="1" x14ac:dyDescent="0.35">
      <c r="A822" s="1"/>
      <c r="B822" s="25"/>
      <c r="C822" s="25"/>
      <c r="D822" s="1"/>
      <c r="E822" s="21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9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8"/>
      <c r="BW822" s="28"/>
      <c r="BX822" s="28"/>
      <c r="BY822" s="28"/>
      <c r="BZ822" s="28"/>
      <c r="CA822" s="28"/>
      <c r="CB822" s="28"/>
      <c r="CC822" s="28"/>
      <c r="CD822" s="28"/>
      <c r="CE822" s="30"/>
      <c r="CF822" s="30"/>
    </row>
    <row r="823" spans="1:84" ht="15" thickBot="1" x14ac:dyDescent="0.35">
      <c r="A823" s="1"/>
      <c r="B823" s="25"/>
      <c r="C823" s="25"/>
      <c r="D823" s="1"/>
      <c r="E823" s="21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9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8"/>
      <c r="BX823" s="28"/>
      <c r="BY823" s="28"/>
      <c r="BZ823" s="28"/>
      <c r="CA823" s="28"/>
      <c r="CB823" s="28"/>
      <c r="CC823" s="28"/>
      <c r="CD823" s="28"/>
      <c r="CE823" s="30"/>
      <c r="CF823" s="30"/>
    </row>
    <row r="824" spans="1:84" ht="15" thickBot="1" x14ac:dyDescent="0.35">
      <c r="A824" s="1"/>
      <c r="B824" s="25"/>
      <c r="C824" s="25"/>
      <c r="D824" s="1"/>
      <c r="E824" s="21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9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8"/>
      <c r="BX824" s="28"/>
      <c r="BY824" s="28"/>
      <c r="BZ824" s="28"/>
      <c r="CA824" s="28"/>
      <c r="CB824" s="28"/>
      <c r="CC824" s="28"/>
      <c r="CD824" s="28"/>
      <c r="CE824" s="30"/>
      <c r="CF824" s="30"/>
    </row>
    <row r="825" spans="1:84" ht="15" thickBot="1" x14ac:dyDescent="0.35">
      <c r="A825" s="1"/>
      <c r="B825" s="25"/>
      <c r="C825" s="25"/>
      <c r="D825" s="1"/>
      <c r="E825" s="21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9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8"/>
      <c r="BW825" s="28"/>
      <c r="BX825" s="28"/>
      <c r="BY825" s="28"/>
      <c r="BZ825" s="28"/>
      <c r="CA825" s="28"/>
      <c r="CB825" s="28"/>
      <c r="CC825" s="28"/>
      <c r="CD825" s="28"/>
      <c r="CE825" s="30"/>
      <c r="CF825" s="30"/>
    </row>
    <row r="826" spans="1:84" ht="15" thickBot="1" x14ac:dyDescent="0.35">
      <c r="A826" s="1"/>
      <c r="B826" s="25"/>
      <c r="C826" s="25"/>
      <c r="D826" s="1"/>
      <c r="E826" s="21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9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8"/>
      <c r="BW826" s="28"/>
      <c r="BX826" s="28"/>
      <c r="BY826" s="28"/>
      <c r="BZ826" s="28"/>
      <c r="CA826" s="28"/>
      <c r="CB826" s="28"/>
      <c r="CC826" s="28"/>
      <c r="CD826" s="28"/>
      <c r="CE826" s="30"/>
      <c r="CF826" s="30"/>
    </row>
    <row r="827" spans="1:84" ht="15" thickBot="1" x14ac:dyDescent="0.35">
      <c r="A827" s="1"/>
      <c r="B827" s="25"/>
      <c r="C827" s="25"/>
      <c r="D827" s="1"/>
      <c r="E827" s="21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9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8"/>
      <c r="BW827" s="28"/>
      <c r="BX827" s="28"/>
      <c r="BY827" s="28"/>
      <c r="BZ827" s="28"/>
      <c r="CA827" s="28"/>
      <c r="CB827" s="28"/>
      <c r="CC827" s="28"/>
      <c r="CD827" s="28"/>
      <c r="CE827" s="30"/>
      <c r="CF827" s="30"/>
    </row>
    <row r="828" spans="1:84" ht="15" thickBot="1" x14ac:dyDescent="0.35">
      <c r="A828" s="1"/>
      <c r="B828" s="25"/>
      <c r="C828" s="25"/>
      <c r="D828" s="1"/>
      <c r="E828" s="21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9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8"/>
      <c r="BW828" s="28"/>
      <c r="BX828" s="28"/>
      <c r="BY828" s="28"/>
      <c r="BZ828" s="28"/>
      <c r="CA828" s="28"/>
      <c r="CB828" s="28"/>
      <c r="CC828" s="28"/>
      <c r="CD828" s="28"/>
      <c r="CE828" s="30"/>
      <c r="CF828" s="30"/>
    </row>
    <row r="829" spans="1:84" ht="15" thickBot="1" x14ac:dyDescent="0.35">
      <c r="A829" s="1"/>
      <c r="B829" s="25"/>
      <c r="C829" s="25"/>
      <c r="D829" s="1"/>
      <c r="E829" s="21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9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8"/>
      <c r="BW829" s="28"/>
      <c r="BX829" s="28"/>
      <c r="BY829" s="28"/>
      <c r="BZ829" s="28"/>
      <c r="CA829" s="28"/>
      <c r="CB829" s="28"/>
      <c r="CC829" s="28"/>
      <c r="CD829" s="28"/>
      <c r="CE829" s="30"/>
      <c r="CF829" s="30"/>
    </row>
    <row r="830" spans="1:84" ht="15" thickBot="1" x14ac:dyDescent="0.35">
      <c r="A830" s="1"/>
      <c r="B830" s="25"/>
      <c r="C830" s="25"/>
      <c r="D830" s="1"/>
      <c r="E830" s="21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9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8"/>
      <c r="BW830" s="28"/>
      <c r="BX830" s="28"/>
      <c r="BY830" s="28"/>
      <c r="BZ830" s="28"/>
      <c r="CA830" s="28"/>
      <c r="CB830" s="28"/>
      <c r="CC830" s="28"/>
      <c r="CD830" s="28"/>
      <c r="CE830" s="30"/>
      <c r="CF830" s="30"/>
    </row>
    <row r="831" spans="1:84" ht="15" thickBot="1" x14ac:dyDescent="0.35">
      <c r="A831" s="1"/>
      <c r="B831" s="25"/>
      <c r="C831" s="25"/>
      <c r="D831" s="1"/>
      <c r="E831" s="21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9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  <c r="AU831" s="28"/>
      <c r="AV831" s="28"/>
      <c r="AW831" s="28"/>
      <c r="AX831" s="28"/>
      <c r="AY831" s="28"/>
      <c r="AZ831" s="28"/>
      <c r="BA831" s="28"/>
      <c r="BB831" s="28"/>
      <c r="BC831" s="28"/>
      <c r="BD831" s="28"/>
      <c r="BE831" s="28"/>
      <c r="BF831" s="28"/>
      <c r="BG831" s="28"/>
      <c r="BH831" s="28"/>
      <c r="BI831" s="28"/>
      <c r="BJ831" s="28"/>
      <c r="BK831" s="28"/>
      <c r="BL831" s="28"/>
      <c r="BM831" s="28"/>
      <c r="BN831" s="28"/>
      <c r="BO831" s="28"/>
      <c r="BP831" s="28"/>
      <c r="BQ831" s="28"/>
      <c r="BR831" s="28"/>
      <c r="BS831" s="28"/>
      <c r="BT831" s="28"/>
      <c r="BU831" s="28"/>
      <c r="BV831" s="28"/>
      <c r="BW831" s="28"/>
      <c r="BX831" s="28"/>
      <c r="BY831" s="28"/>
      <c r="BZ831" s="28"/>
      <c r="CA831" s="28"/>
      <c r="CB831" s="28"/>
      <c r="CC831" s="28"/>
      <c r="CD831" s="28"/>
      <c r="CE831" s="30"/>
      <c r="CF831" s="30"/>
    </row>
    <row r="832" spans="1:84" ht="15" thickBot="1" x14ac:dyDescent="0.35">
      <c r="A832" s="1"/>
      <c r="B832" s="25"/>
      <c r="C832" s="25"/>
      <c r="D832" s="1"/>
      <c r="E832" s="21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9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8"/>
      <c r="BW832" s="28"/>
      <c r="BX832" s="28"/>
      <c r="BY832" s="28"/>
      <c r="BZ832" s="28"/>
      <c r="CA832" s="28"/>
      <c r="CB832" s="28"/>
      <c r="CC832" s="28"/>
      <c r="CD832" s="28"/>
      <c r="CE832" s="30"/>
      <c r="CF832" s="30"/>
    </row>
    <row r="833" spans="1:84" ht="15" thickBot="1" x14ac:dyDescent="0.35">
      <c r="A833" s="1"/>
      <c r="B833" s="25"/>
      <c r="C833" s="25"/>
      <c r="D833" s="1"/>
      <c r="E833" s="21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9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8"/>
      <c r="BW833" s="28"/>
      <c r="BX833" s="28"/>
      <c r="BY833" s="28"/>
      <c r="BZ833" s="28"/>
      <c r="CA833" s="28"/>
      <c r="CB833" s="28"/>
      <c r="CC833" s="28"/>
      <c r="CD833" s="28"/>
      <c r="CE833" s="30"/>
      <c r="CF833" s="30"/>
    </row>
    <row r="834" spans="1:84" ht="15" thickBot="1" x14ac:dyDescent="0.35">
      <c r="A834" s="1"/>
      <c r="B834" s="25"/>
      <c r="C834" s="25"/>
      <c r="D834" s="1"/>
      <c r="E834" s="21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9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8"/>
      <c r="BW834" s="28"/>
      <c r="BX834" s="28"/>
      <c r="BY834" s="28"/>
      <c r="BZ834" s="28"/>
      <c r="CA834" s="28"/>
      <c r="CB834" s="28"/>
      <c r="CC834" s="28"/>
      <c r="CD834" s="28"/>
      <c r="CE834" s="30"/>
      <c r="CF834" s="30"/>
    </row>
    <row r="835" spans="1:84" ht="15" thickBot="1" x14ac:dyDescent="0.35">
      <c r="A835" s="1"/>
      <c r="B835" s="25"/>
      <c r="C835" s="25"/>
      <c r="D835" s="1"/>
      <c r="E835" s="21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9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  <c r="AU835" s="28"/>
      <c r="AV835" s="28"/>
      <c r="AW835" s="28"/>
      <c r="AX835" s="28"/>
      <c r="AY835" s="28"/>
      <c r="AZ835" s="28"/>
      <c r="BA835" s="28"/>
      <c r="BB835" s="28"/>
      <c r="BC835" s="28"/>
      <c r="BD835" s="28"/>
      <c r="BE835" s="28"/>
      <c r="BF835" s="28"/>
      <c r="BG835" s="28"/>
      <c r="BH835" s="28"/>
      <c r="BI835" s="28"/>
      <c r="BJ835" s="28"/>
      <c r="BK835" s="28"/>
      <c r="BL835" s="28"/>
      <c r="BM835" s="28"/>
      <c r="BN835" s="28"/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30"/>
      <c r="CF835" s="30"/>
    </row>
    <row r="836" spans="1:84" ht="15" thickBot="1" x14ac:dyDescent="0.35">
      <c r="A836" s="1"/>
      <c r="B836" s="25"/>
      <c r="C836" s="25"/>
      <c r="D836" s="1"/>
      <c r="E836" s="21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9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  <c r="AU836" s="28"/>
      <c r="AV836" s="28"/>
      <c r="AW836" s="28"/>
      <c r="AX836" s="28"/>
      <c r="AY836" s="28"/>
      <c r="AZ836" s="28"/>
      <c r="BA836" s="28"/>
      <c r="BB836" s="28"/>
      <c r="BC836" s="28"/>
      <c r="BD836" s="28"/>
      <c r="BE836" s="28"/>
      <c r="BF836" s="28"/>
      <c r="BG836" s="28"/>
      <c r="BH836" s="28"/>
      <c r="BI836" s="28"/>
      <c r="BJ836" s="28"/>
      <c r="BK836" s="28"/>
      <c r="BL836" s="28"/>
      <c r="BM836" s="28"/>
      <c r="BN836" s="28"/>
      <c r="BO836" s="28"/>
      <c r="BP836" s="28"/>
      <c r="BQ836" s="28"/>
      <c r="BR836" s="28"/>
      <c r="BS836" s="28"/>
      <c r="BT836" s="28"/>
      <c r="BU836" s="28"/>
      <c r="BV836" s="28"/>
      <c r="BW836" s="28"/>
      <c r="BX836" s="28"/>
      <c r="BY836" s="28"/>
      <c r="BZ836" s="28"/>
      <c r="CA836" s="28"/>
      <c r="CB836" s="28"/>
      <c r="CC836" s="28"/>
      <c r="CD836" s="28"/>
      <c r="CE836" s="30"/>
      <c r="CF836" s="30"/>
    </row>
    <row r="837" spans="1:84" ht="15" thickBot="1" x14ac:dyDescent="0.35">
      <c r="A837" s="1"/>
      <c r="B837" s="25"/>
      <c r="C837" s="25"/>
      <c r="D837" s="1"/>
      <c r="E837" s="21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9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8"/>
      <c r="BY837" s="28"/>
      <c r="BZ837" s="28"/>
      <c r="CA837" s="28"/>
      <c r="CB837" s="28"/>
      <c r="CC837" s="28"/>
      <c r="CD837" s="28"/>
      <c r="CE837" s="30"/>
      <c r="CF837" s="30"/>
    </row>
    <row r="838" spans="1:84" ht="15" thickBot="1" x14ac:dyDescent="0.35">
      <c r="A838" s="1"/>
      <c r="B838" s="25"/>
      <c r="C838" s="25"/>
      <c r="D838" s="1"/>
      <c r="E838" s="21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9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  <c r="AU838" s="28"/>
      <c r="AV838" s="28"/>
      <c r="AW838" s="28"/>
      <c r="AX838" s="28"/>
      <c r="AY838" s="28"/>
      <c r="AZ838" s="28"/>
      <c r="BA838" s="28"/>
      <c r="BB838" s="28"/>
      <c r="BC838" s="28"/>
      <c r="BD838" s="28"/>
      <c r="BE838" s="28"/>
      <c r="BF838" s="28"/>
      <c r="BG838" s="28"/>
      <c r="BH838" s="28"/>
      <c r="BI838" s="28"/>
      <c r="BJ838" s="28"/>
      <c r="BK838" s="28"/>
      <c r="BL838" s="28"/>
      <c r="BM838" s="28"/>
      <c r="BN838" s="28"/>
      <c r="BO838" s="28"/>
      <c r="BP838" s="28"/>
      <c r="BQ838" s="28"/>
      <c r="BR838" s="28"/>
      <c r="BS838" s="28"/>
      <c r="BT838" s="28"/>
      <c r="BU838" s="28"/>
      <c r="BV838" s="28"/>
      <c r="BW838" s="28"/>
      <c r="BX838" s="28"/>
      <c r="BY838" s="28"/>
      <c r="BZ838" s="28"/>
      <c r="CA838" s="28"/>
      <c r="CB838" s="28"/>
      <c r="CC838" s="28"/>
      <c r="CD838" s="28"/>
      <c r="CE838" s="30"/>
      <c r="CF838" s="30"/>
    </row>
    <row r="839" spans="1:84" ht="15" thickBot="1" x14ac:dyDescent="0.35">
      <c r="A839" s="1"/>
      <c r="B839" s="25"/>
      <c r="C839" s="25"/>
      <c r="D839" s="1"/>
      <c r="E839" s="21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9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8"/>
      <c r="BW839" s="28"/>
      <c r="BX839" s="28"/>
      <c r="BY839" s="28"/>
      <c r="BZ839" s="28"/>
      <c r="CA839" s="28"/>
      <c r="CB839" s="28"/>
      <c r="CC839" s="28"/>
      <c r="CD839" s="28"/>
      <c r="CE839" s="30"/>
      <c r="CF839" s="30"/>
    </row>
    <row r="840" spans="1:84" ht="15" thickBot="1" x14ac:dyDescent="0.35">
      <c r="A840" s="1"/>
      <c r="B840" s="25"/>
      <c r="C840" s="25"/>
      <c r="D840" s="1"/>
      <c r="E840" s="21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9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  <c r="AU840" s="28"/>
      <c r="AV840" s="28"/>
      <c r="AW840" s="28"/>
      <c r="AX840" s="28"/>
      <c r="AY840" s="28"/>
      <c r="AZ840" s="28"/>
      <c r="BA840" s="28"/>
      <c r="BB840" s="28"/>
      <c r="BC840" s="28"/>
      <c r="BD840" s="28"/>
      <c r="BE840" s="28"/>
      <c r="BF840" s="28"/>
      <c r="BG840" s="28"/>
      <c r="BH840" s="28"/>
      <c r="BI840" s="28"/>
      <c r="BJ840" s="28"/>
      <c r="BK840" s="28"/>
      <c r="BL840" s="28"/>
      <c r="BM840" s="28"/>
      <c r="BN840" s="28"/>
      <c r="BO840" s="28"/>
      <c r="BP840" s="28"/>
      <c r="BQ840" s="28"/>
      <c r="BR840" s="28"/>
      <c r="BS840" s="28"/>
      <c r="BT840" s="28"/>
      <c r="BU840" s="28"/>
      <c r="BV840" s="28"/>
      <c r="BW840" s="28"/>
      <c r="BX840" s="28"/>
      <c r="BY840" s="28"/>
      <c r="BZ840" s="28"/>
      <c r="CA840" s="28"/>
      <c r="CB840" s="28"/>
      <c r="CC840" s="28"/>
      <c r="CD840" s="28"/>
      <c r="CE840" s="30"/>
      <c r="CF840" s="30"/>
    </row>
    <row r="841" spans="1:84" ht="15" thickBot="1" x14ac:dyDescent="0.35">
      <c r="A841" s="1"/>
      <c r="B841" s="25"/>
      <c r="C841" s="25"/>
      <c r="D841" s="1"/>
      <c r="E841" s="21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9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  <c r="AU841" s="28"/>
      <c r="AV841" s="28"/>
      <c r="AW841" s="28"/>
      <c r="AX841" s="28"/>
      <c r="AY841" s="28"/>
      <c r="AZ841" s="28"/>
      <c r="BA841" s="28"/>
      <c r="BB841" s="28"/>
      <c r="BC841" s="28"/>
      <c r="BD841" s="28"/>
      <c r="BE841" s="28"/>
      <c r="BF841" s="28"/>
      <c r="BG841" s="28"/>
      <c r="BH841" s="28"/>
      <c r="BI841" s="28"/>
      <c r="BJ841" s="28"/>
      <c r="BK841" s="28"/>
      <c r="BL841" s="28"/>
      <c r="BM841" s="28"/>
      <c r="BN841" s="28"/>
      <c r="BO841" s="28"/>
      <c r="BP841" s="28"/>
      <c r="BQ841" s="28"/>
      <c r="BR841" s="28"/>
      <c r="BS841" s="28"/>
      <c r="BT841" s="28"/>
      <c r="BU841" s="28"/>
      <c r="BV841" s="28"/>
      <c r="BW841" s="28"/>
      <c r="BX841" s="28"/>
      <c r="BY841" s="28"/>
      <c r="BZ841" s="28"/>
      <c r="CA841" s="28"/>
      <c r="CB841" s="28"/>
      <c r="CC841" s="28"/>
      <c r="CD841" s="28"/>
      <c r="CE841" s="30"/>
      <c r="CF841" s="30"/>
    </row>
    <row r="842" spans="1:84" ht="15" thickBot="1" x14ac:dyDescent="0.35">
      <c r="A842" s="1"/>
      <c r="B842" s="25"/>
      <c r="C842" s="25"/>
      <c r="D842" s="1"/>
      <c r="E842" s="21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9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  <c r="AU842" s="28"/>
      <c r="AV842" s="28"/>
      <c r="AW842" s="28"/>
      <c r="AX842" s="28"/>
      <c r="AY842" s="28"/>
      <c r="AZ842" s="28"/>
      <c r="BA842" s="28"/>
      <c r="BB842" s="28"/>
      <c r="BC842" s="28"/>
      <c r="BD842" s="28"/>
      <c r="BE842" s="28"/>
      <c r="BF842" s="28"/>
      <c r="BG842" s="28"/>
      <c r="BH842" s="28"/>
      <c r="BI842" s="28"/>
      <c r="BJ842" s="28"/>
      <c r="BK842" s="28"/>
      <c r="BL842" s="28"/>
      <c r="BM842" s="28"/>
      <c r="BN842" s="28"/>
      <c r="BO842" s="28"/>
      <c r="BP842" s="28"/>
      <c r="BQ842" s="28"/>
      <c r="BR842" s="28"/>
      <c r="BS842" s="28"/>
      <c r="BT842" s="28"/>
      <c r="BU842" s="28"/>
      <c r="BV842" s="28"/>
      <c r="BW842" s="28"/>
      <c r="BX842" s="28"/>
      <c r="BY842" s="28"/>
      <c r="BZ842" s="28"/>
      <c r="CA842" s="28"/>
      <c r="CB842" s="28"/>
      <c r="CC842" s="28"/>
      <c r="CD842" s="28"/>
      <c r="CE842" s="30"/>
      <c r="CF842" s="30"/>
    </row>
    <row r="843" spans="1:84" ht="15" thickBot="1" x14ac:dyDescent="0.35">
      <c r="A843" s="1"/>
      <c r="B843" s="25"/>
      <c r="C843" s="25"/>
      <c r="D843" s="1"/>
      <c r="E843" s="21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9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8"/>
      <c r="CB843" s="28"/>
      <c r="CC843" s="28"/>
      <c r="CD843" s="28"/>
      <c r="CE843" s="30"/>
      <c r="CF843" s="30"/>
    </row>
    <row r="844" spans="1:84" ht="15" thickBot="1" x14ac:dyDescent="0.35">
      <c r="A844" s="1"/>
      <c r="B844" s="25"/>
      <c r="C844" s="25"/>
      <c r="D844" s="1"/>
      <c r="E844" s="21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9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30"/>
      <c r="CF844" s="30"/>
    </row>
    <row r="845" spans="1:84" ht="15" thickBot="1" x14ac:dyDescent="0.35">
      <c r="A845" s="1"/>
      <c r="B845" s="25"/>
      <c r="C845" s="25"/>
      <c r="D845" s="1"/>
      <c r="E845" s="21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9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  <c r="AU845" s="28"/>
      <c r="AV845" s="28"/>
      <c r="AW845" s="28"/>
      <c r="AX845" s="28"/>
      <c r="AY845" s="28"/>
      <c r="AZ845" s="28"/>
      <c r="BA845" s="28"/>
      <c r="BB845" s="28"/>
      <c r="BC845" s="28"/>
      <c r="BD845" s="28"/>
      <c r="BE845" s="28"/>
      <c r="BF845" s="28"/>
      <c r="BG845" s="28"/>
      <c r="BH845" s="28"/>
      <c r="BI845" s="28"/>
      <c r="BJ845" s="28"/>
      <c r="BK845" s="28"/>
      <c r="BL845" s="28"/>
      <c r="BM845" s="28"/>
      <c r="BN845" s="28"/>
      <c r="BO845" s="28"/>
      <c r="BP845" s="28"/>
      <c r="BQ845" s="28"/>
      <c r="BR845" s="28"/>
      <c r="BS845" s="28"/>
      <c r="BT845" s="28"/>
      <c r="BU845" s="28"/>
      <c r="BV845" s="28"/>
      <c r="BW845" s="28"/>
      <c r="BX845" s="28"/>
      <c r="BY845" s="28"/>
      <c r="BZ845" s="28"/>
      <c r="CA845" s="28"/>
      <c r="CB845" s="28"/>
      <c r="CC845" s="28"/>
      <c r="CD845" s="28"/>
      <c r="CE845" s="30"/>
      <c r="CF845" s="30"/>
    </row>
    <row r="846" spans="1:84" ht="15" thickBot="1" x14ac:dyDescent="0.35">
      <c r="A846" s="1"/>
      <c r="B846" s="25"/>
      <c r="C846" s="25"/>
      <c r="D846" s="1"/>
      <c r="E846" s="21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9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8"/>
      <c r="BW846" s="28"/>
      <c r="BX846" s="28"/>
      <c r="BY846" s="28"/>
      <c r="BZ846" s="28"/>
      <c r="CA846" s="28"/>
      <c r="CB846" s="28"/>
      <c r="CC846" s="28"/>
      <c r="CD846" s="28"/>
      <c r="CE846" s="30"/>
      <c r="CF846" s="30"/>
    </row>
    <row r="847" spans="1:84" ht="15" thickBot="1" x14ac:dyDescent="0.35">
      <c r="A847" s="1"/>
      <c r="B847" s="25"/>
      <c r="C847" s="25"/>
      <c r="D847" s="1"/>
      <c r="E847" s="21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9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  <c r="AU847" s="28"/>
      <c r="AV847" s="28"/>
      <c r="AW847" s="28"/>
      <c r="AX847" s="28"/>
      <c r="AY847" s="28"/>
      <c r="AZ847" s="28"/>
      <c r="BA847" s="28"/>
      <c r="BB847" s="28"/>
      <c r="BC847" s="28"/>
      <c r="BD847" s="28"/>
      <c r="BE847" s="28"/>
      <c r="BF847" s="28"/>
      <c r="BG847" s="28"/>
      <c r="BH847" s="28"/>
      <c r="BI847" s="28"/>
      <c r="BJ847" s="28"/>
      <c r="BK847" s="28"/>
      <c r="BL847" s="28"/>
      <c r="BM847" s="28"/>
      <c r="BN847" s="28"/>
      <c r="BO847" s="28"/>
      <c r="BP847" s="28"/>
      <c r="BQ847" s="28"/>
      <c r="BR847" s="28"/>
      <c r="BS847" s="28"/>
      <c r="BT847" s="28"/>
      <c r="BU847" s="28"/>
      <c r="BV847" s="28"/>
      <c r="BW847" s="28"/>
      <c r="BX847" s="28"/>
      <c r="BY847" s="28"/>
      <c r="BZ847" s="28"/>
      <c r="CA847" s="28"/>
      <c r="CB847" s="28"/>
      <c r="CC847" s="28"/>
      <c r="CD847" s="28"/>
      <c r="CE847" s="30"/>
      <c r="CF847" s="30"/>
    </row>
    <row r="848" spans="1:84" ht="15" thickBot="1" x14ac:dyDescent="0.35">
      <c r="A848" s="1"/>
      <c r="B848" s="25"/>
      <c r="C848" s="25"/>
      <c r="D848" s="1"/>
      <c r="E848" s="21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9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  <c r="AU848" s="28"/>
      <c r="AV848" s="28"/>
      <c r="AW848" s="28"/>
      <c r="AX848" s="28"/>
      <c r="AY848" s="28"/>
      <c r="AZ848" s="28"/>
      <c r="BA848" s="28"/>
      <c r="BB848" s="28"/>
      <c r="BC848" s="28"/>
      <c r="BD848" s="28"/>
      <c r="BE848" s="28"/>
      <c r="BF848" s="28"/>
      <c r="BG848" s="28"/>
      <c r="BH848" s="28"/>
      <c r="BI848" s="28"/>
      <c r="BJ848" s="28"/>
      <c r="BK848" s="28"/>
      <c r="BL848" s="28"/>
      <c r="BM848" s="28"/>
      <c r="BN848" s="28"/>
      <c r="BO848" s="28"/>
      <c r="BP848" s="28"/>
      <c r="BQ848" s="28"/>
      <c r="BR848" s="28"/>
      <c r="BS848" s="28"/>
      <c r="BT848" s="28"/>
      <c r="BU848" s="28"/>
      <c r="BV848" s="28"/>
      <c r="BW848" s="28"/>
      <c r="BX848" s="28"/>
      <c r="BY848" s="28"/>
      <c r="BZ848" s="28"/>
      <c r="CA848" s="28"/>
      <c r="CB848" s="28"/>
      <c r="CC848" s="28"/>
      <c r="CD848" s="28"/>
      <c r="CE848" s="30"/>
      <c r="CF848" s="30"/>
    </row>
    <row r="849" spans="1:84" ht="15" thickBot="1" x14ac:dyDescent="0.35">
      <c r="A849" s="1"/>
      <c r="B849" s="25"/>
      <c r="C849" s="25"/>
      <c r="D849" s="1"/>
      <c r="E849" s="21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9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  <c r="AU849" s="28"/>
      <c r="AV849" s="28"/>
      <c r="AW849" s="28"/>
      <c r="AX849" s="28"/>
      <c r="AY849" s="28"/>
      <c r="AZ849" s="28"/>
      <c r="BA849" s="28"/>
      <c r="BB849" s="28"/>
      <c r="BC849" s="28"/>
      <c r="BD849" s="28"/>
      <c r="BE849" s="28"/>
      <c r="BF849" s="28"/>
      <c r="BG849" s="28"/>
      <c r="BH849" s="28"/>
      <c r="BI849" s="28"/>
      <c r="BJ849" s="28"/>
      <c r="BK849" s="28"/>
      <c r="BL849" s="28"/>
      <c r="BM849" s="28"/>
      <c r="BN849" s="28"/>
      <c r="BO849" s="28"/>
      <c r="BP849" s="28"/>
      <c r="BQ849" s="28"/>
      <c r="BR849" s="28"/>
      <c r="BS849" s="28"/>
      <c r="BT849" s="28"/>
      <c r="BU849" s="28"/>
      <c r="BV849" s="28"/>
      <c r="BW849" s="28"/>
      <c r="BX849" s="28"/>
      <c r="BY849" s="28"/>
      <c r="BZ849" s="28"/>
      <c r="CA849" s="28"/>
      <c r="CB849" s="28"/>
      <c r="CC849" s="28"/>
      <c r="CD849" s="28"/>
      <c r="CE849" s="30"/>
      <c r="CF849" s="30"/>
    </row>
    <row r="850" spans="1:84" ht="15" thickBot="1" x14ac:dyDescent="0.35">
      <c r="A850" s="1"/>
      <c r="B850" s="25"/>
      <c r="C850" s="25"/>
      <c r="D850" s="1"/>
      <c r="E850" s="21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9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  <c r="AU850" s="28"/>
      <c r="AV850" s="28"/>
      <c r="AW850" s="28"/>
      <c r="AX850" s="28"/>
      <c r="AY850" s="28"/>
      <c r="AZ850" s="28"/>
      <c r="BA850" s="28"/>
      <c r="BB850" s="28"/>
      <c r="BC850" s="28"/>
      <c r="BD850" s="28"/>
      <c r="BE850" s="28"/>
      <c r="BF850" s="28"/>
      <c r="BG850" s="28"/>
      <c r="BH850" s="28"/>
      <c r="BI850" s="28"/>
      <c r="BJ850" s="28"/>
      <c r="BK850" s="28"/>
      <c r="BL850" s="28"/>
      <c r="BM850" s="28"/>
      <c r="BN850" s="28"/>
      <c r="BO850" s="28"/>
      <c r="BP850" s="28"/>
      <c r="BQ850" s="28"/>
      <c r="BR850" s="28"/>
      <c r="BS850" s="28"/>
      <c r="BT850" s="28"/>
      <c r="BU850" s="28"/>
      <c r="BV850" s="28"/>
      <c r="BW850" s="28"/>
      <c r="BX850" s="28"/>
      <c r="BY850" s="28"/>
      <c r="BZ850" s="28"/>
      <c r="CA850" s="28"/>
      <c r="CB850" s="28"/>
      <c r="CC850" s="28"/>
      <c r="CD850" s="28"/>
      <c r="CE850" s="30"/>
      <c r="CF850" s="30"/>
    </row>
    <row r="851" spans="1:84" ht="15" thickBot="1" x14ac:dyDescent="0.35">
      <c r="A851" s="1"/>
      <c r="B851" s="25"/>
      <c r="C851" s="25"/>
      <c r="D851" s="1"/>
      <c r="E851" s="21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9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  <c r="AU851" s="28"/>
      <c r="AV851" s="28"/>
      <c r="AW851" s="28"/>
      <c r="AX851" s="28"/>
      <c r="AY851" s="28"/>
      <c r="AZ851" s="28"/>
      <c r="BA851" s="28"/>
      <c r="BB851" s="28"/>
      <c r="BC851" s="28"/>
      <c r="BD851" s="28"/>
      <c r="BE851" s="28"/>
      <c r="BF851" s="28"/>
      <c r="BG851" s="28"/>
      <c r="BH851" s="28"/>
      <c r="BI851" s="28"/>
      <c r="BJ851" s="28"/>
      <c r="BK851" s="28"/>
      <c r="BL851" s="28"/>
      <c r="BM851" s="28"/>
      <c r="BN851" s="28"/>
      <c r="BO851" s="28"/>
      <c r="BP851" s="28"/>
      <c r="BQ851" s="28"/>
      <c r="BR851" s="28"/>
      <c r="BS851" s="28"/>
      <c r="BT851" s="28"/>
      <c r="BU851" s="28"/>
      <c r="BV851" s="28"/>
      <c r="BW851" s="28"/>
      <c r="BX851" s="28"/>
      <c r="BY851" s="28"/>
      <c r="BZ851" s="28"/>
      <c r="CA851" s="28"/>
      <c r="CB851" s="28"/>
      <c r="CC851" s="28"/>
      <c r="CD851" s="28"/>
      <c r="CE851" s="30"/>
      <c r="CF851" s="30"/>
    </row>
    <row r="852" spans="1:84" ht="15" thickBot="1" x14ac:dyDescent="0.35">
      <c r="A852" s="1"/>
      <c r="B852" s="25"/>
      <c r="C852" s="25"/>
      <c r="D852" s="1"/>
      <c r="E852" s="21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9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  <c r="AU852" s="28"/>
      <c r="AV852" s="28"/>
      <c r="AW852" s="28"/>
      <c r="AX852" s="28"/>
      <c r="AY852" s="28"/>
      <c r="AZ852" s="28"/>
      <c r="BA852" s="28"/>
      <c r="BB852" s="28"/>
      <c r="BC852" s="28"/>
      <c r="BD852" s="28"/>
      <c r="BE852" s="28"/>
      <c r="BF852" s="28"/>
      <c r="BG852" s="28"/>
      <c r="BH852" s="28"/>
      <c r="BI852" s="28"/>
      <c r="BJ852" s="28"/>
      <c r="BK852" s="28"/>
      <c r="BL852" s="28"/>
      <c r="BM852" s="28"/>
      <c r="BN852" s="28"/>
      <c r="BO852" s="28"/>
      <c r="BP852" s="28"/>
      <c r="BQ852" s="28"/>
      <c r="BR852" s="28"/>
      <c r="BS852" s="28"/>
      <c r="BT852" s="28"/>
      <c r="BU852" s="28"/>
      <c r="BV852" s="28"/>
      <c r="BW852" s="28"/>
      <c r="BX852" s="28"/>
      <c r="BY852" s="28"/>
      <c r="BZ852" s="28"/>
      <c r="CA852" s="28"/>
      <c r="CB852" s="28"/>
      <c r="CC852" s="28"/>
      <c r="CD852" s="28"/>
      <c r="CE852" s="30"/>
      <c r="CF852" s="30"/>
    </row>
    <row r="853" spans="1:84" ht="15" thickBot="1" x14ac:dyDescent="0.35">
      <c r="A853" s="1"/>
      <c r="B853" s="25"/>
      <c r="C853" s="25"/>
      <c r="D853" s="1"/>
      <c r="E853" s="21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9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  <c r="AU853" s="28"/>
      <c r="AV853" s="28"/>
      <c r="AW853" s="28"/>
      <c r="AX853" s="28"/>
      <c r="AY853" s="28"/>
      <c r="AZ853" s="28"/>
      <c r="BA853" s="28"/>
      <c r="BB853" s="28"/>
      <c r="BC853" s="28"/>
      <c r="BD853" s="28"/>
      <c r="BE853" s="28"/>
      <c r="BF853" s="28"/>
      <c r="BG853" s="28"/>
      <c r="BH853" s="28"/>
      <c r="BI853" s="28"/>
      <c r="BJ853" s="28"/>
      <c r="BK853" s="28"/>
      <c r="BL853" s="28"/>
      <c r="BM853" s="28"/>
      <c r="BN853" s="28"/>
      <c r="BO853" s="28"/>
      <c r="BP853" s="28"/>
      <c r="BQ853" s="28"/>
      <c r="BR853" s="28"/>
      <c r="BS853" s="28"/>
      <c r="BT853" s="28"/>
      <c r="BU853" s="28"/>
      <c r="BV853" s="28"/>
      <c r="BW853" s="28"/>
      <c r="BX853" s="28"/>
      <c r="BY853" s="28"/>
      <c r="BZ853" s="28"/>
      <c r="CA853" s="28"/>
      <c r="CB853" s="28"/>
      <c r="CC853" s="28"/>
      <c r="CD853" s="28"/>
      <c r="CE853" s="30"/>
      <c r="CF853" s="30"/>
    </row>
    <row r="854" spans="1:84" ht="15" thickBot="1" x14ac:dyDescent="0.35">
      <c r="A854" s="1"/>
      <c r="B854" s="25"/>
      <c r="C854" s="25"/>
      <c r="D854" s="1"/>
      <c r="E854" s="21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9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  <c r="AU854" s="28"/>
      <c r="AV854" s="28"/>
      <c r="AW854" s="28"/>
      <c r="AX854" s="28"/>
      <c r="AY854" s="28"/>
      <c r="AZ854" s="28"/>
      <c r="BA854" s="28"/>
      <c r="BB854" s="28"/>
      <c r="BC854" s="28"/>
      <c r="BD854" s="28"/>
      <c r="BE854" s="28"/>
      <c r="BF854" s="28"/>
      <c r="BG854" s="28"/>
      <c r="BH854" s="28"/>
      <c r="BI854" s="28"/>
      <c r="BJ854" s="28"/>
      <c r="BK854" s="28"/>
      <c r="BL854" s="28"/>
      <c r="BM854" s="28"/>
      <c r="BN854" s="28"/>
      <c r="BO854" s="28"/>
      <c r="BP854" s="28"/>
      <c r="BQ854" s="28"/>
      <c r="BR854" s="28"/>
      <c r="BS854" s="28"/>
      <c r="BT854" s="28"/>
      <c r="BU854" s="28"/>
      <c r="BV854" s="28"/>
      <c r="BW854" s="28"/>
      <c r="BX854" s="28"/>
      <c r="BY854" s="28"/>
      <c r="BZ854" s="28"/>
      <c r="CA854" s="28"/>
      <c r="CB854" s="28"/>
      <c r="CC854" s="28"/>
      <c r="CD854" s="28"/>
      <c r="CE854" s="30"/>
      <c r="CF854" s="30"/>
    </row>
    <row r="855" spans="1:84" ht="15" thickBot="1" x14ac:dyDescent="0.35">
      <c r="A855" s="1"/>
      <c r="B855" s="25"/>
      <c r="C855" s="25"/>
      <c r="D855" s="1"/>
      <c r="E855" s="21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9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  <c r="AU855" s="28"/>
      <c r="AV855" s="28"/>
      <c r="AW855" s="28"/>
      <c r="AX855" s="28"/>
      <c r="AY855" s="28"/>
      <c r="AZ855" s="28"/>
      <c r="BA855" s="28"/>
      <c r="BB855" s="28"/>
      <c r="BC855" s="28"/>
      <c r="BD855" s="28"/>
      <c r="BE855" s="28"/>
      <c r="BF855" s="28"/>
      <c r="BG855" s="28"/>
      <c r="BH855" s="28"/>
      <c r="BI855" s="28"/>
      <c r="BJ855" s="28"/>
      <c r="BK855" s="28"/>
      <c r="BL855" s="28"/>
      <c r="BM855" s="28"/>
      <c r="BN855" s="28"/>
      <c r="BO855" s="28"/>
      <c r="BP855" s="28"/>
      <c r="BQ855" s="28"/>
      <c r="BR855" s="28"/>
      <c r="BS855" s="28"/>
      <c r="BT855" s="28"/>
      <c r="BU855" s="28"/>
      <c r="BV855" s="28"/>
      <c r="BW855" s="28"/>
      <c r="BX855" s="28"/>
      <c r="BY855" s="28"/>
      <c r="BZ855" s="28"/>
      <c r="CA855" s="28"/>
      <c r="CB855" s="28"/>
      <c r="CC855" s="28"/>
      <c r="CD855" s="28"/>
      <c r="CE855" s="30"/>
      <c r="CF855" s="30"/>
    </row>
    <row r="856" spans="1:84" ht="15" thickBot="1" x14ac:dyDescent="0.35">
      <c r="A856" s="1"/>
      <c r="B856" s="25"/>
      <c r="C856" s="25"/>
      <c r="D856" s="1"/>
      <c r="E856" s="21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9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  <c r="AU856" s="28"/>
      <c r="AV856" s="28"/>
      <c r="AW856" s="28"/>
      <c r="AX856" s="28"/>
      <c r="AY856" s="28"/>
      <c r="AZ856" s="28"/>
      <c r="BA856" s="28"/>
      <c r="BB856" s="28"/>
      <c r="BC856" s="28"/>
      <c r="BD856" s="28"/>
      <c r="BE856" s="28"/>
      <c r="BF856" s="28"/>
      <c r="BG856" s="28"/>
      <c r="BH856" s="28"/>
      <c r="BI856" s="28"/>
      <c r="BJ856" s="28"/>
      <c r="BK856" s="28"/>
      <c r="BL856" s="28"/>
      <c r="BM856" s="28"/>
      <c r="BN856" s="28"/>
      <c r="BO856" s="28"/>
      <c r="BP856" s="28"/>
      <c r="BQ856" s="28"/>
      <c r="BR856" s="28"/>
      <c r="BS856" s="28"/>
      <c r="BT856" s="28"/>
      <c r="BU856" s="28"/>
      <c r="BV856" s="28"/>
      <c r="BW856" s="28"/>
      <c r="BX856" s="28"/>
      <c r="BY856" s="28"/>
      <c r="BZ856" s="28"/>
      <c r="CA856" s="28"/>
      <c r="CB856" s="28"/>
      <c r="CC856" s="28"/>
      <c r="CD856" s="28"/>
      <c r="CE856" s="30"/>
      <c r="CF856" s="30"/>
    </row>
    <row r="857" spans="1:84" ht="15" thickBot="1" x14ac:dyDescent="0.35">
      <c r="A857" s="1"/>
      <c r="B857" s="25"/>
      <c r="C857" s="25"/>
      <c r="D857" s="1"/>
      <c r="E857" s="21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9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  <c r="AU857" s="28"/>
      <c r="AV857" s="28"/>
      <c r="AW857" s="28"/>
      <c r="AX857" s="28"/>
      <c r="AY857" s="28"/>
      <c r="AZ857" s="28"/>
      <c r="BA857" s="28"/>
      <c r="BB857" s="28"/>
      <c r="BC857" s="28"/>
      <c r="BD857" s="28"/>
      <c r="BE857" s="28"/>
      <c r="BF857" s="28"/>
      <c r="BG857" s="28"/>
      <c r="BH857" s="28"/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8"/>
      <c r="BX857" s="28"/>
      <c r="BY857" s="28"/>
      <c r="BZ857" s="28"/>
      <c r="CA857" s="28"/>
      <c r="CB857" s="28"/>
      <c r="CC857" s="28"/>
      <c r="CD857" s="28"/>
      <c r="CE857" s="30"/>
      <c r="CF857" s="30"/>
    </row>
    <row r="858" spans="1:84" ht="15" thickBot="1" x14ac:dyDescent="0.35">
      <c r="A858" s="1"/>
      <c r="B858" s="25"/>
      <c r="C858" s="25"/>
      <c r="D858" s="1"/>
      <c r="E858" s="21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9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  <c r="AU858" s="28"/>
      <c r="AV858" s="28"/>
      <c r="AW858" s="28"/>
      <c r="AX858" s="28"/>
      <c r="AY858" s="28"/>
      <c r="AZ858" s="28"/>
      <c r="BA858" s="28"/>
      <c r="BB858" s="28"/>
      <c r="BC858" s="28"/>
      <c r="BD858" s="28"/>
      <c r="BE858" s="28"/>
      <c r="BF858" s="28"/>
      <c r="BG858" s="28"/>
      <c r="BH858" s="28"/>
      <c r="BI858" s="28"/>
      <c r="BJ858" s="28"/>
      <c r="BK858" s="28"/>
      <c r="BL858" s="28"/>
      <c r="BM858" s="28"/>
      <c r="BN858" s="28"/>
      <c r="BO858" s="28"/>
      <c r="BP858" s="28"/>
      <c r="BQ858" s="28"/>
      <c r="BR858" s="28"/>
      <c r="BS858" s="28"/>
      <c r="BT858" s="28"/>
      <c r="BU858" s="28"/>
      <c r="BV858" s="28"/>
      <c r="BW858" s="28"/>
      <c r="BX858" s="28"/>
      <c r="BY858" s="28"/>
      <c r="BZ858" s="28"/>
      <c r="CA858" s="28"/>
      <c r="CB858" s="28"/>
      <c r="CC858" s="28"/>
      <c r="CD858" s="28"/>
      <c r="CE858" s="30"/>
      <c r="CF858" s="30"/>
    </row>
    <row r="859" spans="1:84" ht="15" thickBot="1" x14ac:dyDescent="0.35">
      <c r="A859" s="1"/>
      <c r="B859" s="25"/>
      <c r="C859" s="25"/>
      <c r="D859" s="1"/>
      <c r="E859" s="21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9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  <c r="AU859" s="28"/>
      <c r="AV859" s="28"/>
      <c r="AW859" s="28"/>
      <c r="AX859" s="28"/>
      <c r="AY859" s="28"/>
      <c r="AZ859" s="28"/>
      <c r="BA859" s="28"/>
      <c r="BB859" s="28"/>
      <c r="BC859" s="28"/>
      <c r="BD859" s="28"/>
      <c r="BE859" s="28"/>
      <c r="BF859" s="28"/>
      <c r="BG859" s="28"/>
      <c r="BH859" s="28"/>
      <c r="BI859" s="28"/>
      <c r="BJ859" s="28"/>
      <c r="BK859" s="28"/>
      <c r="BL859" s="28"/>
      <c r="BM859" s="28"/>
      <c r="BN859" s="28"/>
      <c r="BO859" s="28"/>
      <c r="BP859" s="28"/>
      <c r="BQ859" s="28"/>
      <c r="BR859" s="28"/>
      <c r="BS859" s="28"/>
      <c r="BT859" s="28"/>
      <c r="BU859" s="28"/>
      <c r="BV859" s="28"/>
      <c r="BW859" s="28"/>
      <c r="BX859" s="28"/>
      <c r="BY859" s="28"/>
      <c r="BZ859" s="28"/>
      <c r="CA859" s="28"/>
      <c r="CB859" s="28"/>
      <c r="CC859" s="28"/>
      <c r="CD859" s="28"/>
      <c r="CE859" s="30"/>
      <c r="CF859" s="30"/>
    </row>
    <row r="860" spans="1:84" ht="15" thickBot="1" x14ac:dyDescent="0.35">
      <c r="A860" s="1"/>
      <c r="B860" s="25"/>
      <c r="C860" s="25"/>
      <c r="D860" s="1"/>
      <c r="E860" s="21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9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  <c r="AU860" s="28"/>
      <c r="AV860" s="28"/>
      <c r="AW860" s="28"/>
      <c r="AX860" s="28"/>
      <c r="AY860" s="28"/>
      <c r="AZ860" s="28"/>
      <c r="BA860" s="28"/>
      <c r="BB860" s="28"/>
      <c r="BC860" s="28"/>
      <c r="BD860" s="28"/>
      <c r="BE860" s="28"/>
      <c r="BF860" s="28"/>
      <c r="BG860" s="28"/>
      <c r="BH860" s="28"/>
      <c r="BI860" s="28"/>
      <c r="BJ860" s="28"/>
      <c r="BK860" s="28"/>
      <c r="BL860" s="28"/>
      <c r="BM860" s="28"/>
      <c r="BN860" s="28"/>
      <c r="BO860" s="28"/>
      <c r="BP860" s="28"/>
      <c r="BQ860" s="28"/>
      <c r="BR860" s="28"/>
      <c r="BS860" s="28"/>
      <c r="BT860" s="28"/>
      <c r="BU860" s="28"/>
      <c r="BV860" s="28"/>
      <c r="BW860" s="28"/>
      <c r="BX860" s="28"/>
      <c r="BY860" s="28"/>
      <c r="BZ860" s="28"/>
      <c r="CA860" s="28"/>
      <c r="CB860" s="28"/>
      <c r="CC860" s="28"/>
      <c r="CD860" s="28"/>
      <c r="CE860" s="30"/>
      <c r="CF860" s="30"/>
    </row>
    <row r="861" spans="1:84" ht="15" thickBot="1" x14ac:dyDescent="0.35">
      <c r="A861" s="1"/>
      <c r="B861" s="25"/>
      <c r="C861" s="25"/>
      <c r="D861" s="1"/>
      <c r="E861" s="21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9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  <c r="AU861" s="28"/>
      <c r="AV861" s="28"/>
      <c r="AW861" s="28"/>
      <c r="AX861" s="28"/>
      <c r="AY861" s="28"/>
      <c r="AZ861" s="28"/>
      <c r="BA861" s="28"/>
      <c r="BB861" s="28"/>
      <c r="BC861" s="28"/>
      <c r="BD861" s="28"/>
      <c r="BE861" s="28"/>
      <c r="BF861" s="28"/>
      <c r="BG861" s="28"/>
      <c r="BH861" s="28"/>
      <c r="BI861" s="28"/>
      <c r="BJ861" s="28"/>
      <c r="BK861" s="28"/>
      <c r="BL861" s="28"/>
      <c r="BM861" s="28"/>
      <c r="BN861" s="28"/>
      <c r="BO861" s="28"/>
      <c r="BP861" s="28"/>
      <c r="BQ861" s="28"/>
      <c r="BR861" s="28"/>
      <c r="BS861" s="28"/>
      <c r="BT861" s="28"/>
      <c r="BU861" s="28"/>
      <c r="BV861" s="28"/>
      <c r="BW861" s="28"/>
      <c r="BX861" s="28"/>
      <c r="BY861" s="28"/>
      <c r="BZ861" s="28"/>
      <c r="CA861" s="28"/>
      <c r="CB861" s="28"/>
      <c r="CC861" s="28"/>
      <c r="CD861" s="28"/>
      <c r="CE861" s="30"/>
      <c r="CF861" s="30"/>
    </row>
    <row r="862" spans="1:84" ht="15" thickBot="1" x14ac:dyDescent="0.35">
      <c r="A862" s="1"/>
      <c r="B862" s="25"/>
      <c r="C862" s="25"/>
      <c r="D862" s="1"/>
      <c r="E862" s="21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9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  <c r="AU862" s="28"/>
      <c r="AV862" s="28"/>
      <c r="AW862" s="28"/>
      <c r="AX862" s="28"/>
      <c r="AY862" s="28"/>
      <c r="AZ862" s="28"/>
      <c r="BA862" s="28"/>
      <c r="BB862" s="28"/>
      <c r="BC862" s="28"/>
      <c r="BD862" s="28"/>
      <c r="BE862" s="28"/>
      <c r="BF862" s="28"/>
      <c r="BG862" s="28"/>
      <c r="BH862" s="28"/>
      <c r="BI862" s="28"/>
      <c r="BJ862" s="28"/>
      <c r="BK862" s="28"/>
      <c r="BL862" s="28"/>
      <c r="BM862" s="28"/>
      <c r="BN862" s="28"/>
      <c r="BO862" s="28"/>
      <c r="BP862" s="28"/>
      <c r="BQ862" s="28"/>
      <c r="BR862" s="28"/>
      <c r="BS862" s="28"/>
      <c r="BT862" s="28"/>
      <c r="BU862" s="28"/>
      <c r="BV862" s="28"/>
      <c r="BW862" s="28"/>
      <c r="BX862" s="28"/>
      <c r="BY862" s="28"/>
      <c r="BZ862" s="28"/>
      <c r="CA862" s="28"/>
      <c r="CB862" s="28"/>
      <c r="CC862" s="28"/>
      <c r="CD862" s="28"/>
      <c r="CE862" s="30"/>
      <c r="CF862" s="30"/>
    </row>
    <row r="863" spans="1:84" ht="15" thickBot="1" x14ac:dyDescent="0.35">
      <c r="A863" s="1"/>
      <c r="B863" s="25"/>
      <c r="C863" s="25"/>
      <c r="D863" s="1"/>
      <c r="E863" s="21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9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  <c r="AU863" s="28"/>
      <c r="AV863" s="28"/>
      <c r="AW863" s="28"/>
      <c r="AX863" s="28"/>
      <c r="AY863" s="28"/>
      <c r="AZ863" s="28"/>
      <c r="BA863" s="28"/>
      <c r="BB863" s="28"/>
      <c r="BC863" s="28"/>
      <c r="BD863" s="28"/>
      <c r="BE863" s="28"/>
      <c r="BF863" s="28"/>
      <c r="BG863" s="28"/>
      <c r="BH863" s="28"/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30"/>
      <c r="CF863" s="30"/>
    </row>
    <row r="864" spans="1:84" ht="15" thickBot="1" x14ac:dyDescent="0.35">
      <c r="A864" s="1"/>
      <c r="B864" s="25"/>
      <c r="C864" s="25"/>
      <c r="D864" s="1"/>
      <c r="E864" s="21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9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8"/>
      <c r="CB864" s="28"/>
      <c r="CC864" s="28"/>
      <c r="CD864" s="28"/>
      <c r="CE864" s="30"/>
      <c r="CF864" s="30"/>
    </row>
    <row r="865" spans="1:84" ht="15" thickBot="1" x14ac:dyDescent="0.35">
      <c r="A865" s="1"/>
      <c r="B865" s="25"/>
      <c r="C865" s="25"/>
      <c r="D865" s="1"/>
      <c r="E865" s="21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9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8"/>
      <c r="CB865" s="28"/>
      <c r="CC865" s="28"/>
      <c r="CD865" s="28"/>
      <c r="CE865" s="30"/>
      <c r="CF865" s="30"/>
    </row>
    <row r="866" spans="1:84" ht="15" thickBot="1" x14ac:dyDescent="0.35">
      <c r="A866" s="1"/>
      <c r="B866" s="25"/>
      <c r="C866" s="25"/>
      <c r="D866" s="1"/>
      <c r="E866" s="21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9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8"/>
      <c r="CB866" s="28"/>
      <c r="CC866" s="28"/>
      <c r="CD866" s="28"/>
      <c r="CE866" s="30"/>
      <c r="CF866" s="30"/>
    </row>
    <row r="867" spans="1:84" ht="15" thickBot="1" x14ac:dyDescent="0.35">
      <c r="A867" s="1"/>
      <c r="B867" s="25"/>
      <c r="C867" s="25"/>
      <c r="D867" s="1"/>
      <c r="E867" s="21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9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8"/>
      <c r="CB867" s="28"/>
      <c r="CC867" s="28"/>
      <c r="CD867" s="28"/>
      <c r="CE867" s="30"/>
      <c r="CF867" s="30"/>
    </row>
    <row r="868" spans="1:84" ht="15" thickBot="1" x14ac:dyDescent="0.35">
      <c r="A868" s="1"/>
      <c r="B868" s="25"/>
      <c r="C868" s="25"/>
      <c r="D868" s="1"/>
      <c r="E868" s="21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9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8"/>
      <c r="CB868" s="28"/>
      <c r="CC868" s="28"/>
      <c r="CD868" s="28"/>
      <c r="CE868" s="30"/>
      <c r="CF868" s="30"/>
    </row>
    <row r="869" spans="1:84" ht="15" thickBot="1" x14ac:dyDescent="0.35">
      <c r="A869" s="1"/>
      <c r="B869" s="25"/>
      <c r="C869" s="25"/>
      <c r="D869" s="1"/>
      <c r="E869" s="21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9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8"/>
      <c r="CB869" s="28"/>
      <c r="CC869" s="28"/>
      <c r="CD869" s="28"/>
      <c r="CE869" s="30"/>
      <c r="CF869" s="30"/>
    </row>
    <row r="870" spans="1:84" ht="15" thickBot="1" x14ac:dyDescent="0.35">
      <c r="A870" s="1"/>
      <c r="B870" s="25"/>
      <c r="C870" s="25"/>
      <c r="D870" s="1"/>
      <c r="E870" s="21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9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8"/>
      <c r="CB870" s="28"/>
      <c r="CC870" s="28"/>
      <c r="CD870" s="28"/>
      <c r="CE870" s="30"/>
      <c r="CF870" s="30"/>
    </row>
    <row r="871" spans="1:84" ht="15" thickBot="1" x14ac:dyDescent="0.35">
      <c r="A871" s="1"/>
      <c r="B871" s="25"/>
      <c r="C871" s="25"/>
      <c r="D871" s="1"/>
      <c r="E871" s="21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9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8"/>
      <c r="CB871" s="28"/>
      <c r="CC871" s="28"/>
      <c r="CD871" s="28"/>
      <c r="CE871" s="30"/>
      <c r="CF871" s="30"/>
    </row>
    <row r="872" spans="1:84" ht="15" thickBot="1" x14ac:dyDescent="0.35">
      <c r="A872" s="1"/>
      <c r="B872" s="25"/>
      <c r="C872" s="25"/>
      <c r="D872" s="1"/>
      <c r="E872" s="21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9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8"/>
      <c r="CB872" s="28"/>
      <c r="CC872" s="28"/>
      <c r="CD872" s="28"/>
      <c r="CE872" s="30"/>
      <c r="CF872" s="30"/>
    </row>
    <row r="873" spans="1:84" ht="15" thickBot="1" x14ac:dyDescent="0.35">
      <c r="A873" s="1"/>
      <c r="B873" s="25"/>
      <c r="C873" s="25"/>
      <c r="D873" s="1"/>
      <c r="E873" s="21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9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8"/>
      <c r="BW873" s="28"/>
      <c r="BX873" s="28"/>
      <c r="BY873" s="28"/>
      <c r="BZ873" s="28"/>
      <c r="CA873" s="28"/>
      <c r="CB873" s="28"/>
      <c r="CC873" s="28"/>
      <c r="CD873" s="28"/>
      <c r="CE873" s="30"/>
      <c r="CF873" s="30"/>
    </row>
    <row r="874" spans="1:84" ht="15" thickBot="1" x14ac:dyDescent="0.35">
      <c r="A874" s="1"/>
      <c r="B874" s="25"/>
      <c r="C874" s="25"/>
      <c r="D874" s="1"/>
      <c r="E874" s="21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9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  <c r="AU874" s="28"/>
      <c r="AV874" s="28"/>
      <c r="AW874" s="28"/>
      <c r="AX874" s="28"/>
      <c r="AY874" s="28"/>
      <c r="AZ874" s="28"/>
      <c r="BA874" s="28"/>
      <c r="BB874" s="28"/>
      <c r="BC874" s="28"/>
      <c r="BD874" s="28"/>
      <c r="BE874" s="28"/>
      <c r="BF874" s="28"/>
      <c r="BG874" s="28"/>
      <c r="BH874" s="28"/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8"/>
      <c r="BX874" s="28"/>
      <c r="BY874" s="28"/>
      <c r="BZ874" s="28"/>
      <c r="CA874" s="28"/>
      <c r="CB874" s="28"/>
      <c r="CC874" s="28"/>
      <c r="CD874" s="28"/>
      <c r="CE874" s="30"/>
      <c r="CF874" s="30"/>
    </row>
    <row r="875" spans="1:84" ht="15" thickBot="1" x14ac:dyDescent="0.35">
      <c r="A875" s="1"/>
      <c r="B875" s="25"/>
      <c r="C875" s="25"/>
      <c r="D875" s="1"/>
      <c r="E875" s="21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9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30"/>
      <c r="CF875" s="30"/>
    </row>
    <row r="876" spans="1:84" ht="15" thickBot="1" x14ac:dyDescent="0.35">
      <c r="A876" s="1"/>
      <c r="B876" s="25"/>
      <c r="C876" s="25"/>
      <c r="D876" s="1"/>
      <c r="E876" s="21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9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  <c r="AU876" s="28"/>
      <c r="AV876" s="28"/>
      <c r="AW876" s="28"/>
      <c r="AX876" s="28"/>
      <c r="AY876" s="28"/>
      <c r="AZ876" s="28"/>
      <c r="BA876" s="28"/>
      <c r="BB876" s="28"/>
      <c r="BC876" s="28"/>
      <c r="BD876" s="28"/>
      <c r="BE876" s="28"/>
      <c r="BF876" s="28"/>
      <c r="BG876" s="28"/>
      <c r="BH876" s="28"/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30"/>
      <c r="CF876" s="30"/>
    </row>
    <row r="877" spans="1:84" ht="15" thickBot="1" x14ac:dyDescent="0.35">
      <c r="A877" s="1"/>
      <c r="B877" s="25"/>
      <c r="C877" s="25"/>
      <c r="D877" s="1"/>
      <c r="E877" s="21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9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8"/>
      <c r="BX877" s="28"/>
      <c r="BY877" s="28"/>
      <c r="BZ877" s="28"/>
      <c r="CA877" s="28"/>
      <c r="CB877" s="28"/>
      <c r="CC877" s="28"/>
      <c r="CD877" s="28"/>
      <c r="CE877" s="30"/>
      <c r="CF877" s="30"/>
    </row>
    <row r="878" spans="1:84" ht="15" thickBot="1" x14ac:dyDescent="0.35">
      <c r="A878" s="1"/>
      <c r="B878" s="25"/>
      <c r="C878" s="25"/>
      <c r="D878" s="1"/>
      <c r="E878" s="21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9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8"/>
      <c r="BX878" s="28"/>
      <c r="BY878" s="28"/>
      <c r="BZ878" s="28"/>
      <c r="CA878" s="28"/>
      <c r="CB878" s="28"/>
      <c r="CC878" s="28"/>
      <c r="CD878" s="28"/>
      <c r="CE878" s="30"/>
      <c r="CF878" s="30"/>
    </row>
    <row r="879" spans="1:84" ht="15" thickBot="1" x14ac:dyDescent="0.35">
      <c r="A879" s="1"/>
      <c r="B879" s="25"/>
      <c r="C879" s="25"/>
      <c r="D879" s="1"/>
      <c r="E879" s="21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9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8"/>
      <c r="CB879" s="28"/>
      <c r="CC879" s="28"/>
      <c r="CD879" s="28"/>
      <c r="CE879" s="30"/>
      <c r="CF879" s="30"/>
    </row>
    <row r="880" spans="1:84" ht="15" thickBot="1" x14ac:dyDescent="0.35">
      <c r="A880" s="1"/>
      <c r="B880" s="25"/>
      <c r="C880" s="25"/>
      <c r="D880" s="1"/>
      <c r="E880" s="21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9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8"/>
      <c r="CB880" s="28"/>
      <c r="CC880" s="28"/>
      <c r="CD880" s="28"/>
      <c r="CE880" s="30"/>
      <c r="CF880" s="30"/>
    </row>
    <row r="881" spans="1:84" ht="15" thickBot="1" x14ac:dyDescent="0.35">
      <c r="A881" s="1"/>
      <c r="B881" s="25"/>
      <c r="C881" s="25"/>
      <c r="D881" s="1"/>
      <c r="E881" s="21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9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  <c r="AU881" s="28"/>
      <c r="AV881" s="28"/>
      <c r="AW881" s="28"/>
      <c r="AX881" s="28"/>
      <c r="AY881" s="28"/>
      <c r="AZ881" s="28"/>
      <c r="BA881" s="28"/>
      <c r="BB881" s="28"/>
      <c r="BC881" s="28"/>
      <c r="BD881" s="28"/>
      <c r="BE881" s="28"/>
      <c r="BF881" s="28"/>
      <c r="BG881" s="28"/>
      <c r="BH881" s="28"/>
      <c r="BI881" s="28"/>
      <c r="BJ881" s="28"/>
      <c r="BK881" s="28"/>
      <c r="BL881" s="28"/>
      <c r="BM881" s="28"/>
      <c r="BN881" s="28"/>
      <c r="BO881" s="28"/>
      <c r="BP881" s="28"/>
      <c r="BQ881" s="28"/>
      <c r="BR881" s="28"/>
      <c r="BS881" s="28"/>
      <c r="BT881" s="28"/>
      <c r="BU881" s="28"/>
      <c r="BV881" s="28"/>
      <c r="BW881" s="28"/>
      <c r="BX881" s="28"/>
      <c r="BY881" s="28"/>
      <c r="BZ881" s="28"/>
      <c r="CA881" s="28"/>
      <c r="CB881" s="28"/>
      <c r="CC881" s="28"/>
      <c r="CD881" s="28"/>
      <c r="CE881" s="30"/>
      <c r="CF881" s="30"/>
    </row>
    <row r="882" spans="1:84" ht="15" thickBot="1" x14ac:dyDescent="0.35">
      <c r="A882" s="1"/>
      <c r="B882" s="25"/>
      <c r="C882" s="25"/>
      <c r="D882" s="1"/>
      <c r="E882" s="21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9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  <c r="AU882" s="28"/>
      <c r="AV882" s="28"/>
      <c r="AW882" s="28"/>
      <c r="AX882" s="28"/>
      <c r="AY882" s="28"/>
      <c r="AZ882" s="28"/>
      <c r="BA882" s="28"/>
      <c r="BB882" s="28"/>
      <c r="BC882" s="28"/>
      <c r="BD882" s="28"/>
      <c r="BE882" s="28"/>
      <c r="BF882" s="28"/>
      <c r="BG882" s="28"/>
      <c r="BH882" s="28"/>
      <c r="BI882" s="28"/>
      <c r="BJ882" s="28"/>
      <c r="BK882" s="28"/>
      <c r="BL882" s="28"/>
      <c r="BM882" s="28"/>
      <c r="BN882" s="28"/>
      <c r="BO882" s="28"/>
      <c r="BP882" s="28"/>
      <c r="BQ882" s="28"/>
      <c r="BR882" s="28"/>
      <c r="BS882" s="28"/>
      <c r="BT882" s="28"/>
      <c r="BU882" s="28"/>
      <c r="BV882" s="28"/>
      <c r="BW882" s="28"/>
      <c r="BX882" s="28"/>
      <c r="BY882" s="28"/>
      <c r="BZ882" s="28"/>
      <c r="CA882" s="28"/>
      <c r="CB882" s="28"/>
      <c r="CC882" s="28"/>
      <c r="CD882" s="28"/>
      <c r="CE882" s="30"/>
      <c r="CF882" s="30"/>
    </row>
    <row r="883" spans="1:84" ht="15" thickBot="1" x14ac:dyDescent="0.35">
      <c r="A883" s="1"/>
      <c r="B883" s="25"/>
      <c r="C883" s="25"/>
      <c r="D883" s="1"/>
      <c r="E883" s="21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9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  <c r="AU883" s="28"/>
      <c r="AV883" s="28"/>
      <c r="AW883" s="28"/>
      <c r="AX883" s="28"/>
      <c r="AY883" s="28"/>
      <c r="AZ883" s="28"/>
      <c r="BA883" s="28"/>
      <c r="BB883" s="28"/>
      <c r="BC883" s="28"/>
      <c r="BD883" s="28"/>
      <c r="BE883" s="28"/>
      <c r="BF883" s="28"/>
      <c r="BG883" s="28"/>
      <c r="BH883" s="28"/>
      <c r="BI883" s="28"/>
      <c r="BJ883" s="28"/>
      <c r="BK883" s="28"/>
      <c r="BL883" s="28"/>
      <c r="BM883" s="28"/>
      <c r="BN883" s="28"/>
      <c r="BO883" s="28"/>
      <c r="BP883" s="28"/>
      <c r="BQ883" s="28"/>
      <c r="BR883" s="28"/>
      <c r="BS883" s="28"/>
      <c r="BT883" s="28"/>
      <c r="BU883" s="28"/>
      <c r="BV883" s="28"/>
      <c r="BW883" s="28"/>
      <c r="BX883" s="28"/>
      <c r="BY883" s="28"/>
      <c r="BZ883" s="28"/>
      <c r="CA883" s="28"/>
      <c r="CB883" s="28"/>
      <c r="CC883" s="28"/>
      <c r="CD883" s="28"/>
      <c r="CE883" s="30"/>
      <c r="CF883" s="30"/>
    </row>
    <row r="884" spans="1:84" ht="15" thickBot="1" x14ac:dyDescent="0.35">
      <c r="A884" s="1"/>
      <c r="B884" s="25"/>
      <c r="C884" s="25"/>
      <c r="D884" s="1"/>
      <c r="E884" s="21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9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  <c r="AU884" s="28"/>
      <c r="AV884" s="28"/>
      <c r="AW884" s="28"/>
      <c r="AX884" s="28"/>
      <c r="AY884" s="28"/>
      <c r="AZ884" s="28"/>
      <c r="BA884" s="28"/>
      <c r="BB884" s="28"/>
      <c r="BC884" s="28"/>
      <c r="BD884" s="28"/>
      <c r="BE884" s="28"/>
      <c r="BF884" s="28"/>
      <c r="BG884" s="28"/>
      <c r="BH884" s="28"/>
      <c r="BI884" s="28"/>
      <c r="BJ884" s="28"/>
      <c r="BK884" s="28"/>
      <c r="BL884" s="28"/>
      <c r="BM884" s="28"/>
      <c r="BN884" s="28"/>
      <c r="BO884" s="28"/>
      <c r="BP884" s="28"/>
      <c r="BQ884" s="28"/>
      <c r="BR884" s="28"/>
      <c r="BS884" s="28"/>
      <c r="BT884" s="28"/>
      <c r="BU884" s="28"/>
      <c r="BV884" s="28"/>
      <c r="BW884" s="28"/>
      <c r="BX884" s="28"/>
      <c r="BY884" s="28"/>
      <c r="BZ884" s="28"/>
      <c r="CA884" s="28"/>
      <c r="CB884" s="28"/>
      <c r="CC884" s="28"/>
      <c r="CD884" s="28"/>
      <c r="CE884" s="30"/>
      <c r="CF884" s="30"/>
    </row>
    <row r="885" spans="1:84" ht="15" thickBot="1" x14ac:dyDescent="0.35">
      <c r="A885" s="1"/>
      <c r="B885" s="25"/>
      <c r="C885" s="25"/>
      <c r="D885" s="1"/>
      <c r="E885" s="21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9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8"/>
      <c r="CB885" s="28"/>
      <c r="CC885" s="28"/>
      <c r="CD885" s="28"/>
      <c r="CE885" s="30"/>
      <c r="CF885" s="30"/>
    </row>
    <row r="886" spans="1:84" ht="15" thickBot="1" x14ac:dyDescent="0.35">
      <c r="A886" s="1"/>
      <c r="B886" s="25"/>
      <c r="C886" s="25"/>
      <c r="D886" s="1"/>
      <c r="E886" s="21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9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8"/>
      <c r="CB886" s="28"/>
      <c r="CC886" s="28"/>
      <c r="CD886" s="28"/>
      <c r="CE886" s="30"/>
      <c r="CF886" s="30"/>
    </row>
    <row r="887" spans="1:84" ht="15" thickBot="1" x14ac:dyDescent="0.35">
      <c r="A887" s="1"/>
      <c r="B887" s="25"/>
      <c r="C887" s="25"/>
      <c r="D887" s="1"/>
      <c r="E887" s="21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9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8"/>
      <c r="CB887" s="28"/>
      <c r="CC887" s="28"/>
      <c r="CD887" s="28"/>
      <c r="CE887" s="30"/>
      <c r="CF887" s="30"/>
    </row>
    <row r="888" spans="1:84" ht="15" thickBot="1" x14ac:dyDescent="0.35">
      <c r="A888" s="1"/>
      <c r="B888" s="25"/>
      <c r="C888" s="25"/>
      <c r="D888" s="1"/>
      <c r="E888" s="21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9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  <c r="AU888" s="28"/>
      <c r="AV888" s="28"/>
      <c r="AW888" s="28"/>
      <c r="AX888" s="28"/>
      <c r="AY888" s="28"/>
      <c r="AZ888" s="28"/>
      <c r="BA888" s="28"/>
      <c r="BB888" s="28"/>
      <c r="BC888" s="28"/>
      <c r="BD888" s="28"/>
      <c r="BE888" s="28"/>
      <c r="BF888" s="28"/>
      <c r="BG888" s="28"/>
      <c r="BH888" s="28"/>
      <c r="BI888" s="28"/>
      <c r="BJ888" s="28"/>
      <c r="BK888" s="28"/>
      <c r="BL888" s="28"/>
      <c r="BM888" s="28"/>
      <c r="BN888" s="28"/>
      <c r="BO888" s="28"/>
      <c r="BP888" s="28"/>
      <c r="BQ888" s="28"/>
      <c r="BR888" s="28"/>
      <c r="BS888" s="28"/>
      <c r="BT888" s="28"/>
      <c r="BU888" s="28"/>
      <c r="BV888" s="28"/>
      <c r="BW888" s="28"/>
      <c r="BX888" s="28"/>
      <c r="BY888" s="28"/>
      <c r="BZ888" s="28"/>
      <c r="CA888" s="28"/>
      <c r="CB888" s="28"/>
      <c r="CC888" s="28"/>
      <c r="CD888" s="28"/>
      <c r="CE888" s="30"/>
      <c r="CF888" s="30"/>
    </row>
    <row r="889" spans="1:84" ht="15" thickBot="1" x14ac:dyDescent="0.35">
      <c r="A889" s="1"/>
      <c r="B889" s="25"/>
      <c r="C889" s="25"/>
      <c r="D889" s="1"/>
      <c r="E889" s="21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9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  <c r="AU889" s="28"/>
      <c r="AV889" s="28"/>
      <c r="AW889" s="28"/>
      <c r="AX889" s="28"/>
      <c r="AY889" s="28"/>
      <c r="AZ889" s="28"/>
      <c r="BA889" s="28"/>
      <c r="BB889" s="28"/>
      <c r="BC889" s="28"/>
      <c r="BD889" s="28"/>
      <c r="BE889" s="28"/>
      <c r="BF889" s="28"/>
      <c r="BG889" s="28"/>
      <c r="BH889" s="28"/>
      <c r="BI889" s="28"/>
      <c r="BJ889" s="28"/>
      <c r="BK889" s="28"/>
      <c r="BL889" s="28"/>
      <c r="BM889" s="28"/>
      <c r="BN889" s="28"/>
      <c r="BO889" s="28"/>
      <c r="BP889" s="28"/>
      <c r="BQ889" s="28"/>
      <c r="BR889" s="28"/>
      <c r="BS889" s="28"/>
      <c r="BT889" s="28"/>
      <c r="BU889" s="28"/>
      <c r="BV889" s="28"/>
      <c r="BW889" s="28"/>
      <c r="BX889" s="28"/>
      <c r="BY889" s="28"/>
      <c r="BZ889" s="28"/>
      <c r="CA889" s="28"/>
      <c r="CB889" s="28"/>
      <c r="CC889" s="28"/>
      <c r="CD889" s="28"/>
      <c r="CE889" s="30"/>
      <c r="CF889" s="30"/>
    </row>
    <row r="890" spans="1:84" ht="15" thickBot="1" x14ac:dyDescent="0.35">
      <c r="A890" s="1"/>
      <c r="B890" s="25"/>
      <c r="C890" s="25"/>
      <c r="D890" s="1"/>
      <c r="E890" s="21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9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8"/>
      <c r="CB890" s="28"/>
      <c r="CC890" s="28"/>
      <c r="CD890" s="28"/>
      <c r="CE890" s="30"/>
      <c r="CF890" s="30"/>
    </row>
    <row r="891" spans="1:84" ht="15" thickBot="1" x14ac:dyDescent="0.35">
      <c r="A891" s="1"/>
      <c r="B891" s="25"/>
      <c r="C891" s="25"/>
      <c r="D891" s="1"/>
      <c r="E891" s="21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9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8"/>
      <c r="CB891" s="28"/>
      <c r="CC891" s="28"/>
      <c r="CD891" s="28"/>
      <c r="CE891" s="30"/>
      <c r="CF891" s="30"/>
    </row>
    <row r="892" spans="1:84" ht="15" thickBot="1" x14ac:dyDescent="0.35">
      <c r="A892" s="1"/>
      <c r="B892" s="25"/>
      <c r="C892" s="25"/>
      <c r="D892" s="1"/>
      <c r="E892" s="21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9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8"/>
      <c r="CB892" s="28"/>
      <c r="CC892" s="28"/>
      <c r="CD892" s="28"/>
      <c r="CE892" s="30"/>
      <c r="CF892" s="30"/>
    </row>
    <row r="893" spans="1:84" ht="15" thickBot="1" x14ac:dyDescent="0.35">
      <c r="A893" s="1"/>
      <c r="B893" s="25"/>
      <c r="C893" s="25"/>
      <c r="D893" s="1"/>
      <c r="E893" s="21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9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8"/>
      <c r="CB893" s="28"/>
      <c r="CC893" s="28"/>
      <c r="CD893" s="28"/>
      <c r="CE893" s="30"/>
      <c r="CF893" s="30"/>
    </row>
    <row r="894" spans="1:84" ht="15" thickBot="1" x14ac:dyDescent="0.35">
      <c r="A894" s="1"/>
      <c r="B894" s="25"/>
      <c r="C894" s="25"/>
      <c r="D894" s="1"/>
      <c r="E894" s="21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9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8"/>
      <c r="CB894" s="28"/>
      <c r="CC894" s="28"/>
      <c r="CD894" s="28"/>
      <c r="CE894" s="30"/>
      <c r="CF894" s="30"/>
    </row>
    <row r="895" spans="1:84" ht="15" thickBot="1" x14ac:dyDescent="0.35">
      <c r="A895" s="1"/>
      <c r="B895" s="25"/>
      <c r="C895" s="25"/>
      <c r="D895" s="1"/>
      <c r="E895" s="2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</row>
    <row r="896" spans="1:84" ht="15" thickBot="1" x14ac:dyDescent="0.35">
      <c r="A896" s="1"/>
      <c r="B896" s="25"/>
      <c r="C896" s="25"/>
      <c r="D896" s="1"/>
      <c r="E896" s="2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</row>
    <row r="897" spans="1:82" ht="15" thickBot="1" x14ac:dyDescent="0.35">
      <c r="A897" s="1"/>
      <c r="B897" s="25"/>
      <c r="C897" s="25"/>
      <c r="D897" s="1"/>
      <c r="E897" s="2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</row>
    <row r="898" spans="1:82" ht="15" thickBot="1" x14ac:dyDescent="0.35">
      <c r="A898" s="1"/>
      <c r="B898" s="25"/>
      <c r="C898" s="25"/>
      <c r="D898" s="1"/>
      <c r="E898" s="2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</row>
    <row r="899" spans="1:82" ht="15" thickBot="1" x14ac:dyDescent="0.35">
      <c r="A899" s="1"/>
      <c r="B899" s="25"/>
      <c r="C899" s="25"/>
      <c r="D899" s="1"/>
      <c r="E899" s="2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0" spans="1:82" ht="15" thickBot="1" x14ac:dyDescent="0.35">
      <c r="A900" s="1"/>
      <c r="B900" s="25"/>
      <c r="C900" s="25"/>
      <c r="D900" s="1"/>
      <c r="E900" s="2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</row>
    <row r="901" spans="1:82" ht="15" thickBot="1" x14ac:dyDescent="0.35">
      <c r="A901" s="1"/>
      <c r="B901" s="25"/>
      <c r="C901" s="25"/>
      <c r="D901" s="1"/>
      <c r="E901" s="2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</row>
    <row r="902" spans="1:82" ht="15" thickBot="1" x14ac:dyDescent="0.35">
      <c r="A902" s="1"/>
      <c r="B902" s="25"/>
      <c r="C902" s="25"/>
      <c r="D902" s="1"/>
      <c r="E902" s="2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</row>
    <row r="903" spans="1:82" ht="15" thickBot="1" x14ac:dyDescent="0.35">
      <c r="A903" s="1"/>
      <c r="B903" s="25"/>
      <c r="C903" s="25"/>
      <c r="D903" s="1"/>
      <c r="E903" s="2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</row>
    <row r="904" spans="1:82" ht="15" thickBot="1" x14ac:dyDescent="0.35">
      <c r="A904" s="1"/>
      <c r="B904" s="25"/>
      <c r="C904" s="25"/>
      <c r="D904" s="1"/>
      <c r="E904" s="2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</row>
    <row r="905" spans="1:82" ht="15" thickBot="1" x14ac:dyDescent="0.35">
      <c r="A905" s="1"/>
      <c r="B905" s="25"/>
      <c r="C905" s="25"/>
      <c r="D905" s="1"/>
      <c r="E905" s="2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</row>
    <row r="906" spans="1:82" ht="15" thickBot="1" x14ac:dyDescent="0.35">
      <c r="A906" s="1"/>
      <c r="B906" s="25"/>
      <c r="C906" s="25"/>
      <c r="D906" s="1"/>
      <c r="E906" s="2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</row>
    <row r="907" spans="1:82" ht="15" thickBot="1" x14ac:dyDescent="0.35">
      <c r="A907" s="1"/>
      <c r="B907" s="25"/>
      <c r="C907" s="25"/>
      <c r="D907" s="1"/>
      <c r="E907" s="2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</row>
    <row r="908" spans="1:82" ht="15" thickBot="1" x14ac:dyDescent="0.35">
      <c r="A908" s="1"/>
      <c r="B908" s="25"/>
      <c r="C908" s="25"/>
      <c r="D908" s="1"/>
      <c r="E908" s="2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</row>
    <row r="909" spans="1:82" ht="15" thickBot="1" x14ac:dyDescent="0.35">
      <c r="A909" s="1"/>
      <c r="B909" s="25"/>
      <c r="C909" s="25"/>
      <c r="D909" s="1"/>
      <c r="E909" s="2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</row>
    <row r="910" spans="1:82" ht="15" thickBot="1" x14ac:dyDescent="0.35">
      <c r="A910" s="1"/>
      <c r="B910" s="25"/>
      <c r="C910" s="25"/>
      <c r="D910" s="1"/>
      <c r="E910" s="2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</row>
    <row r="911" spans="1:82" ht="15" thickBot="1" x14ac:dyDescent="0.35">
      <c r="A911" s="1"/>
      <c r="B911" s="25"/>
      <c r="C911" s="25"/>
      <c r="D911" s="1"/>
      <c r="E911" s="2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</row>
    <row r="912" spans="1:82" ht="15" thickBot="1" x14ac:dyDescent="0.35">
      <c r="A912" s="1"/>
      <c r="B912" s="25"/>
      <c r="C912" s="25"/>
      <c r="D912" s="1"/>
      <c r="E912" s="2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</row>
    <row r="913" spans="1:82" ht="15" thickBot="1" x14ac:dyDescent="0.35">
      <c r="A913" s="1"/>
      <c r="B913" s="25"/>
      <c r="C913" s="25"/>
      <c r="D913" s="1"/>
      <c r="E913" s="2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</row>
    <row r="914" spans="1:82" ht="15" thickBot="1" x14ac:dyDescent="0.35">
      <c r="A914" s="1"/>
      <c r="B914" s="25"/>
      <c r="C914" s="25"/>
      <c r="D914" s="1"/>
      <c r="E914" s="2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</row>
    <row r="915" spans="1:82" ht="15" thickBot="1" x14ac:dyDescent="0.35">
      <c r="A915" s="1"/>
      <c r="B915" s="25"/>
      <c r="C915" s="25"/>
      <c r="D915" s="1"/>
      <c r="E915" s="2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</row>
    <row r="916" spans="1:82" ht="15" thickBot="1" x14ac:dyDescent="0.35">
      <c r="A916" s="1"/>
      <c r="B916" s="25"/>
      <c r="C916" s="25"/>
      <c r="D916" s="1"/>
      <c r="E916" s="2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</row>
    <row r="917" spans="1:82" ht="15" thickBot="1" x14ac:dyDescent="0.35">
      <c r="A917" s="1"/>
      <c r="B917" s="25"/>
      <c r="C917" s="25"/>
      <c r="D917" s="1"/>
      <c r="E917" s="2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</row>
    <row r="918" spans="1:82" ht="15" thickBot="1" x14ac:dyDescent="0.35">
      <c r="A918" s="1"/>
      <c r="B918" s="25"/>
      <c r="C918" s="25"/>
      <c r="D918" s="1"/>
      <c r="E918" s="2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</row>
    <row r="919" spans="1:82" ht="15" thickBot="1" x14ac:dyDescent="0.35">
      <c r="A919" s="1"/>
      <c r="B919" s="25"/>
      <c r="C919" s="25"/>
      <c r="D919" s="1"/>
      <c r="E919" s="2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</row>
    <row r="920" spans="1:82" ht="15" thickBot="1" x14ac:dyDescent="0.35">
      <c r="A920" s="1"/>
      <c r="B920" s="25"/>
      <c r="C920" s="25"/>
      <c r="D920" s="1"/>
      <c r="E920" s="2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</row>
    <row r="921" spans="1:82" ht="15" thickBot="1" x14ac:dyDescent="0.35">
      <c r="A921" s="1"/>
      <c r="B921" s="25"/>
      <c r="C921" s="25"/>
      <c r="D921" s="1"/>
      <c r="E921" s="2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</row>
    <row r="922" spans="1:82" ht="15" thickBot="1" x14ac:dyDescent="0.35">
      <c r="A922" s="1"/>
      <c r="B922" s="25"/>
      <c r="C922" s="25"/>
      <c r="D922" s="1"/>
      <c r="E922" s="2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</row>
    <row r="923" spans="1:82" ht="15" thickBot="1" x14ac:dyDescent="0.35">
      <c r="A923" s="1"/>
      <c r="B923" s="25"/>
      <c r="C923" s="25"/>
      <c r="D923" s="1"/>
      <c r="E923" s="2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</row>
    <row r="924" spans="1:82" ht="15" thickBot="1" x14ac:dyDescent="0.35">
      <c r="A924" s="1"/>
      <c r="B924" s="25"/>
      <c r="C924" s="25"/>
      <c r="D924" s="1"/>
      <c r="E924" s="2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</row>
    <row r="925" spans="1:82" ht="15" thickBot="1" x14ac:dyDescent="0.35">
      <c r="A925" s="1"/>
      <c r="B925" s="25"/>
      <c r="C925" s="25"/>
      <c r="D925" s="1"/>
      <c r="E925" s="2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</row>
    <row r="926" spans="1:82" ht="15" thickBot="1" x14ac:dyDescent="0.35">
      <c r="A926" s="1"/>
      <c r="B926" s="25"/>
      <c r="C926" s="25"/>
      <c r="D926" s="1"/>
      <c r="E926" s="2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</row>
    <row r="927" spans="1:82" ht="15" thickBot="1" x14ac:dyDescent="0.35">
      <c r="A927" s="1"/>
      <c r="B927" s="25"/>
      <c r="C927" s="25"/>
      <c r="D927" s="1"/>
      <c r="E927" s="2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</row>
    <row r="928" spans="1:82" ht="15" thickBot="1" x14ac:dyDescent="0.35">
      <c r="A928" s="1"/>
      <c r="B928" s="25"/>
      <c r="C928" s="25"/>
      <c r="D928" s="1"/>
      <c r="E928" s="2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</row>
    <row r="929" spans="1:82" ht="15" thickBot="1" x14ac:dyDescent="0.35">
      <c r="A929" s="1"/>
      <c r="B929" s="25"/>
      <c r="C929" s="25"/>
      <c r="D929" s="1"/>
      <c r="E929" s="2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</row>
    <row r="930" spans="1:82" ht="15" thickBot="1" x14ac:dyDescent="0.35">
      <c r="A930" s="1"/>
      <c r="B930" s="25"/>
      <c r="C930" s="25"/>
      <c r="D930" s="1"/>
      <c r="E930" s="2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</row>
    <row r="931" spans="1:82" ht="15" thickBot="1" x14ac:dyDescent="0.35">
      <c r="A931" s="1"/>
      <c r="B931" s="25"/>
      <c r="C931" s="25"/>
      <c r="D931" s="1"/>
      <c r="E931" s="2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</row>
    <row r="932" spans="1:82" ht="15" thickBot="1" x14ac:dyDescent="0.35">
      <c r="A932" s="1"/>
      <c r="B932" s="25"/>
      <c r="C932" s="25"/>
      <c r="D932" s="1"/>
      <c r="E932" s="2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</row>
    <row r="933" spans="1:82" ht="15" thickBot="1" x14ac:dyDescent="0.35">
      <c r="A933" s="1"/>
      <c r="B933" s="25"/>
      <c r="C933" s="25"/>
      <c r="D933" s="1"/>
      <c r="E933" s="2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34" spans="1:82" ht="15" thickBot="1" x14ac:dyDescent="0.35">
      <c r="A934" s="1"/>
      <c r="B934" s="25"/>
      <c r="C934" s="25"/>
      <c r="D934" s="1"/>
      <c r="E934" s="2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</row>
    <row r="935" spans="1:82" ht="15" thickBot="1" x14ac:dyDescent="0.35">
      <c r="A935" s="1"/>
      <c r="B935" s="25"/>
      <c r="C935" s="25"/>
      <c r="D935" s="1"/>
      <c r="E935" s="2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</row>
    <row r="936" spans="1:82" ht="15" thickBot="1" x14ac:dyDescent="0.35">
      <c r="A936" s="1"/>
      <c r="B936" s="25"/>
      <c r="C936" s="25"/>
      <c r="D936" s="1"/>
      <c r="E936" s="2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</row>
    <row r="937" spans="1:82" ht="15" thickBot="1" x14ac:dyDescent="0.35">
      <c r="A937" s="1"/>
      <c r="B937" s="25"/>
      <c r="C937" s="25"/>
      <c r="D937" s="1"/>
      <c r="E937" s="2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</row>
    <row r="938" spans="1:82" ht="15" thickBot="1" x14ac:dyDescent="0.35">
      <c r="A938" s="1"/>
      <c r="B938" s="25"/>
      <c r="C938" s="25"/>
      <c r="D938" s="1"/>
      <c r="E938" s="2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</row>
    <row r="939" spans="1:82" ht="15" thickBot="1" x14ac:dyDescent="0.35">
      <c r="A939" s="1"/>
      <c r="B939" s="25"/>
      <c r="C939" s="25"/>
      <c r="D939" s="1"/>
      <c r="E939" s="2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</row>
    <row r="940" spans="1:82" ht="15" thickBot="1" x14ac:dyDescent="0.35">
      <c r="A940" s="1"/>
      <c r="B940" s="25"/>
      <c r="C940" s="25"/>
      <c r="D940" s="1"/>
      <c r="E940" s="2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</row>
    <row r="941" spans="1:82" ht="15" thickBot="1" x14ac:dyDescent="0.35">
      <c r="A941" s="1"/>
      <c r="B941" s="25"/>
      <c r="C941" s="25"/>
      <c r="D941" s="1"/>
      <c r="E941" s="2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</row>
    <row r="942" spans="1:82" ht="15" thickBot="1" x14ac:dyDescent="0.35">
      <c r="A942" s="1"/>
      <c r="B942" s="25"/>
      <c r="C942" s="25"/>
      <c r="D942" s="1"/>
      <c r="E942" s="2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</row>
    <row r="943" spans="1:82" ht="15" thickBot="1" x14ac:dyDescent="0.35">
      <c r="A943" s="1"/>
      <c r="B943" s="25"/>
      <c r="C943" s="25"/>
      <c r="D943" s="1"/>
      <c r="E943" s="2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</row>
    <row r="944" spans="1:82" ht="15" thickBot="1" x14ac:dyDescent="0.35">
      <c r="A944" s="1"/>
      <c r="B944" s="25"/>
      <c r="C944" s="25"/>
      <c r="D944" s="1"/>
      <c r="E944" s="2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</row>
    <row r="945" spans="1:82" ht="15" thickBot="1" x14ac:dyDescent="0.35">
      <c r="A945" s="1"/>
      <c r="B945" s="25"/>
      <c r="C945" s="25"/>
      <c r="D945" s="1"/>
      <c r="E945" s="2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</row>
    <row r="946" spans="1:82" ht="15" thickBot="1" x14ac:dyDescent="0.35">
      <c r="A946" s="1"/>
      <c r="B946" s="25"/>
      <c r="C946" s="25"/>
      <c r="D946" s="1"/>
      <c r="E946" s="2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</row>
    <row r="947" spans="1:82" ht="15" thickBot="1" x14ac:dyDescent="0.35">
      <c r="A947" s="1"/>
      <c r="B947" s="25"/>
      <c r="C947" s="25"/>
      <c r="D947" s="1"/>
      <c r="E947" s="2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</row>
    <row r="948" spans="1:82" ht="15" thickBot="1" x14ac:dyDescent="0.35">
      <c r="A948" s="1"/>
      <c r="B948" s="25"/>
      <c r="C948" s="25"/>
      <c r="D948" s="1"/>
      <c r="E948" s="2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</row>
    <row r="949" spans="1:82" ht="15" thickBot="1" x14ac:dyDescent="0.35">
      <c r="A949" s="1"/>
      <c r="B949" s="25"/>
      <c r="C949" s="25"/>
      <c r="D949" s="1"/>
      <c r="E949" s="2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</row>
    <row r="950" spans="1:82" ht="15" thickBot="1" x14ac:dyDescent="0.35">
      <c r="A950" s="1"/>
      <c r="B950" s="25"/>
      <c r="C950" s="25"/>
      <c r="D950" s="1"/>
      <c r="E950" s="2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</row>
    <row r="951" spans="1:82" ht="15" thickBot="1" x14ac:dyDescent="0.35">
      <c r="A951" s="1"/>
      <c r="B951" s="25"/>
      <c r="C951" s="25"/>
      <c r="D951" s="1"/>
      <c r="E951" s="2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</row>
    <row r="952" spans="1:82" ht="15" thickBot="1" x14ac:dyDescent="0.35">
      <c r="A952" s="1"/>
      <c r="B952" s="25"/>
      <c r="C952" s="25"/>
      <c r="D952" s="1"/>
      <c r="E952" s="2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</row>
    <row r="953" spans="1:82" ht="15" thickBot="1" x14ac:dyDescent="0.35">
      <c r="A953" s="1"/>
      <c r="B953" s="25"/>
      <c r="C953" s="25"/>
      <c r="D953" s="1"/>
      <c r="E953" s="2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</row>
    <row r="954" spans="1:82" ht="15" thickBot="1" x14ac:dyDescent="0.35">
      <c r="A954" s="1"/>
      <c r="B954" s="25"/>
      <c r="C954" s="25"/>
      <c r="D954" s="1"/>
      <c r="E954" s="2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</row>
    <row r="955" spans="1:82" ht="15" thickBot="1" x14ac:dyDescent="0.35">
      <c r="A955" s="1"/>
      <c r="B955" s="25"/>
      <c r="C955" s="25"/>
      <c r="D955" s="1"/>
      <c r="E955" s="2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</row>
    <row r="956" spans="1:82" ht="15" thickBot="1" x14ac:dyDescent="0.35">
      <c r="A956" s="1"/>
      <c r="B956" s="25"/>
      <c r="C956" s="25"/>
      <c r="D956" s="1"/>
      <c r="E956" s="2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</row>
    <row r="957" spans="1:82" ht="15" thickBot="1" x14ac:dyDescent="0.35">
      <c r="A957" s="1"/>
      <c r="B957" s="25"/>
      <c r="C957" s="25"/>
      <c r="D957" s="1"/>
      <c r="E957" s="2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</row>
    <row r="958" spans="1:82" ht="15" thickBot="1" x14ac:dyDescent="0.35">
      <c r="A958" s="1"/>
      <c r="B958" s="25"/>
      <c r="C958" s="25"/>
      <c r="D958" s="1"/>
      <c r="E958" s="2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</row>
    <row r="959" spans="1:82" ht="15" thickBot="1" x14ac:dyDescent="0.35">
      <c r="A959" s="1"/>
      <c r="B959" s="25"/>
      <c r="C959" s="25"/>
      <c r="D959" s="1"/>
      <c r="E959" s="2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</row>
    <row r="960" spans="1:82" ht="15" thickBot="1" x14ac:dyDescent="0.35">
      <c r="A960" s="1"/>
      <c r="B960" s="25"/>
      <c r="C960" s="25"/>
      <c r="D960" s="1"/>
      <c r="E960" s="2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</row>
    <row r="961" spans="1:82" ht="15" thickBot="1" x14ac:dyDescent="0.35">
      <c r="A961" s="1"/>
      <c r="B961" s="25"/>
      <c r="C961" s="25"/>
      <c r="D961" s="1"/>
      <c r="E961" s="2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</row>
    <row r="962" spans="1:82" ht="15" thickBot="1" x14ac:dyDescent="0.35">
      <c r="A962" s="1"/>
      <c r="B962" s="25"/>
      <c r="C962" s="25"/>
      <c r="D962" s="1"/>
      <c r="E962" s="2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</row>
    <row r="963" spans="1:82" ht="15" thickBot="1" x14ac:dyDescent="0.35">
      <c r="A963" s="1"/>
      <c r="B963" s="25"/>
      <c r="C963" s="25"/>
      <c r="D963" s="1"/>
      <c r="E963" s="2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</row>
    <row r="964" spans="1:82" ht="15" thickBot="1" x14ac:dyDescent="0.35">
      <c r="A964" s="1"/>
      <c r="B964" s="25"/>
      <c r="C964" s="25"/>
      <c r="D964" s="1"/>
      <c r="E964" s="2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</row>
    <row r="965" spans="1:82" ht="15" thickBot="1" x14ac:dyDescent="0.35">
      <c r="A965" s="1"/>
      <c r="B965" s="25"/>
      <c r="C965" s="25"/>
      <c r="D965" s="1"/>
      <c r="E965" s="2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</row>
    <row r="966" spans="1:82" ht="15" thickBot="1" x14ac:dyDescent="0.35">
      <c r="A966" s="1"/>
      <c r="B966" s="25"/>
      <c r="C966" s="25"/>
      <c r="D966" s="1"/>
      <c r="E966" s="2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</row>
    <row r="967" spans="1:82" ht="15" thickBot="1" x14ac:dyDescent="0.35">
      <c r="A967" s="1"/>
      <c r="B967" s="25"/>
      <c r="C967" s="25"/>
      <c r="D967" s="1"/>
      <c r="E967" s="2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68" spans="1:82" ht="15" thickBot="1" x14ac:dyDescent="0.35">
      <c r="A968" s="1"/>
      <c r="B968" s="25"/>
      <c r="C968" s="25"/>
      <c r="D968" s="1"/>
      <c r="E968" s="2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</row>
    <row r="969" spans="1:82" ht="15" thickBot="1" x14ac:dyDescent="0.35">
      <c r="A969" s="1"/>
      <c r="B969" s="25"/>
      <c r="C969" s="25"/>
      <c r="D969" s="1"/>
      <c r="E969" s="2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</row>
    <row r="970" spans="1:82" ht="15" thickBot="1" x14ac:dyDescent="0.35">
      <c r="A970" s="1"/>
      <c r="B970" s="25"/>
      <c r="C970" s="25"/>
      <c r="D970" s="1"/>
      <c r="E970" s="2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</row>
    <row r="971" spans="1:82" ht="15" thickBot="1" x14ac:dyDescent="0.35">
      <c r="A971" s="1"/>
      <c r="B971" s="25"/>
      <c r="C971" s="25"/>
      <c r="D971" s="1"/>
      <c r="E971" s="2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</row>
    <row r="972" spans="1:82" ht="15" thickBot="1" x14ac:dyDescent="0.35">
      <c r="A972" s="1"/>
      <c r="B972" s="25"/>
      <c r="C972" s="25"/>
      <c r="D972" s="1"/>
      <c r="E972" s="2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</row>
    <row r="973" spans="1:82" ht="15" thickBot="1" x14ac:dyDescent="0.35">
      <c r="A973" s="1"/>
      <c r="B973" s="25"/>
      <c r="C973" s="25"/>
      <c r="D973" s="1"/>
      <c r="E973" s="2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</row>
    <row r="974" spans="1:82" ht="15" thickBot="1" x14ac:dyDescent="0.35">
      <c r="A974" s="1"/>
      <c r="B974" s="25"/>
      <c r="C974" s="25"/>
      <c r="D974" s="1"/>
      <c r="E974" s="2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</row>
    <row r="975" spans="1:82" ht="15" thickBot="1" x14ac:dyDescent="0.35">
      <c r="A975" s="1"/>
      <c r="B975" s="25"/>
      <c r="C975" s="25"/>
      <c r="D975" s="1"/>
      <c r="E975" s="2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</row>
    <row r="976" spans="1:82" ht="15" thickBot="1" x14ac:dyDescent="0.35">
      <c r="A976" s="1"/>
      <c r="B976" s="25"/>
      <c r="C976" s="25"/>
      <c r="D976" s="1"/>
      <c r="E976" s="2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</row>
    <row r="977" spans="1:82" ht="15" thickBot="1" x14ac:dyDescent="0.35">
      <c r="A977" s="1"/>
      <c r="B977" s="25"/>
      <c r="C977" s="25"/>
      <c r="D977" s="1"/>
      <c r="E977" s="2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</row>
    <row r="978" spans="1:82" ht="15" thickBot="1" x14ac:dyDescent="0.35">
      <c r="A978" s="1"/>
      <c r="B978" s="25"/>
      <c r="C978" s="25"/>
      <c r="D978" s="1"/>
      <c r="E978" s="2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</row>
    <row r="979" spans="1:82" ht="15" thickBot="1" x14ac:dyDescent="0.35">
      <c r="A979" s="1"/>
      <c r="B979" s="25"/>
      <c r="C979" s="25"/>
      <c r="D979" s="1"/>
      <c r="E979" s="2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</row>
    <row r="980" spans="1:82" ht="15" thickBot="1" x14ac:dyDescent="0.35">
      <c r="A980" s="1"/>
      <c r="B980" s="25"/>
      <c r="C980" s="25"/>
      <c r="D980" s="1"/>
      <c r="E980" s="2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</row>
    <row r="981" spans="1:82" ht="15" thickBot="1" x14ac:dyDescent="0.35">
      <c r="A981" s="1"/>
      <c r="B981" s="25"/>
      <c r="C981" s="25"/>
      <c r="D981" s="1"/>
      <c r="E981" s="2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</row>
    <row r="982" spans="1:82" ht="15" thickBot="1" x14ac:dyDescent="0.35">
      <c r="A982" s="1"/>
      <c r="B982" s="25"/>
      <c r="C982" s="25"/>
      <c r="D982" s="1"/>
      <c r="E982" s="2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</row>
    <row r="983" spans="1:82" ht="15" thickBot="1" x14ac:dyDescent="0.35">
      <c r="A983" s="1"/>
      <c r="B983" s="25"/>
      <c r="C983" s="25"/>
      <c r="D983" s="1"/>
      <c r="E983" s="2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</row>
    <row r="984" spans="1:82" ht="15" thickBot="1" x14ac:dyDescent="0.35">
      <c r="A984" s="1"/>
      <c r="B984" s="25"/>
      <c r="C984" s="25"/>
      <c r="D984" s="1"/>
      <c r="E984" s="2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</row>
    <row r="985" spans="1:82" ht="15" thickBot="1" x14ac:dyDescent="0.35">
      <c r="A985" s="1"/>
      <c r="B985" s="25"/>
      <c r="C985" s="25"/>
      <c r="D985" s="1"/>
      <c r="E985" s="2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</row>
    <row r="986" spans="1:82" ht="15" thickBot="1" x14ac:dyDescent="0.35">
      <c r="A986" s="1"/>
      <c r="B986" s="25"/>
      <c r="C986" s="25"/>
      <c r="D986" s="1"/>
      <c r="E986" s="2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</row>
    <row r="987" spans="1:82" ht="15" thickBot="1" x14ac:dyDescent="0.35">
      <c r="A987" s="1"/>
      <c r="B987" s="25"/>
      <c r="C987" s="25"/>
      <c r="D987" s="1"/>
      <c r="E987" s="2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</row>
    <row r="988" spans="1:82" ht="15" thickBot="1" x14ac:dyDescent="0.35">
      <c r="A988" s="1"/>
      <c r="B988" s="25"/>
      <c r="C988" s="25"/>
      <c r="D988" s="1"/>
      <c r="E988" s="2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</row>
    <row r="989" spans="1:82" ht="15" thickBot="1" x14ac:dyDescent="0.35">
      <c r="A989" s="1"/>
      <c r="B989" s="25"/>
      <c r="C989" s="25"/>
      <c r="D989" s="1"/>
      <c r="E989" s="2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</row>
    <row r="990" spans="1:82" ht="15" thickBot="1" x14ac:dyDescent="0.35">
      <c r="A990" s="1"/>
      <c r="B990" s="25"/>
      <c r="C990" s="25"/>
      <c r="D990" s="1"/>
      <c r="E990" s="2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</row>
    <row r="991" spans="1:82" ht="15" thickBot="1" x14ac:dyDescent="0.35">
      <c r="A991" s="1"/>
      <c r="B991" s="25"/>
      <c r="C991" s="25"/>
      <c r="D991" s="1"/>
      <c r="E991" s="2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</row>
    <row r="992" spans="1:82" ht="15" thickBot="1" x14ac:dyDescent="0.35">
      <c r="A992" s="1"/>
      <c r="B992" s="25"/>
      <c r="C992" s="25"/>
      <c r="D992" s="1"/>
      <c r="E992" s="2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</row>
    <row r="993" spans="1:82" ht="15" thickBot="1" x14ac:dyDescent="0.35">
      <c r="A993" s="1"/>
      <c r="B993" s="25"/>
      <c r="C993" s="25"/>
      <c r="D993" s="1"/>
      <c r="E993" s="2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</row>
    <row r="994" spans="1:82" ht="15" thickBot="1" x14ac:dyDescent="0.35">
      <c r="A994" s="1"/>
      <c r="B994" s="25"/>
      <c r="C994" s="25"/>
      <c r="D994" s="1"/>
      <c r="E994" s="2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</row>
    <row r="995" spans="1:82" ht="15" thickBot="1" x14ac:dyDescent="0.35">
      <c r="A995" s="1"/>
      <c r="B995" s="25"/>
      <c r="C995" s="25"/>
      <c r="D995" s="1"/>
      <c r="E995" s="2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</row>
    <row r="996" spans="1:82" ht="15" thickBot="1" x14ac:dyDescent="0.35">
      <c r="A996" s="1"/>
      <c r="B996" s="25"/>
      <c r="C996" s="25"/>
      <c r="D996" s="1"/>
      <c r="E996" s="2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</row>
    <row r="997" spans="1:82" ht="15" thickBot="1" x14ac:dyDescent="0.35">
      <c r="A997" s="1"/>
      <c r="B997" s="25"/>
      <c r="C997" s="25"/>
      <c r="D997" s="1"/>
      <c r="E997" s="2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</row>
    <row r="998" spans="1:82" ht="15" thickBot="1" x14ac:dyDescent="0.35">
      <c r="A998" s="1"/>
      <c r="B998" s="25"/>
      <c r="C998" s="25"/>
      <c r="D998" s="1"/>
      <c r="E998" s="2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</row>
    <row r="999" spans="1:82" ht="15" thickBot="1" x14ac:dyDescent="0.35">
      <c r="A999" s="1"/>
      <c r="B999" s="25"/>
      <c r="C999" s="25"/>
      <c r="D999" s="1"/>
      <c r="E999" s="2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</row>
    <row r="1000" spans="1:82" ht="15" thickBot="1" x14ac:dyDescent="0.35">
      <c r="A1000" s="1"/>
      <c r="B1000" s="25"/>
      <c r="C1000" s="25"/>
      <c r="D1000" s="1"/>
      <c r="E1000" s="2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</row>
    <row r="1001" spans="1:82" ht="15" thickBot="1" x14ac:dyDescent="0.35">
      <c r="A1001" s="1"/>
      <c r="B1001" s="25"/>
      <c r="C1001" s="25"/>
      <c r="D1001" s="1"/>
      <c r="E1001" s="2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02" spans="1:82" ht="15" thickBot="1" x14ac:dyDescent="0.35">
      <c r="A1002" s="1"/>
      <c r="B1002" s="25"/>
      <c r="C1002" s="25"/>
      <c r="D1002" s="1"/>
      <c r="E1002" s="2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</row>
    <row r="1003" spans="1:82" ht="15" thickBot="1" x14ac:dyDescent="0.35">
      <c r="A1003" s="1"/>
      <c r="B1003" s="25"/>
      <c r="C1003" s="25"/>
      <c r="D1003" s="1"/>
      <c r="E1003" s="2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</row>
    <row r="1004" spans="1:82" ht="15" thickBot="1" x14ac:dyDescent="0.35">
      <c r="A1004" s="1"/>
      <c r="B1004" s="25"/>
      <c r="C1004" s="25"/>
      <c r="D1004" s="1"/>
      <c r="E1004" s="2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</row>
    <row r="1005" spans="1:82" ht="15" thickBot="1" x14ac:dyDescent="0.35">
      <c r="A1005" s="1"/>
      <c r="B1005" s="25"/>
      <c r="C1005" s="25"/>
      <c r="D1005" s="1"/>
      <c r="E1005" s="2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</row>
    <row r="1006" spans="1:82" ht="15" thickBot="1" x14ac:dyDescent="0.35">
      <c r="A1006" s="1"/>
      <c r="B1006" s="25"/>
      <c r="C1006" s="25"/>
      <c r="D1006" s="1"/>
      <c r="E1006" s="2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</row>
    <row r="1007" spans="1:82" ht="15" thickBot="1" x14ac:dyDescent="0.35">
      <c r="A1007" s="1"/>
      <c r="B1007" s="25"/>
      <c r="C1007" s="25"/>
      <c r="D1007" s="1"/>
      <c r="E1007" s="2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</row>
    <row r="1008" spans="1:82" ht="15" thickBot="1" x14ac:dyDescent="0.35">
      <c r="A1008" s="1"/>
      <c r="B1008" s="25"/>
      <c r="C1008" s="25"/>
      <c r="D1008" s="1"/>
      <c r="E1008" s="2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</row>
    <row r="1009" spans="1:82" ht="15" thickBot="1" x14ac:dyDescent="0.35">
      <c r="A1009" s="1"/>
      <c r="B1009" s="25"/>
      <c r="C1009" s="25"/>
      <c r="D1009" s="1"/>
      <c r="E1009" s="2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</row>
    <row r="1010" spans="1:82" ht="15" thickBot="1" x14ac:dyDescent="0.35">
      <c r="A1010" s="1"/>
      <c r="B1010" s="25"/>
      <c r="C1010" s="25"/>
      <c r="D1010" s="1"/>
      <c r="E1010" s="2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</row>
    <row r="1011" spans="1:82" ht="15" thickBot="1" x14ac:dyDescent="0.35">
      <c r="A1011" s="1"/>
      <c r="B1011" s="25"/>
      <c r="C1011" s="25"/>
      <c r="D1011" s="1"/>
      <c r="E1011" s="2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</row>
    <row r="1012" spans="1:82" ht="15" thickBot="1" x14ac:dyDescent="0.35">
      <c r="A1012" s="1"/>
      <c r="B1012" s="25"/>
      <c r="C1012" s="25"/>
      <c r="D1012" s="1"/>
      <c r="E1012" s="2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</row>
    <row r="1013" spans="1:82" ht="15" thickBot="1" x14ac:dyDescent="0.35">
      <c r="A1013" s="1"/>
      <c r="B1013" s="25"/>
      <c r="C1013" s="25"/>
      <c r="D1013" s="1"/>
      <c r="E1013" s="2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</row>
    <row r="1014" spans="1:82" ht="15" thickBot="1" x14ac:dyDescent="0.35">
      <c r="A1014" s="1"/>
      <c r="B1014" s="25"/>
      <c r="C1014" s="25"/>
      <c r="D1014" s="1"/>
      <c r="E1014" s="2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</row>
    <row r="1015" spans="1:82" ht="15" thickBot="1" x14ac:dyDescent="0.35">
      <c r="A1015" s="1"/>
      <c r="B1015" s="25"/>
      <c r="C1015" s="25"/>
      <c r="D1015" s="1"/>
      <c r="E1015" s="2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</row>
    <row r="1016" spans="1:82" ht="15" thickBot="1" x14ac:dyDescent="0.35">
      <c r="A1016" s="1"/>
      <c r="B1016" s="25"/>
      <c r="C1016" s="25"/>
      <c r="D1016" s="1"/>
      <c r="E1016" s="2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</row>
    <row r="1017" spans="1:82" ht="15" thickBot="1" x14ac:dyDescent="0.35">
      <c r="A1017" s="1"/>
      <c r="B1017" s="25"/>
      <c r="C1017" s="25"/>
      <c r="D1017" s="1"/>
      <c r="E1017" s="2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</row>
    <row r="1018" spans="1:82" ht="15" thickBot="1" x14ac:dyDescent="0.35">
      <c r="A1018" s="1"/>
      <c r="B1018" s="25"/>
      <c r="C1018" s="25"/>
      <c r="D1018" s="1"/>
      <c r="E1018" s="2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</row>
    <row r="1019" spans="1:82" ht="15" thickBot="1" x14ac:dyDescent="0.35">
      <c r="A1019" s="1"/>
      <c r="B1019" s="25"/>
      <c r="C1019" s="25"/>
      <c r="D1019" s="1"/>
      <c r="E1019" s="2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</row>
    <row r="1020" spans="1:82" ht="15" thickBot="1" x14ac:dyDescent="0.35">
      <c r="A1020" s="1"/>
      <c r="B1020" s="25"/>
      <c r="C1020" s="25"/>
      <c r="D1020" s="1"/>
      <c r="E1020" s="2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</row>
    <row r="1021" spans="1:82" ht="15" thickBot="1" x14ac:dyDescent="0.35">
      <c r="A1021" s="1"/>
      <c r="B1021" s="25"/>
      <c r="C1021" s="25"/>
      <c r="D1021" s="1"/>
      <c r="E1021" s="2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</row>
    <row r="1022" spans="1:82" ht="15" thickBot="1" x14ac:dyDescent="0.35">
      <c r="A1022" s="1"/>
      <c r="B1022" s="25"/>
      <c r="C1022" s="25"/>
      <c r="D1022" s="1"/>
      <c r="E1022" s="2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</row>
    <row r="1023" spans="1:82" ht="15" thickBot="1" x14ac:dyDescent="0.35">
      <c r="A1023" s="1"/>
      <c r="B1023" s="25"/>
      <c r="C1023" s="25"/>
      <c r="D1023" s="1"/>
      <c r="E1023" s="2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</row>
    <row r="1024" spans="1:82" ht="15" thickBot="1" x14ac:dyDescent="0.35">
      <c r="A1024" s="1"/>
      <c r="B1024" s="25"/>
      <c r="C1024" s="25"/>
      <c r="D1024" s="1"/>
      <c r="E1024" s="2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</row>
    <row r="1025" spans="1:82" ht="15" thickBot="1" x14ac:dyDescent="0.35">
      <c r="A1025" s="1"/>
      <c r="B1025" s="25"/>
      <c r="C1025" s="25"/>
      <c r="D1025" s="1"/>
      <c r="E1025" s="2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</row>
    <row r="1026" spans="1:82" ht="15" thickBot="1" x14ac:dyDescent="0.35">
      <c r="A1026" s="1"/>
      <c r="B1026" s="25"/>
      <c r="C1026" s="25"/>
      <c r="D1026" s="1"/>
      <c r="E1026" s="2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</row>
    <row r="1027" spans="1:82" ht="15" thickBot="1" x14ac:dyDescent="0.35">
      <c r="A1027" s="1"/>
      <c r="B1027" s="25"/>
      <c r="C1027" s="25"/>
      <c r="D1027" s="1"/>
      <c r="E1027" s="2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</row>
    <row r="1028" spans="1:82" ht="15" thickBot="1" x14ac:dyDescent="0.35">
      <c r="A1028" s="1"/>
      <c r="B1028" s="25"/>
      <c r="C1028" s="25"/>
      <c r="D1028" s="1"/>
      <c r="E1028" s="2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</row>
    <row r="1029" spans="1:82" ht="15" thickBot="1" x14ac:dyDescent="0.35">
      <c r="A1029" s="1"/>
      <c r="B1029" s="25"/>
      <c r="C1029" s="25"/>
      <c r="D1029" s="1"/>
      <c r="E1029" s="2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</row>
    <row r="1030" spans="1:82" ht="15" thickBot="1" x14ac:dyDescent="0.35">
      <c r="A1030" s="1"/>
      <c r="B1030" s="25"/>
      <c r="C1030" s="25"/>
      <c r="D1030" s="1"/>
      <c r="E1030" s="2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</row>
    <row r="1031" spans="1:82" ht="15" thickBot="1" x14ac:dyDescent="0.35">
      <c r="A1031" s="1"/>
      <c r="B1031" s="25"/>
      <c r="C1031" s="25"/>
      <c r="D1031" s="1"/>
      <c r="E1031" s="2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</row>
    <row r="1032" spans="1:82" ht="15" thickBot="1" x14ac:dyDescent="0.35">
      <c r="A1032" s="1"/>
      <c r="B1032" s="25"/>
      <c r="C1032" s="25"/>
      <c r="D1032" s="1"/>
      <c r="E1032" s="2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</row>
    <row r="1033" spans="1:82" ht="15" thickBot="1" x14ac:dyDescent="0.35">
      <c r="A1033" s="1"/>
      <c r="B1033" s="25"/>
      <c r="C1033" s="25"/>
      <c r="D1033" s="1"/>
      <c r="E1033" s="2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</row>
    <row r="1034" spans="1:82" ht="15" thickBot="1" x14ac:dyDescent="0.35">
      <c r="A1034" s="1"/>
      <c r="B1034" s="25"/>
      <c r="C1034" s="25"/>
      <c r="D1034" s="1"/>
      <c r="E1034" s="2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</row>
    <row r="1035" spans="1:82" ht="15" thickBot="1" x14ac:dyDescent="0.35">
      <c r="A1035" s="1"/>
      <c r="B1035" s="25"/>
      <c r="C1035" s="25"/>
      <c r="D1035" s="1"/>
      <c r="E1035" s="2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36" spans="1:82" ht="15" thickBot="1" x14ac:dyDescent="0.35">
      <c r="A1036" s="1"/>
      <c r="B1036" s="25"/>
      <c r="C1036" s="25"/>
      <c r="D1036" s="1"/>
      <c r="E1036" s="2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</row>
    <row r="1037" spans="1:82" ht="15" thickBot="1" x14ac:dyDescent="0.35">
      <c r="A1037" s="1"/>
      <c r="B1037" s="25"/>
      <c r="C1037" s="25"/>
      <c r="D1037" s="1"/>
      <c r="E1037" s="2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</row>
    <row r="1038" spans="1:82" ht="15" thickBot="1" x14ac:dyDescent="0.35">
      <c r="A1038" s="1"/>
      <c r="B1038" s="25"/>
      <c r="C1038" s="25"/>
      <c r="D1038" s="1"/>
      <c r="E1038" s="2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</row>
    <row r="1039" spans="1:82" ht="15" thickBot="1" x14ac:dyDescent="0.35">
      <c r="A1039" s="1"/>
      <c r="B1039" s="25"/>
      <c r="C1039" s="25"/>
      <c r="D1039" s="1"/>
      <c r="E1039" s="2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</row>
    <row r="1040" spans="1:82" ht="15" thickBot="1" x14ac:dyDescent="0.35">
      <c r="A1040" s="1"/>
      <c r="B1040" s="25"/>
      <c r="C1040" s="25"/>
      <c r="D1040" s="1"/>
      <c r="E1040" s="2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</row>
    <row r="1041" spans="1:82" ht="15" thickBot="1" x14ac:dyDescent="0.35">
      <c r="A1041" s="1"/>
      <c r="B1041" s="25"/>
      <c r="C1041" s="25"/>
      <c r="D1041" s="1"/>
      <c r="E1041" s="2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</row>
    <row r="1042" spans="1:82" ht="15" thickBot="1" x14ac:dyDescent="0.35">
      <c r="A1042" s="1"/>
      <c r="B1042" s="25"/>
      <c r="C1042" s="25"/>
      <c r="D1042" s="1"/>
      <c r="E1042" s="2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</row>
    <row r="1043" spans="1:82" ht="15" thickBot="1" x14ac:dyDescent="0.35">
      <c r="A1043" s="1"/>
      <c r="B1043" s="25"/>
      <c r="C1043" s="25"/>
      <c r="D1043" s="1"/>
      <c r="E1043" s="2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</row>
    <row r="1044" spans="1:82" ht="15" thickBot="1" x14ac:dyDescent="0.35">
      <c r="A1044" s="1"/>
      <c r="B1044" s="25"/>
      <c r="C1044" s="25"/>
      <c r="D1044" s="1"/>
      <c r="E1044" s="2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</row>
    <row r="1045" spans="1:82" ht="15" thickBot="1" x14ac:dyDescent="0.35">
      <c r="A1045" s="1"/>
      <c r="B1045" s="25"/>
      <c r="C1045" s="25"/>
      <c r="D1045" s="1"/>
      <c r="E1045" s="2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</row>
    <row r="1046" spans="1:82" ht="15" thickBot="1" x14ac:dyDescent="0.35">
      <c r="A1046" s="1"/>
      <c r="B1046" s="25"/>
      <c r="C1046" s="25"/>
      <c r="D1046" s="1"/>
      <c r="E1046" s="2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</row>
    <row r="1047" spans="1:82" ht="15" thickBot="1" x14ac:dyDescent="0.35">
      <c r="A1047" s="1"/>
      <c r="B1047" s="25"/>
      <c r="C1047" s="25"/>
      <c r="D1047" s="1"/>
      <c r="E1047" s="2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</row>
    <row r="1048" spans="1:82" ht="15" thickBot="1" x14ac:dyDescent="0.35">
      <c r="A1048" s="1"/>
      <c r="B1048" s="25"/>
      <c r="C1048" s="25"/>
      <c r="D1048" s="1"/>
      <c r="E1048" s="2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</row>
    <row r="1049" spans="1:82" ht="15" thickBot="1" x14ac:dyDescent="0.35">
      <c r="A1049" s="1"/>
      <c r="B1049" s="25"/>
      <c r="C1049" s="25"/>
      <c r="D1049" s="1"/>
      <c r="E1049" s="2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</row>
    <row r="1050" spans="1:82" ht="15" thickBot="1" x14ac:dyDescent="0.35">
      <c r="A1050" s="1"/>
      <c r="B1050" s="25"/>
      <c r="C1050" s="25"/>
      <c r="D1050" s="1"/>
      <c r="E1050" s="2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</row>
    <row r="1051" spans="1:82" ht="15" thickBot="1" x14ac:dyDescent="0.35">
      <c r="A1051" s="1"/>
      <c r="B1051" s="25"/>
      <c r="C1051" s="25"/>
      <c r="D1051" s="1"/>
      <c r="E1051" s="2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</row>
    <row r="1052" spans="1:82" ht="15" thickBot="1" x14ac:dyDescent="0.35">
      <c r="A1052" s="1"/>
      <c r="B1052" s="25"/>
      <c r="C1052" s="25"/>
      <c r="D1052" s="1"/>
      <c r="E1052" s="2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</row>
    <row r="1053" spans="1:82" ht="15" thickBot="1" x14ac:dyDescent="0.35">
      <c r="A1053" s="1"/>
      <c r="B1053" s="25"/>
      <c r="C1053" s="25"/>
      <c r="D1053" s="1"/>
      <c r="E1053" s="2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</row>
    <row r="1054" spans="1:82" ht="15" thickBot="1" x14ac:dyDescent="0.35">
      <c r="A1054" s="1"/>
      <c r="B1054" s="25"/>
      <c r="C1054" s="25"/>
      <c r="D1054" s="1"/>
      <c r="E1054" s="2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</row>
    <row r="1055" spans="1:82" ht="15" thickBot="1" x14ac:dyDescent="0.35">
      <c r="A1055" s="1"/>
      <c r="B1055" s="25"/>
      <c r="C1055" s="25"/>
      <c r="D1055" s="1"/>
      <c r="E1055" s="2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</row>
    <row r="1056" spans="1:82" ht="15" thickBot="1" x14ac:dyDescent="0.35">
      <c r="A1056" s="1"/>
      <c r="B1056" s="25"/>
      <c r="C1056" s="25"/>
      <c r="D1056" s="1"/>
      <c r="E1056" s="2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</row>
    <row r="1057" spans="1:82" ht="15" thickBot="1" x14ac:dyDescent="0.35">
      <c r="A1057" s="1"/>
      <c r="B1057" s="25"/>
      <c r="C1057" s="25"/>
      <c r="D1057" s="1"/>
      <c r="E1057" s="2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</row>
    <row r="1058" spans="1:82" ht="15" thickBot="1" x14ac:dyDescent="0.35">
      <c r="A1058" s="1"/>
      <c r="B1058" s="25"/>
      <c r="C1058" s="25"/>
      <c r="D1058" s="1"/>
      <c r="E1058" s="2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</row>
    <row r="1059" spans="1:82" ht="15" thickBot="1" x14ac:dyDescent="0.35">
      <c r="A1059" s="1"/>
      <c r="B1059" s="25"/>
      <c r="C1059" s="25"/>
      <c r="D1059" s="1"/>
      <c r="E1059" s="2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</row>
    <row r="1060" spans="1:82" ht="15" thickBot="1" x14ac:dyDescent="0.35">
      <c r="A1060" s="1"/>
      <c r="B1060" s="25"/>
      <c r="C1060" s="25"/>
      <c r="D1060" s="1"/>
      <c r="E1060" s="2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</row>
    <row r="1061" spans="1:82" ht="15" thickBot="1" x14ac:dyDescent="0.35">
      <c r="A1061" s="1"/>
      <c r="B1061" s="25"/>
      <c r="C1061" s="25"/>
      <c r="D1061" s="1"/>
      <c r="E1061" s="2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</row>
    <row r="1062" spans="1:82" ht="15" thickBot="1" x14ac:dyDescent="0.35">
      <c r="A1062" s="1"/>
      <c r="B1062" s="25"/>
      <c r="C1062" s="25"/>
      <c r="D1062" s="1"/>
      <c r="E1062" s="2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</row>
    <row r="1063" spans="1:82" ht="15" thickBot="1" x14ac:dyDescent="0.35">
      <c r="A1063" s="1"/>
      <c r="B1063" s="25"/>
      <c r="C1063" s="25"/>
      <c r="D1063" s="1"/>
      <c r="E1063" s="2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2020-07-09T04:39:22Z</dcterms:modified>
</cp:coreProperties>
</file>