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ew\Downloads\"/>
    </mc:Choice>
  </mc:AlternateContent>
  <xr:revisionPtr revIDLastSave="0" documentId="13_ncr:1_{92E9395C-EB6F-42D3-B243-AD25CF2509BB}" xr6:coauthVersionLast="47" xr6:coauthVersionMax="47" xr10:uidLastSave="{00000000-0000-0000-0000-000000000000}"/>
  <bookViews>
    <workbookView xWindow="-108" yWindow="-108" windowWidth="23256" windowHeight="12576" activeTab="2" xr2:uid="{F56E9472-6B50-4DC2-AA41-E38A97C04791}"/>
  </bookViews>
  <sheets>
    <sheet name="Non - normalized data" sheetId="1" r:id="rId1"/>
    <sheet name="Non - augumented data" sheetId="2" r:id="rId2"/>
    <sheet name="No weight initialization" sheetId="8" r:id="rId3"/>
    <sheet name="augmented data" sheetId="3" r:id="rId4"/>
    <sheet name="Focal Loss, gamma = 2" sheetId="4" r:id="rId5"/>
    <sheet name="Focal Loss, gamma = 5" sheetId="5" r:id="rId6"/>
    <sheet name="Freeze 1 block" sheetId="6" r:id="rId7"/>
    <sheet name="Frezze 3 blocks" sheetId="7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3" l="1"/>
  <c r="I26" i="5"/>
  <c r="K26" i="8"/>
  <c r="J26" i="8"/>
  <c r="I26" i="8"/>
  <c r="G26" i="8"/>
  <c r="H26" i="8" s="1"/>
  <c r="K24" i="8"/>
  <c r="J24" i="8"/>
  <c r="I24" i="8"/>
  <c r="G24" i="8"/>
  <c r="H24" i="8" s="1"/>
  <c r="K23" i="8"/>
  <c r="J23" i="8"/>
  <c r="I23" i="8"/>
  <c r="H23" i="8"/>
  <c r="G23" i="8"/>
  <c r="K22" i="8"/>
  <c r="J22" i="8"/>
  <c r="I22" i="8"/>
  <c r="H22" i="8"/>
  <c r="G22" i="8"/>
  <c r="K21" i="8"/>
  <c r="J21" i="8"/>
  <c r="I21" i="8"/>
  <c r="G21" i="8"/>
  <c r="H21" i="8" s="1"/>
  <c r="K20" i="8"/>
  <c r="J20" i="8"/>
  <c r="I20" i="8"/>
  <c r="G20" i="8"/>
  <c r="H20" i="8" s="1"/>
  <c r="K19" i="8"/>
  <c r="J19" i="8"/>
  <c r="I19" i="8"/>
  <c r="G19" i="8"/>
  <c r="H19" i="8" s="1"/>
  <c r="K18" i="8"/>
  <c r="J18" i="8"/>
  <c r="I18" i="8"/>
  <c r="G18" i="8"/>
  <c r="H18" i="8" s="1"/>
  <c r="K16" i="8"/>
  <c r="J16" i="8"/>
  <c r="I16" i="8"/>
  <c r="G16" i="8"/>
  <c r="H16" i="8" s="1"/>
  <c r="K15" i="8"/>
  <c r="J15" i="8"/>
  <c r="I15" i="8"/>
  <c r="G15" i="8"/>
  <c r="H15" i="8" s="1"/>
  <c r="K14" i="8"/>
  <c r="J14" i="8"/>
  <c r="I14" i="8"/>
  <c r="G14" i="8"/>
  <c r="H14" i="8" s="1"/>
  <c r="K13" i="8"/>
  <c r="J13" i="8"/>
  <c r="I13" i="8"/>
  <c r="G13" i="8"/>
  <c r="H13" i="8" s="1"/>
  <c r="K12" i="8"/>
  <c r="J12" i="8"/>
  <c r="I12" i="8"/>
  <c r="H12" i="8"/>
  <c r="G12" i="8"/>
  <c r="K11" i="8"/>
  <c r="J11" i="8"/>
  <c r="I11" i="8"/>
  <c r="G11" i="8"/>
  <c r="H11" i="8" s="1"/>
  <c r="K10" i="8"/>
  <c r="J10" i="8"/>
  <c r="I10" i="8"/>
  <c r="G10" i="8"/>
  <c r="H10" i="8" s="1"/>
  <c r="K8" i="8"/>
  <c r="J8" i="8"/>
  <c r="I8" i="8"/>
  <c r="G8" i="8"/>
  <c r="H8" i="8" s="1"/>
  <c r="K7" i="8"/>
  <c r="J7" i="8"/>
  <c r="I7" i="8"/>
  <c r="H7" i="8"/>
  <c r="G7" i="8"/>
  <c r="K6" i="8"/>
  <c r="J6" i="8"/>
  <c r="I6" i="8"/>
  <c r="G6" i="8"/>
  <c r="H6" i="8" s="1"/>
  <c r="K5" i="8"/>
  <c r="J5" i="8"/>
  <c r="I5" i="8"/>
  <c r="H5" i="8"/>
  <c r="G5" i="8"/>
  <c r="K4" i="8"/>
  <c r="J4" i="8"/>
  <c r="I4" i="8"/>
  <c r="H4" i="8"/>
  <c r="G4" i="8"/>
  <c r="K3" i="8"/>
  <c r="J3" i="8"/>
  <c r="I3" i="8"/>
  <c r="G3" i="8"/>
  <c r="H3" i="8" s="1"/>
  <c r="K2" i="8"/>
  <c r="J2" i="8"/>
  <c r="I2" i="8"/>
  <c r="G2" i="8"/>
  <c r="H2" i="8" s="1"/>
  <c r="F26" i="7"/>
  <c r="G4" i="7"/>
  <c r="H4" i="7" s="1"/>
  <c r="E26" i="7"/>
  <c r="D26" i="7"/>
  <c r="C26" i="7"/>
  <c r="B26" i="7"/>
  <c r="K24" i="7"/>
  <c r="J24" i="7"/>
  <c r="I24" i="7"/>
  <c r="G24" i="7"/>
  <c r="H24" i="7" s="1"/>
  <c r="K23" i="7"/>
  <c r="J23" i="7"/>
  <c r="I23" i="7"/>
  <c r="G23" i="7"/>
  <c r="H23" i="7" s="1"/>
  <c r="K22" i="7"/>
  <c r="J22" i="7"/>
  <c r="I22" i="7"/>
  <c r="G22" i="7"/>
  <c r="H22" i="7" s="1"/>
  <c r="K21" i="7"/>
  <c r="J21" i="7"/>
  <c r="I21" i="7"/>
  <c r="G21" i="7"/>
  <c r="H21" i="7" s="1"/>
  <c r="K20" i="7"/>
  <c r="J20" i="7"/>
  <c r="I20" i="7"/>
  <c r="G20" i="7"/>
  <c r="H20" i="7" s="1"/>
  <c r="K19" i="7"/>
  <c r="J19" i="7"/>
  <c r="I19" i="7"/>
  <c r="G19" i="7"/>
  <c r="H19" i="7" s="1"/>
  <c r="K18" i="7"/>
  <c r="J18" i="7"/>
  <c r="I18" i="7"/>
  <c r="G18" i="7"/>
  <c r="H18" i="7" s="1"/>
  <c r="K16" i="7"/>
  <c r="J16" i="7"/>
  <c r="I16" i="7"/>
  <c r="G16" i="7"/>
  <c r="H16" i="7" s="1"/>
  <c r="K15" i="7"/>
  <c r="J15" i="7"/>
  <c r="I15" i="7"/>
  <c r="G15" i="7"/>
  <c r="H15" i="7" s="1"/>
  <c r="K14" i="7"/>
  <c r="J14" i="7"/>
  <c r="I14" i="7"/>
  <c r="G14" i="7"/>
  <c r="H14" i="7" s="1"/>
  <c r="K13" i="7"/>
  <c r="J13" i="7"/>
  <c r="I13" i="7"/>
  <c r="G13" i="7"/>
  <c r="H13" i="7" s="1"/>
  <c r="K12" i="7"/>
  <c r="J12" i="7"/>
  <c r="I12" i="7"/>
  <c r="G12" i="7"/>
  <c r="H12" i="7" s="1"/>
  <c r="K11" i="7"/>
  <c r="J11" i="7"/>
  <c r="I11" i="7"/>
  <c r="G11" i="7"/>
  <c r="H11" i="7" s="1"/>
  <c r="K10" i="7"/>
  <c r="J10" i="7"/>
  <c r="I10" i="7"/>
  <c r="G10" i="7"/>
  <c r="H10" i="7" s="1"/>
  <c r="K8" i="7"/>
  <c r="J8" i="7"/>
  <c r="I8" i="7"/>
  <c r="G8" i="7"/>
  <c r="H8" i="7" s="1"/>
  <c r="K7" i="7"/>
  <c r="J7" i="7"/>
  <c r="I7" i="7"/>
  <c r="G7" i="7"/>
  <c r="H7" i="7" s="1"/>
  <c r="K6" i="7"/>
  <c r="J6" i="7"/>
  <c r="I6" i="7"/>
  <c r="G6" i="7"/>
  <c r="H6" i="7" s="1"/>
  <c r="K5" i="7"/>
  <c r="J5" i="7"/>
  <c r="I5" i="7"/>
  <c r="G5" i="7"/>
  <c r="H5" i="7" s="1"/>
  <c r="K4" i="7"/>
  <c r="J4" i="7"/>
  <c r="I4" i="7"/>
  <c r="K3" i="7"/>
  <c r="J3" i="7"/>
  <c r="I3" i="7"/>
  <c r="G3" i="7"/>
  <c r="H3" i="7" s="1"/>
  <c r="K2" i="7"/>
  <c r="J2" i="7"/>
  <c r="I2" i="7"/>
  <c r="G2" i="7"/>
  <c r="H2" i="7" s="1"/>
  <c r="F26" i="6"/>
  <c r="E26" i="6"/>
  <c r="D26" i="6"/>
  <c r="C26" i="6"/>
  <c r="B26" i="6"/>
  <c r="I26" i="6"/>
  <c r="K24" i="6"/>
  <c r="J24" i="6"/>
  <c r="I24" i="6"/>
  <c r="G24" i="6"/>
  <c r="H24" i="6" s="1"/>
  <c r="K23" i="6"/>
  <c r="J23" i="6"/>
  <c r="I23" i="6"/>
  <c r="G23" i="6"/>
  <c r="H23" i="6" s="1"/>
  <c r="K22" i="6"/>
  <c r="J22" i="6"/>
  <c r="I22" i="6"/>
  <c r="G22" i="6"/>
  <c r="H22" i="6" s="1"/>
  <c r="K21" i="6"/>
  <c r="J21" i="6"/>
  <c r="I21" i="6"/>
  <c r="G21" i="6"/>
  <c r="H21" i="6" s="1"/>
  <c r="K20" i="6"/>
  <c r="J20" i="6"/>
  <c r="I20" i="6"/>
  <c r="G20" i="6"/>
  <c r="H20" i="6" s="1"/>
  <c r="K19" i="6"/>
  <c r="J19" i="6"/>
  <c r="I19" i="6"/>
  <c r="G19" i="6"/>
  <c r="H19" i="6" s="1"/>
  <c r="K18" i="6"/>
  <c r="J18" i="6"/>
  <c r="I18" i="6"/>
  <c r="G18" i="6"/>
  <c r="H18" i="6" s="1"/>
  <c r="K16" i="6"/>
  <c r="J16" i="6"/>
  <c r="I16" i="6"/>
  <c r="G16" i="6"/>
  <c r="H16" i="6" s="1"/>
  <c r="K15" i="6"/>
  <c r="J15" i="6"/>
  <c r="I15" i="6"/>
  <c r="G15" i="6"/>
  <c r="H15" i="6" s="1"/>
  <c r="K14" i="6"/>
  <c r="J14" i="6"/>
  <c r="I14" i="6"/>
  <c r="G14" i="6"/>
  <c r="H14" i="6" s="1"/>
  <c r="K13" i="6"/>
  <c r="J13" i="6"/>
  <c r="I13" i="6"/>
  <c r="G13" i="6"/>
  <c r="H13" i="6" s="1"/>
  <c r="K12" i="6"/>
  <c r="J12" i="6"/>
  <c r="I12" i="6"/>
  <c r="G12" i="6"/>
  <c r="H12" i="6" s="1"/>
  <c r="K11" i="6"/>
  <c r="J11" i="6"/>
  <c r="I11" i="6"/>
  <c r="G11" i="6"/>
  <c r="H11" i="6" s="1"/>
  <c r="K10" i="6"/>
  <c r="J10" i="6"/>
  <c r="I10" i="6"/>
  <c r="G10" i="6"/>
  <c r="H10" i="6" s="1"/>
  <c r="K8" i="6"/>
  <c r="J8" i="6"/>
  <c r="I8" i="6"/>
  <c r="G8" i="6"/>
  <c r="H8" i="6" s="1"/>
  <c r="K7" i="6"/>
  <c r="J7" i="6"/>
  <c r="I7" i="6"/>
  <c r="G7" i="6"/>
  <c r="H7" i="6" s="1"/>
  <c r="K6" i="6"/>
  <c r="J6" i="6"/>
  <c r="I6" i="6"/>
  <c r="G6" i="6"/>
  <c r="H6" i="6" s="1"/>
  <c r="K5" i="6"/>
  <c r="J5" i="6"/>
  <c r="I5" i="6"/>
  <c r="G5" i="6"/>
  <c r="H5" i="6" s="1"/>
  <c r="K4" i="6"/>
  <c r="J4" i="6"/>
  <c r="I4" i="6"/>
  <c r="G4" i="6"/>
  <c r="H4" i="6" s="1"/>
  <c r="K3" i="6"/>
  <c r="J3" i="6"/>
  <c r="I3" i="6"/>
  <c r="G3" i="6"/>
  <c r="H3" i="6" s="1"/>
  <c r="K2" i="6"/>
  <c r="J2" i="6"/>
  <c r="I2" i="6"/>
  <c r="G2" i="6"/>
  <c r="H2" i="6" s="1"/>
  <c r="F26" i="5"/>
  <c r="E26" i="5"/>
  <c r="D26" i="5"/>
  <c r="C26" i="5"/>
  <c r="B26" i="5"/>
  <c r="K24" i="5"/>
  <c r="J24" i="5"/>
  <c r="I24" i="5"/>
  <c r="G24" i="5"/>
  <c r="H24" i="5" s="1"/>
  <c r="K23" i="5"/>
  <c r="J23" i="5"/>
  <c r="I23" i="5"/>
  <c r="G23" i="5"/>
  <c r="H23" i="5" s="1"/>
  <c r="K22" i="5"/>
  <c r="J22" i="5"/>
  <c r="I22" i="5"/>
  <c r="G22" i="5"/>
  <c r="H22" i="5" s="1"/>
  <c r="K21" i="5"/>
  <c r="J21" i="5"/>
  <c r="I21" i="5"/>
  <c r="G21" i="5"/>
  <c r="H21" i="5" s="1"/>
  <c r="K20" i="5"/>
  <c r="J20" i="5"/>
  <c r="I20" i="5"/>
  <c r="G20" i="5"/>
  <c r="H20" i="5" s="1"/>
  <c r="K19" i="5"/>
  <c r="J19" i="5"/>
  <c r="I19" i="5"/>
  <c r="G19" i="5"/>
  <c r="H19" i="5" s="1"/>
  <c r="K18" i="5"/>
  <c r="J18" i="5"/>
  <c r="I18" i="5"/>
  <c r="G18" i="5"/>
  <c r="H18" i="5" s="1"/>
  <c r="K16" i="5"/>
  <c r="J16" i="5"/>
  <c r="I16" i="5"/>
  <c r="G16" i="5"/>
  <c r="H16" i="5" s="1"/>
  <c r="K15" i="5"/>
  <c r="J15" i="5"/>
  <c r="I15" i="5"/>
  <c r="G15" i="5"/>
  <c r="H15" i="5" s="1"/>
  <c r="K14" i="5"/>
  <c r="J14" i="5"/>
  <c r="I14" i="5"/>
  <c r="G14" i="5"/>
  <c r="H14" i="5" s="1"/>
  <c r="K13" i="5"/>
  <c r="J13" i="5"/>
  <c r="I13" i="5"/>
  <c r="G13" i="5"/>
  <c r="H13" i="5" s="1"/>
  <c r="K12" i="5"/>
  <c r="J12" i="5"/>
  <c r="I12" i="5"/>
  <c r="G12" i="5"/>
  <c r="H12" i="5" s="1"/>
  <c r="K11" i="5"/>
  <c r="J11" i="5"/>
  <c r="I11" i="5"/>
  <c r="G11" i="5"/>
  <c r="H11" i="5" s="1"/>
  <c r="K10" i="5"/>
  <c r="J10" i="5"/>
  <c r="I10" i="5"/>
  <c r="G10" i="5"/>
  <c r="H10" i="5" s="1"/>
  <c r="K8" i="5"/>
  <c r="J8" i="5"/>
  <c r="I8" i="5"/>
  <c r="G8" i="5"/>
  <c r="H8" i="5" s="1"/>
  <c r="K7" i="5"/>
  <c r="J7" i="5"/>
  <c r="I7" i="5"/>
  <c r="G7" i="5"/>
  <c r="H7" i="5" s="1"/>
  <c r="K6" i="5"/>
  <c r="J6" i="5"/>
  <c r="I6" i="5"/>
  <c r="G6" i="5"/>
  <c r="H6" i="5" s="1"/>
  <c r="K5" i="5"/>
  <c r="J5" i="5"/>
  <c r="I5" i="5"/>
  <c r="G5" i="5"/>
  <c r="H5" i="5" s="1"/>
  <c r="K4" i="5"/>
  <c r="J4" i="5"/>
  <c r="I4" i="5"/>
  <c r="G4" i="5"/>
  <c r="H4" i="5" s="1"/>
  <c r="K3" i="5"/>
  <c r="J3" i="5"/>
  <c r="I3" i="5"/>
  <c r="G3" i="5"/>
  <c r="H3" i="5" s="1"/>
  <c r="K2" i="5"/>
  <c r="J2" i="5"/>
  <c r="I2" i="5"/>
  <c r="G2" i="5"/>
  <c r="H2" i="5" s="1"/>
  <c r="F26" i="4"/>
  <c r="E26" i="4"/>
  <c r="D26" i="4"/>
  <c r="C26" i="4"/>
  <c r="B26" i="4"/>
  <c r="K24" i="4"/>
  <c r="J24" i="4"/>
  <c r="I24" i="4"/>
  <c r="G24" i="4"/>
  <c r="H24" i="4" s="1"/>
  <c r="K23" i="4"/>
  <c r="J23" i="4"/>
  <c r="I23" i="4"/>
  <c r="G23" i="4"/>
  <c r="H23" i="4" s="1"/>
  <c r="K22" i="4"/>
  <c r="J22" i="4"/>
  <c r="I22" i="4"/>
  <c r="G22" i="4"/>
  <c r="H22" i="4" s="1"/>
  <c r="K21" i="4"/>
  <c r="J21" i="4"/>
  <c r="I21" i="4"/>
  <c r="G21" i="4"/>
  <c r="H21" i="4" s="1"/>
  <c r="K20" i="4"/>
  <c r="J20" i="4"/>
  <c r="I20" i="4"/>
  <c r="G20" i="4"/>
  <c r="H20" i="4" s="1"/>
  <c r="K19" i="4"/>
  <c r="J19" i="4"/>
  <c r="I19" i="4"/>
  <c r="G19" i="4"/>
  <c r="H19" i="4" s="1"/>
  <c r="K18" i="4"/>
  <c r="J18" i="4"/>
  <c r="I18" i="4"/>
  <c r="G18" i="4"/>
  <c r="H18" i="4" s="1"/>
  <c r="K16" i="4"/>
  <c r="J16" i="4"/>
  <c r="I16" i="4"/>
  <c r="G16" i="4"/>
  <c r="H16" i="4" s="1"/>
  <c r="K15" i="4"/>
  <c r="J15" i="4"/>
  <c r="I15" i="4"/>
  <c r="G15" i="4"/>
  <c r="H15" i="4" s="1"/>
  <c r="K14" i="4"/>
  <c r="J14" i="4"/>
  <c r="I14" i="4"/>
  <c r="G14" i="4"/>
  <c r="H14" i="4" s="1"/>
  <c r="K13" i="4"/>
  <c r="J13" i="4"/>
  <c r="I13" i="4"/>
  <c r="G13" i="4"/>
  <c r="H13" i="4" s="1"/>
  <c r="K12" i="4"/>
  <c r="J12" i="4"/>
  <c r="I12" i="4"/>
  <c r="G12" i="4"/>
  <c r="H12" i="4" s="1"/>
  <c r="K11" i="4"/>
  <c r="J11" i="4"/>
  <c r="I11" i="4"/>
  <c r="G11" i="4"/>
  <c r="H11" i="4" s="1"/>
  <c r="K10" i="4"/>
  <c r="J10" i="4"/>
  <c r="I10" i="4"/>
  <c r="G10" i="4"/>
  <c r="H10" i="4" s="1"/>
  <c r="K8" i="4"/>
  <c r="J8" i="4"/>
  <c r="I8" i="4"/>
  <c r="G8" i="4"/>
  <c r="H8" i="4" s="1"/>
  <c r="K7" i="4"/>
  <c r="J7" i="4"/>
  <c r="I7" i="4"/>
  <c r="G7" i="4"/>
  <c r="H7" i="4" s="1"/>
  <c r="K6" i="4"/>
  <c r="J6" i="4"/>
  <c r="I6" i="4"/>
  <c r="G6" i="4"/>
  <c r="H6" i="4" s="1"/>
  <c r="K5" i="4"/>
  <c r="J5" i="4"/>
  <c r="I5" i="4"/>
  <c r="G5" i="4"/>
  <c r="H5" i="4" s="1"/>
  <c r="K4" i="4"/>
  <c r="J4" i="4"/>
  <c r="I4" i="4"/>
  <c r="G4" i="4"/>
  <c r="H4" i="4" s="1"/>
  <c r="K3" i="4"/>
  <c r="J3" i="4"/>
  <c r="I3" i="4"/>
  <c r="G3" i="4"/>
  <c r="H3" i="4" s="1"/>
  <c r="K2" i="4"/>
  <c r="J2" i="4"/>
  <c r="I2" i="4"/>
  <c r="G2" i="4"/>
  <c r="H2" i="4" s="1"/>
  <c r="F26" i="2"/>
  <c r="E26" i="2"/>
  <c r="D26" i="2"/>
  <c r="C26" i="2"/>
  <c r="B26" i="2"/>
  <c r="E26" i="3"/>
  <c r="D26" i="3"/>
  <c r="C26" i="3"/>
  <c r="F26" i="1"/>
  <c r="E26" i="1"/>
  <c r="D26" i="1"/>
  <c r="C26" i="1"/>
  <c r="B26" i="1"/>
  <c r="J24" i="3"/>
  <c r="J23" i="3"/>
  <c r="J22" i="3"/>
  <c r="J21" i="3"/>
  <c r="J20" i="3"/>
  <c r="J19" i="3"/>
  <c r="J18" i="3"/>
  <c r="J16" i="3"/>
  <c r="J15" i="3"/>
  <c r="J14" i="3"/>
  <c r="J13" i="3"/>
  <c r="J12" i="3"/>
  <c r="J11" i="3"/>
  <c r="J10" i="3"/>
  <c r="J8" i="3"/>
  <c r="J7" i="3"/>
  <c r="J6" i="3"/>
  <c r="J5" i="3"/>
  <c r="J4" i="3"/>
  <c r="J3" i="3"/>
  <c r="J2" i="3"/>
  <c r="I24" i="3"/>
  <c r="I23" i="3"/>
  <c r="I22" i="3"/>
  <c r="I21" i="3"/>
  <c r="I20" i="3"/>
  <c r="I19" i="3"/>
  <c r="I18" i="3"/>
  <c r="I16" i="3"/>
  <c r="I15" i="3"/>
  <c r="I14" i="3"/>
  <c r="I13" i="3"/>
  <c r="I12" i="3"/>
  <c r="I11" i="3"/>
  <c r="I10" i="3"/>
  <c r="I8" i="3"/>
  <c r="I7" i="3"/>
  <c r="I6" i="3"/>
  <c r="I5" i="3"/>
  <c r="I4" i="3"/>
  <c r="I3" i="3"/>
  <c r="I2" i="3"/>
  <c r="F26" i="3"/>
  <c r="B26" i="3"/>
  <c r="K24" i="3"/>
  <c r="G24" i="3"/>
  <c r="H24" i="3" s="1"/>
  <c r="K23" i="3"/>
  <c r="G23" i="3"/>
  <c r="H23" i="3" s="1"/>
  <c r="K22" i="3"/>
  <c r="G22" i="3"/>
  <c r="H22" i="3" s="1"/>
  <c r="K21" i="3"/>
  <c r="G21" i="3"/>
  <c r="H21" i="3" s="1"/>
  <c r="K20" i="3"/>
  <c r="G20" i="3"/>
  <c r="H20" i="3" s="1"/>
  <c r="K19" i="3"/>
  <c r="G19" i="3"/>
  <c r="H19" i="3" s="1"/>
  <c r="K18" i="3"/>
  <c r="G18" i="3"/>
  <c r="H18" i="3" s="1"/>
  <c r="K16" i="3"/>
  <c r="G16" i="3"/>
  <c r="H16" i="3" s="1"/>
  <c r="K15" i="3"/>
  <c r="G15" i="3"/>
  <c r="H15" i="3" s="1"/>
  <c r="K14" i="3"/>
  <c r="G14" i="3"/>
  <c r="H14" i="3" s="1"/>
  <c r="K13" i="3"/>
  <c r="G13" i="3"/>
  <c r="H13" i="3" s="1"/>
  <c r="K12" i="3"/>
  <c r="G12" i="3"/>
  <c r="H12" i="3" s="1"/>
  <c r="K11" i="3"/>
  <c r="G11" i="3"/>
  <c r="H11" i="3" s="1"/>
  <c r="K10" i="3"/>
  <c r="G10" i="3"/>
  <c r="H10" i="3" s="1"/>
  <c r="K8" i="3"/>
  <c r="G8" i="3"/>
  <c r="H8" i="3" s="1"/>
  <c r="K7" i="3"/>
  <c r="G7" i="3"/>
  <c r="H7" i="3" s="1"/>
  <c r="K6" i="3"/>
  <c r="G6" i="3"/>
  <c r="H6" i="3" s="1"/>
  <c r="K5" i="3"/>
  <c r="G5" i="3"/>
  <c r="H5" i="3" s="1"/>
  <c r="K4" i="3"/>
  <c r="G4" i="3"/>
  <c r="H4" i="3" s="1"/>
  <c r="K3" i="3"/>
  <c r="G3" i="3"/>
  <c r="H3" i="3" s="1"/>
  <c r="K2" i="3"/>
  <c r="G2" i="3"/>
  <c r="H2" i="3" s="1"/>
  <c r="K24" i="2"/>
  <c r="J24" i="2"/>
  <c r="I24" i="2"/>
  <c r="G24" i="2"/>
  <c r="H24" i="2" s="1"/>
  <c r="K23" i="2"/>
  <c r="J23" i="2"/>
  <c r="I23" i="2"/>
  <c r="G23" i="2"/>
  <c r="H23" i="2" s="1"/>
  <c r="K22" i="2"/>
  <c r="J22" i="2"/>
  <c r="I22" i="2"/>
  <c r="G22" i="2"/>
  <c r="H22" i="2" s="1"/>
  <c r="K21" i="2"/>
  <c r="J21" i="2"/>
  <c r="I21" i="2"/>
  <c r="G21" i="2"/>
  <c r="H21" i="2" s="1"/>
  <c r="K20" i="2"/>
  <c r="J20" i="2"/>
  <c r="I20" i="2"/>
  <c r="G20" i="2"/>
  <c r="H20" i="2" s="1"/>
  <c r="K19" i="2"/>
  <c r="J19" i="2"/>
  <c r="I19" i="2"/>
  <c r="G19" i="2"/>
  <c r="H19" i="2" s="1"/>
  <c r="K18" i="2"/>
  <c r="J18" i="2"/>
  <c r="I18" i="2"/>
  <c r="G18" i="2"/>
  <c r="H18" i="2" s="1"/>
  <c r="K16" i="2"/>
  <c r="J16" i="2"/>
  <c r="I16" i="2"/>
  <c r="G16" i="2"/>
  <c r="H16" i="2" s="1"/>
  <c r="K15" i="2"/>
  <c r="J15" i="2"/>
  <c r="I15" i="2"/>
  <c r="G15" i="2"/>
  <c r="H15" i="2" s="1"/>
  <c r="K14" i="2"/>
  <c r="J14" i="2"/>
  <c r="I14" i="2"/>
  <c r="G14" i="2"/>
  <c r="H14" i="2" s="1"/>
  <c r="K13" i="2"/>
  <c r="J13" i="2"/>
  <c r="I13" i="2"/>
  <c r="G13" i="2"/>
  <c r="H13" i="2" s="1"/>
  <c r="K12" i="2"/>
  <c r="J12" i="2"/>
  <c r="I12" i="2"/>
  <c r="G12" i="2"/>
  <c r="H12" i="2" s="1"/>
  <c r="K11" i="2"/>
  <c r="J11" i="2"/>
  <c r="I11" i="2"/>
  <c r="G11" i="2"/>
  <c r="H11" i="2" s="1"/>
  <c r="K10" i="2"/>
  <c r="J10" i="2"/>
  <c r="I10" i="2"/>
  <c r="G10" i="2"/>
  <c r="H10" i="2" s="1"/>
  <c r="K8" i="2"/>
  <c r="J8" i="2"/>
  <c r="I8" i="2"/>
  <c r="G8" i="2"/>
  <c r="H8" i="2" s="1"/>
  <c r="K7" i="2"/>
  <c r="J7" i="2"/>
  <c r="I7" i="2"/>
  <c r="G7" i="2"/>
  <c r="H7" i="2" s="1"/>
  <c r="K6" i="2"/>
  <c r="J6" i="2"/>
  <c r="I6" i="2"/>
  <c r="G6" i="2"/>
  <c r="H6" i="2" s="1"/>
  <c r="K5" i="2"/>
  <c r="J5" i="2"/>
  <c r="I5" i="2"/>
  <c r="G5" i="2"/>
  <c r="H5" i="2" s="1"/>
  <c r="K4" i="2"/>
  <c r="J4" i="2"/>
  <c r="I4" i="2"/>
  <c r="G4" i="2"/>
  <c r="H4" i="2" s="1"/>
  <c r="K3" i="2"/>
  <c r="J3" i="2"/>
  <c r="I3" i="2"/>
  <c r="G3" i="2"/>
  <c r="H3" i="2" s="1"/>
  <c r="K2" i="2"/>
  <c r="J2" i="2"/>
  <c r="I2" i="2"/>
  <c r="G2" i="2"/>
  <c r="H2" i="2" s="1"/>
  <c r="K24" i="1"/>
  <c r="K23" i="1"/>
  <c r="K22" i="1"/>
  <c r="K21" i="1"/>
  <c r="K20" i="1"/>
  <c r="K19" i="1"/>
  <c r="K18" i="1"/>
  <c r="K16" i="1"/>
  <c r="K15" i="1"/>
  <c r="K14" i="1"/>
  <c r="K13" i="1"/>
  <c r="K12" i="1"/>
  <c r="K11" i="1"/>
  <c r="K10" i="1"/>
  <c r="K8" i="1"/>
  <c r="K7" i="1"/>
  <c r="K6" i="1"/>
  <c r="K5" i="1"/>
  <c r="K4" i="1"/>
  <c r="K3" i="1"/>
  <c r="K2" i="1"/>
  <c r="J24" i="1"/>
  <c r="J23" i="1"/>
  <c r="J22" i="1"/>
  <c r="J21" i="1"/>
  <c r="J20" i="1"/>
  <c r="J19" i="1"/>
  <c r="J18" i="1"/>
  <c r="J16" i="1"/>
  <c r="J15" i="1"/>
  <c r="J14" i="1"/>
  <c r="J13" i="1"/>
  <c r="J12" i="1"/>
  <c r="J11" i="1"/>
  <c r="J10" i="1"/>
  <c r="J8" i="1"/>
  <c r="J7" i="1"/>
  <c r="J6" i="1"/>
  <c r="J5" i="1"/>
  <c r="J4" i="1"/>
  <c r="J3" i="1"/>
  <c r="I24" i="1"/>
  <c r="I23" i="1"/>
  <c r="I22" i="1"/>
  <c r="I21" i="1"/>
  <c r="I20" i="1"/>
  <c r="I19" i="1"/>
  <c r="I18" i="1"/>
  <c r="I16" i="1"/>
  <c r="I15" i="1"/>
  <c r="I14" i="1"/>
  <c r="I13" i="1"/>
  <c r="I12" i="1"/>
  <c r="I11" i="1"/>
  <c r="I10" i="1"/>
  <c r="I8" i="1"/>
  <c r="I7" i="1"/>
  <c r="I6" i="1"/>
  <c r="I5" i="1"/>
  <c r="I4" i="1"/>
  <c r="I3" i="1"/>
  <c r="I2" i="1"/>
  <c r="J2" i="1"/>
  <c r="H18" i="1"/>
  <c r="H16" i="1"/>
  <c r="H14" i="1"/>
  <c r="H13" i="1"/>
  <c r="H12" i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G16" i="1"/>
  <c r="G15" i="1"/>
  <c r="H15" i="1" s="1"/>
  <c r="G14" i="1"/>
  <c r="G13" i="1"/>
  <c r="G12" i="1"/>
  <c r="G11" i="1"/>
  <c r="H11" i="1" s="1"/>
  <c r="G10" i="1"/>
  <c r="H10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  <c r="K26" i="7" l="1"/>
  <c r="G26" i="7"/>
  <c r="H26" i="7" s="1"/>
  <c r="I26" i="7"/>
  <c r="J26" i="7"/>
  <c r="K26" i="6"/>
  <c r="G26" i="6"/>
  <c r="H26" i="6" s="1"/>
  <c r="J26" i="6"/>
  <c r="K26" i="5"/>
  <c r="G26" i="5"/>
  <c r="H26" i="5" s="1"/>
  <c r="J26" i="5"/>
  <c r="K26" i="4"/>
  <c r="I26" i="4"/>
  <c r="G26" i="4"/>
  <c r="H26" i="4" s="1"/>
  <c r="J26" i="4"/>
  <c r="J26" i="3"/>
  <c r="K26" i="1"/>
  <c r="I26" i="1"/>
  <c r="J26" i="1"/>
  <c r="G26" i="1"/>
  <c r="H26" i="1" s="1"/>
  <c r="G26" i="3"/>
  <c r="H26" i="3" s="1"/>
  <c r="K26" i="3"/>
  <c r="I26" i="2"/>
  <c r="K26" i="2"/>
  <c r="G26" i="2"/>
  <c r="H26" i="2" s="1"/>
  <c r="J26" i="2"/>
</calcChain>
</file>

<file path=xl/sharedStrings.xml><?xml version="1.0" encoding="utf-8"?>
<sst xmlns="http://schemas.openxmlformats.org/spreadsheetml/2006/main" count="312" uniqueCount="25">
  <si>
    <t xml:space="preserve">Label </t>
  </si>
  <si>
    <t>precision - 1</t>
  </si>
  <si>
    <t>precision - 2</t>
  </si>
  <si>
    <t>precision - 3</t>
  </si>
  <si>
    <t>precision - 4</t>
  </si>
  <si>
    <t>precision - 5</t>
  </si>
  <si>
    <t>Max</t>
  </si>
  <si>
    <t>Min</t>
  </si>
  <si>
    <t>Stadard Deviation</t>
  </si>
  <si>
    <t>Variance</t>
  </si>
  <si>
    <t>Mean</t>
  </si>
  <si>
    <t>recall - 1</t>
  </si>
  <si>
    <t>recall - 2</t>
  </si>
  <si>
    <t>recall - 3</t>
  </si>
  <si>
    <t>recall - 4</t>
  </si>
  <si>
    <t>recall - 5</t>
  </si>
  <si>
    <t>f1-score - 1</t>
  </si>
  <si>
    <t>f1-score - 2</t>
  </si>
  <si>
    <t>f1-score - 3</t>
  </si>
  <si>
    <t>f1-score - 4</t>
  </si>
  <si>
    <t>f1-score - 5</t>
  </si>
  <si>
    <t>Accuracy</t>
  </si>
  <si>
    <t>Label - precision</t>
  </si>
  <si>
    <t>Label - recall</t>
  </si>
  <si>
    <t xml:space="preserve">Label - f1-score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</si>
</sst>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3A67F-34EF-475C-B776-3B177B077D30}">
  <dimension ref="A1:K26"/>
  <sheetViews>
    <sheetView workbookViewId="0">
      <selection activeCell="F28" sqref="F28"/>
    </sheetView>
  </sheetViews>
  <sheetFormatPr defaultRowHeight="14.4" x14ac:dyDescent="0.3"/>
  <cols>
    <col min="1" max="1" width="18.77734375" customWidth="1"/>
    <col min="2" max="2" width="17.5546875" customWidth="1"/>
    <col min="3" max="3" width="18.109375" customWidth="1"/>
    <col min="4" max="4" width="16.33203125" customWidth="1"/>
    <col min="5" max="5" width="17.77734375" customWidth="1"/>
    <col min="6" max="6" width="17.109375" customWidth="1"/>
    <col min="7" max="7" width="17.33203125" customWidth="1"/>
    <col min="8" max="8" width="20.33203125" customWidth="1"/>
    <col min="9" max="9" width="19.44140625" customWidth="1"/>
    <col min="10" max="11" width="17.77734375" customWidth="1"/>
  </cols>
  <sheetData>
    <row r="1" spans="1:1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8" t="s">
        <v>10</v>
      </c>
    </row>
    <row r="2" spans="1:11" x14ac:dyDescent="0.3">
      <c r="A2" s="3">
        <v>0</v>
      </c>
      <c r="B2">
        <v>0.57999999999999996</v>
      </c>
      <c r="C2">
        <v>0.63290000000000002</v>
      </c>
      <c r="D2">
        <v>0.63</v>
      </c>
      <c r="E2">
        <v>0.63</v>
      </c>
      <c r="F2">
        <v>0.63</v>
      </c>
      <c r="G2">
        <f xml:space="preserve"> MAX(B2,C2,D2,E2,F2)</f>
        <v>0.63290000000000002</v>
      </c>
      <c r="H2">
        <f xml:space="preserve"> MIN(B2,B2:G2)</f>
        <v>0.57999999999999996</v>
      </c>
      <c r="I2">
        <f>ROUND(_xlfn.STDEV.S(B2:F2), 3)</f>
        <v>2.3E-2</v>
      </c>
      <c r="J2">
        <f>ROUND(_xlfn.VAR.S(B2:F2), 5)</f>
        <v>5.1999999999999995E-4</v>
      </c>
      <c r="K2" s="4">
        <f>AVERAGE(B2:F2)</f>
        <v>0.62057999999999991</v>
      </c>
    </row>
    <row r="3" spans="1:11" x14ac:dyDescent="0.3">
      <c r="A3" s="3">
        <v>1</v>
      </c>
      <c r="B3">
        <v>0.8</v>
      </c>
      <c r="C3">
        <v>0.75</v>
      </c>
      <c r="D3">
        <v>0.59</v>
      </c>
      <c r="E3">
        <v>0.73</v>
      </c>
      <c r="F3">
        <v>0.84</v>
      </c>
      <c r="G3">
        <f t="shared" ref="G3:G24" si="0" xml:space="preserve"> MAX(B3,C3,D3,E3,F3)</f>
        <v>0.84</v>
      </c>
      <c r="H3">
        <f t="shared" ref="H3:H24" si="1" xml:space="preserve"> MIN(B3,B3:G3)</f>
        <v>0.59</v>
      </c>
      <c r="I3">
        <f t="shared" ref="I3:I8" si="2">ROUND(_xlfn.STDEV.S(B3:F3), 3)</f>
        <v>9.5000000000000001E-2</v>
      </c>
      <c r="J3">
        <f t="shared" ref="J3:J8" si="3">ROUND(_xlfn.VAR.S(B3:F3), 5)</f>
        <v>9.0699999999999999E-3</v>
      </c>
      <c r="K3" s="4">
        <f t="shared" ref="K3:K8" si="4">AVERAGE(B3:F3)</f>
        <v>0.74199999999999999</v>
      </c>
    </row>
    <row r="4" spans="1:11" x14ac:dyDescent="0.3">
      <c r="A4" s="3">
        <v>2</v>
      </c>
      <c r="B4">
        <v>0.6</v>
      </c>
      <c r="C4">
        <v>0.53959999999999997</v>
      </c>
      <c r="D4">
        <v>0.56999999999999995</v>
      </c>
      <c r="E4">
        <v>0.57999999999999996</v>
      </c>
      <c r="F4">
        <v>0.56999999999999995</v>
      </c>
      <c r="G4">
        <f t="shared" si="0"/>
        <v>0.6</v>
      </c>
      <c r="H4">
        <f t="shared" si="1"/>
        <v>0.53959999999999997</v>
      </c>
      <c r="I4">
        <f t="shared" si="2"/>
        <v>2.1999999999999999E-2</v>
      </c>
      <c r="J4">
        <f t="shared" si="3"/>
        <v>4.8000000000000001E-4</v>
      </c>
      <c r="K4" s="4">
        <f t="shared" si="4"/>
        <v>0.57191999999999998</v>
      </c>
    </row>
    <row r="5" spans="1:11" x14ac:dyDescent="0.3">
      <c r="A5" s="3">
        <v>3</v>
      </c>
      <c r="B5">
        <v>0.86</v>
      </c>
      <c r="C5">
        <v>0.90239999999999998</v>
      </c>
      <c r="D5">
        <v>0.88</v>
      </c>
      <c r="E5">
        <v>0.89</v>
      </c>
      <c r="F5">
        <v>0.86</v>
      </c>
      <c r="G5">
        <f t="shared" si="0"/>
        <v>0.90239999999999998</v>
      </c>
      <c r="H5">
        <f t="shared" si="1"/>
        <v>0.86</v>
      </c>
      <c r="I5">
        <f t="shared" si="2"/>
        <v>1.9E-2</v>
      </c>
      <c r="J5">
        <f t="shared" si="3"/>
        <v>3.5E-4</v>
      </c>
      <c r="K5" s="4">
        <f t="shared" si="4"/>
        <v>0.87848000000000004</v>
      </c>
    </row>
    <row r="6" spans="1:11" x14ac:dyDescent="0.3">
      <c r="A6" s="3">
        <v>4</v>
      </c>
      <c r="B6">
        <v>0.54</v>
      </c>
      <c r="C6">
        <v>0.58089999999999997</v>
      </c>
      <c r="D6">
        <v>0.61</v>
      </c>
      <c r="E6">
        <v>0.55000000000000004</v>
      </c>
      <c r="F6">
        <v>0.56999999999999995</v>
      </c>
      <c r="G6">
        <f t="shared" si="0"/>
        <v>0.61</v>
      </c>
      <c r="H6">
        <f t="shared" si="1"/>
        <v>0.54</v>
      </c>
      <c r="I6">
        <f t="shared" si="2"/>
        <v>2.7E-2</v>
      </c>
      <c r="J6">
        <f t="shared" si="3"/>
        <v>7.5000000000000002E-4</v>
      </c>
      <c r="K6" s="4">
        <f t="shared" si="4"/>
        <v>0.57017999999999991</v>
      </c>
    </row>
    <row r="7" spans="1:11" x14ac:dyDescent="0.3">
      <c r="A7" s="3">
        <v>5</v>
      </c>
      <c r="B7">
        <v>0.8</v>
      </c>
      <c r="C7">
        <v>0.83240000000000003</v>
      </c>
      <c r="D7">
        <v>0.81</v>
      </c>
      <c r="E7">
        <v>0.82</v>
      </c>
      <c r="F7">
        <v>0.82</v>
      </c>
      <c r="G7">
        <f t="shared" si="0"/>
        <v>0.83240000000000003</v>
      </c>
      <c r="H7">
        <f t="shared" si="1"/>
        <v>0.8</v>
      </c>
      <c r="I7">
        <f t="shared" si="2"/>
        <v>1.2E-2</v>
      </c>
      <c r="J7">
        <f t="shared" si="3"/>
        <v>1.4999999999999999E-4</v>
      </c>
      <c r="K7" s="4">
        <f t="shared" si="4"/>
        <v>0.81647999999999998</v>
      </c>
    </row>
    <row r="8" spans="1:11" x14ac:dyDescent="0.3">
      <c r="A8" s="3">
        <v>6</v>
      </c>
      <c r="B8">
        <v>0.59</v>
      </c>
      <c r="C8">
        <v>0.63839999999999997</v>
      </c>
      <c r="D8">
        <v>0.59</v>
      </c>
      <c r="E8">
        <v>0.61</v>
      </c>
      <c r="F8">
        <v>0.61</v>
      </c>
      <c r="G8">
        <f t="shared" si="0"/>
        <v>0.63839999999999997</v>
      </c>
      <c r="H8">
        <f t="shared" si="1"/>
        <v>0.59</v>
      </c>
      <c r="I8">
        <f t="shared" si="2"/>
        <v>0.02</v>
      </c>
      <c r="J8">
        <f t="shared" si="3"/>
        <v>3.8999999999999999E-4</v>
      </c>
      <c r="K8" s="4">
        <f t="shared" si="4"/>
        <v>0.60768</v>
      </c>
    </row>
    <row r="9" spans="1:11" x14ac:dyDescent="0.3">
      <c r="A9" s="1" t="s">
        <v>0</v>
      </c>
      <c r="B9" s="2" t="s">
        <v>11</v>
      </c>
      <c r="C9" s="2" t="s">
        <v>12</v>
      </c>
      <c r="D9" s="2" t="s">
        <v>13</v>
      </c>
      <c r="E9" s="2" t="s">
        <v>14</v>
      </c>
      <c r="F9" s="2" t="s">
        <v>15</v>
      </c>
      <c r="G9" s="2" t="s">
        <v>6</v>
      </c>
      <c r="H9" s="2" t="s">
        <v>7</v>
      </c>
      <c r="I9" s="2" t="s">
        <v>8</v>
      </c>
      <c r="J9" s="2" t="s">
        <v>9</v>
      </c>
      <c r="K9" s="8" t="s">
        <v>10</v>
      </c>
    </row>
    <row r="10" spans="1:11" x14ac:dyDescent="0.3">
      <c r="A10" s="3">
        <v>0</v>
      </c>
      <c r="B10">
        <v>0.65</v>
      </c>
      <c r="C10">
        <v>0.64439999999999997</v>
      </c>
      <c r="D10">
        <v>0.61</v>
      </c>
      <c r="E10">
        <v>0.62</v>
      </c>
      <c r="F10">
        <v>0.6</v>
      </c>
      <c r="G10">
        <f t="shared" si="0"/>
        <v>0.65</v>
      </c>
      <c r="H10">
        <f t="shared" si="1"/>
        <v>0.6</v>
      </c>
      <c r="I10">
        <f t="shared" ref="I10:I16" si="5">ROUND(_xlfn.STDEV.S(B10:F10), 3)</f>
        <v>2.1999999999999999E-2</v>
      </c>
      <c r="J10">
        <f t="shared" ref="J10:J16" si="6">ROUND(_xlfn.VAR.S(B10:F10), 5)</f>
        <v>4.6999999999999999E-4</v>
      </c>
      <c r="K10" s="4">
        <f t="shared" ref="K10:K24" si="7">AVERAGE(B10:F10)</f>
        <v>0.62487999999999999</v>
      </c>
    </row>
    <row r="11" spans="1:11" x14ac:dyDescent="0.3">
      <c r="A11" s="3">
        <v>1</v>
      </c>
      <c r="B11">
        <v>0.51</v>
      </c>
      <c r="C11">
        <v>0.6</v>
      </c>
      <c r="D11">
        <v>0.57999999999999996</v>
      </c>
      <c r="E11">
        <v>0.65</v>
      </c>
      <c r="F11">
        <v>0.67</v>
      </c>
      <c r="G11">
        <f t="shared" si="0"/>
        <v>0.67</v>
      </c>
      <c r="H11">
        <f t="shared" si="1"/>
        <v>0.51</v>
      </c>
      <c r="I11">
        <f t="shared" si="5"/>
        <v>6.3E-2</v>
      </c>
      <c r="J11">
        <f t="shared" si="6"/>
        <v>3.9699999999999996E-3</v>
      </c>
      <c r="K11" s="4">
        <f t="shared" si="7"/>
        <v>0.60199999999999998</v>
      </c>
    </row>
    <row r="12" spans="1:11" x14ac:dyDescent="0.3">
      <c r="A12" s="3">
        <v>2</v>
      </c>
      <c r="B12">
        <v>0.43</v>
      </c>
      <c r="C12">
        <v>0.57230000000000003</v>
      </c>
      <c r="D12">
        <v>0.54</v>
      </c>
      <c r="E12">
        <v>0.56000000000000005</v>
      </c>
      <c r="F12">
        <v>0.53</v>
      </c>
      <c r="G12">
        <f t="shared" si="0"/>
        <v>0.57230000000000003</v>
      </c>
      <c r="H12">
        <f t="shared" si="1"/>
        <v>0.43</v>
      </c>
      <c r="I12">
        <f t="shared" si="5"/>
        <v>5.6000000000000001E-2</v>
      </c>
      <c r="J12">
        <f t="shared" si="6"/>
        <v>3.1800000000000001E-3</v>
      </c>
      <c r="K12" s="4">
        <f t="shared" si="7"/>
        <v>0.52645999999999993</v>
      </c>
    </row>
    <row r="13" spans="1:11" x14ac:dyDescent="0.3">
      <c r="A13" s="3">
        <v>3</v>
      </c>
      <c r="B13">
        <v>0.83</v>
      </c>
      <c r="C13">
        <v>0.85319999999999996</v>
      </c>
      <c r="D13">
        <v>0.85</v>
      </c>
      <c r="E13">
        <v>0.86</v>
      </c>
      <c r="F13">
        <v>0.88</v>
      </c>
      <c r="G13">
        <f t="shared" si="0"/>
        <v>0.88</v>
      </c>
      <c r="H13">
        <f t="shared" si="1"/>
        <v>0.83</v>
      </c>
      <c r="I13">
        <f t="shared" si="5"/>
        <v>1.7999999999999999E-2</v>
      </c>
      <c r="J13">
        <f t="shared" si="6"/>
        <v>3.3E-4</v>
      </c>
      <c r="K13" s="4">
        <f t="shared" si="7"/>
        <v>0.85464000000000007</v>
      </c>
    </row>
    <row r="14" spans="1:11" x14ac:dyDescent="0.3">
      <c r="A14" s="3">
        <v>4</v>
      </c>
      <c r="B14">
        <v>0.56999999999999995</v>
      </c>
      <c r="C14">
        <v>0.57889999999999997</v>
      </c>
      <c r="D14">
        <v>0.49</v>
      </c>
      <c r="E14">
        <v>0.52</v>
      </c>
      <c r="F14">
        <v>0.55000000000000004</v>
      </c>
      <c r="G14">
        <f t="shared" si="0"/>
        <v>0.57889999999999997</v>
      </c>
      <c r="H14">
        <f t="shared" si="1"/>
        <v>0.49</v>
      </c>
      <c r="I14">
        <f t="shared" si="5"/>
        <v>3.6999999999999998E-2</v>
      </c>
      <c r="J14">
        <f t="shared" si="6"/>
        <v>1.3500000000000001E-3</v>
      </c>
      <c r="K14" s="4">
        <f t="shared" si="7"/>
        <v>0.54177999999999993</v>
      </c>
    </row>
    <row r="15" spans="1:11" x14ac:dyDescent="0.3">
      <c r="A15" s="3">
        <v>5</v>
      </c>
      <c r="B15">
        <v>0.79</v>
      </c>
      <c r="C15">
        <v>0.77</v>
      </c>
      <c r="D15">
        <v>0.79</v>
      </c>
      <c r="E15">
        <v>0.79</v>
      </c>
      <c r="F15">
        <v>0.76</v>
      </c>
      <c r="G15">
        <f t="shared" si="0"/>
        <v>0.79</v>
      </c>
      <c r="H15">
        <f t="shared" si="1"/>
        <v>0.76</v>
      </c>
      <c r="I15">
        <f t="shared" si="5"/>
        <v>1.4E-2</v>
      </c>
      <c r="J15">
        <f t="shared" si="6"/>
        <v>2.0000000000000001E-4</v>
      </c>
      <c r="K15" s="4">
        <f t="shared" si="7"/>
        <v>0.78</v>
      </c>
    </row>
    <row r="16" spans="1:11" x14ac:dyDescent="0.3">
      <c r="A16" s="3">
        <v>6</v>
      </c>
      <c r="B16">
        <v>0.7</v>
      </c>
      <c r="C16">
        <v>0.69189999999999996</v>
      </c>
      <c r="D16">
        <v>0.77</v>
      </c>
      <c r="E16">
        <v>0.72</v>
      </c>
      <c r="F16">
        <v>0.71</v>
      </c>
      <c r="G16">
        <f t="shared" si="0"/>
        <v>0.77</v>
      </c>
      <c r="H16">
        <f t="shared" si="1"/>
        <v>0.69189999999999996</v>
      </c>
      <c r="I16">
        <f t="shared" si="5"/>
        <v>3.1E-2</v>
      </c>
      <c r="J16">
        <f t="shared" si="6"/>
        <v>9.3999999999999997E-4</v>
      </c>
      <c r="K16" s="4">
        <f t="shared" si="7"/>
        <v>0.71838000000000002</v>
      </c>
    </row>
    <row r="17" spans="1:11" x14ac:dyDescent="0.3">
      <c r="A17" s="1" t="s">
        <v>0</v>
      </c>
      <c r="B17" s="2" t="s">
        <v>16</v>
      </c>
      <c r="C17" s="2" t="s">
        <v>17</v>
      </c>
      <c r="D17" s="2" t="s">
        <v>18</v>
      </c>
      <c r="E17" s="2" t="s">
        <v>19</v>
      </c>
      <c r="F17" s="2" t="s">
        <v>20</v>
      </c>
      <c r="G17" s="2" t="s">
        <v>6</v>
      </c>
      <c r="H17" s="2" t="s">
        <v>7</v>
      </c>
      <c r="I17" s="2" t="s">
        <v>8</v>
      </c>
      <c r="J17" s="2" t="s">
        <v>9</v>
      </c>
      <c r="K17" s="8" t="s">
        <v>10</v>
      </c>
    </row>
    <row r="18" spans="1:11" x14ac:dyDescent="0.3">
      <c r="A18" s="3">
        <v>0</v>
      </c>
      <c r="B18">
        <v>0.61</v>
      </c>
      <c r="C18">
        <v>0.63859999999999995</v>
      </c>
      <c r="D18">
        <v>0.62</v>
      </c>
      <c r="E18">
        <v>0.62</v>
      </c>
      <c r="F18">
        <v>0.62</v>
      </c>
      <c r="G18">
        <f t="shared" si="0"/>
        <v>0.63859999999999995</v>
      </c>
      <c r="H18">
        <f t="shared" si="1"/>
        <v>0.61</v>
      </c>
      <c r="I18">
        <f t="shared" ref="I18:I24" si="8">ROUND(_xlfn.STDEV.S(B18:F18), 3)</f>
        <v>0.01</v>
      </c>
      <c r="J18">
        <f t="shared" ref="J18:J24" si="9">ROUND(_xlfn.VAR.S(B18:F18), 5)</f>
        <v>1.1E-4</v>
      </c>
      <c r="K18" s="4">
        <f t="shared" ref="K18" si="10">AVERAGE(B18:F18)</f>
        <v>0.62172000000000005</v>
      </c>
    </row>
    <row r="19" spans="1:11" x14ac:dyDescent="0.3">
      <c r="A19" s="3">
        <v>1</v>
      </c>
      <c r="B19">
        <v>0.62</v>
      </c>
      <c r="C19">
        <v>0.66669999999999996</v>
      </c>
      <c r="D19">
        <v>0.59</v>
      </c>
      <c r="E19">
        <v>0.69</v>
      </c>
      <c r="F19">
        <v>0.75</v>
      </c>
      <c r="G19">
        <f t="shared" si="0"/>
        <v>0.75</v>
      </c>
      <c r="H19">
        <f t="shared" si="1"/>
        <v>0.59</v>
      </c>
      <c r="I19">
        <f t="shared" si="8"/>
        <v>6.2E-2</v>
      </c>
      <c r="J19">
        <f t="shared" si="9"/>
        <v>3.8700000000000002E-3</v>
      </c>
      <c r="K19" s="4">
        <f t="shared" si="7"/>
        <v>0.66334000000000004</v>
      </c>
    </row>
    <row r="20" spans="1:11" x14ac:dyDescent="0.3">
      <c r="A20" s="3">
        <v>2</v>
      </c>
      <c r="B20">
        <v>0.5</v>
      </c>
      <c r="C20">
        <v>0.55549999999999999</v>
      </c>
      <c r="D20">
        <v>0.55000000000000004</v>
      </c>
      <c r="E20">
        <v>0.56999999999999995</v>
      </c>
      <c r="F20">
        <v>0.55000000000000004</v>
      </c>
      <c r="G20">
        <f t="shared" si="0"/>
        <v>0.56999999999999995</v>
      </c>
      <c r="H20">
        <f t="shared" si="1"/>
        <v>0.5</v>
      </c>
      <c r="I20">
        <f t="shared" si="8"/>
        <v>2.7E-2</v>
      </c>
      <c r="J20">
        <f t="shared" si="9"/>
        <v>6.9999999999999999E-4</v>
      </c>
      <c r="K20" s="4">
        <f t="shared" si="7"/>
        <v>0.54510000000000003</v>
      </c>
    </row>
    <row r="21" spans="1:11" x14ac:dyDescent="0.3">
      <c r="A21" s="3">
        <v>3</v>
      </c>
      <c r="B21">
        <v>0.85</v>
      </c>
      <c r="C21">
        <v>0.87709999999999999</v>
      </c>
      <c r="D21">
        <v>0.87</v>
      </c>
      <c r="E21">
        <v>0.88</v>
      </c>
      <c r="F21">
        <v>0.87</v>
      </c>
      <c r="G21">
        <f t="shared" si="0"/>
        <v>0.88</v>
      </c>
      <c r="H21">
        <f t="shared" si="1"/>
        <v>0.85</v>
      </c>
      <c r="I21">
        <f t="shared" si="8"/>
        <v>1.2E-2</v>
      </c>
      <c r="J21">
        <f t="shared" si="9"/>
        <v>1.3999999999999999E-4</v>
      </c>
      <c r="K21" s="4">
        <f t="shared" si="7"/>
        <v>0.86942000000000008</v>
      </c>
    </row>
    <row r="22" spans="1:11" x14ac:dyDescent="0.3">
      <c r="A22" s="3">
        <v>4</v>
      </c>
      <c r="B22">
        <v>0.55000000000000004</v>
      </c>
      <c r="C22">
        <v>0.57989999999999997</v>
      </c>
      <c r="D22">
        <v>0.54</v>
      </c>
      <c r="E22">
        <v>0.53</v>
      </c>
      <c r="F22">
        <v>0.56000000000000005</v>
      </c>
      <c r="G22">
        <f t="shared" si="0"/>
        <v>0.57989999999999997</v>
      </c>
      <c r="H22">
        <f t="shared" si="1"/>
        <v>0.53</v>
      </c>
      <c r="I22">
        <f t="shared" si="8"/>
        <v>1.9E-2</v>
      </c>
      <c r="J22">
        <f t="shared" si="9"/>
        <v>3.6999999999999999E-4</v>
      </c>
      <c r="K22" s="4">
        <f t="shared" si="7"/>
        <v>0.55198000000000014</v>
      </c>
    </row>
    <row r="23" spans="1:11" x14ac:dyDescent="0.3">
      <c r="A23" s="3">
        <v>5</v>
      </c>
      <c r="B23">
        <v>0.8</v>
      </c>
      <c r="C23">
        <v>0.8</v>
      </c>
      <c r="D23">
        <v>0.8</v>
      </c>
      <c r="E23">
        <v>0.8</v>
      </c>
      <c r="F23">
        <v>0.79</v>
      </c>
      <c r="G23">
        <f t="shared" si="0"/>
        <v>0.8</v>
      </c>
      <c r="H23">
        <f t="shared" si="1"/>
        <v>0.79</v>
      </c>
      <c r="I23">
        <f t="shared" si="8"/>
        <v>4.0000000000000001E-3</v>
      </c>
      <c r="J23">
        <f t="shared" si="9"/>
        <v>2.0000000000000002E-5</v>
      </c>
      <c r="K23" s="4">
        <f t="shared" si="7"/>
        <v>0.79800000000000004</v>
      </c>
    </row>
    <row r="24" spans="1:11" x14ac:dyDescent="0.3">
      <c r="A24" s="3">
        <v>6</v>
      </c>
      <c r="B24">
        <v>0.64</v>
      </c>
      <c r="C24">
        <v>0.66410000000000002</v>
      </c>
      <c r="D24">
        <v>0.67</v>
      </c>
      <c r="E24">
        <v>0.66</v>
      </c>
      <c r="F24">
        <v>0.65</v>
      </c>
      <c r="G24">
        <f t="shared" si="0"/>
        <v>0.67</v>
      </c>
      <c r="H24">
        <f t="shared" si="1"/>
        <v>0.64</v>
      </c>
      <c r="I24">
        <f t="shared" si="8"/>
        <v>1.2E-2</v>
      </c>
      <c r="J24">
        <f t="shared" si="9"/>
        <v>1.3999999999999999E-4</v>
      </c>
      <c r="K24" s="4">
        <f t="shared" si="7"/>
        <v>0.65681999999999996</v>
      </c>
    </row>
    <row r="25" spans="1:11" x14ac:dyDescent="0.3">
      <c r="A25" s="1" t="s">
        <v>21</v>
      </c>
      <c r="B25" s="2"/>
      <c r="C25" s="2"/>
      <c r="D25" s="2"/>
      <c r="E25" s="2"/>
      <c r="F25" s="2"/>
      <c r="G25" s="2" t="s">
        <v>6</v>
      </c>
      <c r="H25" s="2" t="s">
        <v>7</v>
      </c>
      <c r="I25" s="2" t="s">
        <v>8</v>
      </c>
      <c r="J25" s="2" t="s">
        <v>9</v>
      </c>
      <c r="K25" s="8" t="s">
        <v>10</v>
      </c>
    </row>
    <row r="26" spans="1:11" x14ac:dyDescent="0.3">
      <c r="A26" s="5"/>
      <c r="B26" s="6">
        <f>ROUND(1 - (1179/3589), 3)</f>
        <v>0.67100000000000004</v>
      </c>
      <c r="C26" s="6">
        <f>ROUND(1 - (1088/3589), 3)</f>
        <v>0.69699999999999995</v>
      </c>
      <c r="D26" s="6">
        <f>ROUND(1 - (1118/3589), 3)</f>
        <v>0.68799999999999994</v>
      </c>
      <c r="E26" s="6">
        <f>ROUND(1 - (1111/3589), 3)</f>
        <v>0.69</v>
      </c>
      <c r="F26" s="6">
        <f>ROUND(1 - (1110/3589), 3)</f>
        <v>0.69099999999999995</v>
      </c>
      <c r="G26" s="6">
        <f t="shared" ref="G26" si="11" xml:space="preserve"> MAX(B26,C26,D26,E26,F26)</f>
        <v>0.69699999999999995</v>
      </c>
      <c r="H26" s="6">
        <f t="shared" ref="H26" si="12" xml:space="preserve"> MIN(B26,B26:G26)</f>
        <v>0.67100000000000004</v>
      </c>
      <c r="I26" s="6">
        <f>ROUND(_xlfn.STDEV.S(B26:F26), 3)</f>
        <v>0.01</v>
      </c>
      <c r="J26" s="6">
        <f>ROUND(_xlfn.VAR.S(B26:F26), 5)</f>
        <v>1E-4</v>
      </c>
      <c r="K26" s="7">
        <f>AVERAGE(B26:F26)</f>
        <v>0.68740000000000001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4EAFF-F7AC-4652-AEAA-5195C47CADD7}">
  <dimension ref="A1:K26"/>
  <sheetViews>
    <sheetView topLeftCell="B1" workbookViewId="0">
      <selection activeCell="F6" sqref="F6"/>
    </sheetView>
  </sheetViews>
  <sheetFormatPr defaultRowHeight="14.4" x14ac:dyDescent="0.3"/>
  <cols>
    <col min="2" max="2" width="13.5546875" customWidth="1"/>
    <col min="3" max="3" width="21.44140625" customWidth="1"/>
    <col min="4" max="4" width="19.5546875" customWidth="1"/>
    <col min="5" max="5" width="20.77734375" customWidth="1"/>
    <col min="6" max="6" width="21.109375" customWidth="1"/>
    <col min="7" max="7" width="14.44140625" customWidth="1"/>
    <col min="8" max="8" width="20.77734375" customWidth="1"/>
    <col min="9" max="9" width="17.44140625" customWidth="1"/>
    <col min="10" max="10" width="12.77734375" customWidth="1"/>
    <col min="11" max="11" width="23.77734375" customWidth="1"/>
  </cols>
  <sheetData>
    <row r="1" spans="1:1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8" t="s">
        <v>10</v>
      </c>
    </row>
    <row r="2" spans="1:11" x14ac:dyDescent="0.3">
      <c r="A2" s="3">
        <v>0</v>
      </c>
      <c r="B2">
        <v>0.56999999999999995</v>
      </c>
      <c r="C2">
        <v>0.59760000000000002</v>
      </c>
      <c r="D2">
        <v>0.63249999999999995</v>
      </c>
      <c r="E2">
        <v>0.58299999999999996</v>
      </c>
      <c r="F2">
        <v>0.6</v>
      </c>
      <c r="G2">
        <f xml:space="preserve"> MAX(B2,C2,D2,E2,F2)</f>
        <v>0.63249999999999995</v>
      </c>
      <c r="H2">
        <f xml:space="preserve"> MIN(B2,B2:G2)</f>
        <v>0.56999999999999995</v>
      </c>
      <c r="I2">
        <f>ROUND(_xlfn.STDEV.S(B2:F2), 3)</f>
        <v>2.3E-2</v>
      </c>
      <c r="J2">
        <f>ROUND(_xlfn.VAR.S(B2:F2), 5)</f>
        <v>5.5000000000000003E-4</v>
      </c>
      <c r="K2" s="4">
        <f>AVERAGE(B2:F2)</f>
        <v>0.59661999999999993</v>
      </c>
    </row>
    <row r="3" spans="1:11" x14ac:dyDescent="0.3">
      <c r="A3" s="3">
        <v>1</v>
      </c>
      <c r="B3">
        <v>0.74</v>
      </c>
      <c r="C3">
        <v>0.6905</v>
      </c>
      <c r="D3">
        <v>0.62790000000000001</v>
      </c>
      <c r="E3">
        <v>0.70450000000000002</v>
      </c>
      <c r="F3">
        <v>0.78</v>
      </c>
      <c r="G3">
        <f t="shared" ref="G3:G24" si="0" xml:space="preserve"> MAX(B3,C3,D3,E3,F3)</f>
        <v>0.78</v>
      </c>
      <c r="H3">
        <f t="shared" ref="H3:H24" si="1" xml:space="preserve"> MIN(B3,B3:G3)</f>
        <v>0.62790000000000001</v>
      </c>
      <c r="I3">
        <f t="shared" ref="I3:I8" si="2">ROUND(_xlfn.STDEV.S(B3:F3), 3)</f>
        <v>5.7000000000000002E-2</v>
      </c>
      <c r="J3">
        <f t="shared" ref="J3:J8" si="3">ROUND(_xlfn.VAR.S(B3:F3), 5)</f>
        <v>3.2399999999999998E-3</v>
      </c>
      <c r="K3" s="4">
        <f t="shared" ref="K3:K8" si="4">AVERAGE(B3:F3)</f>
        <v>0.70857999999999988</v>
      </c>
    </row>
    <row r="4" spans="1:11" x14ac:dyDescent="0.3">
      <c r="A4" s="3">
        <v>2</v>
      </c>
      <c r="B4">
        <v>0.53</v>
      </c>
      <c r="C4">
        <v>0.57550000000000001</v>
      </c>
      <c r="D4">
        <v>0.59450000000000003</v>
      </c>
      <c r="E4">
        <v>0.55159999999999998</v>
      </c>
      <c r="F4">
        <v>0.55000000000000004</v>
      </c>
      <c r="G4">
        <f t="shared" si="0"/>
        <v>0.59450000000000003</v>
      </c>
      <c r="H4">
        <f t="shared" si="1"/>
        <v>0.53</v>
      </c>
      <c r="I4">
        <f t="shared" si="2"/>
        <v>2.5000000000000001E-2</v>
      </c>
      <c r="J4">
        <f t="shared" si="3"/>
        <v>6.3000000000000003E-4</v>
      </c>
      <c r="K4" s="4">
        <f t="shared" si="4"/>
        <v>0.56032000000000015</v>
      </c>
    </row>
    <row r="5" spans="1:11" x14ac:dyDescent="0.3">
      <c r="A5" s="3">
        <v>3</v>
      </c>
      <c r="B5">
        <v>0.84</v>
      </c>
      <c r="C5">
        <v>0.79779999999999995</v>
      </c>
      <c r="D5">
        <v>0.81059999999999999</v>
      </c>
      <c r="E5">
        <v>0.8397</v>
      </c>
      <c r="F5">
        <v>0.85</v>
      </c>
      <c r="G5">
        <f t="shared" si="0"/>
        <v>0.85</v>
      </c>
      <c r="H5">
        <f t="shared" si="1"/>
        <v>0.79779999999999995</v>
      </c>
      <c r="I5">
        <f t="shared" si="2"/>
        <v>2.1999999999999999E-2</v>
      </c>
      <c r="J5">
        <f t="shared" si="3"/>
        <v>4.8999999999999998E-4</v>
      </c>
      <c r="K5" s="4">
        <f t="shared" si="4"/>
        <v>0.82761999999999991</v>
      </c>
    </row>
    <row r="6" spans="1:11" x14ac:dyDescent="0.3">
      <c r="A6" s="3">
        <v>4</v>
      </c>
      <c r="B6">
        <v>0.56000000000000005</v>
      </c>
      <c r="C6">
        <v>0.53849999999999998</v>
      </c>
      <c r="D6">
        <v>0.50670000000000004</v>
      </c>
      <c r="E6">
        <v>0.55159999999999998</v>
      </c>
      <c r="F6">
        <v>0.53</v>
      </c>
      <c r="G6">
        <f t="shared" si="0"/>
        <v>0.56000000000000005</v>
      </c>
      <c r="H6">
        <f t="shared" si="1"/>
        <v>0.50670000000000004</v>
      </c>
      <c r="I6">
        <f t="shared" si="2"/>
        <v>2.1000000000000001E-2</v>
      </c>
      <c r="J6">
        <f t="shared" si="3"/>
        <v>4.2999999999999999E-4</v>
      </c>
      <c r="K6" s="4">
        <f t="shared" si="4"/>
        <v>0.53735999999999995</v>
      </c>
    </row>
    <row r="7" spans="1:11" x14ac:dyDescent="0.3">
      <c r="A7" s="3">
        <v>5</v>
      </c>
      <c r="B7">
        <v>0.78</v>
      </c>
      <c r="C7">
        <v>0.77669999999999995</v>
      </c>
      <c r="D7">
        <v>0.77249999999999996</v>
      </c>
      <c r="E7">
        <v>0.79330000000000001</v>
      </c>
      <c r="F7">
        <v>0.8</v>
      </c>
      <c r="G7">
        <f t="shared" si="0"/>
        <v>0.8</v>
      </c>
      <c r="H7">
        <f t="shared" si="1"/>
        <v>0.77249999999999996</v>
      </c>
      <c r="I7">
        <f t="shared" si="2"/>
        <v>1.2E-2</v>
      </c>
      <c r="J7">
        <f t="shared" si="3"/>
        <v>1.3999999999999999E-4</v>
      </c>
      <c r="K7" s="4">
        <f t="shared" si="4"/>
        <v>0.78450000000000009</v>
      </c>
    </row>
    <row r="8" spans="1:11" x14ac:dyDescent="0.3">
      <c r="A8" s="3">
        <v>6</v>
      </c>
      <c r="B8">
        <v>0.61</v>
      </c>
      <c r="C8">
        <v>0.54579999999999995</v>
      </c>
      <c r="D8">
        <v>0.54469999999999996</v>
      </c>
      <c r="E8">
        <v>0.59019999999999995</v>
      </c>
      <c r="F8">
        <v>0.59</v>
      </c>
      <c r="G8">
        <f t="shared" si="0"/>
        <v>0.61</v>
      </c>
      <c r="H8">
        <f t="shared" si="1"/>
        <v>0.54469999999999996</v>
      </c>
      <c r="I8">
        <f t="shared" si="2"/>
        <v>2.9000000000000001E-2</v>
      </c>
      <c r="J8">
        <f t="shared" si="3"/>
        <v>8.5999999999999998E-4</v>
      </c>
      <c r="K8" s="4">
        <f t="shared" si="4"/>
        <v>0.57613999999999987</v>
      </c>
    </row>
    <row r="9" spans="1:11" x14ac:dyDescent="0.3">
      <c r="A9" s="1" t="s">
        <v>0</v>
      </c>
      <c r="B9" s="2" t="s">
        <v>11</v>
      </c>
      <c r="C9" s="2" t="s">
        <v>12</v>
      </c>
      <c r="D9" s="2" t="s">
        <v>13</v>
      </c>
      <c r="E9" s="2" t="s">
        <v>14</v>
      </c>
      <c r="F9" s="2" t="s">
        <v>15</v>
      </c>
      <c r="G9" s="2" t="s">
        <v>6</v>
      </c>
      <c r="H9" s="2" t="s">
        <v>7</v>
      </c>
      <c r="I9" s="2" t="s">
        <v>8</v>
      </c>
      <c r="J9" s="2" t="s">
        <v>9</v>
      </c>
      <c r="K9" s="8" t="s">
        <v>10</v>
      </c>
    </row>
    <row r="10" spans="1:11" x14ac:dyDescent="0.3">
      <c r="A10" s="3">
        <v>0</v>
      </c>
      <c r="B10">
        <v>0.6</v>
      </c>
      <c r="C10">
        <v>0.5071</v>
      </c>
      <c r="D10">
        <v>0.53539999999999999</v>
      </c>
      <c r="E10">
        <v>0.58179999999999998</v>
      </c>
      <c r="F10">
        <v>0.57999999999999996</v>
      </c>
      <c r="G10">
        <f t="shared" si="0"/>
        <v>0.6</v>
      </c>
      <c r="H10">
        <f t="shared" si="1"/>
        <v>0.5071</v>
      </c>
      <c r="I10">
        <f t="shared" ref="I10:I16" si="5">ROUND(_xlfn.STDEV.S(B10:F10), 3)</f>
        <v>3.7999999999999999E-2</v>
      </c>
      <c r="J10">
        <f t="shared" ref="J10:J16" si="6">ROUND(_xlfn.VAR.S(B10:F10), 5)</f>
        <v>1.47E-3</v>
      </c>
      <c r="K10" s="4">
        <f t="shared" ref="K10:K24" si="7">AVERAGE(B10:F10)</f>
        <v>0.56086000000000003</v>
      </c>
    </row>
    <row r="11" spans="1:11" x14ac:dyDescent="0.3">
      <c r="A11" s="3">
        <v>1</v>
      </c>
      <c r="B11">
        <v>0.53</v>
      </c>
      <c r="C11">
        <v>0.52729999999999999</v>
      </c>
      <c r="D11">
        <v>0.4909</v>
      </c>
      <c r="E11">
        <v>0.56359999999999999</v>
      </c>
      <c r="F11">
        <v>0.53</v>
      </c>
      <c r="G11">
        <f t="shared" si="0"/>
        <v>0.56359999999999999</v>
      </c>
      <c r="H11">
        <f t="shared" si="1"/>
        <v>0.4909</v>
      </c>
      <c r="I11">
        <f t="shared" si="5"/>
        <v>2.5999999999999999E-2</v>
      </c>
      <c r="J11">
        <f t="shared" si="6"/>
        <v>6.6E-4</v>
      </c>
      <c r="K11" s="4">
        <f t="shared" si="7"/>
        <v>0.52835999999999994</v>
      </c>
    </row>
    <row r="12" spans="1:11" x14ac:dyDescent="0.3">
      <c r="A12" s="3">
        <v>2</v>
      </c>
      <c r="B12">
        <v>0.5</v>
      </c>
      <c r="C12">
        <v>0.46879999999999999</v>
      </c>
      <c r="D12">
        <v>0.42380000000000001</v>
      </c>
      <c r="E12">
        <v>0.54300000000000004</v>
      </c>
      <c r="F12">
        <v>0.52</v>
      </c>
      <c r="G12">
        <f t="shared" si="0"/>
        <v>0.54300000000000004</v>
      </c>
      <c r="H12">
        <f t="shared" si="1"/>
        <v>0.42380000000000001</v>
      </c>
      <c r="I12">
        <f t="shared" si="5"/>
        <v>4.5999999999999999E-2</v>
      </c>
      <c r="J12">
        <f t="shared" si="6"/>
        <v>2.16E-3</v>
      </c>
      <c r="K12" s="4">
        <f t="shared" si="7"/>
        <v>0.49112</v>
      </c>
    </row>
    <row r="13" spans="1:11" x14ac:dyDescent="0.3">
      <c r="A13" s="3">
        <v>3</v>
      </c>
      <c r="B13">
        <v>0.85</v>
      </c>
      <c r="C13">
        <v>0.87760000000000005</v>
      </c>
      <c r="D13">
        <v>0.871</v>
      </c>
      <c r="E13">
        <v>0.85650000000000004</v>
      </c>
      <c r="F13">
        <v>0.84</v>
      </c>
      <c r="G13">
        <f t="shared" si="0"/>
        <v>0.87760000000000005</v>
      </c>
      <c r="H13">
        <f t="shared" si="1"/>
        <v>0.84</v>
      </c>
      <c r="I13">
        <f t="shared" si="5"/>
        <v>1.4999999999999999E-2</v>
      </c>
      <c r="J13">
        <f t="shared" si="6"/>
        <v>2.3000000000000001E-4</v>
      </c>
      <c r="K13" s="4">
        <f t="shared" si="7"/>
        <v>0.85902000000000012</v>
      </c>
    </row>
    <row r="14" spans="1:11" x14ac:dyDescent="0.3">
      <c r="A14" s="3">
        <v>4</v>
      </c>
      <c r="B14">
        <v>0.53</v>
      </c>
      <c r="C14">
        <v>0.54110000000000003</v>
      </c>
      <c r="D14">
        <v>0.55759999999999998</v>
      </c>
      <c r="E14">
        <v>0.55430000000000001</v>
      </c>
      <c r="F14">
        <v>0.55000000000000004</v>
      </c>
      <c r="G14">
        <f t="shared" si="0"/>
        <v>0.55759999999999998</v>
      </c>
      <c r="H14">
        <f t="shared" si="1"/>
        <v>0.53</v>
      </c>
      <c r="I14">
        <f t="shared" si="5"/>
        <v>1.0999999999999999E-2</v>
      </c>
      <c r="J14">
        <f t="shared" si="6"/>
        <v>1.2E-4</v>
      </c>
      <c r="K14" s="4">
        <f t="shared" si="7"/>
        <v>0.54659999999999997</v>
      </c>
    </row>
    <row r="15" spans="1:11" x14ac:dyDescent="0.3">
      <c r="A15" s="3">
        <v>5</v>
      </c>
      <c r="B15">
        <v>0.76</v>
      </c>
      <c r="C15">
        <v>0.8</v>
      </c>
      <c r="D15">
        <v>0.77249999999999996</v>
      </c>
      <c r="E15">
        <v>0.76749999999999996</v>
      </c>
      <c r="F15">
        <v>0.77</v>
      </c>
      <c r="G15">
        <f t="shared" si="0"/>
        <v>0.8</v>
      </c>
      <c r="H15">
        <f t="shared" si="1"/>
        <v>0.76</v>
      </c>
      <c r="I15">
        <f t="shared" si="5"/>
        <v>1.4999999999999999E-2</v>
      </c>
      <c r="J15">
        <f t="shared" si="6"/>
        <v>2.3000000000000001E-4</v>
      </c>
      <c r="K15" s="4">
        <f t="shared" si="7"/>
        <v>0.77400000000000002</v>
      </c>
    </row>
    <row r="16" spans="1:11" x14ac:dyDescent="0.3">
      <c r="A16" s="3">
        <v>6</v>
      </c>
      <c r="B16">
        <v>0.66</v>
      </c>
      <c r="C16">
        <v>0.61450000000000005</v>
      </c>
      <c r="D16">
        <v>0.63870000000000005</v>
      </c>
      <c r="E16">
        <v>0.60160000000000002</v>
      </c>
      <c r="F16">
        <v>0.65</v>
      </c>
      <c r="G16">
        <f t="shared" si="0"/>
        <v>0.66</v>
      </c>
      <c r="H16">
        <f t="shared" si="1"/>
        <v>0.60160000000000002</v>
      </c>
      <c r="I16">
        <f t="shared" si="5"/>
        <v>2.4E-2</v>
      </c>
      <c r="J16">
        <f t="shared" si="6"/>
        <v>5.9000000000000003E-4</v>
      </c>
      <c r="K16" s="4">
        <f t="shared" si="7"/>
        <v>0.63295999999999997</v>
      </c>
    </row>
    <row r="17" spans="1:11" x14ac:dyDescent="0.3">
      <c r="A17" s="1" t="s">
        <v>0</v>
      </c>
      <c r="B17" s="2" t="s">
        <v>16</v>
      </c>
      <c r="C17" s="2" t="s">
        <v>17</v>
      </c>
      <c r="D17" s="2" t="s">
        <v>18</v>
      </c>
      <c r="E17" s="2" t="s">
        <v>19</v>
      </c>
      <c r="F17" s="2" t="s">
        <v>20</v>
      </c>
      <c r="G17" s="2" t="s">
        <v>6</v>
      </c>
      <c r="H17" s="2" t="s">
        <v>7</v>
      </c>
      <c r="I17" s="2" t="s">
        <v>8</v>
      </c>
      <c r="J17" s="2" t="s">
        <v>9</v>
      </c>
      <c r="K17" s="8" t="s">
        <v>10</v>
      </c>
    </row>
    <row r="18" spans="1:11" x14ac:dyDescent="0.3">
      <c r="A18" s="3">
        <v>0</v>
      </c>
      <c r="B18">
        <v>0.57999999999999996</v>
      </c>
      <c r="C18">
        <v>0.54859999999999998</v>
      </c>
      <c r="D18">
        <v>0.57989999999999997</v>
      </c>
      <c r="E18">
        <v>0.58240000000000003</v>
      </c>
      <c r="F18">
        <v>0.59</v>
      </c>
      <c r="G18">
        <f t="shared" si="0"/>
        <v>0.59</v>
      </c>
      <c r="H18">
        <f t="shared" si="1"/>
        <v>0.54859999999999998</v>
      </c>
      <c r="I18">
        <f t="shared" ref="I18:I24" si="8">ROUND(_xlfn.STDEV.S(B18:F18), 3)</f>
        <v>1.6E-2</v>
      </c>
      <c r="J18">
        <f t="shared" ref="J18:J24" si="9">ROUND(_xlfn.VAR.S(B18:F18), 5)</f>
        <v>2.5000000000000001E-4</v>
      </c>
      <c r="K18" s="4">
        <f t="shared" ref="K18" si="10">AVERAGE(B18:F18)</f>
        <v>0.57617999999999991</v>
      </c>
    </row>
    <row r="19" spans="1:11" x14ac:dyDescent="0.3">
      <c r="A19" s="3">
        <v>1</v>
      </c>
      <c r="B19">
        <v>0.62</v>
      </c>
      <c r="C19">
        <v>0.59789999999999999</v>
      </c>
      <c r="D19">
        <v>0.55100000000000005</v>
      </c>
      <c r="E19">
        <v>0.62629999999999997</v>
      </c>
      <c r="F19">
        <v>0.63</v>
      </c>
      <c r="G19">
        <f t="shared" si="0"/>
        <v>0.63</v>
      </c>
      <c r="H19">
        <f t="shared" si="1"/>
        <v>0.55100000000000005</v>
      </c>
      <c r="I19">
        <f t="shared" si="8"/>
        <v>3.3000000000000002E-2</v>
      </c>
      <c r="J19">
        <f t="shared" si="9"/>
        <v>1.07E-3</v>
      </c>
      <c r="K19" s="4">
        <f t="shared" si="7"/>
        <v>0.60504000000000002</v>
      </c>
    </row>
    <row r="20" spans="1:11" x14ac:dyDescent="0.3">
      <c r="A20" s="3">
        <v>2</v>
      </c>
      <c r="B20">
        <v>0.52</v>
      </c>
      <c r="C20">
        <v>0.51670000000000005</v>
      </c>
      <c r="D20">
        <v>0.49490000000000001</v>
      </c>
      <c r="E20">
        <v>0.54720000000000002</v>
      </c>
      <c r="F20">
        <v>0.53</v>
      </c>
      <c r="G20">
        <f t="shared" si="0"/>
        <v>0.54720000000000002</v>
      </c>
      <c r="H20">
        <f t="shared" si="1"/>
        <v>0.49490000000000001</v>
      </c>
      <c r="I20">
        <f t="shared" si="8"/>
        <v>1.9E-2</v>
      </c>
      <c r="J20">
        <f t="shared" si="9"/>
        <v>3.6999999999999999E-4</v>
      </c>
      <c r="K20" s="4">
        <f t="shared" si="7"/>
        <v>0.52176000000000011</v>
      </c>
    </row>
    <row r="21" spans="1:11" x14ac:dyDescent="0.3">
      <c r="A21" s="3">
        <v>3</v>
      </c>
      <c r="B21">
        <v>0.85</v>
      </c>
      <c r="C21">
        <v>0.83579999999999999</v>
      </c>
      <c r="D21">
        <v>0.8397</v>
      </c>
      <c r="E21">
        <v>0.84799999999999998</v>
      </c>
      <c r="F21">
        <v>0.85</v>
      </c>
      <c r="G21">
        <f t="shared" si="0"/>
        <v>0.85</v>
      </c>
      <c r="H21">
        <f t="shared" si="1"/>
        <v>0.83579999999999999</v>
      </c>
      <c r="I21">
        <f t="shared" si="8"/>
        <v>7.0000000000000001E-3</v>
      </c>
      <c r="J21">
        <f t="shared" si="9"/>
        <v>4.0000000000000003E-5</v>
      </c>
      <c r="K21" s="4">
        <f t="shared" si="7"/>
        <v>0.8446999999999999</v>
      </c>
    </row>
    <row r="22" spans="1:11" x14ac:dyDescent="0.3">
      <c r="A22" s="3">
        <v>4</v>
      </c>
      <c r="B22">
        <v>0.54</v>
      </c>
      <c r="C22">
        <v>0.53979999999999995</v>
      </c>
      <c r="D22">
        <v>0.53090000000000004</v>
      </c>
      <c r="E22">
        <v>0.55289999999999995</v>
      </c>
      <c r="F22">
        <v>0.54</v>
      </c>
      <c r="G22">
        <f t="shared" si="0"/>
        <v>0.55289999999999995</v>
      </c>
      <c r="H22">
        <f t="shared" si="1"/>
        <v>0.53090000000000004</v>
      </c>
      <c r="I22">
        <f t="shared" si="8"/>
        <v>8.0000000000000002E-3</v>
      </c>
      <c r="J22">
        <f t="shared" si="9"/>
        <v>6.0000000000000002E-5</v>
      </c>
      <c r="K22" s="4">
        <f t="shared" si="7"/>
        <v>0.54071999999999998</v>
      </c>
    </row>
    <row r="23" spans="1:11" x14ac:dyDescent="0.3">
      <c r="A23" s="3">
        <v>5</v>
      </c>
      <c r="B23">
        <v>0.77</v>
      </c>
      <c r="C23">
        <v>0.78820000000000001</v>
      </c>
      <c r="D23">
        <v>0.77249999999999996</v>
      </c>
      <c r="E23">
        <v>0.7802</v>
      </c>
      <c r="F23">
        <v>0.79</v>
      </c>
      <c r="G23">
        <f t="shared" si="0"/>
        <v>0.79</v>
      </c>
      <c r="H23">
        <f t="shared" si="1"/>
        <v>0.77</v>
      </c>
      <c r="I23">
        <f t="shared" si="8"/>
        <v>8.9999999999999993E-3</v>
      </c>
      <c r="J23">
        <f t="shared" si="9"/>
        <v>8.0000000000000007E-5</v>
      </c>
      <c r="K23" s="4">
        <f t="shared" si="7"/>
        <v>0.78017999999999998</v>
      </c>
    </row>
    <row r="24" spans="1:11" x14ac:dyDescent="0.3">
      <c r="A24" s="3">
        <v>6</v>
      </c>
      <c r="B24">
        <v>0.64</v>
      </c>
      <c r="C24">
        <v>0.57809999999999995</v>
      </c>
      <c r="D24">
        <v>0.58799999999999997</v>
      </c>
      <c r="E24">
        <v>0.5958</v>
      </c>
      <c r="F24">
        <v>0.62</v>
      </c>
      <c r="G24">
        <f t="shared" si="0"/>
        <v>0.64</v>
      </c>
      <c r="H24">
        <f t="shared" si="1"/>
        <v>0.57809999999999995</v>
      </c>
      <c r="I24">
        <f t="shared" si="8"/>
        <v>2.5000000000000001E-2</v>
      </c>
      <c r="J24">
        <f t="shared" si="9"/>
        <v>6.4000000000000005E-4</v>
      </c>
      <c r="K24" s="4">
        <f t="shared" si="7"/>
        <v>0.60438000000000003</v>
      </c>
    </row>
    <row r="25" spans="1:11" x14ac:dyDescent="0.3">
      <c r="A25" s="1" t="s">
        <v>21</v>
      </c>
      <c r="B25" s="2"/>
      <c r="C25" s="2"/>
      <c r="D25" s="2"/>
      <c r="E25" s="2"/>
      <c r="F25" s="2"/>
      <c r="G25" s="2" t="s">
        <v>6</v>
      </c>
      <c r="H25" s="2" t="s">
        <v>7</v>
      </c>
      <c r="I25" s="2" t="s">
        <v>8</v>
      </c>
      <c r="J25" s="2" t="s">
        <v>9</v>
      </c>
      <c r="K25" s="8" t="s">
        <v>10</v>
      </c>
    </row>
    <row r="26" spans="1:11" x14ac:dyDescent="0.3">
      <c r="A26" s="5"/>
      <c r="B26" s="6">
        <f>ROUND(1 - (1206/3589), 3)</f>
        <v>0.66400000000000003</v>
      </c>
      <c r="C26" s="6">
        <f>ROUND(1 - (1250/3589), 3)</f>
        <v>0.65200000000000002</v>
      </c>
      <c r="D26" s="6">
        <f>ROUND(1 - (1253/3589), 3)</f>
        <v>0.65100000000000002</v>
      </c>
      <c r="E26" s="6">
        <f>ROUND(1 - (1205/3589), 3)</f>
        <v>0.66400000000000003</v>
      </c>
      <c r="F26" s="6">
        <f>ROUND(1 - (1202/3589), 3)</f>
        <v>0.66500000000000004</v>
      </c>
      <c r="G26" s="6">
        <f t="shared" ref="G26" si="11" xml:space="preserve"> MAX(B26,C26,D26,E26,F26)</f>
        <v>0.66500000000000004</v>
      </c>
      <c r="H26" s="6">
        <f t="shared" ref="H26" si="12" xml:space="preserve"> MIN(B26,B26:G26)</f>
        <v>0.65100000000000002</v>
      </c>
      <c r="I26" s="6">
        <f>ROUND(_xlfn.STDEV.S(B26:F26), 3)</f>
        <v>7.0000000000000001E-3</v>
      </c>
      <c r="J26" s="6">
        <f>ROUND(_xlfn.VAR.S(B26:F26), 5)</f>
        <v>5.0000000000000002E-5</v>
      </c>
      <c r="K26" s="7">
        <f>AVERAGE(B26:F26)</f>
        <v>0.65920000000000001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2BE51-7F84-4F41-B005-82A9EC54C434}">
  <dimension ref="A1:K26"/>
  <sheetViews>
    <sheetView tabSelected="1" workbookViewId="0">
      <selection activeCell="Q25" sqref="Q25"/>
    </sheetView>
  </sheetViews>
  <sheetFormatPr defaultRowHeight="14.4" x14ac:dyDescent="0.3"/>
  <sheetData>
    <row r="1" spans="1:11" x14ac:dyDescent="0.3">
      <c r="A1" s="1" t="s">
        <v>22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8" t="s">
        <v>10</v>
      </c>
    </row>
    <row r="2" spans="1:11" x14ac:dyDescent="0.3">
      <c r="A2" s="3">
        <v>0</v>
      </c>
      <c r="B2">
        <v>0.59219999999999995</v>
      </c>
      <c r="C2">
        <v>0.59140000000000004</v>
      </c>
      <c r="D2">
        <v>0.60189999999999999</v>
      </c>
      <c r="E2">
        <v>0.60119999999999996</v>
      </c>
      <c r="F2">
        <v>0.57740000000000002</v>
      </c>
      <c r="G2">
        <f xml:space="preserve"> MAX(B2,C2,D2,E2,F2)</f>
        <v>0.60189999999999999</v>
      </c>
      <c r="H2">
        <f xml:space="preserve"> MIN(B2,B2:G2)</f>
        <v>0.57740000000000002</v>
      </c>
      <c r="I2">
        <f>ROUND(_xlfn.STDEV.S(B2:F2), 5)</f>
        <v>9.9100000000000004E-3</v>
      </c>
      <c r="J2">
        <f>ROUND(_xlfn.VAR.S(B2:F2), 7)</f>
        <v>9.8200000000000002E-5</v>
      </c>
      <c r="K2" s="4">
        <f>AVERAGE(B2:F2)</f>
        <v>0.5928199999999999</v>
      </c>
    </row>
    <row r="3" spans="1:11" x14ac:dyDescent="0.3">
      <c r="A3" s="3">
        <v>1</v>
      </c>
      <c r="B3">
        <v>0.69230000000000003</v>
      </c>
      <c r="C3">
        <v>0.79490000000000005</v>
      </c>
      <c r="D3">
        <v>0.75</v>
      </c>
      <c r="E3">
        <v>0.58930000000000005</v>
      </c>
      <c r="F3">
        <v>0.88890000000000002</v>
      </c>
      <c r="G3">
        <f t="shared" ref="G3:G24" si="0" xml:space="preserve"> MAX(B3,C3,D3,E3,F3)</f>
        <v>0.88890000000000002</v>
      </c>
      <c r="H3">
        <f t="shared" ref="H3:H24" si="1" xml:space="preserve"> MIN(B3,B3:G3)</f>
        <v>0.58930000000000005</v>
      </c>
      <c r="I3">
        <f t="shared" ref="I3:I8" si="2">ROUND(_xlfn.STDEV.S(B3:F3), 5)</f>
        <v>0.11205</v>
      </c>
      <c r="J3">
        <f t="shared" ref="J3:J8" si="3">ROUND(_xlfn.VAR.S(B3:F3), 7)</f>
        <v>1.25559E-2</v>
      </c>
      <c r="K3" s="4">
        <f t="shared" ref="K3:K8" si="4">AVERAGE(B3:F3)</f>
        <v>0.74308000000000007</v>
      </c>
    </row>
    <row r="4" spans="1:11" x14ac:dyDescent="0.3">
      <c r="A4" s="3">
        <v>2</v>
      </c>
      <c r="B4">
        <v>0.52470000000000006</v>
      </c>
      <c r="C4">
        <v>0.55259999999999998</v>
      </c>
      <c r="D4">
        <v>0.58430000000000004</v>
      </c>
      <c r="E4">
        <v>0.54920000000000002</v>
      </c>
      <c r="F4">
        <v>0.5615</v>
      </c>
      <c r="G4">
        <f t="shared" si="0"/>
        <v>0.58430000000000004</v>
      </c>
      <c r="H4">
        <f t="shared" si="1"/>
        <v>0.52470000000000006</v>
      </c>
      <c r="I4">
        <f t="shared" si="2"/>
        <v>2.155E-2</v>
      </c>
      <c r="J4">
        <f t="shared" si="3"/>
        <v>4.6420000000000001E-4</v>
      </c>
      <c r="K4" s="4">
        <f t="shared" si="4"/>
        <v>0.55446000000000006</v>
      </c>
    </row>
    <row r="5" spans="1:11" x14ac:dyDescent="0.3">
      <c r="A5" s="3">
        <v>3</v>
      </c>
      <c r="B5">
        <v>0.89159999999999995</v>
      </c>
      <c r="C5">
        <v>0.88139999999999996</v>
      </c>
      <c r="D5">
        <v>0.84809999999999997</v>
      </c>
      <c r="E5">
        <v>0.84989999999999999</v>
      </c>
      <c r="F5">
        <v>0.86860000000000004</v>
      </c>
      <c r="G5">
        <f t="shared" si="0"/>
        <v>0.89159999999999995</v>
      </c>
      <c r="H5">
        <f t="shared" si="1"/>
        <v>0.84809999999999997</v>
      </c>
      <c r="I5">
        <f t="shared" si="2"/>
        <v>1.9109999999999999E-2</v>
      </c>
      <c r="J5">
        <f t="shared" si="3"/>
        <v>3.6509999999999998E-4</v>
      </c>
      <c r="K5" s="4">
        <f t="shared" si="4"/>
        <v>0.86792000000000002</v>
      </c>
    </row>
    <row r="6" spans="1:11" x14ac:dyDescent="0.3">
      <c r="A6" s="3">
        <v>4</v>
      </c>
      <c r="B6">
        <v>0.60680000000000001</v>
      </c>
      <c r="C6">
        <v>0.57620000000000005</v>
      </c>
      <c r="D6">
        <v>0.63129999999999997</v>
      </c>
      <c r="E6">
        <v>0.61299999999999999</v>
      </c>
      <c r="F6">
        <v>0.59030000000000005</v>
      </c>
      <c r="G6">
        <f t="shared" si="0"/>
        <v>0.63129999999999997</v>
      </c>
      <c r="H6">
        <f t="shared" si="1"/>
        <v>0.57620000000000005</v>
      </c>
      <c r="I6">
        <f t="shared" si="2"/>
        <v>2.1170000000000001E-2</v>
      </c>
      <c r="J6">
        <f t="shared" si="3"/>
        <v>4.484E-4</v>
      </c>
      <c r="K6" s="4">
        <f t="shared" si="4"/>
        <v>0.60351999999999995</v>
      </c>
    </row>
    <row r="7" spans="1:11" x14ac:dyDescent="0.3">
      <c r="A7" s="3">
        <v>5</v>
      </c>
      <c r="B7">
        <v>0.69940000000000002</v>
      </c>
      <c r="C7">
        <v>0.81679999999999997</v>
      </c>
      <c r="D7">
        <v>0.75</v>
      </c>
      <c r="E7">
        <v>0.73619999999999997</v>
      </c>
      <c r="F7">
        <v>0.78610000000000002</v>
      </c>
      <c r="G7">
        <f t="shared" si="0"/>
        <v>0.81679999999999997</v>
      </c>
      <c r="H7">
        <f t="shared" si="1"/>
        <v>0.69940000000000002</v>
      </c>
      <c r="I7">
        <f t="shared" si="2"/>
        <v>4.5330000000000002E-2</v>
      </c>
      <c r="J7">
        <f t="shared" si="3"/>
        <v>2.055E-3</v>
      </c>
      <c r="K7" s="4">
        <f t="shared" si="4"/>
        <v>0.75770000000000004</v>
      </c>
    </row>
    <row r="8" spans="1:11" x14ac:dyDescent="0.3">
      <c r="A8" s="3">
        <v>6</v>
      </c>
      <c r="B8">
        <v>0.59309999999999996</v>
      </c>
      <c r="C8">
        <v>0.6</v>
      </c>
      <c r="D8">
        <v>0.60189999999999999</v>
      </c>
      <c r="E8">
        <v>0.60389999999999999</v>
      </c>
      <c r="F8">
        <v>0.625</v>
      </c>
      <c r="G8">
        <f t="shared" si="0"/>
        <v>0.625</v>
      </c>
      <c r="H8">
        <f t="shared" si="1"/>
        <v>0.59309999999999996</v>
      </c>
      <c r="I8">
        <f t="shared" si="2"/>
        <v>1.201E-2</v>
      </c>
      <c r="J8">
        <f t="shared" si="3"/>
        <v>1.4430000000000001E-4</v>
      </c>
      <c r="K8" s="4">
        <f t="shared" si="4"/>
        <v>0.60477999999999998</v>
      </c>
    </row>
    <row r="9" spans="1:11" x14ac:dyDescent="0.3">
      <c r="A9" s="1" t="s">
        <v>23</v>
      </c>
      <c r="B9" s="2" t="s">
        <v>11</v>
      </c>
      <c r="C9" s="2" t="s">
        <v>12</v>
      </c>
      <c r="D9" s="2" t="s">
        <v>13</v>
      </c>
      <c r="E9" s="2" t="s">
        <v>14</v>
      </c>
      <c r="F9" s="2" t="s">
        <v>15</v>
      </c>
      <c r="G9" s="2" t="s">
        <v>6</v>
      </c>
      <c r="H9" s="2" t="s">
        <v>7</v>
      </c>
      <c r="I9" s="2" t="s">
        <v>8</v>
      </c>
      <c r="J9" s="2" t="s">
        <v>9</v>
      </c>
      <c r="K9" s="8" t="s">
        <v>10</v>
      </c>
    </row>
    <row r="10" spans="1:11" x14ac:dyDescent="0.3">
      <c r="A10" s="3">
        <v>0</v>
      </c>
      <c r="B10">
        <v>0.61009999999999998</v>
      </c>
      <c r="C10">
        <v>0.66669999999999996</v>
      </c>
      <c r="D10">
        <v>0.62629999999999997</v>
      </c>
      <c r="E10">
        <v>0.62419999999999998</v>
      </c>
      <c r="F10">
        <v>0.69289999999999996</v>
      </c>
      <c r="G10">
        <f t="shared" si="0"/>
        <v>0.69289999999999996</v>
      </c>
      <c r="H10">
        <f t="shared" si="1"/>
        <v>0.61009999999999998</v>
      </c>
      <c r="I10">
        <f t="shared" ref="I10:I16" si="5">ROUND(_xlfn.STDEV.S(B10:F10), 5)</f>
        <v>3.4500000000000003E-2</v>
      </c>
      <c r="J10">
        <f t="shared" ref="J10:J16" si="6">ROUND(_xlfn.VAR.S(B10:F10), 7)</f>
        <v>1.1903E-3</v>
      </c>
      <c r="K10" s="4">
        <f t="shared" ref="K10:K24" si="7">AVERAGE(B10:F10)</f>
        <v>0.64403999999999995</v>
      </c>
    </row>
    <row r="11" spans="1:11" x14ac:dyDescent="0.3">
      <c r="A11" s="3">
        <v>1</v>
      </c>
      <c r="B11">
        <v>0.4909</v>
      </c>
      <c r="C11">
        <v>0.56359999999999999</v>
      </c>
      <c r="D11">
        <v>0.43640000000000001</v>
      </c>
      <c r="E11">
        <v>0.6</v>
      </c>
      <c r="F11">
        <v>0.58179999999999998</v>
      </c>
      <c r="G11">
        <f t="shared" si="0"/>
        <v>0.6</v>
      </c>
      <c r="H11">
        <f t="shared" si="1"/>
        <v>0.43640000000000001</v>
      </c>
      <c r="I11">
        <f t="shared" si="5"/>
        <v>6.8739999999999996E-2</v>
      </c>
      <c r="J11">
        <f t="shared" si="6"/>
        <v>4.7247000000000001E-3</v>
      </c>
      <c r="K11" s="4">
        <f t="shared" si="7"/>
        <v>0.53454000000000002</v>
      </c>
    </row>
    <row r="12" spans="1:11" x14ac:dyDescent="0.3">
      <c r="A12" s="3">
        <v>2</v>
      </c>
      <c r="B12">
        <v>0.47660000000000002</v>
      </c>
      <c r="C12">
        <v>0.4824</v>
      </c>
      <c r="D12">
        <v>0.49409999999999998</v>
      </c>
      <c r="E12">
        <v>0.49020000000000002</v>
      </c>
      <c r="F12">
        <v>0.47270000000000001</v>
      </c>
      <c r="G12">
        <f t="shared" si="0"/>
        <v>0.49409999999999998</v>
      </c>
      <c r="H12">
        <f t="shared" si="1"/>
        <v>0.47270000000000001</v>
      </c>
      <c r="I12">
        <f t="shared" si="5"/>
        <v>8.9800000000000001E-3</v>
      </c>
      <c r="J12">
        <f t="shared" si="6"/>
        <v>8.0599999999999994E-5</v>
      </c>
      <c r="K12" s="4">
        <f t="shared" si="7"/>
        <v>0.48319999999999996</v>
      </c>
    </row>
    <row r="13" spans="1:11" x14ac:dyDescent="0.3">
      <c r="A13" s="3">
        <v>3</v>
      </c>
      <c r="B13">
        <v>0.84199999999999997</v>
      </c>
      <c r="C13">
        <v>0.84319999999999995</v>
      </c>
      <c r="D13">
        <v>0.87539999999999996</v>
      </c>
      <c r="E13">
        <v>0.87539999999999996</v>
      </c>
      <c r="F13">
        <v>0.86760000000000004</v>
      </c>
      <c r="G13">
        <f t="shared" si="0"/>
        <v>0.87539999999999996</v>
      </c>
      <c r="H13">
        <f t="shared" si="1"/>
        <v>0.84199999999999997</v>
      </c>
      <c r="I13">
        <f t="shared" si="5"/>
        <v>1.685E-2</v>
      </c>
      <c r="J13">
        <f t="shared" si="6"/>
        <v>2.8390000000000002E-4</v>
      </c>
      <c r="K13" s="4">
        <f t="shared" si="7"/>
        <v>0.86072000000000004</v>
      </c>
    </row>
    <row r="14" spans="1:11" x14ac:dyDescent="0.3">
      <c r="A14" s="3">
        <v>4</v>
      </c>
      <c r="B14">
        <v>0.47199999999999998</v>
      </c>
      <c r="C14">
        <v>0.50990000000000002</v>
      </c>
      <c r="D14">
        <v>0.5181</v>
      </c>
      <c r="E14">
        <v>0.4819</v>
      </c>
      <c r="F14">
        <v>0.53779999999999994</v>
      </c>
      <c r="G14">
        <f t="shared" si="0"/>
        <v>0.53779999999999994</v>
      </c>
      <c r="H14">
        <f t="shared" si="1"/>
        <v>0.47199999999999998</v>
      </c>
      <c r="I14">
        <f t="shared" si="5"/>
        <v>2.6870000000000002E-2</v>
      </c>
      <c r="J14">
        <f t="shared" si="6"/>
        <v>7.2210000000000004E-4</v>
      </c>
      <c r="K14" s="4">
        <f t="shared" si="7"/>
        <v>0.50393999999999994</v>
      </c>
    </row>
    <row r="15" spans="1:11" x14ac:dyDescent="0.3">
      <c r="A15" s="3">
        <v>5</v>
      </c>
      <c r="B15">
        <v>0.82</v>
      </c>
      <c r="C15">
        <v>0.78</v>
      </c>
      <c r="D15">
        <v>0.8175</v>
      </c>
      <c r="E15">
        <v>0.80249999999999999</v>
      </c>
      <c r="F15">
        <v>0.76249999999999996</v>
      </c>
      <c r="G15">
        <f t="shared" si="0"/>
        <v>0.82</v>
      </c>
      <c r="H15">
        <f t="shared" si="1"/>
        <v>0.76249999999999996</v>
      </c>
      <c r="I15">
        <f t="shared" si="5"/>
        <v>2.479E-2</v>
      </c>
      <c r="J15">
        <f t="shared" si="6"/>
        <v>6.1439999999999997E-4</v>
      </c>
      <c r="K15" s="4">
        <f t="shared" si="7"/>
        <v>0.79649999999999999</v>
      </c>
    </row>
    <row r="16" spans="1:11" x14ac:dyDescent="0.3">
      <c r="A16" s="3">
        <v>6</v>
      </c>
      <c r="B16">
        <v>0.75</v>
      </c>
      <c r="C16">
        <v>0.74029999999999996</v>
      </c>
      <c r="D16">
        <v>0.72419999999999995</v>
      </c>
      <c r="E16">
        <v>0.70320000000000005</v>
      </c>
      <c r="F16">
        <v>0.69350000000000001</v>
      </c>
      <c r="G16">
        <f t="shared" si="0"/>
        <v>0.75</v>
      </c>
      <c r="H16">
        <f t="shared" si="1"/>
        <v>0.69350000000000001</v>
      </c>
      <c r="I16">
        <f t="shared" si="5"/>
        <v>2.392E-2</v>
      </c>
      <c r="J16">
        <f t="shared" si="6"/>
        <v>5.7229999999999998E-4</v>
      </c>
      <c r="K16" s="4">
        <f t="shared" si="7"/>
        <v>0.72223999999999999</v>
      </c>
    </row>
    <row r="17" spans="1:11" x14ac:dyDescent="0.3">
      <c r="A17" s="1" t="s">
        <v>24</v>
      </c>
      <c r="B17" s="2" t="s">
        <v>16</v>
      </c>
      <c r="C17" s="2" t="s">
        <v>17</v>
      </c>
      <c r="D17" s="2" t="s">
        <v>18</v>
      </c>
      <c r="E17" s="2" t="s">
        <v>19</v>
      </c>
      <c r="F17" s="2" t="s">
        <v>20</v>
      </c>
      <c r="G17" s="2" t="s">
        <v>6</v>
      </c>
      <c r="H17" s="2" t="s">
        <v>7</v>
      </c>
      <c r="I17" s="2" t="s">
        <v>8</v>
      </c>
      <c r="J17" s="2" t="s">
        <v>9</v>
      </c>
      <c r="K17" s="8" t="s">
        <v>10</v>
      </c>
    </row>
    <row r="18" spans="1:11" x14ac:dyDescent="0.3">
      <c r="A18" s="3">
        <v>0</v>
      </c>
      <c r="B18">
        <v>0.60099999999999998</v>
      </c>
      <c r="C18">
        <v>0.62680000000000002</v>
      </c>
      <c r="D18">
        <v>0.6139</v>
      </c>
      <c r="E18">
        <v>0.61250000000000004</v>
      </c>
      <c r="F18">
        <v>0.62990000000000002</v>
      </c>
      <c r="G18">
        <f t="shared" si="0"/>
        <v>0.62990000000000002</v>
      </c>
      <c r="H18">
        <f t="shared" si="1"/>
        <v>0.60099999999999998</v>
      </c>
      <c r="I18">
        <f t="shared" ref="I18:I24" si="8">ROUND(_xlfn.STDEV.S(B18:F18), 5)</f>
        <v>1.171E-2</v>
      </c>
      <c r="J18">
        <f t="shared" ref="J18:J24" si="9">ROUND(_xlfn.VAR.S(B18:F18), 7)</f>
        <v>1.37E-4</v>
      </c>
      <c r="K18" s="4">
        <f t="shared" ref="K18" si="10">AVERAGE(B18:F18)</f>
        <v>0.61682000000000003</v>
      </c>
    </row>
    <row r="19" spans="1:11" x14ac:dyDescent="0.3">
      <c r="A19" s="3">
        <v>1</v>
      </c>
      <c r="B19">
        <v>0.57469999999999999</v>
      </c>
      <c r="C19">
        <v>0.65959999999999996</v>
      </c>
      <c r="D19">
        <v>0.55169999999999997</v>
      </c>
      <c r="E19">
        <v>0.59460000000000002</v>
      </c>
      <c r="F19">
        <v>0.70330000000000004</v>
      </c>
      <c r="G19">
        <f t="shared" si="0"/>
        <v>0.70330000000000004</v>
      </c>
      <c r="H19">
        <f t="shared" si="1"/>
        <v>0.55169999999999997</v>
      </c>
      <c r="I19">
        <f t="shared" si="8"/>
        <v>6.2880000000000005E-2</v>
      </c>
      <c r="J19">
        <f t="shared" si="9"/>
        <v>3.9543E-3</v>
      </c>
      <c r="K19" s="4">
        <f t="shared" si="7"/>
        <v>0.61678000000000011</v>
      </c>
    </row>
    <row r="20" spans="1:11" x14ac:dyDescent="0.3">
      <c r="A20" s="3">
        <v>2</v>
      </c>
      <c r="B20">
        <v>0.4995</v>
      </c>
      <c r="C20">
        <v>0.5151</v>
      </c>
      <c r="D20">
        <v>0.53539999999999999</v>
      </c>
      <c r="E20">
        <v>0.5181</v>
      </c>
      <c r="F20">
        <v>0.51329999999999998</v>
      </c>
      <c r="G20">
        <f t="shared" si="0"/>
        <v>0.53539999999999999</v>
      </c>
      <c r="H20">
        <f t="shared" si="1"/>
        <v>0.4995</v>
      </c>
      <c r="I20">
        <f t="shared" si="8"/>
        <v>1.285E-2</v>
      </c>
      <c r="J20">
        <f t="shared" si="9"/>
        <v>1.652E-4</v>
      </c>
      <c r="K20" s="4">
        <f t="shared" si="7"/>
        <v>0.51627999999999996</v>
      </c>
    </row>
    <row r="21" spans="1:11" x14ac:dyDescent="0.3">
      <c r="A21" s="3">
        <v>3</v>
      </c>
      <c r="B21">
        <v>0.86609999999999998</v>
      </c>
      <c r="C21">
        <v>0.8619</v>
      </c>
      <c r="D21">
        <v>0.86150000000000004</v>
      </c>
      <c r="E21">
        <v>0.86250000000000004</v>
      </c>
      <c r="F21">
        <v>0.86809999999999998</v>
      </c>
      <c r="G21">
        <f t="shared" si="0"/>
        <v>0.86809999999999998</v>
      </c>
      <c r="H21">
        <f t="shared" si="1"/>
        <v>0.86150000000000004</v>
      </c>
      <c r="I21">
        <f t="shared" si="8"/>
        <v>2.9199999999999999E-3</v>
      </c>
      <c r="J21">
        <f t="shared" si="9"/>
        <v>8.4999999999999999E-6</v>
      </c>
      <c r="K21" s="4">
        <f t="shared" si="7"/>
        <v>0.86402000000000001</v>
      </c>
    </row>
    <row r="22" spans="1:11" x14ac:dyDescent="0.3">
      <c r="A22" s="3">
        <v>4</v>
      </c>
      <c r="B22">
        <v>0.53100000000000003</v>
      </c>
      <c r="C22">
        <v>0.54100000000000004</v>
      </c>
      <c r="D22">
        <v>0.56910000000000005</v>
      </c>
      <c r="E22">
        <v>0.53959999999999997</v>
      </c>
      <c r="F22">
        <v>0.56279999999999997</v>
      </c>
      <c r="G22">
        <f t="shared" si="0"/>
        <v>0.56910000000000005</v>
      </c>
      <c r="H22">
        <f t="shared" si="1"/>
        <v>0.53100000000000003</v>
      </c>
      <c r="I22">
        <f t="shared" si="8"/>
        <v>1.636E-2</v>
      </c>
      <c r="J22">
        <f t="shared" si="9"/>
        <v>2.676E-4</v>
      </c>
      <c r="K22" s="4">
        <f t="shared" si="7"/>
        <v>0.54869999999999997</v>
      </c>
    </row>
    <row r="23" spans="1:11" x14ac:dyDescent="0.3">
      <c r="A23" s="3">
        <v>5</v>
      </c>
      <c r="B23">
        <v>0.75490000000000002</v>
      </c>
      <c r="C23">
        <v>0.79800000000000004</v>
      </c>
      <c r="D23">
        <v>0.7823</v>
      </c>
      <c r="E23">
        <v>0.76790000000000003</v>
      </c>
      <c r="F23">
        <v>0.77410000000000001</v>
      </c>
      <c r="G23">
        <f t="shared" si="0"/>
        <v>0.79800000000000004</v>
      </c>
      <c r="H23">
        <f t="shared" si="1"/>
        <v>0.75490000000000002</v>
      </c>
      <c r="I23">
        <f t="shared" si="8"/>
        <v>1.61E-2</v>
      </c>
      <c r="J23">
        <f t="shared" si="9"/>
        <v>2.5910000000000001E-4</v>
      </c>
      <c r="K23" s="4">
        <f t="shared" si="7"/>
        <v>0.77544000000000002</v>
      </c>
    </row>
    <row r="24" spans="1:11" x14ac:dyDescent="0.3">
      <c r="A24" s="3">
        <v>6</v>
      </c>
      <c r="B24">
        <v>0.66239999999999999</v>
      </c>
      <c r="C24">
        <v>0.66279999999999994</v>
      </c>
      <c r="D24">
        <v>0.65739999999999998</v>
      </c>
      <c r="E24">
        <v>0.67479999999999996</v>
      </c>
      <c r="F24">
        <v>0.65749999999999997</v>
      </c>
      <c r="G24">
        <f t="shared" si="0"/>
        <v>0.67479999999999996</v>
      </c>
      <c r="H24">
        <f t="shared" si="1"/>
        <v>0.65739999999999998</v>
      </c>
      <c r="I24">
        <f t="shared" si="8"/>
        <v>7.0899999999999999E-3</v>
      </c>
      <c r="J24">
        <f t="shared" si="9"/>
        <v>5.0300000000000003E-5</v>
      </c>
      <c r="K24" s="4">
        <f t="shared" si="7"/>
        <v>0.6629799999999999</v>
      </c>
    </row>
    <row r="25" spans="1:11" x14ac:dyDescent="0.3">
      <c r="A25" s="1" t="s">
        <v>21</v>
      </c>
      <c r="B25" s="2"/>
      <c r="C25" s="2"/>
      <c r="D25" s="2"/>
      <c r="E25" s="2"/>
      <c r="F25" s="2"/>
      <c r="G25" s="2" t="s">
        <v>6</v>
      </c>
      <c r="H25" s="2" t="s">
        <v>7</v>
      </c>
      <c r="I25" s="2" t="s">
        <v>8</v>
      </c>
      <c r="J25" s="2" t="s">
        <v>9</v>
      </c>
      <c r="K25" s="8" t="s">
        <v>10</v>
      </c>
    </row>
    <row r="26" spans="1:11" x14ac:dyDescent="0.3">
      <c r="A26" s="5"/>
      <c r="B26" s="6">
        <v>0.67149999999999999</v>
      </c>
      <c r="C26" s="6">
        <v>0.68179999999999996</v>
      </c>
      <c r="D26" s="6">
        <v>0.68679999999999997</v>
      </c>
      <c r="E26" s="6">
        <v>0.67710000000000004</v>
      </c>
      <c r="F26" s="6">
        <v>0.68510000000000004</v>
      </c>
      <c r="G26" s="6">
        <f t="shared" ref="G26" si="11" xml:space="preserve"> MAX(B26,C26,D26,E26,F26)</f>
        <v>0.68679999999999997</v>
      </c>
      <c r="H26" s="6">
        <f t="shared" ref="H26" si="12" xml:space="preserve"> MIN(B26,B26:G26)</f>
        <v>0.67149999999999999</v>
      </c>
      <c r="I26">
        <f>ROUND(_xlfn.STDEV.S(B26:F26), 5)</f>
        <v>6.2300000000000003E-3</v>
      </c>
      <c r="J26">
        <f>ROUND(_xlfn.VAR.S(B26:F26), 7)</f>
        <v>3.8800000000000001E-5</v>
      </c>
      <c r="K26" s="7">
        <f>AVERAGE(B26:F26)</f>
        <v>0.68046000000000006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C2677-3233-4B9E-9D6B-590B53EAEC15}">
  <dimension ref="A1:K26"/>
  <sheetViews>
    <sheetView workbookViewId="0">
      <selection activeCell="I26" sqref="I26:J26"/>
    </sheetView>
  </sheetViews>
  <sheetFormatPr defaultRowHeight="14.4" x14ac:dyDescent="0.3"/>
  <cols>
    <col min="2" max="2" width="16.5546875" customWidth="1"/>
    <col min="3" max="3" width="19.33203125" customWidth="1"/>
    <col min="4" max="4" width="19.77734375" customWidth="1"/>
    <col min="5" max="5" width="17.44140625" customWidth="1"/>
    <col min="6" max="6" width="20.5546875" customWidth="1"/>
    <col min="7" max="7" width="17.77734375" customWidth="1"/>
    <col min="8" max="8" width="19" customWidth="1"/>
    <col min="9" max="9" width="19.5546875" customWidth="1"/>
    <col min="10" max="10" width="23" customWidth="1"/>
    <col min="11" max="11" width="21.77734375" customWidth="1"/>
  </cols>
  <sheetData>
    <row r="1" spans="1:1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8" t="s">
        <v>10</v>
      </c>
    </row>
    <row r="2" spans="1:11" x14ac:dyDescent="0.3">
      <c r="A2" s="3">
        <v>0</v>
      </c>
      <c r="B2">
        <v>0.64349999999999996</v>
      </c>
      <c r="C2">
        <v>0.5514</v>
      </c>
      <c r="D2">
        <v>0.63729999999999998</v>
      </c>
      <c r="E2">
        <v>0.60299999999999998</v>
      </c>
      <c r="F2">
        <v>0.59889999999999999</v>
      </c>
      <c r="G2">
        <f xml:space="preserve"> MAX(B2,C2,D2,E2,F2)</f>
        <v>0.64349999999999996</v>
      </c>
      <c r="H2">
        <f xml:space="preserve"> MIN(B2,B2:G2)</f>
        <v>0.5514</v>
      </c>
      <c r="I2">
        <f>ROUND(_xlfn.STDEV.S(B2:F2), 5)</f>
        <v>3.6819999999999999E-2</v>
      </c>
      <c r="J2">
        <f>ROUND(_xlfn.VAR.S(B2:F2), 7)</f>
        <v>1.3558000000000001E-3</v>
      </c>
      <c r="K2" s="4">
        <f>AVERAGE(B2:F2)</f>
        <v>0.60682000000000003</v>
      </c>
    </row>
    <row r="3" spans="1:11" x14ac:dyDescent="0.3">
      <c r="A3" s="3">
        <v>1</v>
      </c>
      <c r="B3">
        <v>0.72550000000000003</v>
      </c>
      <c r="C3">
        <v>0.9</v>
      </c>
      <c r="D3">
        <v>0.69389999999999996</v>
      </c>
      <c r="E3">
        <v>0.88890000000000002</v>
      </c>
      <c r="F3">
        <v>0.73909999999999998</v>
      </c>
      <c r="G3">
        <f t="shared" ref="G3:G24" si="0" xml:space="preserve"> MAX(B3,C3,D3,E3,F3)</f>
        <v>0.9</v>
      </c>
      <c r="H3">
        <f t="shared" ref="H3:H24" si="1" xml:space="preserve"> MIN(B3,B3:G3)</f>
        <v>0.69389999999999996</v>
      </c>
      <c r="I3">
        <f t="shared" ref="I3:I8" si="2">ROUND(_xlfn.STDEV.S(B3:F3), 5)</f>
        <v>9.7299999999999998E-2</v>
      </c>
      <c r="J3">
        <f t="shared" ref="J3:J8" si="3">ROUND(_xlfn.VAR.S(B3:F3), 7)</f>
        <v>9.4664999999999992E-3</v>
      </c>
      <c r="K3" s="4">
        <f t="shared" ref="K3:K8" si="4">AVERAGE(B3:F3)</f>
        <v>0.78947999999999996</v>
      </c>
    </row>
    <row r="4" spans="1:11" x14ac:dyDescent="0.3">
      <c r="A4" s="3">
        <v>2</v>
      </c>
      <c r="B4">
        <v>0.57369999999999999</v>
      </c>
      <c r="C4">
        <v>0.58240000000000003</v>
      </c>
      <c r="D4">
        <v>0.60409999999999997</v>
      </c>
      <c r="E4">
        <v>0.56489999999999996</v>
      </c>
      <c r="F4">
        <v>0.63239999999999996</v>
      </c>
      <c r="G4">
        <f t="shared" si="0"/>
        <v>0.63239999999999996</v>
      </c>
      <c r="H4">
        <f t="shared" si="1"/>
        <v>0.56489999999999996</v>
      </c>
      <c r="I4">
        <f t="shared" si="2"/>
        <v>2.7109999999999999E-2</v>
      </c>
      <c r="J4">
        <f t="shared" si="3"/>
        <v>7.3470000000000002E-4</v>
      </c>
      <c r="K4" s="4">
        <f t="shared" si="4"/>
        <v>0.59150000000000003</v>
      </c>
    </row>
    <row r="5" spans="1:11" x14ac:dyDescent="0.3">
      <c r="A5" s="3">
        <v>3</v>
      </c>
      <c r="B5">
        <v>0.87409999999999999</v>
      </c>
      <c r="C5">
        <v>0.88529999999999998</v>
      </c>
      <c r="D5">
        <v>0.86750000000000005</v>
      </c>
      <c r="E5">
        <v>0.90449999999999997</v>
      </c>
      <c r="F5">
        <v>0.89710000000000001</v>
      </c>
      <c r="G5">
        <f t="shared" si="0"/>
        <v>0.90449999999999997</v>
      </c>
      <c r="H5">
        <f t="shared" si="1"/>
        <v>0.86750000000000005</v>
      </c>
      <c r="I5">
        <f t="shared" si="2"/>
        <v>1.541E-2</v>
      </c>
      <c r="J5">
        <f t="shared" si="3"/>
        <v>2.3729999999999999E-4</v>
      </c>
      <c r="K5" s="4">
        <f t="shared" si="4"/>
        <v>0.88569999999999993</v>
      </c>
    </row>
    <row r="6" spans="1:11" x14ac:dyDescent="0.3">
      <c r="A6" s="3">
        <v>4</v>
      </c>
      <c r="B6">
        <v>0.58230000000000004</v>
      </c>
      <c r="C6">
        <v>0.57950000000000002</v>
      </c>
      <c r="D6">
        <v>0.58919999999999995</v>
      </c>
      <c r="E6">
        <v>0.58420000000000005</v>
      </c>
      <c r="F6">
        <v>0.56279999999999997</v>
      </c>
      <c r="G6">
        <f t="shared" si="0"/>
        <v>0.58919999999999995</v>
      </c>
      <c r="H6">
        <f t="shared" si="1"/>
        <v>0.56279999999999997</v>
      </c>
      <c r="I6">
        <f t="shared" si="2"/>
        <v>1.004E-2</v>
      </c>
      <c r="J6">
        <f t="shared" si="3"/>
        <v>1.0069999999999999E-4</v>
      </c>
      <c r="K6" s="4">
        <f t="shared" si="4"/>
        <v>0.57959999999999989</v>
      </c>
    </row>
    <row r="7" spans="1:11" x14ac:dyDescent="0.3">
      <c r="A7" s="3">
        <v>5</v>
      </c>
      <c r="B7">
        <v>0.81889999999999996</v>
      </c>
      <c r="C7">
        <v>0.80879999999999996</v>
      </c>
      <c r="D7">
        <v>0.8075</v>
      </c>
      <c r="E7">
        <v>0.80300000000000005</v>
      </c>
      <c r="F7">
        <v>0.79210000000000003</v>
      </c>
      <c r="G7">
        <f t="shared" si="0"/>
        <v>0.81889999999999996</v>
      </c>
      <c r="H7">
        <f t="shared" si="1"/>
        <v>0.79210000000000003</v>
      </c>
      <c r="I7">
        <f t="shared" si="2"/>
        <v>9.7300000000000008E-3</v>
      </c>
      <c r="J7">
        <f t="shared" si="3"/>
        <v>9.4699999999999998E-5</v>
      </c>
      <c r="K7" s="4">
        <f t="shared" si="4"/>
        <v>0.80606000000000011</v>
      </c>
    </row>
    <row r="8" spans="1:11" x14ac:dyDescent="0.3">
      <c r="A8" s="3">
        <v>6</v>
      </c>
      <c r="B8">
        <v>0.61470000000000002</v>
      </c>
      <c r="C8">
        <v>0.61919999999999997</v>
      </c>
      <c r="D8">
        <v>0.61219999999999997</v>
      </c>
      <c r="E8">
        <v>0.62660000000000005</v>
      </c>
      <c r="F8">
        <v>0.60960000000000003</v>
      </c>
      <c r="G8">
        <f t="shared" si="0"/>
        <v>0.62660000000000005</v>
      </c>
      <c r="H8">
        <f t="shared" si="1"/>
        <v>0.60960000000000003</v>
      </c>
      <c r="I8">
        <f t="shared" si="2"/>
        <v>6.6800000000000002E-3</v>
      </c>
      <c r="J8">
        <f t="shared" si="3"/>
        <v>4.4700000000000002E-5</v>
      </c>
      <c r="K8" s="4">
        <f t="shared" si="4"/>
        <v>0.6164599999999999</v>
      </c>
    </row>
    <row r="9" spans="1:11" x14ac:dyDescent="0.3">
      <c r="A9" s="1" t="s">
        <v>0</v>
      </c>
      <c r="B9" s="2" t="s">
        <v>11</v>
      </c>
      <c r="C9" s="2" t="s">
        <v>12</v>
      </c>
      <c r="D9" s="2" t="s">
        <v>13</v>
      </c>
      <c r="E9" s="2" t="s">
        <v>14</v>
      </c>
      <c r="F9" s="2" t="s">
        <v>15</v>
      </c>
      <c r="G9" s="2" t="s">
        <v>6</v>
      </c>
      <c r="H9" s="2" t="s">
        <v>7</v>
      </c>
      <c r="I9" s="2" t="s">
        <v>8</v>
      </c>
      <c r="J9" s="2" t="s">
        <v>9</v>
      </c>
      <c r="K9" s="8" t="s">
        <v>10</v>
      </c>
    </row>
    <row r="10" spans="1:11" x14ac:dyDescent="0.3">
      <c r="A10" s="3">
        <v>0</v>
      </c>
      <c r="B10">
        <v>0.59799999999999998</v>
      </c>
      <c r="C10">
        <v>0.65049999999999997</v>
      </c>
      <c r="D10">
        <v>0.61409999999999998</v>
      </c>
      <c r="E10">
        <v>0.65049999999999997</v>
      </c>
      <c r="F10">
        <v>0.69089999999999996</v>
      </c>
      <c r="G10">
        <f t="shared" si="0"/>
        <v>0.69089999999999996</v>
      </c>
      <c r="H10">
        <f t="shared" si="1"/>
        <v>0.59799999999999998</v>
      </c>
      <c r="I10">
        <f t="shared" ref="I10:I16" si="5">ROUND(_xlfn.STDEV.S(B10:F10), 5)</f>
        <v>3.6200000000000003E-2</v>
      </c>
      <c r="J10">
        <f t="shared" ref="J10:J16" si="6">ROUND(_xlfn.VAR.S(B10:F10), 7)</f>
        <v>1.3106999999999999E-3</v>
      </c>
      <c r="K10" s="4">
        <f t="shared" ref="K10:K24" si="7">AVERAGE(B10:F10)</f>
        <v>0.64080000000000004</v>
      </c>
    </row>
    <row r="11" spans="1:11" x14ac:dyDescent="0.3">
      <c r="A11" s="3">
        <v>1</v>
      </c>
      <c r="B11">
        <v>0.67269999999999996</v>
      </c>
      <c r="C11">
        <v>0.4909</v>
      </c>
      <c r="D11">
        <v>0.61819999999999997</v>
      </c>
      <c r="E11">
        <v>0.58179999999999998</v>
      </c>
      <c r="F11">
        <v>0.61819999999999997</v>
      </c>
      <c r="G11">
        <f t="shared" si="0"/>
        <v>0.67269999999999996</v>
      </c>
      <c r="H11">
        <f t="shared" si="1"/>
        <v>0.4909</v>
      </c>
      <c r="I11">
        <f t="shared" si="5"/>
        <v>6.7299999999999999E-2</v>
      </c>
      <c r="J11">
        <f t="shared" si="6"/>
        <v>4.5288999999999998E-3</v>
      </c>
      <c r="K11" s="4">
        <f t="shared" si="7"/>
        <v>0.59636</v>
      </c>
    </row>
    <row r="12" spans="1:11" x14ac:dyDescent="0.3">
      <c r="A12" s="3">
        <v>2</v>
      </c>
      <c r="B12">
        <v>0.57030000000000003</v>
      </c>
      <c r="C12">
        <v>0.49020000000000002</v>
      </c>
      <c r="D12">
        <v>0.52149999999999996</v>
      </c>
      <c r="E12">
        <v>0.57809999999999995</v>
      </c>
      <c r="F12">
        <v>0.45700000000000002</v>
      </c>
      <c r="G12">
        <f t="shared" si="0"/>
        <v>0.57809999999999995</v>
      </c>
      <c r="H12">
        <f t="shared" si="1"/>
        <v>0.45700000000000002</v>
      </c>
      <c r="I12">
        <f t="shared" si="5"/>
        <v>5.1740000000000001E-2</v>
      </c>
      <c r="J12">
        <f t="shared" si="6"/>
        <v>2.6765999999999999E-3</v>
      </c>
      <c r="K12" s="4">
        <f t="shared" si="7"/>
        <v>0.52342</v>
      </c>
    </row>
    <row r="13" spans="1:11" x14ac:dyDescent="0.3">
      <c r="A13" s="3">
        <v>3</v>
      </c>
      <c r="B13">
        <v>0.8498</v>
      </c>
      <c r="C13">
        <v>0.85870000000000002</v>
      </c>
      <c r="D13">
        <v>0.88100000000000001</v>
      </c>
      <c r="E13">
        <v>0.84319999999999995</v>
      </c>
      <c r="F13">
        <v>0.85319999999999996</v>
      </c>
      <c r="G13">
        <f t="shared" si="0"/>
        <v>0.88100000000000001</v>
      </c>
      <c r="H13">
        <f t="shared" si="1"/>
        <v>0.84319999999999995</v>
      </c>
      <c r="I13">
        <f t="shared" si="5"/>
        <v>1.4449999999999999E-2</v>
      </c>
      <c r="J13">
        <f t="shared" si="6"/>
        <v>2.0890000000000001E-4</v>
      </c>
      <c r="K13" s="4">
        <f t="shared" si="7"/>
        <v>0.85717999999999994</v>
      </c>
    </row>
    <row r="14" spans="1:11" x14ac:dyDescent="0.3">
      <c r="A14" s="3">
        <v>4</v>
      </c>
      <c r="B14">
        <v>0.55259999999999998</v>
      </c>
      <c r="C14">
        <v>0.52139999999999997</v>
      </c>
      <c r="D14">
        <v>0.53779999999999994</v>
      </c>
      <c r="E14">
        <v>0.52470000000000006</v>
      </c>
      <c r="F14">
        <v>0.56740000000000002</v>
      </c>
      <c r="G14">
        <f t="shared" si="0"/>
        <v>0.56740000000000002</v>
      </c>
      <c r="H14">
        <f t="shared" si="1"/>
        <v>0.52139999999999997</v>
      </c>
      <c r="I14">
        <f t="shared" si="5"/>
        <v>1.9310000000000001E-2</v>
      </c>
      <c r="J14">
        <f t="shared" si="6"/>
        <v>3.7280000000000001E-4</v>
      </c>
      <c r="K14" s="4">
        <f t="shared" si="7"/>
        <v>0.54078000000000004</v>
      </c>
    </row>
    <row r="15" spans="1:11" x14ac:dyDescent="0.3">
      <c r="A15" s="3">
        <v>5</v>
      </c>
      <c r="B15">
        <v>0.78</v>
      </c>
      <c r="C15">
        <v>0.78249999999999997</v>
      </c>
      <c r="D15">
        <v>0.8075</v>
      </c>
      <c r="E15">
        <v>0.79500000000000004</v>
      </c>
      <c r="F15">
        <v>0.8</v>
      </c>
      <c r="G15">
        <f t="shared" si="0"/>
        <v>0.8075</v>
      </c>
      <c r="H15">
        <f t="shared" si="1"/>
        <v>0.78</v>
      </c>
      <c r="I15">
        <f t="shared" si="5"/>
        <v>1.1650000000000001E-2</v>
      </c>
      <c r="J15">
        <f t="shared" si="6"/>
        <v>1.3559999999999999E-4</v>
      </c>
      <c r="K15" s="4">
        <f t="shared" si="7"/>
        <v>0.79299999999999993</v>
      </c>
    </row>
    <row r="16" spans="1:11" x14ac:dyDescent="0.3">
      <c r="A16" s="3">
        <v>6</v>
      </c>
      <c r="B16">
        <v>0.73060000000000003</v>
      </c>
      <c r="C16">
        <v>0.73709999999999998</v>
      </c>
      <c r="D16">
        <v>0.74350000000000005</v>
      </c>
      <c r="E16">
        <v>0.72260000000000002</v>
      </c>
      <c r="F16">
        <v>0.7177</v>
      </c>
      <c r="G16">
        <f t="shared" si="0"/>
        <v>0.74350000000000005</v>
      </c>
      <c r="H16">
        <f t="shared" si="1"/>
        <v>0.7177</v>
      </c>
      <c r="I16">
        <f t="shared" si="5"/>
        <v>1.047E-2</v>
      </c>
      <c r="J16">
        <f t="shared" si="6"/>
        <v>1.097E-4</v>
      </c>
      <c r="K16" s="4">
        <f t="shared" si="7"/>
        <v>0.73029999999999995</v>
      </c>
    </row>
    <row r="17" spans="1:11" x14ac:dyDescent="0.3">
      <c r="A17" s="1" t="s">
        <v>0</v>
      </c>
      <c r="B17" s="2" t="s">
        <v>16</v>
      </c>
      <c r="C17" s="2" t="s">
        <v>17</v>
      </c>
      <c r="D17" s="2" t="s">
        <v>18</v>
      </c>
      <c r="E17" s="2" t="s">
        <v>19</v>
      </c>
      <c r="F17" s="2" t="s">
        <v>20</v>
      </c>
      <c r="G17" s="2" t="s">
        <v>6</v>
      </c>
      <c r="H17" s="2" t="s">
        <v>7</v>
      </c>
      <c r="I17" s="2" t="s">
        <v>8</v>
      </c>
      <c r="J17" s="2" t="s">
        <v>9</v>
      </c>
      <c r="K17" s="8" t="s">
        <v>10</v>
      </c>
    </row>
    <row r="18" spans="1:11" x14ac:dyDescent="0.3">
      <c r="A18" s="3">
        <v>0</v>
      </c>
      <c r="B18">
        <v>0.61990000000000001</v>
      </c>
      <c r="C18">
        <v>0.5968</v>
      </c>
      <c r="D18">
        <v>0.62549999999999994</v>
      </c>
      <c r="E18">
        <v>0.62590000000000001</v>
      </c>
      <c r="F18">
        <v>0.64170000000000005</v>
      </c>
      <c r="G18">
        <f t="shared" si="0"/>
        <v>0.64170000000000005</v>
      </c>
      <c r="H18">
        <f t="shared" si="1"/>
        <v>0.5968</v>
      </c>
      <c r="I18">
        <f t="shared" ref="I18:I24" si="8">ROUND(_xlfn.STDEV.S(B18:F18), 5)</f>
        <v>1.6240000000000001E-2</v>
      </c>
      <c r="J18">
        <f t="shared" ref="J18:J24" si="9">ROUND(_xlfn.VAR.S(B18:F18), 7)</f>
        <v>2.6370000000000001E-4</v>
      </c>
      <c r="K18" s="4">
        <f t="shared" ref="K18" si="10">AVERAGE(B18:F18)</f>
        <v>0.62195999999999996</v>
      </c>
    </row>
    <row r="19" spans="1:11" x14ac:dyDescent="0.3">
      <c r="A19" s="3">
        <v>1</v>
      </c>
      <c r="B19">
        <v>0.69810000000000005</v>
      </c>
      <c r="C19">
        <v>0.63529999999999998</v>
      </c>
      <c r="D19">
        <v>0.65380000000000005</v>
      </c>
      <c r="E19">
        <v>0.70330000000000004</v>
      </c>
      <c r="F19">
        <v>0.67330000000000001</v>
      </c>
      <c r="G19">
        <f t="shared" si="0"/>
        <v>0.70330000000000004</v>
      </c>
      <c r="H19">
        <f t="shared" si="1"/>
        <v>0.63529999999999998</v>
      </c>
      <c r="I19">
        <f t="shared" si="8"/>
        <v>2.8889999999999999E-2</v>
      </c>
      <c r="J19">
        <f t="shared" si="9"/>
        <v>8.3449999999999996E-4</v>
      </c>
      <c r="K19" s="4">
        <f t="shared" si="7"/>
        <v>0.67276000000000002</v>
      </c>
    </row>
    <row r="20" spans="1:11" x14ac:dyDescent="0.3">
      <c r="A20" s="3">
        <v>2</v>
      </c>
      <c r="B20">
        <v>0.57199999999999995</v>
      </c>
      <c r="C20">
        <v>0.5323</v>
      </c>
      <c r="D20">
        <v>0.55969999999999998</v>
      </c>
      <c r="E20">
        <v>0.57140000000000002</v>
      </c>
      <c r="F20">
        <v>0.53059999999999996</v>
      </c>
      <c r="G20">
        <f t="shared" si="0"/>
        <v>0.57199999999999995</v>
      </c>
      <c r="H20">
        <f t="shared" si="1"/>
        <v>0.53059999999999996</v>
      </c>
      <c r="I20">
        <f t="shared" si="8"/>
        <v>2.0459999999999999E-2</v>
      </c>
      <c r="J20">
        <f t="shared" si="9"/>
        <v>4.1859999999999998E-4</v>
      </c>
      <c r="K20" s="4">
        <f t="shared" si="7"/>
        <v>0.55320000000000003</v>
      </c>
    </row>
    <row r="21" spans="1:11" x14ac:dyDescent="0.3">
      <c r="A21" s="3">
        <v>3</v>
      </c>
      <c r="B21">
        <v>0.86180000000000001</v>
      </c>
      <c r="C21">
        <v>0.87180000000000002</v>
      </c>
      <c r="D21">
        <v>0.87419999999999998</v>
      </c>
      <c r="E21">
        <v>0.87280000000000002</v>
      </c>
      <c r="F21">
        <v>0.87460000000000004</v>
      </c>
      <c r="G21">
        <f t="shared" si="0"/>
        <v>0.87460000000000004</v>
      </c>
      <c r="H21">
        <f t="shared" si="1"/>
        <v>0.86180000000000001</v>
      </c>
      <c r="I21">
        <f t="shared" si="8"/>
        <v>5.28E-3</v>
      </c>
      <c r="J21">
        <f t="shared" si="9"/>
        <v>2.7900000000000001E-5</v>
      </c>
      <c r="K21" s="4">
        <f t="shared" si="7"/>
        <v>0.87104000000000004</v>
      </c>
    </row>
    <row r="22" spans="1:11" x14ac:dyDescent="0.3">
      <c r="A22" s="3">
        <v>4</v>
      </c>
      <c r="B22">
        <v>0.56710000000000005</v>
      </c>
      <c r="C22">
        <v>0.54890000000000005</v>
      </c>
      <c r="D22">
        <v>0.56230000000000002</v>
      </c>
      <c r="E22">
        <v>0.55289999999999995</v>
      </c>
      <c r="F22">
        <v>0.56510000000000005</v>
      </c>
      <c r="G22">
        <f t="shared" si="0"/>
        <v>0.56710000000000005</v>
      </c>
      <c r="H22">
        <f t="shared" si="1"/>
        <v>0.54890000000000005</v>
      </c>
      <c r="I22">
        <f t="shared" si="8"/>
        <v>7.9500000000000005E-3</v>
      </c>
      <c r="J22">
        <f t="shared" si="9"/>
        <v>6.3100000000000002E-5</v>
      </c>
      <c r="K22" s="4">
        <f t="shared" si="7"/>
        <v>0.55926000000000009</v>
      </c>
    </row>
    <row r="23" spans="1:11" x14ac:dyDescent="0.3">
      <c r="A23" s="3">
        <v>5</v>
      </c>
      <c r="B23">
        <v>0.79900000000000004</v>
      </c>
      <c r="C23">
        <v>0.7954</v>
      </c>
      <c r="D23">
        <v>0.8075</v>
      </c>
      <c r="E23">
        <v>0.79900000000000004</v>
      </c>
      <c r="F23">
        <v>0.79600000000000004</v>
      </c>
      <c r="G23">
        <f t="shared" si="0"/>
        <v>0.8075</v>
      </c>
      <c r="H23">
        <f t="shared" si="1"/>
        <v>0.7954</v>
      </c>
      <c r="I23">
        <f t="shared" si="8"/>
        <v>4.8300000000000001E-3</v>
      </c>
      <c r="J23">
        <f t="shared" si="9"/>
        <v>2.34E-5</v>
      </c>
      <c r="K23" s="4">
        <f t="shared" si="7"/>
        <v>0.79937999999999998</v>
      </c>
    </row>
    <row r="24" spans="1:11" x14ac:dyDescent="0.3">
      <c r="A24" s="3">
        <v>6</v>
      </c>
      <c r="B24">
        <v>0.66759999999999997</v>
      </c>
      <c r="C24">
        <v>0.67300000000000004</v>
      </c>
      <c r="D24">
        <v>0.67149999999999999</v>
      </c>
      <c r="E24">
        <v>0.67120000000000002</v>
      </c>
      <c r="F24">
        <v>0.6593</v>
      </c>
      <c r="G24">
        <f t="shared" si="0"/>
        <v>0.67300000000000004</v>
      </c>
      <c r="H24">
        <f t="shared" si="1"/>
        <v>0.6593</v>
      </c>
      <c r="I24">
        <f t="shared" si="8"/>
        <v>5.5199999999999997E-3</v>
      </c>
      <c r="J24">
        <f t="shared" si="9"/>
        <v>3.0499999999999999E-5</v>
      </c>
      <c r="K24" s="4">
        <f t="shared" si="7"/>
        <v>0.66852</v>
      </c>
    </row>
    <row r="25" spans="1:11" x14ac:dyDescent="0.3">
      <c r="A25" s="1" t="s">
        <v>21</v>
      </c>
      <c r="B25" s="2"/>
      <c r="C25" s="2"/>
      <c r="D25" s="2"/>
      <c r="E25" s="2"/>
      <c r="F25" s="2"/>
      <c r="G25" s="2" t="s">
        <v>6</v>
      </c>
      <c r="H25" s="2" t="s">
        <v>7</v>
      </c>
      <c r="I25" s="2" t="s">
        <v>8</v>
      </c>
      <c r="J25" s="2" t="s">
        <v>9</v>
      </c>
      <c r="K25" s="8" t="s">
        <v>10</v>
      </c>
    </row>
    <row r="26" spans="1:11" x14ac:dyDescent="0.3">
      <c r="A26" s="5"/>
      <c r="B26" s="6">
        <f>ROUND(1 - (1099/3589), 3)</f>
        <v>0.69399999999999995</v>
      </c>
      <c r="C26" s="6">
        <f>ROUND(1 - (1130/3589), 3)</f>
        <v>0.68500000000000005</v>
      </c>
      <c r="D26" s="6">
        <f>ROUND(1 - (1081/3589), 3)</f>
        <v>0.69899999999999995</v>
      </c>
      <c r="E26" s="6">
        <f>ROUND(1 - (1096/3589), 3)</f>
        <v>0.69499999999999995</v>
      </c>
      <c r="F26" s="6">
        <f>ROUND(1 - (1102/3589), 3)</f>
        <v>0.69299999999999995</v>
      </c>
      <c r="G26" s="6">
        <f t="shared" ref="G26" si="11" xml:space="preserve"> MAX(B26,C26,D26,E26,F26)</f>
        <v>0.69899999999999995</v>
      </c>
      <c r="H26" s="6">
        <f t="shared" ref="H26" si="12" xml:space="preserve"> MIN(B26,B26:G26)</f>
        <v>0.68500000000000005</v>
      </c>
      <c r="I26" s="6">
        <f>ROUND(_xlfn.STDEV.S(B26:F26), 5)</f>
        <v>5.1200000000000004E-3</v>
      </c>
      <c r="J26" s="6">
        <f>ROUND(_xlfn.VAR.S(B26:F26), 7)</f>
        <v>2.62E-5</v>
      </c>
      <c r="K26" s="7">
        <f>AVERAGE(B26:F26)</f>
        <v>0.69319999999999993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E8D88-560B-41FF-AC7E-7F023152AF3C}">
  <dimension ref="A1:K26"/>
  <sheetViews>
    <sheetView workbookViewId="0">
      <selection activeCell="I26" sqref="I26:J26"/>
    </sheetView>
  </sheetViews>
  <sheetFormatPr defaultRowHeight="14.4" x14ac:dyDescent="0.3"/>
  <cols>
    <col min="1" max="1" width="15.109375" customWidth="1"/>
    <col min="2" max="2" width="14.44140625" customWidth="1"/>
    <col min="3" max="3" width="16.88671875" customWidth="1"/>
    <col min="4" max="4" width="15.5546875" customWidth="1"/>
    <col min="5" max="5" width="14.88671875" customWidth="1"/>
    <col min="6" max="6" width="14.44140625" customWidth="1"/>
    <col min="7" max="7" width="20.33203125" customWidth="1"/>
    <col min="8" max="8" width="20.44140625" customWidth="1"/>
    <col min="9" max="9" width="23" customWidth="1"/>
    <col min="10" max="10" width="15.21875" customWidth="1"/>
    <col min="11" max="11" width="17.33203125" customWidth="1"/>
  </cols>
  <sheetData>
    <row r="1" spans="1:11" x14ac:dyDescent="0.3">
      <c r="A1" s="1" t="s">
        <v>22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8" t="s">
        <v>10</v>
      </c>
    </row>
    <row r="2" spans="1:11" x14ac:dyDescent="0.3">
      <c r="A2" s="3">
        <v>0</v>
      </c>
      <c r="B2">
        <v>0.65410000000000001</v>
      </c>
      <c r="C2">
        <v>0.63290000000000002</v>
      </c>
      <c r="D2">
        <v>0.63380000000000003</v>
      </c>
      <c r="E2">
        <v>0.57899999999999996</v>
      </c>
      <c r="F2">
        <v>0.64070000000000005</v>
      </c>
      <c r="G2">
        <f xml:space="preserve"> MAX(B2,C2,D2,E2,F2)</f>
        <v>0.65410000000000001</v>
      </c>
      <c r="H2">
        <f xml:space="preserve"> MIN(B2,B2:G2)</f>
        <v>0.57899999999999996</v>
      </c>
      <c r="I2">
        <f>ROUND(_xlfn.STDEV.S(B2:F2), 5)</f>
        <v>2.8729999999999999E-2</v>
      </c>
      <c r="J2">
        <f>ROUND(_xlfn.VAR.S(B2:F2), 7)</f>
        <v>8.2529999999999995E-4</v>
      </c>
      <c r="K2" s="4">
        <f>AVERAGE(B2:F2)</f>
        <v>0.62809999999999988</v>
      </c>
    </row>
    <row r="3" spans="1:11" x14ac:dyDescent="0.3">
      <c r="A3" s="3">
        <v>1</v>
      </c>
      <c r="B3">
        <v>0.68089999999999995</v>
      </c>
      <c r="C3">
        <v>0.85709999999999997</v>
      </c>
      <c r="D3">
        <v>0.67920000000000003</v>
      </c>
      <c r="E3">
        <v>0.74</v>
      </c>
      <c r="F3">
        <v>0.66669999999999996</v>
      </c>
      <c r="G3">
        <f t="shared" ref="G3:G24" si="0" xml:space="preserve"> MAX(B3,C3,D3,E3,F3)</f>
        <v>0.85709999999999997</v>
      </c>
      <c r="H3">
        <f t="shared" ref="H3:H24" si="1" xml:space="preserve"> MIN(B3,B3:G3)</f>
        <v>0.66669999999999996</v>
      </c>
      <c r="I3">
        <f t="shared" ref="I3:I8" si="2">ROUND(_xlfn.STDEV.S(B3:F3), 5)</f>
        <v>7.9240000000000005E-2</v>
      </c>
      <c r="J3">
        <f t="shared" ref="J3:J8" si="3">ROUND(_xlfn.VAR.S(B3:F3), 7)</f>
        <v>6.2791000000000001E-3</v>
      </c>
      <c r="K3" s="4">
        <f t="shared" ref="K3:K8" si="4">AVERAGE(B3:F3)</f>
        <v>0.72478000000000009</v>
      </c>
    </row>
    <row r="4" spans="1:11" x14ac:dyDescent="0.3">
      <c r="A4" s="3">
        <v>2</v>
      </c>
      <c r="B4">
        <v>0.54930000000000001</v>
      </c>
      <c r="C4">
        <v>0.5302</v>
      </c>
      <c r="D4">
        <v>0.57330000000000003</v>
      </c>
      <c r="E4">
        <v>0.58150000000000002</v>
      </c>
      <c r="F4">
        <v>0.61399999999999999</v>
      </c>
      <c r="G4">
        <f t="shared" si="0"/>
        <v>0.61399999999999999</v>
      </c>
      <c r="H4">
        <f t="shared" si="1"/>
        <v>0.5302</v>
      </c>
      <c r="I4">
        <f t="shared" si="2"/>
        <v>3.1980000000000001E-2</v>
      </c>
      <c r="J4">
        <f t="shared" si="3"/>
        <v>1.0227999999999999E-3</v>
      </c>
      <c r="K4" s="4">
        <f t="shared" si="4"/>
        <v>0.56966000000000006</v>
      </c>
    </row>
    <row r="5" spans="1:11" x14ac:dyDescent="0.3">
      <c r="A5" s="3">
        <v>3</v>
      </c>
      <c r="B5">
        <v>0.87739999999999996</v>
      </c>
      <c r="C5">
        <v>0.84140000000000004</v>
      </c>
      <c r="D5">
        <v>0.90039999999999998</v>
      </c>
      <c r="E5">
        <v>0.87929999999999997</v>
      </c>
      <c r="F5">
        <v>0.88549999999999995</v>
      </c>
      <c r="G5">
        <f t="shared" si="0"/>
        <v>0.90039999999999998</v>
      </c>
      <c r="H5">
        <f t="shared" si="1"/>
        <v>0.84140000000000004</v>
      </c>
      <c r="I5">
        <f t="shared" si="2"/>
        <v>2.1749999999999999E-2</v>
      </c>
      <c r="J5">
        <f t="shared" si="3"/>
        <v>4.7310000000000001E-4</v>
      </c>
      <c r="K5" s="4">
        <f t="shared" si="4"/>
        <v>0.87680000000000002</v>
      </c>
    </row>
    <row r="6" spans="1:11" x14ac:dyDescent="0.3">
      <c r="A6" s="3">
        <v>4</v>
      </c>
      <c r="B6">
        <v>0.57089999999999996</v>
      </c>
      <c r="C6">
        <v>0.57640000000000002</v>
      </c>
      <c r="D6">
        <v>0.58220000000000005</v>
      </c>
      <c r="E6">
        <v>0.57089999999999996</v>
      </c>
      <c r="F6">
        <v>0.60540000000000005</v>
      </c>
      <c r="G6">
        <f t="shared" si="0"/>
        <v>0.60540000000000005</v>
      </c>
      <c r="H6">
        <f t="shared" si="1"/>
        <v>0.57089999999999996</v>
      </c>
      <c r="I6">
        <f t="shared" si="2"/>
        <v>1.4330000000000001E-2</v>
      </c>
      <c r="J6">
        <f t="shared" si="3"/>
        <v>2.0550000000000001E-4</v>
      </c>
      <c r="K6" s="4">
        <f t="shared" si="4"/>
        <v>0.5811599999999999</v>
      </c>
    </row>
    <row r="7" spans="1:11" x14ac:dyDescent="0.3">
      <c r="A7" s="3">
        <v>5</v>
      </c>
      <c r="B7">
        <v>0.79279999999999995</v>
      </c>
      <c r="C7">
        <v>0.73540000000000005</v>
      </c>
      <c r="D7">
        <v>0.77490000000000003</v>
      </c>
      <c r="E7">
        <v>0.80620000000000003</v>
      </c>
      <c r="F7">
        <v>0.79900000000000004</v>
      </c>
      <c r="G7">
        <f t="shared" si="0"/>
        <v>0.80620000000000003</v>
      </c>
      <c r="H7">
        <f t="shared" si="1"/>
        <v>0.73540000000000005</v>
      </c>
      <c r="I7">
        <f t="shared" si="2"/>
        <v>2.8340000000000001E-2</v>
      </c>
      <c r="J7">
        <f t="shared" si="3"/>
        <v>8.0320000000000001E-4</v>
      </c>
      <c r="K7" s="4">
        <f t="shared" si="4"/>
        <v>0.78166000000000002</v>
      </c>
    </row>
    <row r="8" spans="1:11" x14ac:dyDescent="0.3">
      <c r="A8" s="3">
        <v>6</v>
      </c>
      <c r="B8">
        <v>0.61499999999999999</v>
      </c>
      <c r="C8">
        <v>0.58089999999999997</v>
      </c>
      <c r="D8">
        <v>0.59</v>
      </c>
      <c r="E8">
        <v>0.63049999999999995</v>
      </c>
      <c r="F8">
        <v>0.60670000000000002</v>
      </c>
      <c r="G8">
        <f t="shared" si="0"/>
        <v>0.63049999999999995</v>
      </c>
      <c r="H8">
        <f t="shared" si="1"/>
        <v>0.58089999999999997</v>
      </c>
      <c r="I8">
        <f t="shared" si="2"/>
        <v>1.9740000000000001E-2</v>
      </c>
      <c r="J8">
        <f t="shared" si="3"/>
        <v>3.8959999999999998E-4</v>
      </c>
      <c r="K8" s="4">
        <f t="shared" si="4"/>
        <v>0.60461999999999994</v>
      </c>
    </row>
    <row r="9" spans="1:11" x14ac:dyDescent="0.3">
      <c r="A9" s="1" t="s">
        <v>23</v>
      </c>
      <c r="B9" s="2" t="s">
        <v>11</v>
      </c>
      <c r="C9" s="2" t="s">
        <v>12</v>
      </c>
      <c r="D9" s="2" t="s">
        <v>13</v>
      </c>
      <c r="E9" s="2" t="s">
        <v>14</v>
      </c>
      <c r="F9" s="2" t="s">
        <v>15</v>
      </c>
      <c r="G9" s="2" t="s">
        <v>6</v>
      </c>
      <c r="H9" s="2" t="s">
        <v>7</v>
      </c>
      <c r="I9" s="2" t="s">
        <v>8</v>
      </c>
      <c r="J9" s="2" t="s">
        <v>9</v>
      </c>
      <c r="K9" s="8" t="s">
        <v>10</v>
      </c>
    </row>
    <row r="10" spans="1:11" x14ac:dyDescent="0.3">
      <c r="A10" s="3">
        <v>0</v>
      </c>
      <c r="B10">
        <v>0.59599999999999997</v>
      </c>
      <c r="C10">
        <v>0.56769999999999998</v>
      </c>
      <c r="D10">
        <v>0.59799999999999998</v>
      </c>
      <c r="E10">
        <v>0.65859999999999996</v>
      </c>
      <c r="F10">
        <v>0.64849999999999997</v>
      </c>
      <c r="G10">
        <f t="shared" si="0"/>
        <v>0.65859999999999996</v>
      </c>
      <c r="H10">
        <f t="shared" si="1"/>
        <v>0.56769999999999998</v>
      </c>
      <c r="I10">
        <f t="shared" ref="I10:I16" si="5">ROUND(_xlfn.STDEV.S(B10:F10), 5)</f>
        <v>3.841E-2</v>
      </c>
      <c r="J10">
        <f t="shared" ref="J10:J16" si="6">ROUND(_xlfn.VAR.S(B10:F10), 7)</f>
        <v>1.4756999999999999E-3</v>
      </c>
      <c r="K10" s="4">
        <f t="shared" ref="K10:K24" si="7">AVERAGE(B10:F10)</f>
        <v>0.61375999999999986</v>
      </c>
    </row>
    <row r="11" spans="1:11" x14ac:dyDescent="0.3">
      <c r="A11" s="3">
        <v>1</v>
      </c>
      <c r="B11">
        <v>0.58179999999999998</v>
      </c>
      <c r="C11">
        <v>0.43640000000000001</v>
      </c>
      <c r="D11">
        <v>0.65449999999999997</v>
      </c>
      <c r="E11">
        <v>0.67269999999999996</v>
      </c>
      <c r="F11">
        <v>0.61819999999999997</v>
      </c>
      <c r="G11">
        <f t="shared" si="0"/>
        <v>0.67269999999999996</v>
      </c>
      <c r="H11">
        <f t="shared" si="1"/>
        <v>0.43640000000000001</v>
      </c>
      <c r="I11">
        <f t="shared" si="5"/>
        <v>9.4100000000000003E-2</v>
      </c>
      <c r="J11">
        <f t="shared" si="6"/>
        <v>8.8544999999999995E-3</v>
      </c>
      <c r="K11" s="4">
        <f t="shared" si="7"/>
        <v>0.59271999999999991</v>
      </c>
    </row>
    <row r="12" spans="1:11" x14ac:dyDescent="0.3">
      <c r="A12" s="3">
        <v>2</v>
      </c>
      <c r="B12">
        <v>0.53320000000000001</v>
      </c>
      <c r="C12">
        <v>0.48049999999999998</v>
      </c>
      <c r="D12">
        <v>0.51949999999999996</v>
      </c>
      <c r="E12">
        <v>0.52929999999999999</v>
      </c>
      <c r="F12">
        <v>0.54690000000000005</v>
      </c>
      <c r="G12">
        <f t="shared" si="0"/>
        <v>0.54690000000000005</v>
      </c>
      <c r="H12">
        <f t="shared" si="1"/>
        <v>0.48049999999999998</v>
      </c>
      <c r="I12">
        <f t="shared" si="5"/>
        <v>2.5139999999999999E-2</v>
      </c>
      <c r="J12">
        <f t="shared" si="6"/>
        <v>6.3179999999999996E-4</v>
      </c>
      <c r="K12" s="4">
        <f t="shared" si="7"/>
        <v>0.52188000000000001</v>
      </c>
    </row>
    <row r="13" spans="1:11" x14ac:dyDescent="0.3">
      <c r="A13" s="3">
        <v>3</v>
      </c>
      <c r="B13">
        <v>0.86760000000000004</v>
      </c>
      <c r="C13">
        <v>0.86990000000000001</v>
      </c>
      <c r="D13">
        <v>0.83430000000000004</v>
      </c>
      <c r="E13">
        <v>0.85870000000000002</v>
      </c>
      <c r="F13">
        <v>0.85980000000000001</v>
      </c>
      <c r="G13">
        <f t="shared" si="0"/>
        <v>0.86990000000000001</v>
      </c>
      <c r="H13">
        <f t="shared" si="1"/>
        <v>0.83430000000000004</v>
      </c>
      <c r="I13">
        <f t="shared" si="5"/>
        <v>1.413E-2</v>
      </c>
      <c r="J13">
        <f t="shared" si="6"/>
        <v>1.998E-4</v>
      </c>
      <c r="K13" s="4">
        <f t="shared" si="7"/>
        <v>0.85806000000000004</v>
      </c>
    </row>
    <row r="14" spans="1:11" x14ac:dyDescent="0.3">
      <c r="A14" s="3">
        <v>4</v>
      </c>
      <c r="B14">
        <v>0.55589999999999995</v>
      </c>
      <c r="C14">
        <v>0.51480000000000004</v>
      </c>
      <c r="D14">
        <v>0.54769999999999996</v>
      </c>
      <c r="E14">
        <v>0.50329999999999997</v>
      </c>
      <c r="F14">
        <v>0.55259999999999998</v>
      </c>
      <c r="G14">
        <f t="shared" si="0"/>
        <v>0.55589999999999995</v>
      </c>
      <c r="H14">
        <f t="shared" si="1"/>
        <v>0.50329999999999997</v>
      </c>
      <c r="I14">
        <f t="shared" si="5"/>
        <v>2.409E-2</v>
      </c>
      <c r="J14">
        <f t="shared" si="6"/>
        <v>5.8020000000000001E-4</v>
      </c>
      <c r="K14" s="4">
        <f t="shared" si="7"/>
        <v>0.53485999999999989</v>
      </c>
    </row>
    <row r="15" spans="1:11" x14ac:dyDescent="0.3">
      <c r="A15" s="3">
        <v>5</v>
      </c>
      <c r="B15">
        <v>0.77500000000000002</v>
      </c>
      <c r="C15">
        <v>0.78500000000000003</v>
      </c>
      <c r="D15">
        <v>0.8175</v>
      </c>
      <c r="E15">
        <v>0.78</v>
      </c>
      <c r="F15">
        <v>0.80500000000000005</v>
      </c>
      <c r="G15">
        <f t="shared" si="0"/>
        <v>0.8175</v>
      </c>
      <c r="H15">
        <f t="shared" si="1"/>
        <v>0.77500000000000002</v>
      </c>
      <c r="I15">
        <f t="shared" si="5"/>
        <v>1.8030000000000001E-2</v>
      </c>
      <c r="J15">
        <f t="shared" si="6"/>
        <v>3.2499999999999999E-4</v>
      </c>
      <c r="K15" s="4">
        <f t="shared" si="7"/>
        <v>0.79249999999999998</v>
      </c>
    </row>
    <row r="16" spans="1:11" x14ac:dyDescent="0.3">
      <c r="A16" s="3">
        <v>6</v>
      </c>
      <c r="B16">
        <v>0.71609999999999996</v>
      </c>
      <c r="C16">
        <v>0.70650000000000002</v>
      </c>
      <c r="D16">
        <v>0.74029999999999996</v>
      </c>
      <c r="E16">
        <v>0.72099999999999997</v>
      </c>
      <c r="F16">
        <v>0.7339</v>
      </c>
      <c r="G16">
        <f t="shared" si="0"/>
        <v>0.74029999999999996</v>
      </c>
      <c r="H16">
        <f t="shared" si="1"/>
        <v>0.70650000000000002</v>
      </c>
      <c r="I16">
        <f t="shared" si="5"/>
        <v>1.3610000000000001E-2</v>
      </c>
      <c r="J16">
        <f t="shared" si="6"/>
        <v>1.851E-4</v>
      </c>
      <c r="K16" s="4">
        <f t="shared" si="7"/>
        <v>0.72355999999999998</v>
      </c>
    </row>
    <row r="17" spans="1:11" x14ac:dyDescent="0.3">
      <c r="A17" s="1" t="s">
        <v>24</v>
      </c>
      <c r="B17" s="2" t="s">
        <v>16</v>
      </c>
      <c r="C17" s="2" t="s">
        <v>17</v>
      </c>
      <c r="D17" s="2" t="s">
        <v>18</v>
      </c>
      <c r="E17" s="2" t="s">
        <v>19</v>
      </c>
      <c r="F17" s="2" t="s">
        <v>20</v>
      </c>
      <c r="G17" s="2" t="s">
        <v>6</v>
      </c>
      <c r="H17" s="2" t="s">
        <v>7</v>
      </c>
      <c r="I17" s="2" t="s">
        <v>8</v>
      </c>
      <c r="J17" s="2" t="s">
        <v>9</v>
      </c>
      <c r="K17" s="8" t="s">
        <v>10</v>
      </c>
    </row>
    <row r="18" spans="1:11" x14ac:dyDescent="0.3">
      <c r="A18" s="3">
        <v>0</v>
      </c>
      <c r="B18">
        <v>0.62370000000000003</v>
      </c>
      <c r="C18">
        <v>0.59850000000000003</v>
      </c>
      <c r="D18">
        <v>0.61539999999999995</v>
      </c>
      <c r="E18">
        <v>0.61629999999999996</v>
      </c>
      <c r="F18">
        <v>0.64459999999999995</v>
      </c>
      <c r="G18">
        <f t="shared" si="0"/>
        <v>0.64459999999999995</v>
      </c>
      <c r="H18">
        <f t="shared" si="1"/>
        <v>0.59850000000000003</v>
      </c>
      <c r="I18">
        <f t="shared" ref="I18:I24" si="8">ROUND(_xlfn.STDEV.S(B18:F18), 5)</f>
        <v>1.67E-2</v>
      </c>
      <c r="J18">
        <f t="shared" ref="J18:J24" si="9">ROUND(_xlfn.VAR.S(B18:F18), 7)</f>
        <v>2.789E-4</v>
      </c>
      <c r="K18" s="4">
        <f t="shared" ref="K18" si="10">AVERAGE(B18:F18)</f>
        <v>0.61970000000000003</v>
      </c>
    </row>
    <row r="19" spans="1:11" x14ac:dyDescent="0.3">
      <c r="A19" s="3">
        <v>1</v>
      </c>
      <c r="B19">
        <v>0.62749999999999995</v>
      </c>
      <c r="C19">
        <v>0.57830000000000004</v>
      </c>
      <c r="D19">
        <v>0.66669999999999996</v>
      </c>
      <c r="E19">
        <v>0.70479999999999998</v>
      </c>
      <c r="F19">
        <v>0.64149999999999996</v>
      </c>
      <c r="G19">
        <f t="shared" si="0"/>
        <v>0.70479999999999998</v>
      </c>
      <c r="H19">
        <f t="shared" si="1"/>
        <v>0.57830000000000004</v>
      </c>
      <c r="I19">
        <f t="shared" si="8"/>
        <v>4.6920000000000003E-2</v>
      </c>
      <c r="J19">
        <f t="shared" si="9"/>
        <v>2.2017E-3</v>
      </c>
      <c r="K19" s="4">
        <f t="shared" si="7"/>
        <v>0.64376</v>
      </c>
    </row>
    <row r="20" spans="1:11" x14ac:dyDescent="0.3">
      <c r="A20" s="3">
        <v>2</v>
      </c>
      <c r="B20">
        <v>0.54110000000000003</v>
      </c>
      <c r="C20">
        <v>0.50409999999999999</v>
      </c>
      <c r="D20">
        <v>0.54510000000000003</v>
      </c>
      <c r="E20">
        <v>0.55420000000000003</v>
      </c>
      <c r="F20">
        <v>0.57850000000000001</v>
      </c>
      <c r="G20">
        <f t="shared" si="0"/>
        <v>0.57850000000000001</v>
      </c>
      <c r="H20">
        <f t="shared" si="1"/>
        <v>0.50409999999999999</v>
      </c>
      <c r="I20">
        <f t="shared" si="8"/>
        <v>2.69E-2</v>
      </c>
      <c r="J20">
        <f t="shared" si="9"/>
        <v>7.2349999999999997E-4</v>
      </c>
      <c r="K20" s="4">
        <f t="shared" si="7"/>
        <v>0.54459999999999997</v>
      </c>
    </row>
    <row r="21" spans="1:11" x14ac:dyDescent="0.3">
      <c r="A21" s="3">
        <v>3</v>
      </c>
      <c r="B21">
        <v>0.87250000000000005</v>
      </c>
      <c r="C21">
        <v>0.85560000000000003</v>
      </c>
      <c r="D21">
        <v>0.86609999999999998</v>
      </c>
      <c r="E21">
        <v>0.86890000000000001</v>
      </c>
      <c r="F21">
        <v>0.87250000000000005</v>
      </c>
      <c r="G21">
        <f t="shared" si="0"/>
        <v>0.87250000000000005</v>
      </c>
      <c r="H21">
        <f t="shared" si="1"/>
        <v>0.85560000000000003</v>
      </c>
      <c r="I21">
        <f t="shared" si="8"/>
        <v>6.9800000000000001E-3</v>
      </c>
      <c r="J21">
        <f t="shared" si="9"/>
        <v>4.8699999999999998E-5</v>
      </c>
      <c r="K21" s="4">
        <f t="shared" si="7"/>
        <v>0.86711999999999989</v>
      </c>
    </row>
    <row r="22" spans="1:11" x14ac:dyDescent="0.3">
      <c r="A22" s="3">
        <v>4</v>
      </c>
      <c r="B22">
        <v>0.56330000000000002</v>
      </c>
      <c r="C22">
        <v>0.54390000000000005</v>
      </c>
      <c r="D22">
        <v>0.56440000000000001</v>
      </c>
      <c r="E22">
        <v>0.53500000000000003</v>
      </c>
      <c r="F22">
        <v>0.57779999999999998</v>
      </c>
      <c r="G22">
        <f t="shared" si="0"/>
        <v>0.57779999999999998</v>
      </c>
      <c r="H22">
        <f t="shared" si="1"/>
        <v>0.53500000000000003</v>
      </c>
      <c r="I22">
        <f t="shared" si="8"/>
        <v>1.719E-2</v>
      </c>
      <c r="J22">
        <f t="shared" si="9"/>
        <v>2.9569999999999998E-4</v>
      </c>
      <c r="K22" s="4">
        <f t="shared" si="7"/>
        <v>0.55688000000000004</v>
      </c>
    </row>
    <row r="23" spans="1:11" x14ac:dyDescent="0.3">
      <c r="A23" s="3">
        <v>5</v>
      </c>
      <c r="B23">
        <v>0.78380000000000005</v>
      </c>
      <c r="C23">
        <v>0.75939999999999996</v>
      </c>
      <c r="D23">
        <v>0.79559999999999997</v>
      </c>
      <c r="E23">
        <v>0.79290000000000005</v>
      </c>
      <c r="F23">
        <v>0.80200000000000005</v>
      </c>
      <c r="G23">
        <f t="shared" si="0"/>
        <v>0.80200000000000005</v>
      </c>
      <c r="H23">
        <f t="shared" si="1"/>
        <v>0.75939999999999996</v>
      </c>
      <c r="I23">
        <f t="shared" si="8"/>
        <v>1.6619999999999999E-2</v>
      </c>
      <c r="J23">
        <f t="shared" si="9"/>
        <v>2.764E-4</v>
      </c>
      <c r="K23" s="4">
        <f t="shared" si="7"/>
        <v>0.78673999999999999</v>
      </c>
    </row>
    <row r="24" spans="1:11" x14ac:dyDescent="0.3">
      <c r="A24" s="3">
        <v>6</v>
      </c>
      <c r="B24">
        <v>0.66169999999999995</v>
      </c>
      <c r="C24">
        <v>0.63759999999999994</v>
      </c>
      <c r="D24">
        <v>0.65669999999999995</v>
      </c>
      <c r="E24">
        <v>0.67269999999999996</v>
      </c>
      <c r="F24">
        <v>0.66420000000000001</v>
      </c>
      <c r="G24">
        <f t="shared" si="0"/>
        <v>0.67269999999999996</v>
      </c>
      <c r="H24">
        <f t="shared" si="1"/>
        <v>0.63759999999999994</v>
      </c>
      <c r="I24">
        <f t="shared" si="8"/>
        <v>1.308E-2</v>
      </c>
      <c r="J24">
        <f t="shared" si="9"/>
        <v>1.7110000000000001E-4</v>
      </c>
      <c r="K24" s="4">
        <f t="shared" si="7"/>
        <v>0.65857999999999994</v>
      </c>
    </row>
    <row r="25" spans="1:11" x14ac:dyDescent="0.3">
      <c r="A25" s="1" t="s">
        <v>21</v>
      </c>
      <c r="B25" s="2"/>
      <c r="C25" s="2"/>
      <c r="D25" s="2"/>
      <c r="E25" s="2"/>
      <c r="F25" s="2"/>
      <c r="G25" s="2" t="s">
        <v>6</v>
      </c>
      <c r="H25" s="2" t="s">
        <v>7</v>
      </c>
      <c r="I25" s="2" t="s">
        <v>8</v>
      </c>
      <c r="J25" s="2" t="s">
        <v>9</v>
      </c>
      <c r="K25" s="8" t="s">
        <v>10</v>
      </c>
    </row>
    <row r="26" spans="1:11" x14ac:dyDescent="0.3">
      <c r="A26" s="5"/>
      <c r="B26" s="6">
        <f>ROUND(1 - (1117/3589), 3)</f>
        <v>0.68899999999999995</v>
      </c>
      <c r="C26" s="6">
        <f>ROUND(1 - (1191/3589), 3)</f>
        <v>0.66800000000000004</v>
      </c>
      <c r="D26" s="6">
        <f>ROUND(1 - (1122/3589), 3)</f>
        <v>0.68700000000000006</v>
      </c>
      <c r="E26" s="6">
        <f>ROUND(1 - (1118/3589), 3)</f>
        <v>0.68799999999999994</v>
      </c>
      <c r="F26" s="6">
        <f>ROUND(1 - (1068/3589), 3)</f>
        <v>0.70199999999999996</v>
      </c>
      <c r="G26" s="6">
        <f t="shared" ref="G26" si="11" xml:space="preserve"> MAX(B26,C26,D26,E26,F26)</f>
        <v>0.70199999999999996</v>
      </c>
      <c r="H26" s="6">
        <f t="shared" ref="H26" si="12" xml:space="preserve"> MIN(B26,B26:G26)</f>
        <v>0.66800000000000004</v>
      </c>
      <c r="I26" s="6">
        <f>ROUND(_xlfn.STDEV.S(B26:F26), 5)</f>
        <v>1.2149999999999999E-2</v>
      </c>
      <c r="J26" s="6">
        <f>ROUND(_xlfn.VAR.S(B26:F26), 7)</f>
        <v>1.4770000000000001E-4</v>
      </c>
      <c r="K26" s="7">
        <f>AVERAGE(B26:F26)</f>
        <v>0.68680000000000008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6E23D-DB76-4358-BA05-00CA1087AD3B}">
  <dimension ref="A1:K26"/>
  <sheetViews>
    <sheetView workbookViewId="0">
      <selection activeCell="I26" sqref="I26:J26"/>
    </sheetView>
  </sheetViews>
  <sheetFormatPr defaultRowHeight="14.4" x14ac:dyDescent="0.3"/>
  <cols>
    <col min="1" max="1" width="14.33203125" customWidth="1"/>
    <col min="2" max="3" width="13.77734375" customWidth="1"/>
    <col min="4" max="4" width="14.33203125" customWidth="1"/>
    <col min="5" max="5" width="13.6640625" customWidth="1"/>
    <col min="6" max="6" width="15.44140625" customWidth="1"/>
    <col min="7" max="7" width="21" customWidth="1"/>
    <col min="8" max="8" width="24.77734375" customWidth="1"/>
    <col min="9" max="9" width="25.44140625" customWidth="1"/>
    <col min="10" max="10" width="29.33203125" customWidth="1"/>
    <col min="11" max="11" width="46.44140625" customWidth="1"/>
  </cols>
  <sheetData>
    <row r="1" spans="1:11" x14ac:dyDescent="0.3">
      <c r="A1" s="1" t="s">
        <v>22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8" t="s">
        <v>10</v>
      </c>
    </row>
    <row r="2" spans="1:11" x14ac:dyDescent="0.3">
      <c r="A2" s="3">
        <v>0</v>
      </c>
      <c r="B2">
        <v>0.64029999999999998</v>
      </c>
      <c r="C2">
        <v>0.61850000000000005</v>
      </c>
      <c r="D2">
        <v>0.56310000000000004</v>
      </c>
      <c r="E2">
        <v>0.59489999999999998</v>
      </c>
      <c r="F2">
        <v>0.59450000000000003</v>
      </c>
      <c r="G2">
        <f xml:space="preserve"> MAX(B2,C2,D2,E2,F2)</f>
        <v>0.64029999999999998</v>
      </c>
      <c r="H2">
        <f xml:space="preserve"> MIN(B2,B2:G2)</f>
        <v>0.56310000000000004</v>
      </c>
      <c r="I2">
        <f>ROUND(_xlfn.STDEV.S(B2:F2), 5)</f>
        <v>2.8979999999999999E-2</v>
      </c>
      <c r="J2">
        <f>ROUND(_xlfn.VAR.S(B2:F2), 7)</f>
        <v>8.3969999999999997E-4</v>
      </c>
      <c r="K2" s="4">
        <f>AVERAGE(B2:F2)</f>
        <v>0.60226000000000002</v>
      </c>
    </row>
    <row r="3" spans="1:11" x14ac:dyDescent="0.3">
      <c r="A3" s="3">
        <v>1</v>
      </c>
      <c r="B3">
        <v>0.75560000000000005</v>
      </c>
      <c r="C3">
        <v>0.88890000000000002</v>
      </c>
      <c r="D3">
        <v>0.77500000000000002</v>
      </c>
      <c r="E3">
        <v>0.73170000000000002</v>
      </c>
      <c r="F3">
        <v>0.82050000000000001</v>
      </c>
      <c r="G3">
        <f t="shared" ref="G3:G24" si="0" xml:space="preserve"> MAX(B3,C3,D3,E3,F3)</f>
        <v>0.88890000000000002</v>
      </c>
      <c r="H3">
        <f t="shared" ref="H3:H24" si="1" xml:space="preserve"> MIN(B3,B3:G3)</f>
        <v>0.73170000000000002</v>
      </c>
      <c r="I3">
        <f t="shared" ref="I3:I8" si="2">ROUND(_xlfn.STDEV.S(B3:F3), 5)</f>
        <v>6.2100000000000002E-2</v>
      </c>
      <c r="J3">
        <f t="shared" ref="J3:J8" si="3">ROUND(_xlfn.VAR.S(B3:F3), 7)</f>
        <v>3.8560999999999999E-3</v>
      </c>
      <c r="K3" s="4">
        <f t="shared" ref="K3:K8" si="4">AVERAGE(B3:F3)</f>
        <v>0.79434000000000005</v>
      </c>
    </row>
    <row r="4" spans="1:11" x14ac:dyDescent="0.3">
      <c r="A4" s="3">
        <v>2</v>
      </c>
      <c r="B4">
        <v>0.4793</v>
      </c>
      <c r="C4">
        <v>0.53520000000000001</v>
      </c>
      <c r="D4">
        <v>0.5383</v>
      </c>
      <c r="E4">
        <v>0.51690000000000003</v>
      </c>
      <c r="F4">
        <v>0.51229999999999998</v>
      </c>
      <c r="G4">
        <f t="shared" si="0"/>
        <v>0.5383</v>
      </c>
      <c r="H4">
        <f t="shared" si="1"/>
        <v>0.4793</v>
      </c>
      <c r="I4">
        <f t="shared" si="2"/>
        <v>2.359E-2</v>
      </c>
      <c r="J4">
        <f t="shared" si="3"/>
        <v>5.5659999999999998E-4</v>
      </c>
      <c r="K4" s="4">
        <f t="shared" si="4"/>
        <v>0.51639999999999997</v>
      </c>
    </row>
    <row r="5" spans="1:11" x14ac:dyDescent="0.3">
      <c r="A5" s="3">
        <v>3</v>
      </c>
      <c r="B5">
        <v>0.88929999999999998</v>
      </c>
      <c r="C5">
        <v>0.8649</v>
      </c>
      <c r="D5">
        <v>0.88270000000000004</v>
      </c>
      <c r="E5">
        <v>0.87229999999999996</v>
      </c>
      <c r="F5">
        <v>0.88819999999999999</v>
      </c>
      <c r="G5">
        <f t="shared" si="0"/>
        <v>0.88929999999999998</v>
      </c>
      <c r="H5">
        <f t="shared" si="1"/>
        <v>0.8649</v>
      </c>
      <c r="I5">
        <f t="shared" si="2"/>
        <v>1.057E-2</v>
      </c>
      <c r="J5">
        <f t="shared" si="3"/>
        <v>1.117E-4</v>
      </c>
      <c r="K5" s="4">
        <f t="shared" si="4"/>
        <v>0.87948000000000004</v>
      </c>
    </row>
    <row r="6" spans="1:11" x14ac:dyDescent="0.3">
      <c r="A6" s="3">
        <v>4</v>
      </c>
      <c r="B6">
        <v>0.56540000000000001</v>
      </c>
      <c r="C6">
        <v>0.59199999999999997</v>
      </c>
      <c r="D6">
        <v>0.55710000000000004</v>
      </c>
      <c r="E6">
        <v>0.61280000000000001</v>
      </c>
      <c r="F6">
        <v>0.5907</v>
      </c>
      <c r="G6">
        <f t="shared" si="0"/>
        <v>0.61280000000000001</v>
      </c>
      <c r="H6">
        <f t="shared" si="1"/>
        <v>0.55710000000000004</v>
      </c>
      <c r="I6">
        <f t="shared" si="2"/>
        <v>2.24E-2</v>
      </c>
      <c r="J6">
        <f t="shared" si="3"/>
        <v>5.0180000000000005E-4</v>
      </c>
      <c r="K6" s="4">
        <f t="shared" si="4"/>
        <v>0.58360000000000001</v>
      </c>
    </row>
    <row r="7" spans="1:11" x14ac:dyDescent="0.3">
      <c r="A7" s="3">
        <v>5</v>
      </c>
      <c r="B7">
        <v>0.72770000000000001</v>
      </c>
      <c r="C7">
        <v>0.75849999999999995</v>
      </c>
      <c r="D7">
        <v>0.69799999999999995</v>
      </c>
      <c r="E7">
        <v>0.73089999999999999</v>
      </c>
      <c r="F7">
        <v>0.69799999999999995</v>
      </c>
      <c r="G7">
        <f t="shared" si="0"/>
        <v>0.75849999999999995</v>
      </c>
      <c r="H7">
        <f t="shared" si="1"/>
        <v>0.69799999999999995</v>
      </c>
      <c r="I7">
        <f t="shared" si="2"/>
        <v>2.547E-2</v>
      </c>
      <c r="J7">
        <f t="shared" si="3"/>
        <v>6.4849999999999999E-4</v>
      </c>
      <c r="K7" s="4">
        <f t="shared" si="4"/>
        <v>0.72261999999999993</v>
      </c>
    </row>
    <row r="8" spans="1:11" x14ac:dyDescent="0.3">
      <c r="A8" s="3">
        <v>6</v>
      </c>
      <c r="B8">
        <v>0.62</v>
      </c>
      <c r="C8">
        <v>0.57850000000000001</v>
      </c>
      <c r="D8">
        <v>0.61380000000000001</v>
      </c>
      <c r="E8">
        <v>0.61019999999999996</v>
      </c>
      <c r="F8">
        <v>0.55059999999999998</v>
      </c>
      <c r="G8">
        <f t="shared" si="0"/>
        <v>0.62</v>
      </c>
      <c r="H8">
        <f t="shared" si="1"/>
        <v>0.55059999999999998</v>
      </c>
      <c r="I8">
        <f t="shared" si="2"/>
        <v>2.938E-2</v>
      </c>
      <c r="J8">
        <f t="shared" si="3"/>
        <v>8.631E-4</v>
      </c>
      <c r="K8" s="4">
        <f t="shared" si="4"/>
        <v>0.59461999999999993</v>
      </c>
    </row>
    <row r="9" spans="1:11" x14ac:dyDescent="0.3">
      <c r="A9" s="1" t="s">
        <v>23</v>
      </c>
      <c r="B9" s="2" t="s">
        <v>11</v>
      </c>
      <c r="C9" s="2" t="s">
        <v>12</v>
      </c>
      <c r="D9" s="2" t="s">
        <v>13</v>
      </c>
      <c r="E9" s="2" t="s">
        <v>14</v>
      </c>
      <c r="F9" s="2" t="s">
        <v>15</v>
      </c>
      <c r="G9" s="2" t="s">
        <v>6</v>
      </c>
      <c r="H9" s="2" t="s">
        <v>7</v>
      </c>
      <c r="I9" s="2" t="s">
        <v>8</v>
      </c>
      <c r="J9" s="2" t="s">
        <v>9</v>
      </c>
      <c r="K9" s="8" t="s">
        <v>10</v>
      </c>
    </row>
    <row r="10" spans="1:11" x14ac:dyDescent="0.3">
      <c r="A10" s="3">
        <v>0</v>
      </c>
      <c r="B10">
        <v>0.57169999999999999</v>
      </c>
      <c r="C10">
        <v>0.62219999999999998</v>
      </c>
      <c r="D10">
        <v>0.68479999999999996</v>
      </c>
      <c r="E10">
        <v>0.66459999999999997</v>
      </c>
      <c r="F10">
        <v>0.69289999999999996</v>
      </c>
      <c r="G10">
        <f t="shared" si="0"/>
        <v>0.69289999999999996</v>
      </c>
      <c r="H10">
        <f t="shared" si="1"/>
        <v>0.57169999999999999</v>
      </c>
      <c r="I10">
        <f t="shared" ref="I10:I16" si="5">ROUND(_xlfn.STDEV.S(B10:F10), 5)</f>
        <v>5.0319999999999997E-2</v>
      </c>
      <c r="J10">
        <f t="shared" ref="J10:J16" si="6">ROUND(_xlfn.VAR.S(B10:F10), 7)</f>
        <v>2.5325999999999999E-3</v>
      </c>
      <c r="K10" s="4">
        <f t="shared" ref="K10:K24" si="7">AVERAGE(B10:F10)</f>
        <v>0.64723999999999993</v>
      </c>
    </row>
    <row r="11" spans="1:11" x14ac:dyDescent="0.3">
      <c r="A11" s="3">
        <v>1</v>
      </c>
      <c r="B11">
        <v>0.61819999999999997</v>
      </c>
      <c r="C11">
        <v>0.43640000000000001</v>
      </c>
      <c r="D11">
        <v>0.56359999999999999</v>
      </c>
      <c r="E11">
        <v>0.54549999999999998</v>
      </c>
      <c r="F11">
        <v>0.58179999999999998</v>
      </c>
      <c r="G11">
        <f t="shared" si="0"/>
        <v>0.61819999999999997</v>
      </c>
      <c r="H11">
        <f t="shared" si="1"/>
        <v>0.43640000000000001</v>
      </c>
      <c r="I11">
        <f t="shared" si="5"/>
        <v>6.8500000000000005E-2</v>
      </c>
      <c r="J11">
        <f t="shared" si="6"/>
        <v>4.6921000000000003E-3</v>
      </c>
      <c r="K11" s="4">
        <f t="shared" si="7"/>
        <v>0.54909999999999992</v>
      </c>
    </row>
    <row r="12" spans="1:11" x14ac:dyDescent="0.3">
      <c r="A12" s="3">
        <v>2</v>
      </c>
      <c r="B12">
        <v>0.47460000000000002</v>
      </c>
      <c r="C12">
        <v>0.44529999999999997</v>
      </c>
      <c r="D12">
        <v>0.38479999999999998</v>
      </c>
      <c r="E12">
        <v>0.44919999999999999</v>
      </c>
      <c r="F12">
        <v>0.40820000000000001</v>
      </c>
      <c r="G12">
        <f t="shared" si="0"/>
        <v>0.47460000000000002</v>
      </c>
      <c r="H12">
        <f t="shared" si="1"/>
        <v>0.38479999999999998</v>
      </c>
      <c r="I12">
        <f t="shared" si="5"/>
        <v>3.5639999999999998E-2</v>
      </c>
      <c r="J12">
        <f t="shared" si="6"/>
        <v>1.2702E-3</v>
      </c>
      <c r="K12" s="4">
        <f t="shared" si="7"/>
        <v>0.43242000000000003</v>
      </c>
    </row>
    <row r="13" spans="1:11" x14ac:dyDescent="0.3">
      <c r="A13" s="3">
        <v>3</v>
      </c>
      <c r="B13">
        <v>0.84870000000000001</v>
      </c>
      <c r="C13">
        <v>0.88319999999999999</v>
      </c>
      <c r="D13">
        <v>0.86209999999999998</v>
      </c>
      <c r="E13">
        <v>0.84319999999999995</v>
      </c>
      <c r="F13">
        <v>0.83089999999999997</v>
      </c>
      <c r="G13">
        <f t="shared" si="0"/>
        <v>0.88319999999999999</v>
      </c>
      <c r="H13">
        <f t="shared" si="1"/>
        <v>0.83089999999999997</v>
      </c>
      <c r="I13">
        <f t="shared" si="5"/>
        <v>1.9970000000000002E-2</v>
      </c>
      <c r="J13">
        <f t="shared" si="6"/>
        <v>3.9899999999999999E-4</v>
      </c>
      <c r="K13" s="4">
        <f t="shared" si="7"/>
        <v>0.85361999999999993</v>
      </c>
    </row>
    <row r="14" spans="1:11" x14ac:dyDescent="0.3">
      <c r="A14" s="3">
        <v>4</v>
      </c>
      <c r="B14">
        <v>0.54769999999999996</v>
      </c>
      <c r="C14">
        <v>0.51319999999999999</v>
      </c>
      <c r="D14">
        <v>0.52959999999999996</v>
      </c>
      <c r="E14">
        <v>0.48680000000000001</v>
      </c>
      <c r="F14">
        <v>0.39639999999999997</v>
      </c>
      <c r="G14">
        <f t="shared" si="0"/>
        <v>0.54769999999999996</v>
      </c>
      <c r="H14">
        <f t="shared" si="1"/>
        <v>0.39639999999999997</v>
      </c>
      <c r="I14">
        <f t="shared" si="5"/>
        <v>5.9360000000000003E-2</v>
      </c>
      <c r="J14">
        <f t="shared" si="6"/>
        <v>3.5236E-3</v>
      </c>
      <c r="K14" s="4">
        <f t="shared" si="7"/>
        <v>0.49474000000000001</v>
      </c>
    </row>
    <row r="15" spans="1:11" x14ac:dyDescent="0.3">
      <c r="A15" s="3">
        <v>5</v>
      </c>
      <c r="B15">
        <v>0.81499999999999995</v>
      </c>
      <c r="C15">
        <v>0.77749999999999997</v>
      </c>
      <c r="D15">
        <v>0.79749999999999999</v>
      </c>
      <c r="E15">
        <v>0.78749999999999998</v>
      </c>
      <c r="F15">
        <v>0.79749999999999999</v>
      </c>
      <c r="G15">
        <f t="shared" si="0"/>
        <v>0.81499999999999995</v>
      </c>
      <c r="H15">
        <f t="shared" si="1"/>
        <v>0.77749999999999997</v>
      </c>
      <c r="I15">
        <f t="shared" si="5"/>
        <v>1.392E-2</v>
      </c>
      <c r="J15">
        <f t="shared" si="6"/>
        <v>1.9379999999999999E-4</v>
      </c>
      <c r="K15" s="4">
        <f t="shared" si="7"/>
        <v>0.79499999999999993</v>
      </c>
    </row>
    <row r="16" spans="1:11" x14ac:dyDescent="0.3">
      <c r="A16" s="3">
        <v>6</v>
      </c>
      <c r="B16">
        <v>0.7</v>
      </c>
      <c r="C16">
        <v>0.73060000000000003</v>
      </c>
      <c r="D16">
        <v>0.6613</v>
      </c>
      <c r="E16">
        <v>0.75480000000000003</v>
      </c>
      <c r="F16">
        <v>0.76290000000000002</v>
      </c>
      <c r="G16">
        <f t="shared" si="0"/>
        <v>0.76290000000000002</v>
      </c>
      <c r="H16">
        <f t="shared" si="1"/>
        <v>0.6613</v>
      </c>
      <c r="I16">
        <f t="shared" si="5"/>
        <v>4.181E-2</v>
      </c>
      <c r="J16">
        <f t="shared" si="6"/>
        <v>1.7478000000000001E-3</v>
      </c>
      <c r="K16" s="4">
        <f t="shared" si="7"/>
        <v>0.72192000000000001</v>
      </c>
    </row>
    <row r="17" spans="1:11" x14ac:dyDescent="0.3">
      <c r="A17" s="1" t="s">
        <v>24</v>
      </c>
      <c r="B17" s="2" t="s">
        <v>16</v>
      </c>
      <c r="C17" s="2" t="s">
        <v>17</v>
      </c>
      <c r="D17" s="2" t="s">
        <v>18</v>
      </c>
      <c r="E17" s="2" t="s">
        <v>19</v>
      </c>
      <c r="F17" s="2" t="s">
        <v>20</v>
      </c>
      <c r="G17" s="2" t="s">
        <v>6</v>
      </c>
      <c r="H17" s="2" t="s">
        <v>7</v>
      </c>
      <c r="I17" s="2" t="s">
        <v>8</v>
      </c>
      <c r="J17" s="2" t="s">
        <v>9</v>
      </c>
      <c r="K17" s="8" t="s">
        <v>10</v>
      </c>
    </row>
    <row r="18" spans="1:11" x14ac:dyDescent="0.3">
      <c r="A18" s="3">
        <v>0</v>
      </c>
      <c r="B18">
        <v>0.60409999999999997</v>
      </c>
      <c r="C18">
        <v>0.62029999999999996</v>
      </c>
      <c r="D18">
        <v>0.61799999999999999</v>
      </c>
      <c r="E18">
        <v>0.62790000000000001</v>
      </c>
      <c r="F18">
        <v>0.63990000000000002</v>
      </c>
      <c r="G18">
        <f t="shared" si="0"/>
        <v>0.63990000000000002</v>
      </c>
      <c r="H18">
        <f t="shared" si="1"/>
        <v>0.60409999999999997</v>
      </c>
      <c r="I18">
        <f t="shared" ref="I18:I24" si="8">ROUND(_xlfn.STDEV.S(B18:F18), 5)</f>
        <v>1.3180000000000001E-2</v>
      </c>
      <c r="J18">
        <f t="shared" ref="J18:J24" si="9">ROUND(_xlfn.VAR.S(B18:F18), 7)</f>
        <v>1.7359999999999999E-4</v>
      </c>
      <c r="K18" s="4">
        <f t="shared" ref="K18" si="10">AVERAGE(B18:F18)</f>
        <v>0.62203999999999993</v>
      </c>
    </row>
    <row r="19" spans="1:11" x14ac:dyDescent="0.3">
      <c r="A19" s="3">
        <v>1</v>
      </c>
      <c r="B19">
        <v>0.68</v>
      </c>
      <c r="C19">
        <v>0.58540000000000003</v>
      </c>
      <c r="D19">
        <v>0.65259999999999996</v>
      </c>
      <c r="E19">
        <v>0.625</v>
      </c>
      <c r="F19">
        <v>0.68089999999999995</v>
      </c>
      <c r="G19">
        <f t="shared" si="0"/>
        <v>0.68089999999999995</v>
      </c>
      <c r="H19">
        <f t="shared" si="1"/>
        <v>0.58540000000000003</v>
      </c>
      <c r="I19">
        <f t="shared" si="8"/>
        <v>4.0379999999999999E-2</v>
      </c>
      <c r="J19">
        <f t="shared" si="9"/>
        <v>1.6309E-3</v>
      </c>
      <c r="K19" s="4">
        <f t="shared" si="7"/>
        <v>0.64478000000000002</v>
      </c>
    </row>
    <row r="20" spans="1:11" x14ac:dyDescent="0.3">
      <c r="A20" s="3">
        <v>2</v>
      </c>
      <c r="B20">
        <v>0.47689999999999999</v>
      </c>
      <c r="C20">
        <v>0.48609999999999998</v>
      </c>
      <c r="D20">
        <v>0.44869999999999999</v>
      </c>
      <c r="E20">
        <v>0.48070000000000002</v>
      </c>
      <c r="F20">
        <v>0.45429999999999998</v>
      </c>
      <c r="G20">
        <f t="shared" si="0"/>
        <v>0.48609999999999998</v>
      </c>
      <c r="H20">
        <f t="shared" si="1"/>
        <v>0.44869999999999999</v>
      </c>
      <c r="I20">
        <f t="shared" si="8"/>
        <v>1.6729999999999998E-2</v>
      </c>
      <c r="J20">
        <f t="shared" si="9"/>
        <v>2.7980000000000002E-4</v>
      </c>
      <c r="K20" s="4">
        <f t="shared" si="7"/>
        <v>0.46933999999999998</v>
      </c>
    </row>
    <row r="21" spans="1:11" x14ac:dyDescent="0.3">
      <c r="A21" s="3">
        <v>3</v>
      </c>
      <c r="B21">
        <v>0.86850000000000005</v>
      </c>
      <c r="C21">
        <v>0.874</v>
      </c>
      <c r="D21">
        <v>0.87229999999999996</v>
      </c>
      <c r="E21">
        <v>0.85750000000000004</v>
      </c>
      <c r="F21">
        <v>0.85860000000000003</v>
      </c>
      <c r="G21">
        <f t="shared" si="0"/>
        <v>0.874</v>
      </c>
      <c r="H21">
        <f t="shared" si="1"/>
        <v>0.85750000000000004</v>
      </c>
      <c r="I21">
        <f t="shared" si="8"/>
        <v>7.6899999999999998E-3</v>
      </c>
      <c r="J21">
        <f t="shared" si="9"/>
        <v>5.9200000000000002E-5</v>
      </c>
      <c r="K21" s="4">
        <f t="shared" si="7"/>
        <v>0.86617999999999995</v>
      </c>
    </row>
    <row r="22" spans="1:11" x14ac:dyDescent="0.3">
      <c r="A22" s="3">
        <v>4</v>
      </c>
      <c r="B22">
        <v>0.55640000000000001</v>
      </c>
      <c r="C22">
        <v>0.54979999999999996</v>
      </c>
      <c r="D22">
        <v>0.54300000000000004</v>
      </c>
      <c r="E22">
        <v>0.54259999999999997</v>
      </c>
      <c r="F22">
        <v>0.47439999999999999</v>
      </c>
      <c r="G22">
        <f t="shared" si="0"/>
        <v>0.55640000000000001</v>
      </c>
      <c r="H22">
        <f t="shared" si="1"/>
        <v>0.47439999999999999</v>
      </c>
      <c r="I22">
        <f t="shared" si="8"/>
        <v>3.338E-2</v>
      </c>
      <c r="J22">
        <f t="shared" si="9"/>
        <v>1.1138999999999999E-3</v>
      </c>
      <c r="K22" s="4">
        <f t="shared" si="7"/>
        <v>0.53323999999999994</v>
      </c>
    </row>
    <row r="23" spans="1:11" x14ac:dyDescent="0.3">
      <c r="A23" s="3">
        <v>5</v>
      </c>
      <c r="B23">
        <v>0.76890000000000003</v>
      </c>
      <c r="C23">
        <v>0.76790000000000003</v>
      </c>
      <c r="D23">
        <v>0.74450000000000005</v>
      </c>
      <c r="E23">
        <v>0.7581</v>
      </c>
      <c r="F23">
        <v>0.74450000000000005</v>
      </c>
      <c r="G23">
        <f t="shared" si="0"/>
        <v>0.76890000000000003</v>
      </c>
      <c r="H23">
        <f t="shared" si="1"/>
        <v>0.74450000000000005</v>
      </c>
      <c r="I23">
        <f t="shared" si="8"/>
        <v>1.1979999999999999E-2</v>
      </c>
      <c r="J23">
        <f t="shared" si="9"/>
        <v>1.4349999999999999E-4</v>
      </c>
      <c r="K23" s="4">
        <f t="shared" si="7"/>
        <v>0.7567799999999999</v>
      </c>
    </row>
    <row r="24" spans="1:11" x14ac:dyDescent="0.3">
      <c r="A24" s="3">
        <v>6</v>
      </c>
      <c r="B24">
        <v>0.65759999999999996</v>
      </c>
      <c r="C24">
        <v>0.64580000000000004</v>
      </c>
      <c r="D24">
        <v>0.63660000000000005</v>
      </c>
      <c r="E24">
        <v>0.67479999999999996</v>
      </c>
      <c r="F24">
        <v>0.63959999999999995</v>
      </c>
      <c r="G24">
        <f t="shared" si="0"/>
        <v>0.67479999999999996</v>
      </c>
      <c r="H24">
        <f t="shared" si="1"/>
        <v>0.63660000000000005</v>
      </c>
      <c r="I24">
        <f t="shared" si="8"/>
        <v>1.5610000000000001E-2</v>
      </c>
      <c r="J24">
        <f t="shared" si="9"/>
        <v>2.4360000000000001E-4</v>
      </c>
      <c r="K24" s="4">
        <f t="shared" si="7"/>
        <v>0.6508799999999999</v>
      </c>
    </row>
    <row r="25" spans="1:11" x14ac:dyDescent="0.3">
      <c r="A25" s="1" t="s">
        <v>21</v>
      </c>
      <c r="B25" s="2"/>
      <c r="C25" s="2"/>
      <c r="D25" s="2"/>
      <c r="E25" s="2"/>
      <c r="F25" s="2"/>
      <c r="G25" s="2" t="s">
        <v>6</v>
      </c>
      <c r="H25" s="2" t="s">
        <v>7</v>
      </c>
      <c r="I25" s="2" t="s">
        <v>8</v>
      </c>
      <c r="J25" s="2" t="s">
        <v>9</v>
      </c>
      <c r="K25" s="8" t="s">
        <v>10</v>
      </c>
    </row>
    <row r="26" spans="1:11" x14ac:dyDescent="0.3">
      <c r="A26" s="5"/>
      <c r="B26" s="6">
        <f>ROUND(1 - (1173/3589), 3)</f>
        <v>0.67300000000000004</v>
      </c>
      <c r="C26" s="6">
        <f>ROUND(1 - (1159/3589), 3)</f>
        <v>0.67700000000000005</v>
      </c>
      <c r="D26" s="6">
        <f>ROUND(1 - (1196/3589), 3)</f>
        <v>0.66700000000000004</v>
      </c>
      <c r="E26" s="6">
        <f>ROUND(1 - (1163/3589), 3)</f>
        <v>0.67600000000000005</v>
      </c>
      <c r="F26" s="6">
        <f>ROUND(1 - (1225/3589), 3)</f>
        <v>0.65900000000000003</v>
      </c>
      <c r="G26" s="6">
        <f t="shared" ref="G26" si="11" xml:space="preserve"> MAX(B26,C26,D26,E26,F26)</f>
        <v>0.67700000000000005</v>
      </c>
      <c r="H26" s="6">
        <f t="shared" ref="H26" si="12" xml:space="preserve"> MIN(B26,B26:G26)</f>
        <v>0.65900000000000003</v>
      </c>
      <c r="I26" s="6">
        <f>ROUND(_xlfn.STDEV.S(B26:F26), 5)</f>
        <v>7.4700000000000001E-3</v>
      </c>
      <c r="J26" s="6">
        <f>ROUND(_xlfn.VAR.S(B26:F26), 7)</f>
        <v>5.5800000000000001E-5</v>
      </c>
      <c r="K26" s="7">
        <f>AVERAGE(B26:F26)</f>
        <v>0.67040000000000011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D6624-9B22-4DC4-AE9C-04573846D18A}">
  <dimension ref="A1:K26"/>
  <sheetViews>
    <sheetView workbookViewId="0">
      <selection activeCell="I26" sqref="I26:J26"/>
    </sheetView>
  </sheetViews>
  <sheetFormatPr defaultRowHeight="14.4" x14ac:dyDescent="0.3"/>
  <cols>
    <col min="1" max="1" width="14.77734375" customWidth="1"/>
    <col min="2" max="2" width="16.77734375" customWidth="1"/>
    <col min="3" max="3" width="16.44140625" customWidth="1"/>
    <col min="4" max="4" width="15.21875" customWidth="1"/>
    <col min="5" max="5" width="18.5546875" customWidth="1"/>
    <col min="6" max="6" width="18.21875" customWidth="1"/>
    <col min="7" max="7" width="15.44140625" customWidth="1"/>
    <col min="8" max="8" width="15.77734375" customWidth="1"/>
    <col min="9" max="10" width="18.21875" customWidth="1"/>
    <col min="11" max="11" width="17.44140625" customWidth="1"/>
  </cols>
  <sheetData>
    <row r="1" spans="1:11" x14ac:dyDescent="0.3">
      <c r="A1" s="1" t="s">
        <v>22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8" t="s">
        <v>10</v>
      </c>
    </row>
    <row r="2" spans="1:11" x14ac:dyDescent="0.3">
      <c r="A2" s="3">
        <v>0</v>
      </c>
      <c r="B2">
        <v>0.60299999999999998</v>
      </c>
      <c r="C2">
        <v>0.5645</v>
      </c>
      <c r="D2">
        <v>0.64770000000000005</v>
      </c>
      <c r="E2">
        <v>0.60040000000000004</v>
      </c>
      <c r="F2">
        <v>0.6</v>
      </c>
      <c r="G2">
        <f xml:space="preserve"> MAX(B2,C2,D2,E2,F2)</f>
        <v>0.64770000000000005</v>
      </c>
      <c r="H2">
        <f xml:space="preserve"> MIN(B2,B2:G2)</f>
        <v>0.5645</v>
      </c>
      <c r="I2">
        <f>ROUND(_xlfn.STDEV.S(B2:F2), 5)</f>
        <v>2.9559999999999999E-2</v>
      </c>
      <c r="J2">
        <f>ROUND(_xlfn.VAR.S(B2:F2), 7)</f>
        <v>8.7399999999999999E-4</v>
      </c>
      <c r="K2" s="4">
        <f>AVERAGE(B2:F2)</f>
        <v>0.60311999999999999</v>
      </c>
    </row>
    <row r="3" spans="1:11" x14ac:dyDescent="0.3">
      <c r="A3" s="3">
        <v>1</v>
      </c>
      <c r="B3">
        <v>0.72919999999999996</v>
      </c>
      <c r="C3">
        <v>0.5</v>
      </c>
      <c r="D3">
        <v>0.64810000000000001</v>
      </c>
      <c r="E3">
        <v>0.83779999999999999</v>
      </c>
      <c r="F3">
        <v>0.65</v>
      </c>
      <c r="G3">
        <f t="shared" ref="G3:G24" si="0" xml:space="preserve"> MAX(B3,C3,D3,E3,F3)</f>
        <v>0.83779999999999999</v>
      </c>
      <c r="H3">
        <f t="shared" ref="H3:H24" si="1" xml:space="preserve"> MIN(B3,B3:G3)</f>
        <v>0.5</v>
      </c>
      <c r="I3">
        <f t="shared" ref="I3:I8" si="2">ROUND(_xlfn.STDEV.S(B3:F3), 5)</f>
        <v>0.12389</v>
      </c>
      <c r="J3">
        <f t="shared" ref="J3:J8" si="3">ROUND(_xlfn.VAR.S(B3:F3), 7)</f>
        <v>1.53489E-2</v>
      </c>
      <c r="K3" s="4">
        <f t="shared" ref="K3:K8" si="4">AVERAGE(B3:F3)</f>
        <v>0.67301999999999995</v>
      </c>
    </row>
    <row r="4" spans="1:11" x14ac:dyDescent="0.3">
      <c r="A4" s="3">
        <v>2</v>
      </c>
      <c r="B4">
        <v>0.60819999999999996</v>
      </c>
      <c r="C4">
        <v>0.55469999999999997</v>
      </c>
      <c r="D4">
        <v>0.59299999999999997</v>
      </c>
      <c r="E4">
        <v>0.59299999999999997</v>
      </c>
      <c r="F4">
        <v>0.57999999999999996</v>
      </c>
      <c r="G4">
        <f t="shared" si="0"/>
        <v>0.60819999999999996</v>
      </c>
      <c r="H4">
        <f t="shared" si="1"/>
        <v>0.55469999999999997</v>
      </c>
      <c r="I4">
        <f t="shared" si="2"/>
        <v>2.0039999999999999E-2</v>
      </c>
      <c r="J4">
        <f t="shared" si="3"/>
        <v>4.016E-4</v>
      </c>
      <c r="K4" s="4">
        <f t="shared" si="4"/>
        <v>0.58577999999999997</v>
      </c>
    </row>
    <row r="5" spans="1:11" x14ac:dyDescent="0.3">
      <c r="A5" s="3">
        <v>3</v>
      </c>
      <c r="B5">
        <v>0.87709999999999999</v>
      </c>
      <c r="C5">
        <v>0.88880000000000003</v>
      </c>
      <c r="D5">
        <v>0.87090000000000001</v>
      </c>
      <c r="E5">
        <v>0.88680000000000003</v>
      </c>
      <c r="F5">
        <v>0.87</v>
      </c>
      <c r="G5">
        <f t="shared" si="0"/>
        <v>0.88880000000000003</v>
      </c>
      <c r="H5">
        <f t="shared" si="1"/>
        <v>0.87</v>
      </c>
      <c r="I5">
        <f t="shared" si="2"/>
        <v>8.7600000000000004E-3</v>
      </c>
      <c r="J5">
        <f t="shared" si="3"/>
        <v>7.6699999999999994E-5</v>
      </c>
      <c r="K5" s="4">
        <f t="shared" si="4"/>
        <v>0.87872000000000006</v>
      </c>
    </row>
    <row r="6" spans="1:11" x14ac:dyDescent="0.3">
      <c r="A6" s="3">
        <v>4</v>
      </c>
      <c r="B6">
        <v>0.57889999999999997</v>
      </c>
      <c r="C6">
        <v>0.61860000000000004</v>
      </c>
      <c r="D6">
        <v>0.57089999999999996</v>
      </c>
      <c r="E6">
        <v>0.57820000000000005</v>
      </c>
      <c r="F6">
        <v>0.57999999999999996</v>
      </c>
      <c r="G6">
        <f t="shared" si="0"/>
        <v>0.61860000000000004</v>
      </c>
      <c r="H6">
        <f t="shared" si="1"/>
        <v>0.57089999999999996</v>
      </c>
      <c r="I6">
        <f t="shared" si="2"/>
        <v>1.8950000000000002E-2</v>
      </c>
      <c r="J6">
        <f t="shared" si="3"/>
        <v>3.589E-4</v>
      </c>
      <c r="K6" s="4">
        <f t="shared" si="4"/>
        <v>0.58532000000000006</v>
      </c>
    </row>
    <row r="7" spans="1:11" x14ac:dyDescent="0.3">
      <c r="A7" s="3">
        <v>5</v>
      </c>
      <c r="B7">
        <v>0.80869999999999997</v>
      </c>
      <c r="C7">
        <v>0.75229999999999997</v>
      </c>
      <c r="D7">
        <v>0.79900000000000004</v>
      </c>
      <c r="E7">
        <v>0.77939999999999998</v>
      </c>
      <c r="F7">
        <v>0.78</v>
      </c>
      <c r="G7">
        <f t="shared" si="0"/>
        <v>0.80869999999999997</v>
      </c>
      <c r="H7">
        <f t="shared" si="1"/>
        <v>0.75229999999999997</v>
      </c>
      <c r="I7">
        <f t="shared" si="2"/>
        <v>2.1659999999999999E-2</v>
      </c>
      <c r="J7">
        <f t="shared" si="3"/>
        <v>4.6930000000000002E-4</v>
      </c>
      <c r="K7" s="4">
        <f t="shared" si="4"/>
        <v>0.78387999999999991</v>
      </c>
    </row>
    <row r="8" spans="1:11" x14ac:dyDescent="0.3">
      <c r="A8" s="3">
        <v>6</v>
      </c>
      <c r="B8">
        <v>0.61580000000000001</v>
      </c>
      <c r="C8">
        <v>0.59240000000000004</v>
      </c>
      <c r="D8">
        <v>0.57450000000000001</v>
      </c>
      <c r="E8">
        <v>0.60270000000000001</v>
      </c>
      <c r="F8">
        <v>0.62</v>
      </c>
      <c r="G8">
        <f t="shared" si="0"/>
        <v>0.62</v>
      </c>
      <c r="H8">
        <f t="shared" si="1"/>
        <v>0.57450000000000001</v>
      </c>
      <c r="I8">
        <f t="shared" si="2"/>
        <v>1.8429999999999998E-2</v>
      </c>
      <c r="J8">
        <f t="shared" si="3"/>
        <v>3.3980000000000002E-4</v>
      </c>
      <c r="K8" s="4">
        <f t="shared" si="4"/>
        <v>0.60108000000000006</v>
      </c>
    </row>
    <row r="9" spans="1:11" x14ac:dyDescent="0.3">
      <c r="A9" s="1" t="s">
        <v>23</v>
      </c>
      <c r="B9" s="2" t="s">
        <v>11</v>
      </c>
      <c r="C9" s="2" t="s">
        <v>12</v>
      </c>
      <c r="D9" s="2" t="s">
        <v>13</v>
      </c>
      <c r="E9" s="2" t="s">
        <v>14</v>
      </c>
      <c r="F9" s="2" t="s">
        <v>15</v>
      </c>
      <c r="G9" s="2" t="s">
        <v>6</v>
      </c>
      <c r="H9" s="2" t="s">
        <v>7</v>
      </c>
      <c r="I9" s="2" t="s">
        <v>8</v>
      </c>
      <c r="J9" s="2" t="s">
        <v>9</v>
      </c>
      <c r="K9" s="8" t="s">
        <v>10</v>
      </c>
    </row>
    <row r="10" spans="1:11" x14ac:dyDescent="0.3">
      <c r="A10" s="3">
        <v>0</v>
      </c>
      <c r="B10">
        <v>0.65659999999999996</v>
      </c>
      <c r="C10">
        <v>0.66259999999999997</v>
      </c>
      <c r="D10">
        <v>0.59799999999999998</v>
      </c>
      <c r="E10">
        <v>0.67069999999999996</v>
      </c>
      <c r="F10">
        <v>0.62</v>
      </c>
      <c r="G10">
        <f t="shared" si="0"/>
        <v>0.67069999999999996</v>
      </c>
      <c r="H10">
        <f t="shared" si="1"/>
        <v>0.59799999999999998</v>
      </c>
      <c r="I10">
        <f t="shared" ref="I10:I16" si="5">ROUND(_xlfn.STDEV.S(B10:F10), 5)</f>
        <v>3.1150000000000001E-2</v>
      </c>
      <c r="J10">
        <f t="shared" ref="J10:J16" si="6">ROUND(_xlfn.VAR.S(B10:F10), 7)</f>
        <v>9.701E-4</v>
      </c>
      <c r="K10" s="4">
        <f t="shared" ref="K10:K24" si="7">AVERAGE(B10:F10)</f>
        <v>0.64158000000000004</v>
      </c>
    </row>
    <row r="11" spans="1:11" x14ac:dyDescent="0.3">
      <c r="A11" s="3">
        <v>1</v>
      </c>
      <c r="B11">
        <v>0.63639999999999997</v>
      </c>
      <c r="C11">
        <v>0.56359999999999999</v>
      </c>
      <c r="D11">
        <v>0.63639999999999997</v>
      </c>
      <c r="E11">
        <v>0.56359999999999999</v>
      </c>
      <c r="F11">
        <v>0.56000000000000005</v>
      </c>
      <c r="G11">
        <f t="shared" si="0"/>
        <v>0.63639999999999997</v>
      </c>
      <c r="H11">
        <f t="shared" si="1"/>
        <v>0.56000000000000005</v>
      </c>
      <c r="I11">
        <f t="shared" si="5"/>
        <v>4.0559999999999999E-2</v>
      </c>
      <c r="J11">
        <f t="shared" si="6"/>
        <v>1.645E-3</v>
      </c>
      <c r="K11" s="4">
        <f t="shared" si="7"/>
        <v>0.59199999999999997</v>
      </c>
    </row>
    <row r="12" spans="1:11" x14ac:dyDescent="0.3">
      <c r="A12" s="3">
        <v>2</v>
      </c>
      <c r="B12">
        <v>0.54879999999999995</v>
      </c>
      <c r="C12">
        <v>0.44529999999999997</v>
      </c>
      <c r="D12">
        <v>0.498</v>
      </c>
      <c r="E12">
        <v>0.498</v>
      </c>
      <c r="F12">
        <v>0.53</v>
      </c>
      <c r="G12">
        <f t="shared" si="0"/>
        <v>0.54879999999999995</v>
      </c>
      <c r="H12">
        <f t="shared" si="1"/>
        <v>0.44529999999999997</v>
      </c>
      <c r="I12">
        <f t="shared" si="5"/>
        <v>3.9370000000000002E-2</v>
      </c>
      <c r="J12">
        <f t="shared" si="6"/>
        <v>1.5502000000000001E-3</v>
      </c>
      <c r="K12" s="4">
        <f t="shared" si="7"/>
        <v>0.50402000000000002</v>
      </c>
    </row>
    <row r="13" spans="1:11" x14ac:dyDescent="0.3">
      <c r="A13" s="3">
        <v>3</v>
      </c>
      <c r="B13">
        <v>0.87319999999999998</v>
      </c>
      <c r="C13">
        <v>0.85319999999999996</v>
      </c>
      <c r="D13">
        <v>0.85540000000000005</v>
      </c>
      <c r="E13">
        <v>0.85429999999999995</v>
      </c>
      <c r="F13">
        <v>0.87</v>
      </c>
      <c r="G13">
        <f t="shared" si="0"/>
        <v>0.87319999999999998</v>
      </c>
      <c r="H13">
        <f t="shared" si="1"/>
        <v>0.85319999999999996</v>
      </c>
      <c r="I13">
        <f t="shared" si="5"/>
        <v>9.5700000000000004E-3</v>
      </c>
      <c r="J13">
        <f t="shared" si="6"/>
        <v>9.1700000000000006E-5</v>
      </c>
      <c r="K13" s="4">
        <f t="shared" si="7"/>
        <v>0.86121999999999999</v>
      </c>
    </row>
    <row r="14" spans="1:11" x14ac:dyDescent="0.3">
      <c r="A14" s="3">
        <v>4</v>
      </c>
      <c r="B14">
        <v>0.53120000000000001</v>
      </c>
      <c r="C14">
        <v>0.4803</v>
      </c>
      <c r="D14">
        <v>0.52300000000000002</v>
      </c>
      <c r="E14">
        <v>0.52300000000000002</v>
      </c>
      <c r="F14">
        <v>0.53</v>
      </c>
      <c r="G14">
        <f t="shared" si="0"/>
        <v>0.53120000000000001</v>
      </c>
      <c r="H14">
        <f t="shared" si="1"/>
        <v>0.4803</v>
      </c>
      <c r="I14">
        <f t="shared" si="5"/>
        <v>2.1139999999999999E-2</v>
      </c>
      <c r="J14">
        <f t="shared" si="6"/>
        <v>4.4710000000000003E-4</v>
      </c>
      <c r="K14" s="4">
        <f t="shared" si="7"/>
        <v>0.51750000000000007</v>
      </c>
    </row>
    <row r="15" spans="1:11" x14ac:dyDescent="0.3">
      <c r="A15" s="3">
        <v>5</v>
      </c>
      <c r="B15">
        <v>0.79249999999999998</v>
      </c>
      <c r="C15">
        <v>0.8125</v>
      </c>
      <c r="D15">
        <v>0.76500000000000001</v>
      </c>
      <c r="E15">
        <v>0.79500000000000004</v>
      </c>
      <c r="F15">
        <v>0.79</v>
      </c>
      <c r="G15">
        <f t="shared" si="0"/>
        <v>0.8125</v>
      </c>
      <c r="H15">
        <f t="shared" si="1"/>
        <v>0.76500000000000001</v>
      </c>
      <c r="I15">
        <f t="shared" si="5"/>
        <v>1.7010000000000001E-2</v>
      </c>
      <c r="J15">
        <f t="shared" si="6"/>
        <v>2.8939999999999999E-4</v>
      </c>
      <c r="K15" s="4">
        <f t="shared" si="7"/>
        <v>0.79100000000000004</v>
      </c>
    </row>
    <row r="16" spans="1:11" x14ac:dyDescent="0.3">
      <c r="A16" s="3">
        <v>6</v>
      </c>
      <c r="B16">
        <v>0.69030000000000002</v>
      </c>
      <c r="C16">
        <v>0.7339</v>
      </c>
      <c r="D16">
        <v>0.76449999999999996</v>
      </c>
      <c r="E16">
        <v>0.72419999999999995</v>
      </c>
      <c r="F16">
        <v>0.7</v>
      </c>
      <c r="G16">
        <f t="shared" si="0"/>
        <v>0.76449999999999996</v>
      </c>
      <c r="H16">
        <f t="shared" si="1"/>
        <v>0.69030000000000002</v>
      </c>
      <c r="I16">
        <f t="shared" si="5"/>
        <v>2.9329999999999998E-2</v>
      </c>
      <c r="J16">
        <f t="shared" si="6"/>
        <v>8.5999999999999998E-4</v>
      </c>
      <c r="K16" s="4">
        <f t="shared" si="7"/>
        <v>0.72258</v>
      </c>
    </row>
    <row r="17" spans="1:11" x14ac:dyDescent="0.3">
      <c r="A17" s="1" t="s">
        <v>24</v>
      </c>
      <c r="B17" s="2" t="s">
        <v>16</v>
      </c>
      <c r="C17" s="2" t="s">
        <v>17</v>
      </c>
      <c r="D17" s="2" t="s">
        <v>18</v>
      </c>
      <c r="E17" s="2" t="s">
        <v>19</v>
      </c>
      <c r="F17" s="2" t="s">
        <v>20</v>
      </c>
      <c r="G17" s="2" t="s">
        <v>6</v>
      </c>
      <c r="H17" s="2" t="s">
        <v>7</v>
      </c>
      <c r="I17" s="2" t="s">
        <v>8</v>
      </c>
      <c r="J17" s="2" t="s">
        <v>9</v>
      </c>
      <c r="K17" s="8" t="s">
        <v>10</v>
      </c>
    </row>
    <row r="18" spans="1:11" x14ac:dyDescent="0.3">
      <c r="A18" s="3">
        <v>0</v>
      </c>
      <c r="B18">
        <v>0.62860000000000005</v>
      </c>
      <c r="C18">
        <v>0.60970000000000002</v>
      </c>
      <c r="D18">
        <v>0.62180000000000002</v>
      </c>
      <c r="E18">
        <v>0.63360000000000005</v>
      </c>
      <c r="F18">
        <v>0.61</v>
      </c>
      <c r="G18">
        <f t="shared" si="0"/>
        <v>0.63360000000000005</v>
      </c>
      <c r="H18">
        <f t="shared" si="1"/>
        <v>0.60970000000000002</v>
      </c>
      <c r="I18">
        <f t="shared" ref="I18:I24" si="8">ROUND(_xlfn.STDEV.S(B18:F18), 5)</f>
        <v>1.0789999999999999E-2</v>
      </c>
      <c r="J18">
        <f t="shared" ref="J18:J24" si="9">ROUND(_xlfn.VAR.S(B18:F18), 7)</f>
        <v>1.164E-4</v>
      </c>
      <c r="K18" s="4">
        <f t="shared" ref="K18" si="10">AVERAGE(B18:F18)</f>
        <v>0.62073999999999996</v>
      </c>
    </row>
    <row r="19" spans="1:11" x14ac:dyDescent="0.3">
      <c r="A19" s="3">
        <v>1</v>
      </c>
      <c r="B19">
        <v>0.67959999999999998</v>
      </c>
      <c r="C19">
        <v>0.52990000000000004</v>
      </c>
      <c r="D19">
        <v>0.64219999999999999</v>
      </c>
      <c r="E19">
        <v>0.67390000000000005</v>
      </c>
      <c r="F19">
        <v>0.6</v>
      </c>
      <c r="G19">
        <f t="shared" si="0"/>
        <v>0.67959999999999998</v>
      </c>
      <c r="H19">
        <f t="shared" si="1"/>
        <v>0.52990000000000004</v>
      </c>
      <c r="I19">
        <f t="shared" si="8"/>
        <v>6.1920000000000003E-2</v>
      </c>
      <c r="J19">
        <f t="shared" si="9"/>
        <v>3.8343000000000001E-3</v>
      </c>
      <c r="K19" s="4">
        <f t="shared" si="7"/>
        <v>0.62512000000000012</v>
      </c>
    </row>
    <row r="20" spans="1:11" x14ac:dyDescent="0.3">
      <c r="A20" s="3">
        <v>2</v>
      </c>
      <c r="B20">
        <v>0.57699999999999996</v>
      </c>
      <c r="C20">
        <v>0.49399999999999999</v>
      </c>
      <c r="D20">
        <v>0.54139999999999999</v>
      </c>
      <c r="E20">
        <v>0.54139999999999999</v>
      </c>
      <c r="F20">
        <v>0.55000000000000004</v>
      </c>
      <c r="G20">
        <f t="shared" si="0"/>
        <v>0.57699999999999996</v>
      </c>
      <c r="H20">
        <f t="shared" si="1"/>
        <v>0.49399999999999999</v>
      </c>
      <c r="I20">
        <f t="shared" si="8"/>
        <v>2.9940000000000001E-2</v>
      </c>
      <c r="J20">
        <f t="shared" si="9"/>
        <v>8.9650000000000005E-4</v>
      </c>
      <c r="K20" s="4">
        <f t="shared" si="7"/>
        <v>0.54076000000000002</v>
      </c>
    </row>
    <row r="21" spans="1:11" x14ac:dyDescent="0.3">
      <c r="A21" s="3">
        <v>3</v>
      </c>
      <c r="B21">
        <v>0.87509999999999999</v>
      </c>
      <c r="C21">
        <v>0.87060000000000004</v>
      </c>
      <c r="D21">
        <v>0.86309999999999998</v>
      </c>
      <c r="E21">
        <v>0.87029999999999996</v>
      </c>
      <c r="F21">
        <v>0.87</v>
      </c>
      <c r="G21">
        <f t="shared" si="0"/>
        <v>0.87509999999999999</v>
      </c>
      <c r="H21">
        <f t="shared" si="1"/>
        <v>0.86309999999999998</v>
      </c>
      <c r="I21">
        <f t="shared" si="8"/>
        <v>4.3E-3</v>
      </c>
      <c r="J21">
        <f t="shared" si="9"/>
        <v>1.8499999999999999E-5</v>
      </c>
      <c r="K21" s="4">
        <f t="shared" si="7"/>
        <v>0.86982000000000004</v>
      </c>
    </row>
    <row r="22" spans="1:11" x14ac:dyDescent="0.3">
      <c r="A22" s="3">
        <v>4</v>
      </c>
      <c r="B22">
        <v>0.55400000000000005</v>
      </c>
      <c r="C22">
        <v>0.54069999999999996</v>
      </c>
      <c r="D22">
        <v>0.54590000000000005</v>
      </c>
      <c r="E22">
        <v>0.54920000000000002</v>
      </c>
      <c r="F22">
        <v>0.56000000000000005</v>
      </c>
      <c r="G22">
        <f t="shared" si="0"/>
        <v>0.56000000000000005</v>
      </c>
      <c r="H22">
        <f t="shared" si="1"/>
        <v>0.54069999999999996</v>
      </c>
      <c r="I22">
        <f t="shared" si="8"/>
        <v>7.4200000000000004E-3</v>
      </c>
      <c r="J22">
        <f t="shared" si="9"/>
        <v>5.5000000000000002E-5</v>
      </c>
      <c r="K22" s="4">
        <f t="shared" si="7"/>
        <v>0.54996</v>
      </c>
    </row>
    <row r="23" spans="1:11" x14ac:dyDescent="0.3">
      <c r="A23" s="3">
        <v>5</v>
      </c>
      <c r="B23">
        <v>0.80049999999999999</v>
      </c>
      <c r="C23">
        <v>0.78120000000000001</v>
      </c>
      <c r="D23">
        <v>0.78159999999999996</v>
      </c>
      <c r="E23">
        <v>0.78710000000000002</v>
      </c>
      <c r="F23">
        <v>0.78</v>
      </c>
      <c r="G23">
        <f t="shared" si="0"/>
        <v>0.80049999999999999</v>
      </c>
      <c r="H23">
        <f t="shared" si="1"/>
        <v>0.78</v>
      </c>
      <c r="I23">
        <f t="shared" si="8"/>
        <v>8.5100000000000002E-3</v>
      </c>
      <c r="J23">
        <f t="shared" si="9"/>
        <v>7.25E-5</v>
      </c>
      <c r="K23" s="4">
        <f t="shared" si="7"/>
        <v>0.78608000000000011</v>
      </c>
    </row>
    <row r="24" spans="1:11" x14ac:dyDescent="0.3">
      <c r="A24" s="3">
        <v>6</v>
      </c>
      <c r="B24">
        <v>0.65100000000000002</v>
      </c>
      <c r="C24">
        <v>0.65559999999999996</v>
      </c>
      <c r="D24">
        <v>0.65610000000000002</v>
      </c>
      <c r="E24">
        <v>0.65790000000000004</v>
      </c>
      <c r="F24">
        <v>0.66</v>
      </c>
      <c r="G24">
        <f t="shared" si="0"/>
        <v>0.66</v>
      </c>
      <c r="H24">
        <f t="shared" si="1"/>
        <v>0.65100000000000002</v>
      </c>
      <c r="I24">
        <f t="shared" si="8"/>
        <v>3.3400000000000001E-3</v>
      </c>
      <c r="J24">
        <f t="shared" si="9"/>
        <v>1.1199999999999999E-5</v>
      </c>
      <c r="K24" s="4">
        <f t="shared" si="7"/>
        <v>0.65612000000000004</v>
      </c>
    </row>
    <row r="25" spans="1:11" x14ac:dyDescent="0.3">
      <c r="A25" s="1" t="s">
        <v>21</v>
      </c>
      <c r="B25" s="2"/>
      <c r="C25" s="2"/>
      <c r="D25" s="2"/>
      <c r="E25" s="2"/>
      <c r="F25" s="2"/>
      <c r="G25" s="2" t="s">
        <v>6</v>
      </c>
      <c r="H25" s="2" t="s">
        <v>7</v>
      </c>
      <c r="I25" s="2" t="s">
        <v>8</v>
      </c>
      <c r="J25" s="2" t="s">
        <v>9</v>
      </c>
      <c r="K25" s="8" t="s">
        <v>10</v>
      </c>
    </row>
    <row r="26" spans="1:11" x14ac:dyDescent="0.3">
      <c r="A26" s="5"/>
      <c r="B26" s="6">
        <f>ROUND(1 - (1095/3589), 3)</f>
        <v>0.69499999999999995</v>
      </c>
      <c r="C26" s="6">
        <f>ROUND(1 - (1163/3589), 3)</f>
        <v>0.67600000000000005</v>
      </c>
      <c r="D26" s="6">
        <f>ROUND(1 - (1136/3589), 3)</f>
        <v>0.68300000000000005</v>
      </c>
      <c r="E26" s="6">
        <f>ROUND(1 - (1118/3589), 3)</f>
        <v>0.68799999999999994</v>
      </c>
      <c r="F26" s="6">
        <f>ROUND(1 - (1225/3589), 3)</f>
        <v>0.65900000000000003</v>
      </c>
      <c r="G26" s="6">
        <f t="shared" ref="G26" si="11" xml:space="preserve"> MAX(B26,C26,D26,E26,F26)</f>
        <v>0.69499999999999995</v>
      </c>
      <c r="H26" s="6">
        <f t="shared" ref="H26" si="12" xml:space="preserve"> MIN(B26,B26:G26)</f>
        <v>0.65900000000000003</v>
      </c>
      <c r="I26" s="6">
        <f>ROUND(_xlfn.STDEV.S(B26:F26), 5)</f>
        <v>1.374E-2</v>
      </c>
      <c r="J26" s="6">
        <f>ROUND(_xlfn.VAR.S(B26:F26), 7)</f>
        <v>1.8870000000000001E-4</v>
      </c>
      <c r="K26" s="7">
        <f>AVERAGE(B26:F26)</f>
        <v>0.68019999999999992</v>
      </c>
    </row>
  </sheetData>
  <pageMargins left="0.7" right="0.7" top="0.75" bottom="0.75" header="0.3" footer="0.3"/>
  <ignoredErrors>
    <ignoredError sqref="D26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8AD05-BE5C-48AF-B1F9-D1634A6B4A46}">
  <dimension ref="A1:K26"/>
  <sheetViews>
    <sheetView topLeftCell="C1" workbookViewId="0">
      <selection activeCell="H28" sqref="H28"/>
    </sheetView>
  </sheetViews>
  <sheetFormatPr defaultRowHeight="14.4" x14ac:dyDescent="0.3"/>
  <cols>
    <col min="1" max="1" width="17" customWidth="1"/>
    <col min="2" max="2" width="21" customWidth="1"/>
    <col min="3" max="3" width="17.33203125" customWidth="1"/>
    <col min="4" max="4" width="18.109375" customWidth="1"/>
    <col min="5" max="5" width="20.44140625" customWidth="1"/>
    <col min="6" max="6" width="17.21875" customWidth="1"/>
    <col min="7" max="7" width="20.109375" customWidth="1"/>
    <col min="8" max="8" width="17.109375" customWidth="1"/>
    <col min="9" max="9" width="18.109375" customWidth="1"/>
    <col min="10" max="10" width="21.88671875" customWidth="1"/>
    <col min="11" max="11" width="17.33203125" customWidth="1"/>
  </cols>
  <sheetData>
    <row r="1" spans="1:11" x14ac:dyDescent="0.3">
      <c r="A1" s="1" t="s">
        <v>22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8" t="s">
        <v>10</v>
      </c>
    </row>
    <row r="2" spans="1:11" x14ac:dyDescent="0.3">
      <c r="A2" s="3">
        <v>0</v>
      </c>
      <c r="B2">
        <v>0.55000000000000004</v>
      </c>
      <c r="C2">
        <v>0.55410000000000004</v>
      </c>
      <c r="D2">
        <v>0.58799999999999997</v>
      </c>
      <c r="E2">
        <v>0.57289999999999996</v>
      </c>
      <c r="F2">
        <v>0.54620000000000002</v>
      </c>
      <c r="G2">
        <f xml:space="preserve"> MAX(B2,C2,D2,E2,F2)</f>
        <v>0.58799999999999997</v>
      </c>
      <c r="H2">
        <f xml:space="preserve"> MIN(B2,B2:G2)</f>
        <v>0.54620000000000002</v>
      </c>
      <c r="I2">
        <f>ROUND(_xlfn.STDEV.S(B2:F2), 5)</f>
        <v>1.7680000000000001E-2</v>
      </c>
      <c r="J2">
        <f>ROUND(_xlfn.VAR.S(B2:F2), 7)</f>
        <v>3.1260000000000001E-4</v>
      </c>
      <c r="K2" s="4">
        <f>AVERAGE(B2:F2)</f>
        <v>0.56223999999999985</v>
      </c>
    </row>
    <row r="3" spans="1:11" x14ac:dyDescent="0.3">
      <c r="A3" s="3">
        <v>1</v>
      </c>
      <c r="B3">
        <v>0.56999999999999995</v>
      </c>
      <c r="C3">
        <v>0.72729999999999995</v>
      </c>
      <c r="D3">
        <v>0.73809999999999998</v>
      </c>
      <c r="E3">
        <v>0.77780000000000005</v>
      </c>
      <c r="F3">
        <v>0.76319999999999999</v>
      </c>
      <c r="G3">
        <f t="shared" ref="G3:G24" si="0" xml:space="preserve"> MAX(B3,C3,D3,E3,F3)</f>
        <v>0.77780000000000005</v>
      </c>
      <c r="H3">
        <f t="shared" ref="H3:H24" si="1" xml:space="preserve"> MIN(B3,B3:G3)</f>
        <v>0.56999999999999995</v>
      </c>
      <c r="I3">
        <f t="shared" ref="I3:I8" si="2">ROUND(_xlfn.STDEV.S(B3:F3), 5)</f>
        <v>8.3629999999999996E-2</v>
      </c>
      <c r="J3">
        <f t="shared" ref="J3:J8" si="3">ROUND(_xlfn.VAR.S(B3:F3), 7)</f>
        <v>6.9940999999999996E-3</v>
      </c>
      <c r="K3" s="4">
        <f t="shared" ref="K3:K8" si="4">AVERAGE(B3:F3)</f>
        <v>0.71528000000000003</v>
      </c>
    </row>
    <row r="4" spans="1:11" x14ac:dyDescent="0.3">
      <c r="A4" s="3">
        <v>2</v>
      </c>
      <c r="B4">
        <v>0.54</v>
      </c>
      <c r="C4">
        <v>0.55730000000000002</v>
      </c>
      <c r="D4">
        <v>0.53080000000000005</v>
      </c>
      <c r="E4">
        <v>0.54459999999999997</v>
      </c>
      <c r="F4">
        <v>0.50119999999999998</v>
      </c>
      <c r="G4">
        <f t="shared" si="0"/>
        <v>0.55730000000000002</v>
      </c>
      <c r="H4">
        <f t="shared" si="1"/>
        <v>0.50119999999999998</v>
      </c>
      <c r="I4">
        <f t="shared" si="2"/>
        <v>2.1059999999999999E-2</v>
      </c>
      <c r="J4">
        <f t="shared" si="3"/>
        <v>4.4359999999999999E-4</v>
      </c>
      <c r="K4" s="4">
        <f t="shared" si="4"/>
        <v>0.53478000000000003</v>
      </c>
    </row>
    <row r="5" spans="1:11" x14ac:dyDescent="0.3">
      <c r="A5" s="3">
        <v>3</v>
      </c>
      <c r="B5">
        <v>0.83</v>
      </c>
      <c r="C5">
        <v>0.82909999999999995</v>
      </c>
      <c r="D5">
        <v>0.80869999999999997</v>
      </c>
      <c r="E5">
        <v>0.83260000000000001</v>
      </c>
      <c r="F5">
        <v>0.81869999999999998</v>
      </c>
      <c r="G5">
        <f t="shared" si="0"/>
        <v>0.83260000000000001</v>
      </c>
      <c r="H5">
        <f t="shared" si="1"/>
        <v>0.80869999999999997</v>
      </c>
      <c r="I5">
        <f t="shared" si="2"/>
        <v>9.9699999999999997E-3</v>
      </c>
      <c r="J5">
        <f t="shared" si="3"/>
        <v>9.9500000000000006E-5</v>
      </c>
      <c r="K5" s="4">
        <f t="shared" si="4"/>
        <v>0.82381999999999989</v>
      </c>
    </row>
    <row r="6" spans="1:11" x14ac:dyDescent="0.3">
      <c r="A6" s="3">
        <v>4</v>
      </c>
      <c r="B6">
        <v>0.54</v>
      </c>
      <c r="C6">
        <v>0.51690000000000003</v>
      </c>
      <c r="D6">
        <v>0.55559999999999998</v>
      </c>
      <c r="E6">
        <v>0.55510000000000004</v>
      </c>
      <c r="F6">
        <v>0.54359999999999997</v>
      </c>
      <c r="G6">
        <f t="shared" si="0"/>
        <v>0.55559999999999998</v>
      </c>
      <c r="H6">
        <f t="shared" si="1"/>
        <v>0.51690000000000003</v>
      </c>
      <c r="I6">
        <f t="shared" si="2"/>
        <v>1.575E-2</v>
      </c>
      <c r="J6">
        <f t="shared" si="3"/>
        <v>2.4820000000000002E-4</v>
      </c>
      <c r="K6" s="4">
        <f t="shared" si="4"/>
        <v>0.54224000000000006</v>
      </c>
    </row>
    <row r="7" spans="1:11" x14ac:dyDescent="0.3">
      <c r="A7" s="3">
        <v>5</v>
      </c>
      <c r="B7">
        <v>0.76</v>
      </c>
      <c r="C7">
        <v>0.75680000000000003</v>
      </c>
      <c r="D7">
        <v>0.72070000000000001</v>
      </c>
      <c r="E7">
        <v>0.74439999999999995</v>
      </c>
      <c r="F7">
        <v>0.73680000000000001</v>
      </c>
      <c r="G7">
        <f t="shared" si="0"/>
        <v>0.76</v>
      </c>
      <c r="H7">
        <f t="shared" si="1"/>
        <v>0.72070000000000001</v>
      </c>
      <c r="I7">
        <f t="shared" si="2"/>
        <v>1.592E-2</v>
      </c>
      <c r="J7">
        <f t="shared" si="3"/>
        <v>2.5359999999999998E-4</v>
      </c>
      <c r="K7" s="4">
        <f t="shared" si="4"/>
        <v>0.74373999999999996</v>
      </c>
    </row>
    <row r="8" spans="1:11" x14ac:dyDescent="0.3">
      <c r="A8" s="3">
        <v>6</v>
      </c>
      <c r="B8">
        <v>0.54</v>
      </c>
      <c r="C8">
        <v>0.55079999999999996</v>
      </c>
      <c r="D8">
        <v>0.55120000000000002</v>
      </c>
      <c r="E8">
        <v>0.54779999999999995</v>
      </c>
      <c r="F8">
        <v>0.53259999999999996</v>
      </c>
      <c r="G8">
        <f t="shared" si="0"/>
        <v>0.55120000000000002</v>
      </c>
      <c r="H8">
        <f t="shared" si="1"/>
        <v>0.53259999999999996</v>
      </c>
      <c r="I8">
        <f t="shared" si="2"/>
        <v>8.0199999999999994E-3</v>
      </c>
      <c r="J8">
        <f t="shared" si="3"/>
        <v>6.4300000000000004E-5</v>
      </c>
      <c r="K8" s="4">
        <f t="shared" si="4"/>
        <v>0.54447999999999996</v>
      </c>
    </row>
    <row r="9" spans="1:11" x14ac:dyDescent="0.3">
      <c r="A9" s="1" t="s">
        <v>23</v>
      </c>
      <c r="B9" s="2" t="s">
        <v>11</v>
      </c>
      <c r="C9" s="2" t="s">
        <v>12</v>
      </c>
      <c r="D9" s="2" t="s">
        <v>13</v>
      </c>
      <c r="E9" s="2" t="s">
        <v>14</v>
      </c>
      <c r="F9" s="2" t="s">
        <v>15</v>
      </c>
      <c r="G9" s="2" t="s">
        <v>6</v>
      </c>
      <c r="H9" s="2" t="s">
        <v>7</v>
      </c>
      <c r="I9" s="2" t="s">
        <v>8</v>
      </c>
      <c r="J9" s="2" t="s">
        <v>9</v>
      </c>
      <c r="K9" s="8" t="s">
        <v>10</v>
      </c>
    </row>
    <row r="10" spans="1:11" x14ac:dyDescent="0.3">
      <c r="A10" s="3">
        <v>0</v>
      </c>
      <c r="B10">
        <v>0.51</v>
      </c>
      <c r="C10">
        <v>0.58989999999999998</v>
      </c>
      <c r="D10">
        <v>0.55349999999999999</v>
      </c>
      <c r="E10">
        <v>0.55559999999999998</v>
      </c>
      <c r="F10">
        <v>0.56159999999999999</v>
      </c>
      <c r="G10">
        <f t="shared" si="0"/>
        <v>0.58989999999999998</v>
      </c>
      <c r="H10">
        <f t="shared" si="1"/>
        <v>0.51</v>
      </c>
      <c r="I10">
        <f t="shared" ref="I10:I16" si="5">ROUND(_xlfn.STDEV.S(B10:F10), 5)</f>
        <v>2.8660000000000001E-2</v>
      </c>
      <c r="J10">
        <f t="shared" ref="J10:J16" si="6">ROUND(_xlfn.VAR.S(B10:F10), 7)</f>
        <v>8.2129999999999996E-4</v>
      </c>
      <c r="K10" s="4">
        <f t="shared" ref="K10:K24" si="7">AVERAGE(B10:F10)</f>
        <v>0.55411999999999995</v>
      </c>
    </row>
    <row r="11" spans="1:11" x14ac:dyDescent="0.3">
      <c r="A11" s="3">
        <v>1</v>
      </c>
      <c r="B11">
        <v>0.61</v>
      </c>
      <c r="C11">
        <v>0.58179999999999998</v>
      </c>
      <c r="D11">
        <v>0.56359999999999999</v>
      </c>
      <c r="E11">
        <v>0.63639999999999997</v>
      </c>
      <c r="F11">
        <v>0.52729999999999999</v>
      </c>
      <c r="G11">
        <f t="shared" si="0"/>
        <v>0.63639999999999997</v>
      </c>
      <c r="H11">
        <f t="shared" si="1"/>
        <v>0.52729999999999999</v>
      </c>
      <c r="I11">
        <f t="shared" si="5"/>
        <v>4.2000000000000003E-2</v>
      </c>
      <c r="J11">
        <f t="shared" si="6"/>
        <v>1.7644E-3</v>
      </c>
      <c r="K11" s="4">
        <f t="shared" si="7"/>
        <v>0.58382000000000001</v>
      </c>
    </row>
    <row r="12" spans="1:11" x14ac:dyDescent="0.3">
      <c r="A12" s="3">
        <v>2</v>
      </c>
      <c r="B12">
        <v>0.49</v>
      </c>
      <c r="C12">
        <v>0.49409999999999998</v>
      </c>
      <c r="D12">
        <v>0.48830000000000001</v>
      </c>
      <c r="E12">
        <v>0.53710000000000002</v>
      </c>
      <c r="F12">
        <v>0.41599999999999998</v>
      </c>
      <c r="G12">
        <f t="shared" si="0"/>
        <v>0.53710000000000002</v>
      </c>
      <c r="H12">
        <f t="shared" si="1"/>
        <v>0.41599999999999998</v>
      </c>
      <c r="I12">
        <f t="shared" si="5"/>
        <v>4.3569999999999998E-2</v>
      </c>
      <c r="J12">
        <f t="shared" si="6"/>
        <v>1.8985E-3</v>
      </c>
      <c r="K12" s="4">
        <f t="shared" si="7"/>
        <v>0.48509999999999998</v>
      </c>
    </row>
    <row r="13" spans="1:11" x14ac:dyDescent="0.3">
      <c r="A13" s="3">
        <v>3</v>
      </c>
      <c r="B13">
        <v>0.85</v>
      </c>
      <c r="C13">
        <v>0.79869999999999997</v>
      </c>
      <c r="D13">
        <v>0.8276</v>
      </c>
      <c r="E13">
        <v>0.81869999999999998</v>
      </c>
      <c r="F13">
        <v>0.78869999999999996</v>
      </c>
      <c r="G13">
        <f t="shared" si="0"/>
        <v>0.85</v>
      </c>
      <c r="H13">
        <f t="shared" si="1"/>
        <v>0.78869999999999996</v>
      </c>
      <c r="I13">
        <f t="shared" si="5"/>
        <v>2.419E-2</v>
      </c>
      <c r="J13">
        <f t="shared" si="6"/>
        <v>5.8489999999999996E-4</v>
      </c>
      <c r="K13" s="4">
        <f t="shared" si="7"/>
        <v>0.81674000000000002</v>
      </c>
    </row>
    <row r="14" spans="1:11" x14ac:dyDescent="0.3">
      <c r="A14" s="3">
        <v>4</v>
      </c>
      <c r="B14">
        <v>0.5</v>
      </c>
      <c r="C14">
        <v>0.50329999999999997</v>
      </c>
      <c r="D14">
        <v>0.48520000000000002</v>
      </c>
      <c r="E14">
        <v>0.49669999999999997</v>
      </c>
      <c r="F14">
        <v>0.49180000000000001</v>
      </c>
      <c r="G14">
        <f t="shared" si="0"/>
        <v>0.50329999999999997</v>
      </c>
      <c r="H14">
        <f t="shared" si="1"/>
        <v>0.48520000000000002</v>
      </c>
      <c r="I14">
        <f t="shared" si="5"/>
        <v>7.11E-3</v>
      </c>
      <c r="J14">
        <f t="shared" si="6"/>
        <v>5.0599999999999997E-5</v>
      </c>
      <c r="K14" s="4">
        <f t="shared" si="7"/>
        <v>0.49539999999999995</v>
      </c>
    </row>
    <row r="15" spans="1:11" x14ac:dyDescent="0.3">
      <c r="A15" s="3">
        <v>5</v>
      </c>
      <c r="B15">
        <v>0.72</v>
      </c>
      <c r="C15">
        <v>0.77</v>
      </c>
      <c r="D15">
        <v>0.76749999999999996</v>
      </c>
      <c r="E15">
        <v>0.74250000000000005</v>
      </c>
      <c r="F15">
        <v>0.77</v>
      </c>
      <c r="G15">
        <f t="shared" si="0"/>
        <v>0.77</v>
      </c>
      <c r="H15">
        <f t="shared" si="1"/>
        <v>0.72</v>
      </c>
      <c r="I15">
        <f t="shared" si="5"/>
        <v>2.2259999999999999E-2</v>
      </c>
      <c r="J15">
        <f t="shared" si="6"/>
        <v>4.9560000000000001E-4</v>
      </c>
      <c r="K15" s="4">
        <f t="shared" si="7"/>
        <v>0.754</v>
      </c>
    </row>
    <row r="16" spans="1:11" x14ac:dyDescent="0.3">
      <c r="A16" s="3">
        <v>6</v>
      </c>
      <c r="B16">
        <v>0.65</v>
      </c>
      <c r="C16">
        <v>0.621</v>
      </c>
      <c r="D16">
        <v>0.65159999999999996</v>
      </c>
      <c r="E16">
        <v>0.64680000000000004</v>
      </c>
      <c r="F16">
        <v>0.67259999999999998</v>
      </c>
      <c r="G16">
        <f t="shared" si="0"/>
        <v>0.67259999999999998</v>
      </c>
      <c r="H16">
        <f t="shared" si="1"/>
        <v>0.621</v>
      </c>
      <c r="I16">
        <f t="shared" si="5"/>
        <v>1.8380000000000001E-2</v>
      </c>
      <c r="J16">
        <f t="shared" si="6"/>
        <v>3.3789999999999997E-4</v>
      </c>
      <c r="K16" s="4">
        <f t="shared" si="7"/>
        <v>0.64839999999999998</v>
      </c>
    </row>
    <row r="17" spans="1:11" x14ac:dyDescent="0.3">
      <c r="A17" s="1" t="s">
        <v>24</v>
      </c>
      <c r="B17" s="2" t="s">
        <v>16</v>
      </c>
      <c r="C17" s="2" t="s">
        <v>17</v>
      </c>
      <c r="D17" s="2" t="s">
        <v>18</v>
      </c>
      <c r="E17" s="2" t="s">
        <v>19</v>
      </c>
      <c r="F17" s="2" t="s">
        <v>20</v>
      </c>
      <c r="G17" s="2" t="s">
        <v>6</v>
      </c>
      <c r="H17" s="2" t="s">
        <v>7</v>
      </c>
      <c r="I17" s="2" t="s">
        <v>8</v>
      </c>
      <c r="J17" s="2" t="s">
        <v>9</v>
      </c>
      <c r="K17" s="8" t="s">
        <v>10</v>
      </c>
    </row>
    <row r="18" spans="1:11" x14ac:dyDescent="0.3">
      <c r="A18" s="3">
        <v>0</v>
      </c>
      <c r="B18">
        <v>0.53</v>
      </c>
      <c r="C18">
        <v>0.57140000000000002</v>
      </c>
      <c r="D18">
        <v>0.57020000000000004</v>
      </c>
      <c r="E18">
        <v>0.56410000000000005</v>
      </c>
      <c r="F18">
        <v>0.55379999999999996</v>
      </c>
      <c r="G18">
        <f t="shared" si="0"/>
        <v>0.57140000000000002</v>
      </c>
      <c r="H18">
        <f t="shared" si="1"/>
        <v>0.53</v>
      </c>
      <c r="I18">
        <f t="shared" ref="I18:I24" si="8">ROUND(_xlfn.STDEV.S(B18:F18), 5)</f>
        <v>1.7080000000000001E-2</v>
      </c>
      <c r="J18">
        <f t="shared" ref="J18:J24" si="9">ROUND(_xlfn.VAR.S(B18:F18), 7)</f>
        <v>2.9179999999999999E-4</v>
      </c>
      <c r="K18" s="4">
        <f t="shared" ref="K18" si="10">AVERAGE(B18:F18)</f>
        <v>0.55789999999999995</v>
      </c>
    </row>
    <row r="19" spans="1:11" x14ac:dyDescent="0.3">
      <c r="A19" s="3">
        <v>1</v>
      </c>
      <c r="B19">
        <v>0.59</v>
      </c>
      <c r="C19">
        <v>0.64649999999999996</v>
      </c>
      <c r="D19">
        <v>0.63919999999999999</v>
      </c>
      <c r="E19">
        <v>0.7</v>
      </c>
      <c r="F19">
        <v>0.62370000000000003</v>
      </c>
      <c r="G19">
        <f t="shared" si="0"/>
        <v>0.7</v>
      </c>
      <c r="H19">
        <f t="shared" si="1"/>
        <v>0.59</v>
      </c>
      <c r="I19">
        <f t="shared" si="8"/>
        <v>4.0030000000000003E-2</v>
      </c>
      <c r="J19">
        <f t="shared" si="9"/>
        <v>1.6021E-3</v>
      </c>
      <c r="K19" s="4">
        <f t="shared" si="7"/>
        <v>0.63988</v>
      </c>
    </row>
    <row r="20" spans="1:11" x14ac:dyDescent="0.3">
      <c r="A20" s="3">
        <v>2</v>
      </c>
      <c r="B20">
        <v>0.51</v>
      </c>
      <c r="C20">
        <v>0.52380000000000004</v>
      </c>
      <c r="D20">
        <v>0.50860000000000005</v>
      </c>
      <c r="E20">
        <v>0.54079999999999995</v>
      </c>
      <c r="F20">
        <v>0.4546</v>
      </c>
      <c r="G20">
        <f t="shared" si="0"/>
        <v>0.54079999999999995</v>
      </c>
      <c r="H20">
        <f t="shared" si="1"/>
        <v>0.4546</v>
      </c>
      <c r="I20">
        <f t="shared" si="8"/>
        <v>3.2329999999999998E-2</v>
      </c>
      <c r="J20">
        <f t="shared" si="9"/>
        <v>1.0451E-3</v>
      </c>
      <c r="K20" s="4">
        <f t="shared" si="7"/>
        <v>0.50756000000000001</v>
      </c>
    </row>
    <row r="21" spans="1:11" x14ac:dyDescent="0.3">
      <c r="A21" s="3">
        <v>3</v>
      </c>
      <c r="B21">
        <v>0.84</v>
      </c>
      <c r="C21">
        <v>0.81359999999999999</v>
      </c>
      <c r="D21">
        <v>0.81799999999999995</v>
      </c>
      <c r="E21">
        <v>0.8256</v>
      </c>
      <c r="F21">
        <v>0.8034</v>
      </c>
      <c r="G21">
        <f t="shared" si="0"/>
        <v>0.84</v>
      </c>
      <c r="H21">
        <f t="shared" si="1"/>
        <v>0.8034</v>
      </c>
      <c r="I21">
        <f t="shared" si="8"/>
        <v>1.371E-2</v>
      </c>
      <c r="J21">
        <f t="shared" si="9"/>
        <v>1.8799999999999999E-4</v>
      </c>
      <c r="K21" s="4">
        <f t="shared" si="7"/>
        <v>0.82011999999999996</v>
      </c>
    </row>
    <row r="22" spans="1:11" x14ac:dyDescent="0.3">
      <c r="A22" s="3">
        <v>4</v>
      </c>
      <c r="B22">
        <v>0.52</v>
      </c>
      <c r="C22">
        <v>0.51</v>
      </c>
      <c r="D22">
        <v>0.51800000000000002</v>
      </c>
      <c r="E22">
        <v>0.52429999999999999</v>
      </c>
      <c r="F22">
        <v>0.51639999999999997</v>
      </c>
      <c r="G22">
        <f t="shared" si="0"/>
        <v>0.52429999999999999</v>
      </c>
      <c r="H22">
        <f t="shared" si="1"/>
        <v>0.51</v>
      </c>
      <c r="I22">
        <f t="shared" si="8"/>
        <v>5.2399999999999999E-3</v>
      </c>
      <c r="J22">
        <f t="shared" si="9"/>
        <v>2.7500000000000001E-5</v>
      </c>
      <c r="K22" s="4">
        <f t="shared" si="7"/>
        <v>0.51774000000000009</v>
      </c>
    </row>
    <row r="23" spans="1:11" x14ac:dyDescent="0.3">
      <c r="A23" s="3">
        <v>5</v>
      </c>
      <c r="B23">
        <v>0.74</v>
      </c>
      <c r="C23">
        <v>0.76329999999999998</v>
      </c>
      <c r="D23">
        <v>0.74329999999999996</v>
      </c>
      <c r="E23">
        <v>0.74339999999999995</v>
      </c>
      <c r="F23">
        <v>0.75309999999999999</v>
      </c>
      <c r="G23">
        <f t="shared" si="0"/>
        <v>0.76329999999999998</v>
      </c>
      <c r="H23">
        <f t="shared" si="1"/>
        <v>0.74</v>
      </c>
      <c r="I23">
        <f t="shared" si="8"/>
        <v>9.5600000000000008E-3</v>
      </c>
      <c r="J23">
        <f t="shared" si="9"/>
        <v>9.1399999999999999E-5</v>
      </c>
      <c r="K23" s="4">
        <f t="shared" si="7"/>
        <v>0.74861999999999995</v>
      </c>
    </row>
    <row r="24" spans="1:11" x14ac:dyDescent="0.3">
      <c r="A24" s="3">
        <v>6</v>
      </c>
      <c r="B24">
        <v>0.59</v>
      </c>
      <c r="C24">
        <v>0.58379999999999999</v>
      </c>
      <c r="D24">
        <v>0.59719999999999995</v>
      </c>
      <c r="E24">
        <v>0.59319999999999995</v>
      </c>
      <c r="F24">
        <v>0.59440000000000004</v>
      </c>
      <c r="G24">
        <f t="shared" si="0"/>
        <v>0.59719999999999995</v>
      </c>
      <c r="H24">
        <f t="shared" si="1"/>
        <v>0.58379999999999999</v>
      </c>
      <c r="I24">
        <f t="shared" si="8"/>
        <v>5.13E-3</v>
      </c>
      <c r="J24">
        <f t="shared" si="9"/>
        <v>2.6299999999999999E-5</v>
      </c>
      <c r="K24" s="4">
        <f t="shared" si="7"/>
        <v>0.59171999999999991</v>
      </c>
    </row>
    <row r="25" spans="1:11" x14ac:dyDescent="0.3">
      <c r="A25" s="1" t="s">
        <v>21</v>
      </c>
      <c r="B25" s="2"/>
      <c r="C25" s="2"/>
      <c r="D25" s="2"/>
      <c r="E25" s="2"/>
      <c r="F25" s="2"/>
      <c r="G25" s="2" t="s">
        <v>6</v>
      </c>
      <c r="H25" s="2" t="s">
        <v>7</v>
      </c>
      <c r="I25" s="2" t="s">
        <v>8</v>
      </c>
      <c r="J25" s="2" t="s">
        <v>9</v>
      </c>
      <c r="K25" s="8" t="s">
        <v>10</v>
      </c>
    </row>
    <row r="26" spans="1:11" x14ac:dyDescent="0.3">
      <c r="A26" s="5"/>
      <c r="B26" s="6">
        <f>ROUND(1 - (1283/3589), 3)</f>
        <v>0.64300000000000002</v>
      </c>
      <c r="C26" s="6">
        <f>ROUND(1 - (1295/3589), 3)</f>
        <v>0.63900000000000001</v>
      </c>
      <c r="D26" s="6">
        <f>ROUND(1 - (1284/3589), 3)</f>
        <v>0.64200000000000002</v>
      </c>
      <c r="E26" s="6">
        <f>ROUND(1 - (1268/3589), 3)</f>
        <v>0.64700000000000002</v>
      </c>
      <c r="F26" s="6">
        <f>ROUND(1 - (1336/3589), 3)</f>
        <v>0.628</v>
      </c>
      <c r="G26" s="6">
        <f t="shared" ref="G26" si="11" xml:space="preserve"> MAX(B26,C26,D26,E26,F26)</f>
        <v>0.64700000000000002</v>
      </c>
      <c r="H26" s="6">
        <f t="shared" ref="H26" si="12" xml:space="preserve"> MIN(B26,B26:G26)</f>
        <v>0.628</v>
      </c>
      <c r="I26" s="6">
        <f>ROUND(_xlfn.STDEV.S(B26:F26), 5)</f>
        <v>7.1900000000000002E-3</v>
      </c>
      <c r="J26" s="6">
        <f>ROUND(_xlfn.VAR.S(B26:F26), 7)</f>
        <v>5.1700000000000003E-5</v>
      </c>
      <c r="K26" s="7">
        <f>AVERAGE(B26:F26)</f>
        <v>0.63979999999999992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Non - normalized data</vt:lpstr>
      <vt:lpstr>Non - augumented data</vt:lpstr>
      <vt:lpstr>No weight initialization</vt:lpstr>
      <vt:lpstr>augmented data</vt:lpstr>
      <vt:lpstr>Focal Loss, gamma = 2</vt:lpstr>
      <vt:lpstr>Focal Loss, gamma = 5</vt:lpstr>
      <vt:lpstr>Freeze 1 block</vt:lpstr>
      <vt:lpstr>Frezze 3 blocks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VU TUAN MINH</dc:creator>
  <cp:keywords/>
  <dc:description/>
  <cp:lastModifiedBy>Odd Even</cp:lastModifiedBy>
  <cp:revision/>
  <dcterms:created xsi:type="dcterms:W3CDTF">2023-07-01T09:39:00Z</dcterms:created>
  <dcterms:modified xsi:type="dcterms:W3CDTF">2023-07-04T02:37:51Z</dcterms:modified>
  <cp:category/>
  <cp:contentStatus/>
</cp:coreProperties>
</file>