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ropbox\Chris\_NAIT\_NET\PROJ2000 - Project\3 Project Templates\"/>
    </mc:Choice>
  </mc:AlternateContent>
  <xr:revisionPtr revIDLastSave="0" documentId="13_ncr:1_{8500C86E-BF78-4EB2-82DF-AE4ED45A585F}" xr6:coauthVersionLast="45" xr6:coauthVersionMax="45" xr10:uidLastSave="{00000000-0000-0000-0000-000000000000}"/>
  <bookViews>
    <workbookView xWindow="-120" yWindow="-120" windowWidth="29040" windowHeight="15840" xr2:uid="{C25E16D6-1C52-4295-9650-4EEF795CBA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7" i="1" l="1"/>
  <c r="E44" i="1"/>
  <c r="D46" i="1"/>
  <c r="D45" i="1"/>
  <c r="E32" i="1"/>
  <c r="E40" i="1"/>
  <c r="D34" i="1"/>
  <c r="D33" i="1"/>
  <c r="E36" i="1"/>
  <c r="E27" i="1"/>
  <c r="D38" i="1"/>
  <c r="D37" i="1"/>
  <c r="D31" i="1"/>
  <c r="D30" i="1"/>
  <c r="D29" i="1"/>
  <c r="D28" i="1"/>
  <c r="B29" i="1"/>
  <c r="D23" i="1"/>
  <c r="D24" i="1"/>
  <c r="D22" i="1"/>
  <c r="E21" i="1" s="1"/>
  <c r="D20" i="1"/>
  <c r="D19" i="1"/>
  <c r="D16" i="1"/>
  <c r="D15" i="1"/>
  <c r="D14" i="1"/>
  <c r="D18" i="1"/>
  <c r="D13" i="1"/>
  <c r="D12" i="1"/>
  <c r="D11" i="1"/>
  <c r="E4" i="1"/>
  <c r="D7" i="1"/>
  <c r="D6" i="1"/>
  <c r="D5" i="1"/>
  <c r="F44" i="1" l="1"/>
  <c r="F27" i="1"/>
  <c r="F10" i="1"/>
  <c r="F32" i="1"/>
  <c r="F36" i="1"/>
  <c r="F4" i="1"/>
  <c r="F17" i="1"/>
  <c r="F21" i="1"/>
  <c r="F40" i="1"/>
  <c r="E10" i="1"/>
  <c r="E17" i="1"/>
</calcChain>
</file>

<file path=xl/sharedStrings.xml><?xml version="1.0" encoding="utf-8"?>
<sst xmlns="http://schemas.openxmlformats.org/spreadsheetml/2006/main" count="48" uniqueCount="46">
  <si>
    <t># Units/Hrs.</t>
  </si>
  <si>
    <t>Cost/Unit/Hr.</t>
  </si>
  <si>
    <t>Subtotals</t>
  </si>
  <si>
    <t>% of Total</t>
  </si>
  <si>
    <t xml:space="preserve"> Project manager</t>
  </si>
  <si>
    <t xml:space="preserve"> Project team members</t>
  </si>
  <si>
    <t>Hardware</t>
  </si>
  <si>
    <t>Software</t>
  </si>
  <si>
    <t xml:space="preserve">Reserves </t>
  </si>
  <si>
    <t>Category Total</t>
  </si>
  <si>
    <t>Prepared by Chris Redford</t>
  </si>
  <si>
    <t>Network Infrastructure</t>
  </si>
  <si>
    <t>Routers</t>
  </si>
  <si>
    <t>L2 Switches</t>
  </si>
  <si>
    <t>L3 Switches</t>
  </si>
  <si>
    <t>Edge Firewall</t>
  </si>
  <si>
    <t>Site Firewalls</t>
  </si>
  <si>
    <t>Racks, Cable, Accessories</t>
  </si>
  <si>
    <t>Project Management Staff</t>
  </si>
  <si>
    <t xml:space="preserve">   Contractors (Cabling, Software Customization)</t>
  </si>
  <si>
    <t>NAIT Tech Migration Project - Sample Budget</t>
  </si>
  <si>
    <t>Server Infrastructure</t>
  </si>
  <si>
    <t>Blade Servers + Chassis</t>
  </si>
  <si>
    <t>Drive Array + Drives</t>
  </si>
  <si>
    <t>PC Users - PC +  2 Monitors</t>
  </si>
  <si>
    <t>Mobile Users - Laptop + Extra Monitor + Docking Station</t>
  </si>
  <si>
    <t>Client Infrastructure</t>
  </si>
  <si>
    <t>Tablet Users - MS Surface + 1 Hand Cases</t>
  </si>
  <si>
    <t>On-Prem Operating Systems - Windows 2019 Standard</t>
  </si>
  <si>
    <t>On-Prem Operating Systems - Windows 10 Pro</t>
  </si>
  <si>
    <t xml:space="preserve">Microsoft 365 Premium Licensing </t>
  </si>
  <si>
    <t>Misc Software Licensing (Adobe, Winzip, Database)</t>
  </si>
  <si>
    <t>Licensing</t>
  </si>
  <si>
    <t>Construction / Renovation</t>
  </si>
  <si>
    <t xml:space="preserve">Labour </t>
  </si>
  <si>
    <t>Materials</t>
  </si>
  <si>
    <t>Training and Support</t>
  </si>
  <si>
    <t>IT Skills Training</t>
  </si>
  <si>
    <t>User Training</t>
  </si>
  <si>
    <t>AWS</t>
  </si>
  <si>
    <t>Azure</t>
  </si>
  <si>
    <t>Cloud Access / Licensing / Data Storage</t>
  </si>
  <si>
    <t>Contingency Reserves (Known Unknowns) 10%</t>
  </si>
  <si>
    <t>Management Reserves (Unknown unknowns) 5%</t>
  </si>
  <si>
    <r>
      <t>Total Project Cost Estimate</t>
    </r>
    <r>
      <rPr>
        <sz val="14"/>
        <color theme="1"/>
        <rFont val="Century Gothic"/>
        <family val="2"/>
      </rPr>
      <t xml:space="preserve"> - </t>
    </r>
    <r>
      <rPr>
        <sz val="12"/>
        <color theme="1"/>
        <rFont val="Century Gothic"/>
        <family val="2"/>
      </rPr>
      <t>Does Not Include Reserves</t>
    </r>
  </si>
  <si>
    <t>This Spreadsheet needs to be modified to fit your project details, add / remove items and if you cannot get get the formulas to work for you ask for assistance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</si>
</sst>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20"/>
      <color rgb="FF0000FF"/>
      <name val="Century Gothic"/>
      <family val="2"/>
    </font>
    <font>
      <sz val="12"/>
      <color theme="1"/>
      <name val="Century Gothic"/>
      <family val="2"/>
    </font>
    <font>
      <sz val="12"/>
      <color theme="1"/>
      <name val="Calibri"/>
      <family val="2"/>
      <scheme val="minor"/>
    </font>
    <font>
      <b/>
      <sz val="12"/>
      <color theme="1"/>
      <name val="Century Gothic"/>
      <family val="2"/>
    </font>
    <font>
      <b/>
      <sz val="12"/>
      <color rgb="FF0000FF"/>
      <name val="Century Gothic"/>
      <family val="2"/>
    </font>
    <font>
      <b/>
      <sz val="14"/>
      <color rgb="FF0000FF"/>
      <name val="Century Gothic"/>
      <family val="2"/>
    </font>
    <font>
      <sz val="14"/>
      <color theme="1"/>
      <name val="Century Gothic"/>
      <family val="2"/>
    </font>
    <font>
      <b/>
      <sz val="14"/>
      <color theme="1"/>
      <name val="Century Gothic"/>
      <family val="2"/>
    </font>
    <font>
      <sz val="10"/>
      <color theme="0"/>
      <name val="Century Gothic"/>
      <family val="2"/>
    </font>
    <font>
      <sz val="10"/>
      <color theme="0" tint="-0.14999847407452621"/>
      <name val="Century Gothic"/>
      <family val="2"/>
    </font>
    <font>
      <b/>
      <sz val="18"/>
      <color theme="0"/>
      <name val="Century Gothic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 indent="1"/>
    </xf>
    <xf numFmtId="0" fontId="3" fillId="0" borderId="0" xfId="0" applyFont="1" applyAlignment="1">
      <alignment horizontal="center"/>
    </xf>
    <xf numFmtId="6" fontId="3" fillId="0" borderId="0" xfId="0" applyNumberFormat="1" applyFont="1" applyAlignment="1">
      <alignment horizontal="center"/>
    </xf>
    <xf numFmtId="9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left" indent="1"/>
    </xf>
    <xf numFmtId="0" fontId="3" fillId="0" borderId="0" xfId="0" applyFont="1" applyAlignment="1">
      <alignment horizontal="left" indent="2"/>
    </xf>
    <xf numFmtId="0" fontId="6" fillId="0" borderId="0" xfId="0" applyFont="1"/>
    <xf numFmtId="6" fontId="5" fillId="0" borderId="0" xfId="0" applyNumberFormat="1" applyFont="1" applyAlignment="1">
      <alignment horizontal="center"/>
    </xf>
    <xf numFmtId="8" fontId="3" fillId="0" borderId="0" xfId="0" applyNumberFormat="1" applyFont="1" applyAlignment="1">
      <alignment horizontal="center"/>
    </xf>
    <xf numFmtId="0" fontId="7" fillId="0" borderId="0" xfId="0" applyFont="1"/>
    <xf numFmtId="0" fontId="9" fillId="0" borderId="0" xfId="0" applyFont="1" applyAlignment="1">
      <alignment horizontal="center"/>
    </xf>
    <xf numFmtId="6" fontId="9" fillId="0" borderId="0" xfId="0" applyNumberFormat="1" applyFont="1" applyAlignment="1">
      <alignment horizontal="center"/>
    </xf>
    <xf numFmtId="0" fontId="10" fillId="0" borderId="0" xfId="0" applyFont="1"/>
    <xf numFmtId="0" fontId="11" fillId="0" borderId="0" xfId="0" applyFont="1"/>
    <xf numFmtId="9" fontId="5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12" fillId="3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1266825</xdr:colOff>
      <xdr:row>0</xdr:row>
      <xdr:rowOff>114301</xdr:rowOff>
    </xdr:from>
    <xdr:to>
      <xdr:col>5</xdr:col>
      <xdr:colOff>314327</xdr:colOff>
      <xdr:row>0</xdr:row>
      <xdr:rowOff>476250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50381A-89A2-4923-B967-3D47F7E127E5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029575" y="114301"/>
          <a:ext cx="314325" cy="361949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504825</xdr:colOff>
      <xdr:row>0</xdr:row>
      <xdr:rowOff>85726</xdr:rowOff>
    </xdr:from>
    <xdr:to>
      <xdr:col>0</xdr:col>
      <xdr:colOff>819150</xdr:colOff>
      <xdr:row>0</xdr:row>
      <xdr:rowOff>447675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677EB3B8-9E5D-4554-907D-804BDA461DA8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04825" y="85726"/>
          <a:ext cx="314325" cy="36194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4313E-EBF8-45DE-A3CB-31041D8FB1F6}">
  <dimension ref="A1:X56"/>
  <sheetViews>
    <sheetView tabSelected="1" zoomScale="115" zoomScaleNormal="115" workbookViewId="0">
      <selection activeCell="I18" sqref="I18"/>
    </sheetView>
  </sheetViews>
  <sheetFormatPr defaultRowHeight="15" x14ac:dyDescent="0.25"/>
  <cols>
    <col min="1" max="1" width="66.5703125" bestFit="1" customWidth="1"/>
    <col min="2" max="2" width="12.85546875" bestFit="1" customWidth="1"/>
    <col min="3" max="4" width="14.85546875" bestFit="1" customWidth="1"/>
    <col min="5" max="5" width="17.5703125" bestFit="1" customWidth="1"/>
    <col min="6" max="6" width="11.5703125" bestFit="1" customWidth="1"/>
  </cols>
  <sheetData>
    <row r="1" spans="1:24" ht="41.25" customHeight="1" x14ac:dyDescent="0.35">
      <c r="A1" s="22" t="s">
        <v>20</v>
      </c>
      <c r="B1" s="22"/>
      <c r="C1" s="22"/>
      <c r="D1" s="22"/>
      <c r="E1" s="22"/>
      <c r="F1" s="22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</row>
    <row r="2" spans="1:24" ht="16.5" x14ac:dyDescent="0.3">
      <c r="A2" s="20" t="s">
        <v>10</v>
      </c>
      <c r="B2" s="1"/>
      <c r="C2" s="1"/>
      <c r="D2" s="1"/>
      <c r="E2" s="1"/>
      <c r="F2" s="1"/>
      <c r="G2" s="23" t="s">
        <v>45</v>
      </c>
      <c r="H2" s="23"/>
      <c r="I2" s="23"/>
      <c r="J2" s="23"/>
      <c r="K2" s="2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</row>
    <row r="3" spans="1:24" ht="17.25" customHeight="1" x14ac:dyDescent="0.3">
      <c r="A3" s="19" t="s">
        <v>10</v>
      </c>
      <c r="B3" s="4" t="s">
        <v>0</v>
      </c>
      <c r="C3" s="4" t="s">
        <v>1</v>
      </c>
      <c r="D3" s="4" t="s">
        <v>2</v>
      </c>
      <c r="E3" s="4" t="s">
        <v>9</v>
      </c>
      <c r="F3" s="4" t="s">
        <v>3</v>
      </c>
      <c r="G3" s="23"/>
      <c r="H3" s="23"/>
      <c r="I3" s="23"/>
      <c r="J3" s="23"/>
      <c r="K3" s="23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</row>
    <row r="4" spans="1:24" ht="17.25" x14ac:dyDescent="0.3">
      <c r="A4" s="13" t="s">
        <v>18</v>
      </c>
      <c r="B4" s="6"/>
      <c r="C4" s="6"/>
      <c r="D4" s="6"/>
      <c r="E4" s="14">
        <f>SUM(D5:D7)</f>
        <v>250000</v>
      </c>
      <c r="F4" s="21">
        <f>E4/$E$47</f>
        <v>0.22695808084246841</v>
      </c>
      <c r="G4" s="23"/>
      <c r="H4" s="23"/>
      <c r="I4" s="23"/>
      <c r="J4" s="23"/>
      <c r="K4" s="23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</row>
    <row r="5" spans="1:24" ht="17.25" x14ac:dyDescent="0.3">
      <c r="A5" s="5" t="s">
        <v>4</v>
      </c>
      <c r="B5" s="6">
        <v>960</v>
      </c>
      <c r="C5" s="7">
        <v>100</v>
      </c>
      <c r="D5" s="7">
        <f>B5*C5</f>
        <v>96000</v>
      </c>
      <c r="E5" s="6"/>
      <c r="F5" s="6"/>
      <c r="G5" s="23"/>
      <c r="H5" s="23"/>
      <c r="I5" s="23"/>
      <c r="J5" s="23"/>
      <c r="K5" s="23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</row>
    <row r="6" spans="1:24" ht="17.25" x14ac:dyDescent="0.3">
      <c r="A6" s="5" t="s">
        <v>5</v>
      </c>
      <c r="B6" s="6">
        <v>1920</v>
      </c>
      <c r="C6" s="7">
        <v>75</v>
      </c>
      <c r="D6" s="7">
        <f>B6*C6</f>
        <v>144000</v>
      </c>
      <c r="E6" s="6"/>
      <c r="F6" s="6"/>
      <c r="G6" s="23"/>
      <c r="H6" s="23"/>
      <c r="I6" s="23"/>
      <c r="J6" s="23"/>
      <c r="K6" s="23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</row>
    <row r="7" spans="1:24" ht="17.25" x14ac:dyDescent="0.3">
      <c r="A7" s="2" t="s">
        <v>19</v>
      </c>
      <c r="B7" s="6">
        <v>100</v>
      </c>
      <c r="C7" s="7">
        <v>100</v>
      </c>
      <c r="D7" s="7">
        <f>B7*C7</f>
        <v>10000</v>
      </c>
      <c r="E7" s="6"/>
      <c r="F7" s="6"/>
      <c r="G7" s="23"/>
      <c r="H7" s="23"/>
      <c r="I7" s="23"/>
      <c r="J7" s="23"/>
      <c r="K7" s="23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</row>
    <row r="8" spans="1:24" ht="17.25" x14ac:dyDescent="0.3">
      <c r="A8" s="2"/>
      <c r="B8" s="6"/>
      <c r="C8" s="6"/>
      <c r="D8" s="7"/>
      <c r="E8" s="6"/>
      <c r="F8" s="6"/>
      <c r="G8" s="23"/>
      <c r="H8" s="23"/>
      <c r="I8" s="23"/>
      <c r="J8" s="23"/>
      <c r="K8" s="23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</row>
    <row r="9" spans="1:24" ht="17.25" x14ac:dyDescent="0.3">
      <c r="A9" s="13" t="s">
        <v>6</v>
      </c>
      <c r="B9" s="6"/>
      <c r="C9" s="6"/>
      <c r="D9" s="6"/>
      <c r="F9" s="8"/>
      <c r="G9" s="23"/>
      <c r="H9" s="23"/>
      <c r="I9" s="23"/>
      <c r="J9" s="23"/>
      <c r="K9" s="2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</row>
    <row r="10" spans="1:24" ht="17.25" x14ac:dyDescent="0.3">
      <c r="A10" s="11" t="s">
        <v>11</v>
      </c>
      <c r="B10" s="6"/>
      <c r="C10" s="6"/>
      <c r="D10" s="6"/>
      <c r="E10" s="14">
        <f>SUM(D11:D16)</f>
        <v>80000</v>
      </c>
      <c r="F10" s="21">
        <f>E10/$E$47</f>
        <v>7.2626585869589894E-2</v>
      </c>
      <c r="G10" s="23"/>
      <c r="H10" s="23"/>
      <c r="I10" s="23"/>
      <c r="J10" s="23"/>
      <c r="K10" s="2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</row>
    <row r="11" spans="1:24" ht="17.25" x14ac:dyDescent="0.3">
      <c r="A11" s="12" t="s">
        <v>12</v>
      </c>
      <c r="B11" s="6">
        <v>3</v>
      </c>
      <c r="C11" s="7">
        <v>5000</v>
      </c>
      <c r="D11" s="7">
        <f>B11*C11</f>
        <v>15000</v>
      </c>
      <c r="E11" s="7"/>
      <c r="F11" s="8"/>
      <c r="G11" s="23"/>
      <c r="H11" s="23"/>
      <c r="I11" s="23"/>
      <c r="J11" s="23"/>
      <c r="K11" s="2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</row>
    <row r="12" spans="1:24" ht="17.25" x14ac:dyDescent="0.3">
      <c r="A12" s="12" t="s">
        <v>13</v>
      </c>
      <c r="B12" s="6">
        <v>6</v>
      </c>
      <c r="C12" s="7">
        <v>4000</v>
      </c>
      <c r="D12" s="7">
        <f>B12*C12</f>
        <v>24000</v>
      </c>
      <c r="E12" s="7"/>
      <c r="F12" s="8"/>
      <c r="G12" s="23"/>
      <c r="H12" s="23"/>
      <c r="I12" s="23"/>
      <c r="J12" s="23"/>
      <c r="K12" s="2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</row>
    <row r="13" spans="1:24" ht="17.25" x14ac:dyDescent="0.3">
      <c r="A13" s="12" t="s">
        <v>14</v>
      </c>
      <c r="B13" s="6">
        <v>3</v>
      </c>
      <c r="C13" s="7">
        <v>6000</v>
      </c>
      <c r="D13" s="7">
        <f>B13*C13</f>
        <v>18000</v>
      </c>
      <c r="E13" s="7"/>
      <c r="F13" s="8"/>
      <c r="G13" s="2"/>
      <c r="H13" s="2"/>
      <c r="I13" s="2"/>
      <c r="J13" s="2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</row>
    <row r="14" spans="1:24" ht="17.25" x14ac:dyDescent="0.3">
      <c r="A14" s="12" t="s">
        <v>15</v>
      </c>
      <c r="B14" s="6">
        <v>1</v>
      </c>
      <c r="C14" s="7">
        <v>8000</v>
      </c>
      <c r="D14" s="7">
        <f t="shared" ref="D14:D24" si="0">B14*C14</f>
        <v>8000</v>
      </c>
      <c r="E14" s="7"/>
      <c r="F14" s="8"/>
      <c r="G14" s="2"/>
      <c r="H14" s="2"/>
      <c r="I14" s="2"/>
      <c r="J14" s="2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</row>
    <row r="15" spans="1:24" ht="17.25" x14ac:dyDescent="0.3">
      <c r="A15" s="12" t="s">
        <v>16</v>
      </c>
      <c r="B15" s="6">
        <v>3</v>
      </c>
      <c r="C15" s="7">
        <v>3000</v>
      </c>
      <c r="D15" s="7">
        <f t="shared" si="0"/>
        <v>9000</v>
      </c>
      <c r="E15" s="7"/>
      <c r="F15" s="8"/>
      <c r="G15" s="2"/>
      <c r="H15" s="2"/>
      <c r="I15" s="2"/>
      <c r="J15" s="2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</row>
    <row r="16" spans="1:24" ht="17.25" x14ac:dyDescent="0.3">
      <c r="A16" s="12" t="s">
        <v>17</v>
      </c>
      <c r="B16" s="6">
        <v>1</v>
      </c>
      <c r="C16" s="7">
        <v>6000</v>
      </c>
      <c r="D16" s="7">
        <f t="shared" si="0"/>
        <v>6000</v>
      </c>
      <c r="E16" s="7"/>
      <c r="F16" s="8"/>
      <c r="G16" s="2"/>
      <c r="H16" s="2"/>
      <c r="I16" s="2"/>
      <c r="J16" s="2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</row>
    <row r="17" spans="1:24" ht="17.25" x14ac:dyDescent="0.3">
      <c r="A17" s="11" t="s">
        <v>21</v>
      </c>
      <c r="B17" s="6"/>
      <c r="C17" s="7"/>
      <c r="D17" s="7"/>
      <c r="E17" s="14">
        <f>SUM(D18:D20)</f>
        <v>206000</v>
      </c>
      <c r="F17" s="21">
        <f>E17/$E$47</f>
        <v>0.18701345861419397</v>
      </c>
      <c r="G17" s="2"/>
      <c r="H17" s="2"/>
      <c r="I17" s="2"/>
      <c r="J17" s="2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</row>
    <row r="18" spans="1:24" ht="17.25" x14ac:dyDescent="0.3">
      <c r="A18" s="12" t="s">
        <v>22</v>
      </c>
      <c r="B18" s="6">
        <v>2</v>
      </c>
      <c r="C18" s="7">
        <v>60000</v>
      </c>
      <c r="D18" s="7">
        <f t="shared" si="0"/>
        <v>120000</v>
      </c>
      <c r="E18" s="6"/>
      <c r="F18" s="6"/>
      <c r="G18" s="2"/>
      <c r="H18" s="2"/>
      <c r="I18" s="2"/>
      <c r="J18" s="2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</row>
    <row r="19" spans="1:24" ht="17.25" x14ac:dyDescent="0.3">
      <c r="A19" s="12" t="s">
        <v>23</v>
      </c>
      <c r="B19" s="6">
        <v>2</v>
      </c>
      <c r="C19" s="7">
        <v>40000</v>
      </c>
      <c r="D19" s="7">
        <f t="shared" si="0"/>
        <v>80000</v>
      </c>
      <c r="E19" s="6"/>
      <c r="F19" s="6"/>
      <c r="G19" s="2"/>
      <c r="H19" s="2"/>
      <c r="I19" s="2"/>
      <c r="J19" s="2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</row>
    <row r="20" spans="1:24" ht="17.25" x14ac:dyDescent="0.3">
      <c r="A20" s="12" t="s">
        <v>17</v>
      </c>
      <c r="B20" s="6">
        <v>1</v>
      </c>
      <c r="C20" s="7">
        <v>6000</v>
      </c>
      <c r="D20" s="7">
        <f t="shared" si="0"/>
        <v>6000</v>
      </c>
      <c r="E20" s="6"/>
      <c r="F20" s="6"/>
      <c r="G20" s="2"/>
      <c r="H20" s="2"/>
      <c r="I20" s="2"/>
      <c r="J20" s="2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</row>
    <row r="21" spans="1:24" ht="17.25" x14ac:dyDescent="0.3">
      <c r="A21" s="11" t="s">
        <v>26</v>
      </c>
      <c r="B21" s="6"/>
      <c r="C21" s="7"/>
      <c r="D21" s="7"/>
      <c r="E21" s="14">
        <f>SUM(D22:D24)</f>
        <v>382500</v>
      </c>
      <c r="F21" s="21">
        <f>E21/$E$47</f>
        <v>0.34724586368897664</v>
      </c>
      <c r="G21" s="2"/>
      <c r="H21" s="2"/>
      <c r="I21" s="2"/>
      <c r="J21" s="2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</row>
    <row r="22" spans="1:24" ht="17.25" x14ac:dyDescent="0.3">
      <c r="A22" s="12" t="s">
        <v>24</v>
      </c>
      <c r="B22" s="6">
        <v>175</v>
      </c>
      <c r="C22" s="7">
        <v>1500</v>
      </c>
      <c r="D22" s="7">
        <f t="shared" si="0"/>
        <v>262500</v>
      </c>
      <c r="E22" s="6"/>
      <c r="F22" s="6"/>
      <c r="G22" s="2"/>
      <c r="H22" s="2"/>
      <c r="I22" s="2"/>
      <c r="J22" s="2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</row>
    <row r="23" spans="1:24" ht="17.25" x14ac:dyDescent="0.3">
      <c r="A23" s="12" t="s">
        <v>25</v>
      </c>
      <c r="B23" s="6">
        <v>65</v>
      </c>
      <c r="C23" s="7">
        <v>1200</v>
      </c>
      <c r="D23" s="7">
        <f t="shared" si="0"/>
        <v>78000</v>
      </c>
      <c r="E23" s="6"/>
      <c r="F23" s="6"/>
      <c r="G23" s="2"/>
      <c r="H23" s="2"/>
      <c r="I23" s="2"/>
      <c r="J23" s="2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</row>
    <row r="24" spans="1:24" ht="17.25" x14ac:dyDescent="0.3">
      <c r="A24" s="12" t="s">
        <v>27</v>
      </c>
      <c r="B24" s="6">
        <v>35</v>
      </c>
      <c r="C24" s="7">
        <v>1200</v>
      </c>
      <c r="D24" s="7">
        <f t="shared" si="0"/>
        <v>42000</v>
      </c>
      <c r="E24" s="6"/>
      <c r="F24" s="6"/>
      <c r="G24" s="2"/>
      <c r="H24" s="2"/>
      <c r="I24" s="2"/>
      <c r="J24" s="2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</row>
    <row r="25" spans="1:24" ht="17.25" x14ac:dyDescent="0.3">
      <c r="B25" s="6"/>
      <c r="C25" s="7"/>
      <c r="D25" s="7"/>
      <c r="E25" s="6"/>
      <c r="F25" s="6"/>
      <c r="G25" s="2"/>
      <c r="H25" s="2"/>
      <c r="I25" s="2"/>
      <c r="J25" s="2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</row>
    <row r="26" spans="1:24" ht="17.25" x14ac:dyDescent="0.3">
      <c r="A26" s="13" t="s">
        <v>7</v>
      </c>
      <c r="B26" s="6"/>
      <c r="C26" s="7"/>
      <c r="D26" s="7"/>
      <c r="E26" s="6"/>
      <c r="F26" s="6"/>
      <c r="G26" s="2"/>
      <c r="H26" s="2"/>
      <c r="I26" s="2"/>
      <c r="J26" s="2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</row>
    <row r="27" spans="1:24" ht="17.25" x14ac:dyDescent="0.3">
      <c r="A27" s="11" t="s">
        <v>32</v>
      </c>
      <c r="B27" s="6"/>
      <c r="C27" s="7"/>
      <c r="D27" s="7"/>
      <c r="E27" s="14">
        <f>SUM(D28:D31)</f>
        <v>94625</v>
      </c>
      <c r="F27" s="21">
        <f>E27/$E$47</f>
        <v>8.5903633598874291E-2</v>
      </c>
      <c r="G27" s="2"/>
      <c r="H27" s="2"/>
      <c r="I27" s="2"/>
      <c r="J27" s="2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</row>
    <row r="28" spans="1:24" ht="17.25" x14ac:dyDescent="0.3">
      <c r="A28" s="12" t="s">
        <v>28</v>
      </c>
      <c r="B28" s="6">
        <v>10</v>
      </c>
      <c r="C28" s="7">
        <v>1000</v>
      </c>
      <c r="D28" s="7">
        <f>B28*C28</f>
        <v>10000</v>
      </c>
      <c r="F28" s="8"/>
      <c r="G28" s="2"/>
      <c r="H28" s="2"/>
      <c r="I28" s="2"/>
      <c r="J28" s="2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</row>
    <row r="29" spans="1:24" ht="17.25" x14ac:dyDescent="0.3">
      <c r="A29" s="12" t="s">
        <v>29</v>
      </c>
      <c r="B29" s="6">
        <f>SUM(B22:B24)</f>
        <v>275</v>
      </c>
      <c r="C29" s="7">
        <v>175</v>
      </c>
      <c r="D29" s="7">
        <f>B29*C29</f>
        <v>48125</v>
      </c>
      <c r="E29" s="7"/>
      <c r="F29" s="8"/>
      <c r="G29" s="2"/>
      <c r="H29" s="2"/>
      <c r="I29" s="2"/>
      <c r="J29" s="2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</row>
    <row r="30" spans="1:24" ht="17.25" x14ac:dyDescent="0.3">
      <c r="A30" s="12" t="s">
        <v>30</v>
      </c>
      <c r="B30" s="6">
        <v>275</v>
      </c>
      <c r="C30" s="7">
        <v>100</v>
      </c>
      <c r="D30" s="7">
        <f>B30*C30</f>
        <v>27500</v>
      </c>
      <c r="E30" s="7"/>
      <c r="F30" s="8"/>
      <c r="G30" s="2"/>
      <c r="H30" s="2"/>
      <c r="I30" s="2"/>
      <c r="J30" s="2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</row>
    <row r="31" spans="1:24" ht="17.25" x14ac:dyDescent="0.3">
      <c r="A31" s="12" t="s">
        <v>31</v>
      </c>
      <c r="B31" s="6">
        <v>1</v>
      </c>
      <c r="C31" s="7">
        <v>9000</v>
      </c>
      <c r="D31" s="7">
        <f>B31*C31</f>
        <v>9000</v>
      </c>
      <c r="E31" s="7"/>
      <c r="F31" s="8"/>
      <c r="G31" s="2"/>
      <c r="H31" s="2"/>
      <c r="I31" s="2"/>
      <c r="J31" s="2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</row>
    <row r="32" spans="1:24" ht="17.25" x14ac:dyDescent="0.3">
      <c r="A32" s="11" t="s">
        <v>41</v>
      </c>
      <c r="B32" s="6"/>
      <c r="C32" s="7"/>
      <c r="D32" s="7"/>
      <c r="E32" s="14">
        <f>SUM(D33:D34)</f>
        <v>18000</v>
      </c>
      <c r="F32" s="21">
        <f>E32/$E$47</f>
        <v>1.6340981820657723E-2</v>
      </c>
      <c r="G32" s="2"/>
      <c r="H32" s="2"/>
      <c r="I32" s="2"/>
      <c r="J32" s="2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</row>
    <row r="33" spans="1:24" ht="17.25" x14ac:dyDescent="0.3">
      <c r="A33" s="12" t="s">
        <v>39</v>
      </c>
      <c r="B33" s="6">
        <v>1</v>
      </c>
      <c r="C33" s="7">
        <v>9000</v>
      </c>
      <c r="D33" s="7">
        <f>B33*C33</f>
        <v>9000</v>
      </c>
      <c r="E33" s="6"/>
      <c r="F33" s="6"/>
      <c r="G33" s="2"/>
      <c r="H33" s="2"/>
      <c r="I33" s="2"/>
      <c r="J33" s="2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</row>
    <row r="34" spans="1:24" ht="17.25" x14ac:dyDescent="0.3">
      <c r="A34" s="12" t="s">
        <v>40</v>
      </c>
      <c r="B34" s="6">
        <v>1</v>
      </c>
      <c r="C34" s="7">
        <v>9000</v>
      </c>
      <c r="D34" s="7">
        <f>B34*C34</f>
        <v>9000</v>
      </c>
      <c r="E34" s="6"/>
      <c r="F34" s="6"/>
      <c r="G34" s="2"/>
      <c r="H34" s="2"/>
      <c r="I34" s="2"/>
      <c r="J34" s="2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</row>
    <row r="35" spans="1:24" ht="17.25" x14ac:dyDescent="0.3">
      <c r="A35" s="12"/>
      <c r="B35" s="6"/>
      <c r="C35" s="7"/>
      <c r="D35" s="7"/>
      <c r="E35" s="6"/>
      <c r="F35" s="6"/>
      <c r="G35" s="2"/>
      <c r="H35" s="2"/>
      <c r="I35" s="2"/>
      <c r="J35" s="2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</row>
    <row r="36" spans="1:24" ht="17.25" x14ac:dyDescent="0.3">
      <c r="A36" s="13" t="s">
        <v>33</v>
      </c>
      <c r="B36" s="6"/>
      <c r="C36" s="6"/>
      <c r="D36" s="7"/>
      <c r="E36" s="14">
        <f>SUM(D37:D38)</f>
        <v>12000</v>
      </c>
      <c r="F36" s="21">
        <f>E36/$E$47</f>
        <v>1.0893987880438483E-2</v>
      </c>
      <c r="G36" s="2"/>
      <c r="H36" s="2"/>
      <c r="I36" s="2"/>
      <c r="J36" s="2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</row>
    <row r="37" spans="1:24" ht="17.25" x14ac:dyDescent="0.3">
      <c r="A37" s="12" t="s">
        <v>34</v>
      </c>
      <c r="B37" s="6">
        <v>40</v>
      </c>
      <c r="C37" s="7">
        <v>100</v>
      </c>
      <c r="D37" s="7">
        <f>B37*C37</f>
        <v>4000</v>
      </c>
      <c r="E37" s="6"/>
      <c r="F37" s="6"/>
      <c r="G37" s="2"/>
      <c r="H37" s="2"/>
      <c r="I37" s="2"/>
      <c r="J37" s="2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</row>
    <row r="38" spans="1:24" ht="17.25" x14ac:dyDescent="0.3">
      <c r="A38" s="12" t="s">
        <v>35</v>
      </c>
      <c r="B38" s="6">
        <v>1</v>
      </c>
      <c r="C38" s="7">
        <v>8000</v>
      </c>
      <c r="D38" s="7">
        <f>B38*C38</f>
        <v>8000</v>
      </c>
      <c r="E38" s="6"/>
      <c r="F38" s="6"/>
      <c r="G38" s="2"/>
      <c r="H38" s="2"/>
      <c r="I38" s="2"/>
      <c r="J38" s="2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</row>
    <row r="39" spans="1:24" ht="17.25" x14ac:dyDescent="0.3">
      <c r="A39" s="11"/>
      <c r="B39" s="6"/>
      <c r="C39" s="7"/>
      <c r="D39" s="7"/>
      <c r="E39" s="6"/>
      <c r="F39" s="6"/>
      <c r="G39" s="2"/>
      <c r="H39" s="2"/>
      <c r="I39" s="2"/>
      <c r="J39" s="2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</row>
    <row r="40" spans="1:24" ht="17.25" x14ac:dyDescent="0.3">
      <c r="A40" s="13" t="s">
        <v>36</v>
      </c>
      <c r="B40" s="6"/>
      <c r="C40" s="6"/>
      <c r="D40" s="6"/>
      <c r="E40" s="14">
        <f>SUM(D41:D42)</f>
        <v>58400</v>
      </c>
      <c r="F40" s="21">
        <f>E40/$E$47</f>
        <v>5.3017407684800615E-2</v>
      </c>
      <c r="G40" s="2"/>
      <c r="H40" s="2"/>
      <c r="I40" s="2"/>
      <c r="J40" s="2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</row>
    <row r="41" spans="1:24" ht="17.25" x14ac:dyDescent="0.3">
      <c r="A41" s="12" t="s">
        <v>37</v>
      </c>
      <c r="B41" s="6">
        <v>100</v>
      </c>
      <c r="C41" s="7">
        <v>500</v>
      </c>
      <c r="D41" s="7">
        <v>50000</v>
      </c>
      <c r="E41" s="6"/>
      <c r="F41" s="6"/>
      <c r="G41" s="2"/>
      <c r="H41" s="2"/>
      <c r="I41" s="2"/>
      <c r="J41" s="2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</row>
    <row r="42" spans="1:24" ht="17.25" x14ac:dyDescent="0.3">
      <c r="A42" s="12" t="s">
        <v>38</v>
      </c>
      <c r="B42" s="6">
        <v>12</v>
      </c>
      <c r="C42" s="7">
        <v>700</v>
      </c>
      <c r="D42" s="7">
        <v>8400</v>
      </c>
      <c r="E42" s="6"/>
      <c r="F42" s="6"/>
      <c r="G42" s="2"/>
      <c r="H42" s="2"/>
      <c r="I42" s="2"/>
      <c r="J42" s="2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</row>
    <row r="43" spans="1:24" ht="17.25" x14ac:dyDescent="0.3">
      <c r="A43" s="2"/>
      <c r="B43" s="6"/>
      <c r="C43" s="7"/>
      <c r="D43" s="7"/>
      <c r="E43" s="6"/>
      <c r="F43" s="6"/>
      <c r="G43" s="2"/>
      <c r="H43" s="2"/>
      <c r="I43" s="2"/>
      <c r="J43" s="2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</row>
    <row r="44" spans="1:24" ht="17.25" x14ac:dyDescent="0.3">
      <c r="A44" s="13" t="s">
        <v>8</v>
      </c>
      <c r="B44" s="6"/>
      <c r="C44" s="6"/>
      <c r="D44" s="7"/>
      <c r="E44" s="14">
        <f>SUM(D45:D46)</f>
        <v>165228.75</v>
      </c>
      <c r="F44" s="21">
        <f>E44/$E$47</f>
        <v>0.15</v>
      </c>
      <c r="G44" s="2"/>
      <c r="H44" s="2"/>
      <c r="I44" s="2"/>
      <c r="J44" s="2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</row>
    <row r="45" spans="1:24" ht="17.25" x14ac:dyDescent="0.3">
      <c r="A45" s="12" t="s">
        <v>42</v>
      </c>
      <c r="D45" s="15">
        <f>(E4+E10+E17+E21+E27+E32+E36+E40)*0.1</f>
        <v>110152.5</v>
      </c>
      <c r="G45" s="2"/>
      <c r="H45" s="2"/>
      <c r="I45" s="2"/>
      <c r="J45" s="2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</row>
    <row r="46" spans="1:24" ht="17.25" x14ac:dyDescent="0.3">
      <c r="A46" s="12" t="s">
        <v>43</v>
      </c>
      <c r="B46" s="6"/>
      <c r="C46" s="6"/>
      <c r="D46" s="15">
        <f>(E4+E10+E17+E21+E27+E32+E36+E40)*0.05</f>
        <v>55076.25</v>
      </c>
      <c r="E46" s="6"/>
      <c r="F46" s="6"/>
      <c r="G46" s="2"/>
      <c r="H46" s="2"/>
      <c r="I46" s="2"/>
      <c r="J46" s="2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</row>
    <row r="47" spans="1:24" ht="18.75" x14ac:dyDescent="0.3">
      <c r="A47" s="16" t="s">
        <v>44</v>
      </c>
      <c r="B47" s="17"/>
      <c r="C47" s="17"/>
      <c r="D47" s="17"/>
      <c r="E47" s="18">
        <f>E4+E10+E17+E21+E27+E32+E36+E40</f>
        <v>1101525</v>
      </c>
      <c r="F47" s="6"/>
      <c r="G47" s="2"/>
      <c r="H47" s="2"/>
      <c r="I47" s="2"/>
      <c r="J47" s="2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</row>
    <row r="48" spans="1:24" ht="17.25" x14ac:dyDescent="0.3">
      <c r="A48" s="2"/>
      <c r="B48" s="6"/>
      <c r="C48" s="6"/>
      <c r="D48" s="6"/>
      <c r="E48" s="6"/>
      <c r="F48" s="6"/>
      <c r="G48" s="2"/>
      <c r="H48" s="2"/>
      <c r="I48" s="2"/>
      <c r="J48" s="2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</row>
    <row r="49" spans="1:24" ht="17.25" x14ac:dyDescent="0.3">
      <c r="A49" s="2"/>
      <c r="B49" s="6"/>
      <c r="C49" s="6"/>
      <c r="D49" s="6"/>
      <c r="E49" s="6"/>
      <c r="F49" s="6"/>
      <c r="G49" s="2"/>
      <c r="H49" s="2"/>
      <c r="I49" s="2"/>
      <c r="J49" s="2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</row>
    <row r="50" spans="1:24" ht="17.25" x14ac:dyDescent="0.3">
      <c r="A50" s="2"/>
      <c r="B50" s="6"/>
      <c r="C50" s="6"/>
      <c r="D50" s="6"/>
      <c r="E50" s="6"/>
      <c r="F50" s="6"/>
      <c r="G50" s="2"/>
      <c r="H50" s="2"/>
      <c r="I50" s="2"/>
      <c r="J50" s="2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</row>
    <row r="51" spans="1:24" ht="17.25" x14ac:dyDescent="0.3">
      <c r="A51" s="2"/>
      <c r="B51" s="6"/>
      <c r="C51" s="6"/>
      <c r="D51" s="6"/>
      <c r="E51" s="6"/>
      <c r="F51" s="6"/>
      <c r="G51" s="2"/>
      <c r="H51" s="2"/>
      <c r="I51" s="2"/>
      <c r="J51" s="2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</row>
    <row r="52" spans="1:24" ht="17.25" x14ac:dyDescent="0.3">
      <c r="A52" s="2"/>
      <c r="B52" s="6"/>
      <c r="C52" s="6"/>
      <c r="D52" s="6"/>
      <c r="E52" s="6"/>
      <c r="F52" s="6"/>
      <c r="G52" s="2"/>
      <c r="H52" s="2"/>
      <c r="I52" s="2"/>
      <c r="J52" s="2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</row>
    <row r="53" spans="1:24" ht="17.25" x14ac:dyDescent="0.3">
      <c r="A53" s="2"/>
      <c r="B53" s="6"/>
      <c r="C53" s="6"/>
      <c r="D53" s="6"/>
      <c r="E53" s="6"/>
      <c r="F53" s="6"/>
      <c r="G53" s="2"/>
      <c r="H53" s="2"/>
      <c r="I53" s="2"/>
      <c r="J53" s="2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</row>
    <row r="54" spans="1:24" ht="17.25" x14ac:dyDescent="0.3">
      <c r="A54" s="2"/>
      <c r="B54" s="6"/>
      <c r="C54" s="6"/>
      <c r="D54" s="6"/>
      <c r="E54" s="6"/>
      <c r="F54" s="6"/>
      <c r="G54" s="2"/>
      <c r="H54" s="2"/>
      <c r="I54" s="2"/>
      <c r="J54" s="2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</row>
    <row r="55" spans="1:24" ht="15.75" x14ac:dyDescent="0.25">
      <c r="A55" s="3"/>
      <c r="B55" s="9"/>
      <c r="C55" s="9"/>
      <c r="D55" s="9"/>
      <c r="E55" s="9"/>
      <c r="F55" s="9"/>
      <c r="G55" s="3"/>
      <c r="H55" s="3"/>
      <c r="I55" s="3"/>
      <c r="J55" s="3"/>
    </row>
    <row r="56" spans="1:24" x14ac:dyDescent="0.25">
      <c r="B56" s="10"/>
      <c r="C56" s="10"/>
      <c r="D56" s="10"/>
      <c r="E56" s="10"/>
      <c r="F56" s="10"/>
    </row>
  </sheetData>
  <mergeCells count="2">
    <mergeCell ref="A1:F1"/>
    <mergeCell ref="G2:K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2021-01-12T23:02:10Z</dcterms:created>
  <dcterms:modified xsi:type="dcterms:W3CDTF">2021-01-13T00:20:06Z</dcterms:modified>
</cp:coreProperties>
</file>